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\NonConstricted\ChezySectionwise\"/>
    </mc:Choice>
  </mc:AlternateContent>
  <bookViews>
    <workbookView xWindow="0" yWindow="0" windowWidth="28800" windowHeight="14220" activeTab="3"/>
  </bookViews>
  <sheets>
    <sheet name="chezy" sheetId="1" r:id="rId1"/>
    <sheet name="kst" sheetId="4" r:id="rId2"/>
    <sheet name="Computation Accuracy" sheetId="3" r:id="rId3"/>
    <sheet name="ChannelOptimum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5" l="1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10" i="5"/>
  <c r="T5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6" i="5"/>
  <c r="I2" i="4" l="1"/>
  <c r="S10" i="5" l="1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10" i="5"/>
  <c r="Y3" i="5" l="1"/>
  <c r="Y2" i="5"/>
  <c r="E6" i="5" l="1"/>
  <c r="D4" i="3"/>
  <c r="E4" i="3"/>
  <c r="F4" i="3"/>
  <c r="C4" i="3"/>
  <c r="F3" i="5" l="1"/>
  <c r="U55" i="3"/>
  <c r="R55" i="3"/>
  <c r="O55" i="3"/>
  <c r="L55" i="3"/>
  <c r="U54" i="3"/>
  <c r="R54" i="3"/>
  <c r="O54" i="3"/>
  <c r="L54" i="3"/>
  <c r="U53" i="3"/>
  <c r="R53" i="3"/>
  <c r="O53" i="3"/>
  <c r="L53" i="3"/>
  <c r="U52" i="3"/>
  <c r="R52" i="3"/>
  <c r="O52" i="3"/>
  <c r="L52" i="3"/>
  <c r="U51" i="3"/>
  <c r="R51" i="3"/>
  <c r="O51" i="3"/>
  <c r="L51" i="3"/>
  <c r="U50" i="3"/>
  <c r="R50" i="3"/>
  <c r="O50" i="3"/>
  <c r="L50" i="3"/>
  <c r="U49" i="3"/>
  <c r="R49" i="3"/>
  <c r="O49" i="3"/>
  <c r="L49" i="3"/>
  <c r="U48" i="3"/>
  <c r="R48" i="3"/>
  <c r="O48" i="3"/>
  <c r="L48" i="3"/>
  <c r="U47" i="3"/>
  <c r="R47" i="3"/>
  <c r="O47" i="3"/>
  <c r="L47" i="3"/>
  <c r="U46" i="3"/>
  <c r="R46" i="3"/>
  <c r="O46" i="3"/>
  <c r="L46" i="3"/>
  <c r="U45" i="3"/>
  <c r="R45" i="3"/>
  <c r="O45" i="3"/>
  <c r="L45" i="3"/>
  <c r="U44" i="3"/>
  <c r="R44" i="3"/>
  <c r="O44" i="3"/>
  <c r="L44" i="3"/>
  <c r="U43" i="3"/>
  <c r="R43" i="3"/>
  <c r="O43" i="3"/>
  <c r="L43" i="3"/>
  <c r="U42" i="3"/>
  <c r="R42" i="3"/>
  <c r="O42" i="3"/>
  <c r="L42" i="3"/>
  <c r="U41" i="3"/>
  <c r="R41" i="3"/>
  <c r="O41" i="3"/>
  <c r="L41" i="3"/>
  <c r="U40" i="3"/>
  <c r="R40" i="3"/>
  <c r="O40" i="3"/>
  <c r="L40" i="3"/>
  <c r="U39" i="3"/>
  <c r="R39" i="3"/>
  <c r="O39" i="3"/>
  <c r="L39" i="3"/>
  <c r="U38" i="3"/>
  <c r="R38" i="3"/>
  <c r="O38" i="3"/>
  <c r="L38" i="3"/>
  <c r="U37" i="3"/>
  <c r="R37" i="3"/>
  <c r="O37" i="3"/>
  <c r="L37" i="3"/>
  <c r="U36" i="3"/>
  <c r="R36" i="3"/>
  <c r="O36" i="3"/>
  <c r="L36" i="3"/>
  <c r="U35" i="3"/>
  <c r="R35" i="3"/>
  <c r="O35" i="3"/>
  <c r="L35" i="3"/>
  <c r="U34" i="3"/>
  <c r="R34" i="3"/>
  <c r="O34" i="3"/>
  <c r="L34" i="3"/>
  <c r="U33" i="3"/>
  <c r="R33" i="3"/>
  <c r="O33" i="3"/>
  <c r="L33" i="3"/>
  <c r="U32" i="3"/>
  <c r="R32" i="3"/>
  <c r="O32" i="3"/>
  <c r="L32" i="3"/>
  <c r="U31" i="3"/>
  <c r="R31" i="3"/>
  <c r="O31" i="3"/>
  <c r="L31" i="3"/>
  <c r="U30" i="3"/>
  <c r="R30" i="3"/>
  <c r="O30" i="3"/>
  <c r="L30" i="3"/>
  <c r="U29" i="3"/>
  <c r="R29" i="3"/>
  <c r="O29" i="3"/>
  <c r="L29" i="3"/>
  <c r="U28" i="3"/>
  <c r="R28" i="3"/>
  <c r="O28" i="3"/>
  <c r="L28" i="3"/>
  <c r="U27" i="3"/>
  <c r="R27" i="3"/>
  <c r="O27" i="3"/>
  <c r="L27" i="3"/>
  <c r="U26" i="3"/>
  <c r="R26" i="3"/>
  <c r="O26" i="3"/>
  <c r="L26" i="3"/>
  <c r="U25" i="3"/>
  <c r="R25" i="3"/>
  <c r="O25" i="3"/>
  <c r="L25" i="3"/>
  <c r="U24" i="3"/>
  <c r="R24" i="3"/>
  <c r="O24" i="3"/>
  <c r="L24" i="3"/>
  <c r="U23" i="3"/>
  <c r="R23" i="3"/>
  <c r="O23" i="3"/>
  <c r="L23" i="3"/>
  <c r="U22" i="3"/>
  <c r="R22" i="3"/>
  <c r="O22" i="3"/>
  <c r="L22" i="3"/>
  <c r="U21" i="3"/>
  <c r="R21" i="3"/>
  <c r="O21" i="3"/>
  <c r="L21" i="3"/>
  <c r="U20" i="3"/>
  <c r="R20" i="3"/>
  <c r="O20" i="3"/>
  <c r="L20" i="3"/>
  <c r="U19" i="3"/>
  <c r="R19" i="3"/>
  <c r="O19" i="3"/>
  <c r="L19" i="3"/>
  <c r="U18" i="3"/>
  <c r="R18" i="3"/>
  <c r="O18" i="3"/>
  <c r="L18" i="3"/>
  <c r="U17" i="3"/>
  <c r="R17" i="3"/>
  <c r="O17" i="3"/>
  <c r="L17" i="3"/>
  <c r="U16" i="3"/>
  <c r="R16" i="3"/>
  <c r="O16" i="3"/>
  <c r="L16" i="3"/>
  <c r="U15" i="3"/>
  <c r="R15" i="3"/>
  <c r="O15" i="3"/>
  <c r="L15" i="3"/>
  <c r="U14" i="3"/>
  <c r="R14" i="3"/>
  <c r="O14" i="3"/>
  <c r="L14" i="3"/>
  <c r="U13" i="3"/>
  <c r="R13" i="3"/>
  <c r="O13" i="3"/>
  <c r="L13" i="3"/>
  <c r="U12" i="3"/>
  <c r="R12" i="3"/>
  <c r="O12" i="3"/>
  <c r="L12" i="3"/>
  <c r="U11" i="3"/>
  <c r="R11" i="3"/>
  <c r="O11" i="3"/>
  <c r="L11" i="3"/>
  <c r="U10" i="3"/>
  <c r="R10" i="3"/>
  <c r="O10" i="3"/>
  <c r="L10" i="3"/>
  <c r="U9" i="3"/>
  <c r="R9" i="3"/>
  <c r="O9" i="3"/>
  <c r="L9" i="3"/>
  <c r="U8" i="3"/>
  <c r="R8" i="3"/>
  <c r="O8" i="3"/>
  <c r="L8" i="3"/>
  <c r="U7" i="3"/>
  <c r="R7" i="3"/>
  <c r="O7" i="3"/>
  <c r="L7" i="3"/>
  <c r="U6" i="3"/>
  <c r="R6" i="3"/>
  <c r="O6" i="3"/>
  <c r="L6" i="3"/>
  <c r="U5" i="3"/>
  <c r="R5" i="3"/>
  <c r="O5" i="3"/>
  <c r="L5" i="3"/>
  <c r="U4" i="3" l="1"/>
  <c r="L4" i="3"/>
  <c r="O4" i="3"/>
  <c r="R4" i="3"/>
  <c r="H7" i="5"/>
  <c r="H6" i="5" s="1"/>
  <c r="G7" i="5"/>
  <c r="G6" i="5" s="1"/>
  <c r="D7" i="5"/>
  <c r="D6" i="5" s="1"/>
  <c r="C7" i="5"/>
  <c r="C6" i="5" s="1"/>
  <c r="M7" i="5"/>
  <c r="N7" i="5"/>
  <c r="O7" i="5"/>
  <c r="L7" i="5"/>
  <c r="M6" i="5"/>
  <c r="N6" i="5"/>
  <c r="O6" i="5"/>
  <c r="L6" i="5"/>
  <c r="C2" i="5" l="1"/>
  <c r="D2" i="5" s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N16" i="1"/>
  <c r="O16" i="1"/>
  <c r="P16" i="1"/>
  <c r="M16" i="1"/>
  <c r="P67" i="1" l="1"/>
  <c r="M67" i="1"/>
  <c r="N67" i="1"/>
  <c r="O67" i="1"/>
</calcChain>
</file>

<file path=xl/sharedStrings.xml><?xml version="1.0" encoding="utf-8"?>
<sst xmlns="http://schemas.openxmlformats.org/spreadsheetml/2006/main" count="204" uniqueCount="106">
  <si>
    <t>US 1</t>
  </si>
  <si>
    <t>US 2</t>
  </si>
  <si>
    <t>US 3</t>
  </si>
  <si>
    <t>US 4</t>
  </si>
  <si>
    <t>US 5</t>
  </si>
  <si>
    <t xml:space="preserve">Probe </t>
  </si>
  <si>
    <t>[No.]</t>
  </si>
  <si>
    <t>[m]</t>
  </si>
  <si>
    <t>[deg]</t>
  </si>
  <si>
    <t>Q</t>
  </si>
  <si>
    <t>[m³/s]</t>
  </si>
  <si>
    <t>MATLAB OUTPUT SECTION</t>
  </si>
  <si>
    <t>[m¹'²/s]</t>
  </si>
  <si>
    <t>h US 1</t>
  </si>
  <si>
    <t>h US 2</t>
  </si>
  <si>
    <t>h US 3</t>
  </si>
  <si>
    <t>h US 4</t>
  </si>
  <si>
    <t>h US 5</t>
  </si>
  <si>
    <t>h = p1*Q + p2</t>
  </si>
  <si>
    <t>p1</t>
  </si>
  <si>
    <t>p2</t>
  </si>
  <si>
    <t>R²</t>
  </si>
  <si>
    <r>
      <t>x</t>
    </r>
    <r>
      <rPr>
        <vertAlign val="subscript"/>
        <sz val="12"/>
        <color theme="1"/>
        <rFont val="Times New Roman"/>
        <family val="2"/>
      </rPr>
      <t>abs</t>
    </r>
  </si>
  <si>
    <r>
      <t>z</t>
    </r>
    <r>
      <rPr>
        <vertAlign val="subscript"/>
        <sz val="12"/>
        <color theme="1"/>
        <rFont val="Times New Roman"/>
        <family val="2"/>
      </rPr>
      <t>abs</t>
    </r>
  </si>
  <si>
    <r>
      <t>w</t>
    </r>
    <r>
      <rPr>
        <vertAlign val="subscript"/>
        <sz val="12"/>
        <color theme="1"/>
        <rFont val="Times New Roman"/>
        <family val="2"/>
      </rPr>
      <t>A</t>
    </r>
  </si>
  <si>
    <r>
      <t>w</t>
    </r>
    <r>
      <rPr>
        <vertAlign val="subscript"/>
        <sz val="12"/>
        <color theme="1"/>
        <rFont val="Times New Roman"/>
        <family val="2"/>
      </rPr>
      <t>P</t>
    </r>
  </si>
  <si>
    <r>
      <t>α</t>
    </r>
    <r>
      <rPr>
        <vertAlign val="subscript"/>
        <sz val="12"/>
        <color theme="1"/>
        <rFont val="Times New Roman"/>
        <family val="2"/>
      </rPr>
      <t>A</t>
    </r>
  </si>
  <si>
    <r>
      <t>α</t>
    </r>
    <r>
      <rPr>
        <vertAlign val="subscript"/>
        <sz val="12"/>
        <color theme="1"/>
        <rFont val="Times New Roman"/>
        <family val="2"/>
      </rPr>
      <t>P</t>
    </r>
  </si>
  <si>
    <t>CHANNEL GEOMETRY from channel_geometry.xlsx</t>
  </si>
  <si>
    <t>without Bedload</t>
  </si>
  <si>
    <t>with Bedload</t>
  </si>
  <si>
    <t>C (US 1-2)</t>
  </si>
  <si>
    <t>C (US 2-3)</t>
  </si>
  <si>
    <t>C (US 3-4)</t>
  </si>
  <si>
    <t>C (US 4-5)</t>
  </si>
  <si>
    <t>kst (US 1-2)</t>
  </si>
  <si>
    <t>kst (US 2-3)</t>
  </si>
  <si>
    <t>kst (US 3-4)</t>
  </si>
  <si>
    <t>kst (US 4-5)</t>
  </si>
  <si>
    <t>SECTION 1-2</t>
  </si>
  <si>
    <r>
      <t>h</t>
    </r>
    <r>
      <rPr>
        <vertAlign val="subscript"/>
        <sz val="12"/>
        <color theme="1"/>
        <rFont val="Times New Roman"/>
        <family val="1"/>
      </rPr>
      <t>down</t>
    </r>
    <r>
      <rPr>
        <sz val="12"/>
        <color theme="1"/>
        <rFont val="Times New Roman"/>
        <family val="2"/>
      </rPr>
      <t xml:space="preserve"> (meas.)</t>
    </r>
  </si>
  <si>
    <r>
      <t>h</t>
    </r>
    <r>
      <rPr>
        <vertAlign val="subscript"/>
        <sz val="12"/>
        <color theme="1"/>
        <rFont val="Times New Roman"/>
        <family val="1"/>
      </rPr>
      <t>down</t>
    </r>
    <r>
      <rPr>
        <sz val="12"/>
        <color theme="1"/>
        <rFont val="Times New Roman"/>
        <family val="2"/>
      </rPr>
      <t xml:space="preserve"> (calc.)</t>
    </r>
  </si>
  <si>
    <t>SECTION 2-3</t>
  </si>
  <si>
    <t>SECTION 3-4</t>
  </si>
  <si>
    <t>SECTION 4-5</t>
  </si>
  <si>
    <t>AVERAGE</t>
  </si>
  <si>
    <t>--</t>
  </si>
  <si>
    <t>[%]</t>
  </si>
  <si>
    <t>C+BL (US 1-2)</t>
  </si>
  <si>
    <t>C+BL (US 2-3)</t>
  </si>
  <si>
    <t>C+BL (US 3-4)</t>
  </si>
  <si>
    <t>C+BL (US 4-5)</t>
  </si>
  <si>
    <t>RATIO C / C+BL</t>
  </si>
  <si>
    <t>US 1-2</t>
  </si>
  <si>
    <t>US 2-3</t>
  </si>
  <si>
    <t>US 3-4</t>
  </si>
  <si>
    <t>US4-5</t>
  </si>
  <si>
    <t>[-]</t>
  </si>
  <si>
    <t>AVERAGE:</t>
  </si>
  <si>
    <t>[m¹'³/s]</t>
  </si>
  <si>
    <t>kst+BL (US 1-2)</t>
  </si>
  <si>
    <t>kst+BL (US 2-3)</t>
  </si>
  <si>
    <t>kst+BL (US 3-4)</t>
  </si>
  <si>
    <t>kst+BL (US 4-5)</t>
  </si>
  <si>
    <r>
      <t xml:space="preserve">MATLAB: </t>
    </r>
    <r>
      <rPr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min</t>
    </r>
    <r>
      <rPr>
        <sz val="12"/>
        <color theme="1"/>
        <rFont val="Times New Roman"/>
        <family val="2"/>
      </rPr>
      <t>(SECTIONWISE)</t>
    </r>
  </si>
  <si>
    <t>CHEZY CHANNEL</t>
  </si>
  <si>
    <t>STD</t>
  </si>
  <si>
    <t>C (channel)</t>
  </si>
  <si>
    <t>C(channel)+BL</t>
  </si>
  <si>
    <t>C(sectionwise)+BL</t>
  </si>
  <si>
    <t>C(sectionwise)</t>
  </si>
  <si>
    <t>kst (sectionwise)</t>
  </si>
  <si>
    <t>kst (sectionwise) +BL</t>
  </si>
  <si>
    <t>ε ( C )</t>
  </si>
  <si>
    <t>ε ( h )</t>
  </si>
  <si>
    <t>SEC 1-2</t>
  </si>
  <si>
    <t>SEC 2-3</t>
  </si>
  <si>
    <t>SEC 3-4</t>
  </si>
  <si>
    <t>SEC 4-5</t>
  </si>
  <si>
    <t xml:space="preserve"> ε</t>
  </si>
  <si>
    <r>
      <t xml:space="preserve"> ε(C)</t>
    </r>
    <r>
      <rPr>
        <b/>
        <vertAlign val="subscript"/>
        <sz val="12"/>
        <color theme="1"/>
        <rFont val="Times New Roman"/>
        <family val="1"/>
      </rPr>
      <t>opt</t>
    </r>
  </si>
  <si>
    <r>
      <t>∑ (ε(C)</t>
    </r>
    <r>
      <rPr>
        <b/>
        <vertAlign val="subscript"/>
        <sz val="12"/>
        <color theme="1"/>
        <rFont val="Times New Roman"/>
        <family val="1"/>
      </rPr>
      <t>opt</t>
    </r>
    <r>
      <rPr>
        <b/>
        <sz val="12"/>
        <color theme="1"/>
        <rFont val="Times New Roman"/>
        <family val="1"/>
      </rPr>
      <t>+ε(C)</t>
    </r>
    <r>
      <rPr>
        <b/>
        <vertAlign val="subscript"/>
        <sz val="12"/>
        <color theme="1"/>
        <rFont val="Times New Roman"/>
        <family val="1"/>
      </rPr>
      <t>num</t>
    </r>
    <r>
      <rPr>
        <b/>
        <sz val="12"/>
        <color theme="1"/>
        <rFont val="Times New Roman"/>
        <family val="1"/>
      </rPr>
      <t>)</t>
    </r>
  </si>
  <si>
    <t>CURVE FITTING:Chezy</t>
  </si>
  <si>
    <t>a =</t>
  </si>
  <si>
    <t>c =</t>
  </si>
  <si>
    <t>b =</t>
  </si>
  <si>
    <t>R²=</t>
  </si>
  <si>
    <t>fit: C</t>
  </si>
  <si>
    <t>fit: C + BL</t>
  </si>
  <si>
    <t>Influence of Qb</t>
  </si>
  <si>
    <t>VERIFICATION OF Kst</t>
  </si>
  <si>
    <t>D90</t>
  </si>
  <si>
    <t>m</t>
  </si>
  <si>
    <t xml:space="preserve">Kst </t>
  </si>
  <si>
    <t>Dm</t>
  </si>
  <si>
    <t>Ks</t>
  </si>
  <si>
    <t>kst+Geschiebe</t>
  </si>
  <si>
    <t>kst ohne Geschiebe</t>
  </si>
  <si>
    <t>C = a*Q^b+c</t>
  </si>
  <si>
    <r>
      <t>Q</t>
    </r>
    <r>
      <rPr>
        <vertAlign val="subscript"/>
        <sz val="12"/>
        <color theme="1"/>
        <rFont val="Times New Roman"/>
        <family val="2"/>
      </rPr>
      <t xml:space="preserve">b </t>
    </r>
    <r>
      <rPr>
        <sz val="12"/>
        <color theme="1"/>
        <rFont val="Times New Roman"/>
        <family val="2"/>
      </rPr>
      <t>= off</t>
    </r>
  </si>
  <si>
    <r>
      <t>Q</t>
    </r>
    <r>
      <rPr>
        <vertAlign val="subscript"/>
        <sz val="12"/>
        <color theme="1"/>
        <rFont val="Times New Roman"/>
        <family val="2"/>
      </rPr>
      <t xml:space="preserve">b </t>
    </r>
    <r>
      <rPr>
        <sz val="12"/>
        <color theme="1"/>
        <rFont val="Times New Roman"/>
        <family val="2"/>
      </rPr>
      <t>= on</t>
    </r>
  </si>
  <si>
    <t>RATING CURVES from Qbh_nonconstricted.xlsx</t>
  </si>
  <si>
    <t>Manning n + BL</t>
  </si>
  <si>
    <t>[s/m¹'³]</t>
  </si>
  <si>
    <t>fit: n +cl</t>
  </si>
  <si>
    <t>n=1/(a*Q^b+c)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</si>
</sst>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Times New Roman"/>
      <family val="2"/>
    </font>
    <font>
      <i/>
      <sz val="12"/>
      <color theme="1"/>
      <name val="Times New Roman"/>
      <family val="2"/>
    </font>
    <font>
      <vertAlign val="subscript"/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0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 tint="0.499984740745262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quotePrefix="1" applyNumberForma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2" fontId="6" fillId="2" borderId="0" xfId="0" quotePrefix="1" applyNumberFormat="1" applyFont="1" applyFill="1" applyBorder="1" applyAlignment="1">
      <alignment horizontal="center"/>
    </xf>
    <xf numFmtId="2" fontId="6" fillId="2" borderId="5" xfId="0" quotePrefix="1" applyNumberFormat="1" applyFont="1" applyFill="1" applyBorder="1" applyAlignment="1">
      <alignment horizontal="center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6" fillId="2" borderId="0" xfId="0" quotePrefix="1" applyNumberFormat="1" applyFont="1" applyFill="1" applyBorder="1" applyAlignment="1">
      <alignment horizontal="right"/>
    </xf>
    <xf numFmtId="164" fontId="6" fillId="2" borderId="5" xfId="0" quotePrefix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64" fontId="9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chezy!$D$14</c:f>
              <c:strCache>
                <c:ptCount val="1"/>
                <c:pt idx="0">
                  <c:v>C (US 1-2)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chezy!$D$16:$D$66</c:f>
              <c:numCache>
                <c:formatCode>General</c:formatCode>
                <c:ptCount val="51"/>
                <c:pt idx="0">
                  <c:v>43.608757049154264</c:v>
                </c:pt>
                <c:pt idx="1">
                  <c:v>43.880402372221909</c:v>
                </c:pt>
                <c:pt idx="2">
                  <c:v>44.140565602684674</c:v>
                </c:pt>
                <c:pt idx="3">
                  <c:v>44.389620646161092</c:v>
                </c:pt>
                <c:pt idx="4">
                  <c:v>44.62792787339184</c:v>
                </c:pt>
                <c:pt idx="5">
                  <c:v>44.855834684481657</c:v>
                </c:pt>
                <c:pt idx="6">
                  <c:v>45.073676046184907</c:v>
                </c:pt>
                <c:pt idx="7">
                  <c:v>45.338025655872215</c:v>
                </c:pt>
                <c:pt idx="8">
                  <c:v>45.536940613226591</c:v>
                </c:pt>
                <c:pt idx="9">
                  <c:v>45.726714078077848</c:v>
                </c:pt>
                <c:pt idx="10">
                  <c:v>45.907636527126385</c:v>
                </c:pt>
                <c:pt idx="11">
                  <c:v>46.079988321322105</c:v>
                </c:pt>
                <c:pt idx="12">
                  <c:v>46.24404010964188</c:v>
                </c:pt>
                <c:pt idx="13">
                  <c:v>46.400053214434379</c:v>
                </c:pt>
                <c:pt idx="14">
                  <c:v>46.548279999283295</c:v>
                </c:pt>
                <c:pt idx="15">
                  <c:v>46.688964220286095</c:v>
                </c:pt>
                <c:pt idx="16">
                  <c:v>46.822341361593388</c:v>
                </c:pt>
                <c:pt idx="17">
                  <c:v>46.948638956007031</c:v>
                </c:pt>
                <c:pt idx="18">
                  <c:v>47.068076891388053</c:v>
                </c:pt>
                <c:pt idx="19">
                  <c:v>47.180867703585001</c:v>
                </c:pt>
                <c:pt idx="20">
                  <c:v>47.287216856552902</c:v>
                </c:pt>
                <c:pt idx="21">
                  <c:v>47.387323010295532</c:v>
                </c:pt>
                <c:pt idx="22">
                  <c:v>47.481378277228714</c:v>
                </c:pt>
                <c:pt idx="23">
                  <c:v>47.5695684675308</c:v>
                </c:pt>
                <c:pt idx="24">
                  <c:v>47.652073324014019</c:v>
                </c:pt>
                <c:pt idx="25">
                  <c:v>47.72906674702206</c:v>
                </c:pt>
                <c:pt idx="26">
                  <c:v>47.800717009832596</c:v>
                </c:pt>
                <c:pt idx="27">
                  <c:v>47.270925727884567</c:v>
                </c:pt>
                <c:pt idx="28">
                  <c:v>47.331607582395392</c:v>
                </c:pt>
                <c:pt idx="29">
                  <c:v>47.387480019621158</c:v>
                </c:pt>
                <c:pt idx="30">
                  <c:v>47.43868894364909</c:v>
                </c:pt>
                <c:pt idx="31">
                  <c:v>47.485375639375228</c:v>
                </c:pt>
                <c:pt idx="32">
                  <c:v>47.527676937562468</c:v>
                </c:pt>
                <c:pt idx="33">
                  <c:v>47.565725373196834</c:v>
                </c:pt>
                <c:pt idx="34">
                  <c:v>47.599649337447985</c:v>
                </c:pt>
                <c:pt idx="35">
                  <c:v>47.629573223526869</c:v>
                </c:pt>
                <c:pt idx="36">
                  <c:v>47.655617566715179</c:v>
                </c:pt>
                <c:pt idx="37">
                  <c:v>47.677899178830181</c:v>
                </c:pt>
                <c:pt idx="38">
                  <c:v>47.696531277373666</c:v>
                </c:pt>
                <c:pt idx="39">
                  <c:v>47.711623609601851</c:v>
                </c:pt>
                <c:pt idx="40">
                  <c:v>47.723282571741748</c:v>
                </c:pt>
                <c:pt idx="41">
                  <c:v>47.731611323566604</c:v>
                </c:pt>
                <c:pt idx="42">
                  <c:v>47.736709898535835</c:v>
                </c:pt>
                <c:pt idx="43">
                  <c:v>47.7386753096905</c:v>
                </c:pt>
                <c:pt idx="44">
                  <c:v>47.737601651490742</c:v>
                </c:pt>
                <c:pt idx="45">
                  <c:v>47.733580197768227</c:v>
                </c:pt>
                <c:pt idx="46">
                  <c:v>47.726699495961569</c:v>
                </c:pt>
                <c:pt idx="47">
                  <c:v>47.71704545779351</c:v>
                </c:pt>
                <c:pt idx="48">
                  <c:v>47.704701446539985</c:v>
                </c:pt>
                <c:pt idx="49">
                  <c:v>47.687363903424121</c:v>
                </c:pt>
                <c:pt idx="50">
                  <c:v>47.666305981410552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chezy!$E$14</c:f>
              <c:strCache>
                <c:ptCount val="1"/>
                <c:pt idx="0">
                  <c:v>C (US 2-3)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chezy!$E$16:$E$66</c:f>
              <c:numCache>
                <c:formatCode>General</c:formatCode>
                <c:ptCount val="51"/>
                <c:pt idx="0">
                  <c:v>27.295648008227385</c:v>
                </c:pt>
                <c:pt idx="1">
                  <c:v>27.463116950795417</c:v>
                </c:pt>
                <c:pt idx="2">
                  <c:v>27.623368862166103</c:v>
                </c:pt>
                <c:pt idx="3">
                  <c:v>28.19891527206638</c:v>
                </c:pt>
                <c:pt idx="4">
                  <c:v>28.347660954825699</c:v>
                </c:pt>
                <c:pt idx="5">
                  <c:v>28.489773899322724</c:v>
                </c:pt>
                <c:pt idx="6">
                  <c:v>28.268010258456151</c:v>
                </c:pt>
                <c:pt idx="7">
                  <c:v>28.718829198117085</c:v>
                </c:pt>
                <c:pt idx="8">
                  <c:v>28.842147884876805</c:v>
                </c:pt>
                <c:pt idx="9">
                  <c:v>28.923228786698886</c:v>
                </c:pt>
                <c:pt idx="10">
                  <c:v>29.034971502793244</c:v>
                </c:pt>
                <c:pt idx="11">
                  <c:v>29.141275745624355</c:v>
                </c:pt>
                <c:pt idx="12">
                  <c:v>29.609132391576441</c:v>
                </c:pt>
                <c:pt idx="13">
                  <c:v>29.706275978814251</c:v>
                </c:pt>
                <c:pt idx="14">
                  <c:v>29.79842026307259</c:v>
                </c:pt>
                <c:pt idx="15">
                  <c:v>29.885722908695566</c:v>
                </c:pt>
                <c:pt idx="16">
                  <c:v>29.487110185219652</c:v>
                </c:pt>
                <c:pt idx="17">
                  <c:v>29.578713498725001</c:v>
                </c:pt>
                <c:pt idx="18">
                  <c:v>29.666067389703279</c:v>
                </c:pt>
                <c:pt idx="19">
                  <c:v>29.740377275922928</c:v>
                </c:pt>
                <c:pt idx="20">
                  <c:v>29.804684986026803</c:v>
                </c:pt>
                <c:pt idx="21">
                  <c:v>29.865050920460003</c:v>
                </c:pt>
                <c:pt idx="22">
                  <c:v>30.376481409956817</c:v>
                </c:pt>
                <c:pt idx="23">
                  <c:v>30.430130164702227</c:v>
                </c:pt>
                <c:pt idx="24">
                  <c:v>30.480137705353023</c:v>
                </c:pt>
                <c:pt idx="25">
                  <c:v>30.526616421332367</c:v>
                </c:pt>
                <c:pt idx="26">
                  <c:v>30.187938156619978</c:v>
                </c:pt>
                <c:pt idx="27">
                  <c:v>30.227185633784028</c:v>
                </c:pt>
                <c:pt idx="28">
                  <c:v>30.607449649896868</c:v>
                </c:pt>
                <c:pt idx="29">
                  <c:v>30.60228206992079</c:v>
                </c:pt>
                <c:pt idx="30">
                  <c:v>30.63260300255504</c:v>
                </c:pt>
                <c:pt idx="31">
                  <c:v>30.660004677505629</c:v>
                </c:pt>
                <c:pt idx="32">
                  <c:v>30.684576344379579</c:v>
                </c:pt>
                <c:pt idx="33">
                  <c:v>31.091588052150946</c:v>
                </c:pt>
                <c:pt idx="34">
                  <c:v>31.110996747304437</c:v>
                </c:pt>
                <c:pt idx="35">
                  <c:v>31.12779435155834</c:v>
                </c:pt>
                <c:pt idx="36">
                  <c:v>30.636625004120145</c:v>
                </c:pt>
                <c:pt idx="37">
                  <c:v>30.662806506489872</c:v>
                </c:pt>
                <c:pt idx="38">
                  <c:v>30.68666265349886</c:v>
                </c:pt>
                <c:pt idx="39">
                  <c:v>30.706726061856976</c:v>
                </c:pt>
                <c:pt idx="40">
                  <c:v>30.711540872964235</c:v>
                </c:pt>
                <c:pt idx="41">
                  <c:v>30.714218887555386</c:v>
                </c:pt>
                <c:pt idx="42">
                  <c:v>30.71482509848455</c:v>
                </c:pt>
                <c:pt idx="43">
                  <c:v>31.180344264708239</c:v>
                </c:pt>
                <c:pt idx="44">
                  <c:v>31.176943092812657</c:v>
                </c:pt>
                <c:pt idx="45">
                  <c:v>31.171624818475525</c:v>
                </c:pt>
                <c:pt idx="46">
                  <c:v>31.164447809570177</c:v>
                </c:pt>
                <c:pt idx="47">
                  <c:v>30.76641672901243</c:v>
                </c:pt>
                <c:pt idx="48">
                  <c:v>30.755824369658448</c:v>
                </c:pt>
                <c:pt idx="49">
                  <c:v>31.09321124119009</c:v>
                </c:pt>
                <c:pt idx="50">
                  <c:v>31.040073269347921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chezy!$F$14</c:f>
              <c:strCache>
                <c:ptCount val="1"/>
                <c:pt idx="0">
                  <c:v>C (US 3-4)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chezy!$F$16:$F$66</c:f>
              <c:numCache>
                <c:formatCode>General</c:formatCode>
                <c:ptCount val="51"/>
                <c:pt idx="0">
                  <c:v>29.023470326943318</c:v>
                </c:pt>
                <c:pt idx="1">
                  <c:v>29.216511216693931</c:v>
                </c:pt>
                <c:pt idx="2">
                  <c:v>29.379271908040177</c:v>
                </c:pt>
                <c:pt idx="3">
                  <c:v>30.027768412371913</c:v>
                </c:pt>
                <c:pt idx="4">
                  <c:v>30.201599705244863</c:v>
                </c:pt>
                <c:pt idx="5">
                  <c:v>29.918986549254285</c:v>
                </c:pt>
                <c:pt idx="6">
                  <c:v>30.076832380372771</c:v>
                </c:pt>
                <c:pt idx="7">
                  <c:v>30.606514632559772</c:v>
                </c:pt>
                <c:pt idx="8">
                  <c:v>30.449099708135542</c:v>
                </c:pt>
                <c:pt idx="9">
                  <c:v>30.588702456947715</c:v>
                </c:pt>
                <c:pt idx="10">
                  <c:v>30.339777038988782</c:v>
                </c:pt>
                <c:pt idx="11">
                  <c:v>30.466300529973068</c:v>
                </c:pt>
                <c:pt idx="12">
                  <c:v>30.579767496252494</c:v>
                </c:pt>
                <c:pt idx="13">
                  <c:v>30.667992203851284</c:v>
                </c:pt>
                <c:pt idx="14">
                  <c:v>31.280168508534818</c:v>
                </c:pt>
                <c:pt idx="15">
                  <c:v>31.387620022700958</c:v>
                </c:pt>
                <c:pt idx="16">
                  <c:v>31.024083698552964</c:v>
                </c:pt>
                <c:pt idx="17">
                  <c:v>31.120522775078776</c:v>
                </c:pt>
                <c:pt idx="18">
                  <c:v>31.251283682589658</c:v>
                </c:pt>
                <c:pt idx="19">
                  <c:v>31.377897468169358</c:v>
                </c:pt>
                <c:pt idx="20">
                  <c:v>31.461444522285895</c:v>
                </c:pt>
                <c:pt idx="21">
                  <c:v>31.147981343045906</c:v>
                </c:pt>
                <c:pt idx="22">
                  <c:v>31.222473031949843</c:v>
                </c:pt>
                <c:pt idx="23">
                  <c:v>31.290005282346595</c:v>
                </c:pt>
                <c:pt idx="24">
                  <c:v>31.329517117092259</c:v>
                </c:pt>
                <c:pt idx="25">
                  <c:v>31.898737765352287</c:v>
                </c:pt>
                <c:pt idx="26">
                  <c:v>31.959477156048933</c:v>
                </c:pt>
                <c:pt idx="27">
                  <c:v>31.542838417146008</c:v>
                </c:pt>
                <c:pt idx="28">
                  <c:v>31.595978355571358</c:v>
                </c:pt>
                <c:pt idx="29">
                  <c:v>32.041881453930102</c:v>
                </c:pt>
                <c:pt idx="30">
                  <c:v>31.732157106423806</c:v>
                </c:pt>
                <c:pt idx="31">
                  <c:v>31.815488290734969</c:v>
                </c:pt>
                <c:pt idx="32">
                  <c:v>31.856459841074873</c:v>
                </c:pt>
                <c:pt idx="33">
                  <c:v>31.497278356631291</c:v>
                </c:pt>
                <c:pt idx="34">
                  <c:v>31.532180336140428</c:v>
                </c:pt>
                <c:pt idx="35">
                  <c:v>31.555743084620783</c:v>
                </c:pt>
                <c:pt idx="36">
                  <c:v>31.559345618090564</c:v>
                </c:pt>
                <c:pt idx="37">
                  <c:v>32.099544096074531</c:v>
                </c:pt>
                <c:pt idx="38">
                  <c:v>32.124628896446993</c:v>
                </c:pt>
                <c:pt idx="39">
                  <c:v>31.671450333606931</c:v>
                </c:pt>
                <c:pt idx="40">
                  <c:v>31.691495096380191</c:v>
                </c:pt>
                <c:pt idx="41">
                  <c:v>32.106065645948803</c:v>
                </c:pt>
                <c:pt idx="42">
                  <c:v>31.764402422104215</c:v>
                </c:pt>
                <c:pt idx="43">
                  <c:v>31.817424102687468</c:v>
                </c:pt>
                <c:pt idx="44">
                  <c:v>31.82893231380266</c:v>
                </c:pt>
                <c:pt idx="45">
                  <c:v>31.441846304920144</c:v>
                </c:pt>
                <c:pt idx="46">
                  <c:v>31.449324382026521</c:v>
                </c:pt>
                <c:pt idx="47">
                  <c:v>31.45494135705151</c:v>
                </c:pt>
                <c:pt idx="48">
                  <c:v>31.438308172594976</c:v>
                </c:pt>
                <c:pt idx="49">
                  <c:v>31.936689740287722</c:v>
                </c:pt>
                <c:pt idx="50">
                  <c:v>31.937039017483237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chezy!$G$14</c:f>
              <c:strCache>
                <c:ptCount val="1"/>
                <c:pt idx="0">
                  <c:v>C (US 4-5)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chezy!$G$16:$G$66</c:f>
              <c:numCache>
                <c:formatCode>General</c:formatCode>
                <c:ptCount val="51"/>
                <c:pt idx="0">
                  <c:v>26.002536800468889</c:v>
                </c:pt>
                <c:pt idx="1">
                  <c:v>26.117106243888053</c:v>
                </c:pt>
                <c:pt idx="2">
                  <c:v>26.257502228536239</c:v>
                </c:pt>
                <c:pt idx="3">
                  <c:v>26.391250992250328</c:v>
                </c:pt>
                <c:pt idx="4">
                  <c:v>26.518577648239148</c:v>
                </c:pt>
                <c:pt idx="5">
                  <c:v>26.63969896349483</c:v>
                </c:pt>
                <c:pt idx="6">
                  <c:v>27.090438377764347</c:v>
                </c:pt>
                <c:pt idx="7">
                  <c:v>27.201139114926761</c:v>
                </c:pt>
                <c:pt idx="8">
                  <c:v>27.306167920283194</c:v>
                </c:pt>
                <c:pt idx="9">
                  <c:v>27.405713889696504</c:v>
                </c:pt>
                <c:pt idx="10">
                  <c:v>27.499959295007919</c:v>
                </c:pt>
                <c:pt idx="11">
                  <c:v>27.589079864502498</c:v>
                </c:pt>
                <c:pt idx="12">
                  <c:v>27.22887316956804</c:v>
                </c:pt>
                <c:pt idx="13">
                  <c:v>27.316531073900723</c:v>
                </c:pt>
                <c:pt idx="14">
                  <c:v>27.398998944518059</c:v>
                </c:pt>
                <c:pt idx="15">
                  <c:v>27.477789854487579</c:v>
                </c:pt>
                <c:pt idx="16">
                  <c:v>27.547539603828287</c:v>
                </c:pt>
                <c:pt idx="17">
                  <c:v>27.608348901172238</c:v>
                </c:pt>
                <c:pt idx="18">
                  <c:v>27.665161561863126</c:v>
                </c:pt>
                <c:pt idx="19">
                  <c:v>27.718107658124438</c:v>
                </c:pt>
                <c:pt idx="20">
                  <c:v>27.767312794561551</c:v>
                </c:pt>
                <c:pt idx="21">
                  <c:v>28.23572471186278</c:v>
                </c:pt>
                <c:pt idx="22">
                  <c:v>28.278447499448383</c:v>
                </c:pt>
                <c:pt idx="23">
                  <c:v>28.317729505671373</c:v>
                </c:pt>
                <c:pt idx="24">
                  <c:v>28.353681786652537</c:v>
                </c:pt>
                <c:pt idx="25">
                  <c:v>28.386411669082975</c:v>
                </c:pt>
                <c:pt idx="26">
                  <c:v>28.416022891081148</c:v>
                </c:pt>
                <c:pt idx="27">
                  <c:v>28.087440359601427</c:v>
                </c:pt>
                <c:pt idx="28">
                  <c:v>28.110816193711887</c:v>
                </c:pt>
                <c:pt idx="29">
                  <c:v>28.45134308563582</c:v>
                </c:pt>
                <c:pt idx="30">
                  <c:v>28.469427128799609</c:v>
                </c:pt>
                <c:pt idx="31">
                  <c:v>28.449035206426451</c:v>
                </c:pt>
                <c:pt idx="32">
                  <c:v>28.461895899428644</c:v>
                </c:pt>
                <c:pt idx="33">
                  <c:v>28.472280491774963</c:v>
                </c:pt>
                <c:pt idx="34">
                  <c:v>28.48026821805864</c:v>
                </c:pt>
                <c:pt idx="35">
                  <c:v>28.485935758947036</c:v>
                </c:pt>
                <c:pt idx="36">
                  <c:v>28.846730127652936</c:v>
                </c:pt>
                <c:pt idx="37">
                  <c:v>28.847993227041172</c:v>
                </c:pt>
                <c:pt idx="38">
                  <c:v>28.847125358349722</c:v>
                </c:pt>
                <c:pt idx="39">
                  <c:v>28.844194712156309</c:v>
                </c:pt>
                <c:pt idx="40">
                  <c:v>28.839267321438442</c:v>
                </c:pt>
                <c:pt idx="41">
                  <c:v>28.367293991490286</c:v>
                </c:pt>
                <c:pt idx="42">
                  <c:v>28.368631208925478</c:v>
                </c:pt>
                <c:pt idx="43">
                  <c:v>28.368183001352609</c:v>
                </c:pt>
                <c:pt idx="44">
                  <c:v>28.36529559677556</c:v>
                </c:pt>
                <c:pt idx="45">
                  <c:v>28.358605029870464</c:v>
                </c:pt>
                <c:pt idx="46">
                  <c:v>28.343204767769393</c:v>
                </c:pt>
                <c:pt idx="47">
                  <c:v>28.326239212915411</c:v>
                </c:pt>
                <c:pt idx="48">
                  <c:v>28.307758864014257</c:v>
                </c:pt>
                <c:pt idx="49">
                  <c:v>28.287812669396782</c:v>
                </c:pt>
                <c:pt idx="50">
                  <c:v>28.266448079265128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chezy!$H$14</c:f>
              <c:strCache>
                <c:ptCount val="1"/>
                <c:pt idx="0">
                  <c:v>C+BL (US 1-2)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chezy!$H$16:$H$66</c:f>
              <c:numCache>
                <c:formatCode>General</c:formatCode>
                <c:ptCount val="51"/>
                <c:pt idx="0">
                  <c:v>34.174613884204163</c:v>
                </c:pt>
                <c:pt idx="1">
                  <c:v>34.885116963448702</c:v>
                </c:pt>
                <c:pt idx="2">
                  <c:v>34.767693392177364</c:v>
                </c:pt>
                <c:pt idx="3">
                  <c:v>35.029842991713963</c:v>
                </c:pt>
                <c:pt idx="4">
                  <c:v>35.327381123356787</c:v>
                </c:pt>
                <c:pt idx="5">
                  <c:v>35.573179899986627</c:v>
                </c:pt>
                <c:pt idx="6">
                  <c:v>35.810976163442014</c:v>
                </c:pt>
                <c:pt idx="7">
                  <c:v>36.040984743149508</c:v>
                </c:pt>
                <c:pt idx="8">
                  <c:v>36.263414021275764</c:v>
                </c:pt>
                <c:pt idx="9">
                  <c:v>36.478466155712312</c:v>
                </c:pt>
                <c:pt idx="10">
                  <c:v>36.229351157204356</c:v>
                </c:pt>
                <c:pt idx="11">
                  <c:v>36.427729360134535</c:v>
                </c:pt>
                <c:pt idx="12">
                  <c:v>36.619386425403718</c:v>
                </c:pt>
                <c:pt idx="13">
                  <c:v>36.804499438962083</c:v>
                </c:pt>
                <c:pt idx="14">
                  <c:v>36.983240317646469</c:v>
                </c:pt>
                <c:pt idx="15">
                  <c:v>37.152060544241031</c:v>
                </c:pt>
                <c:pt idx="16">
                  <c:v>37.306409733356105</c:v>
                </c:pt>
                <c:pt idx="17">
                  <c:v>37.455709794206598</c:v>
                </c:pt>
                <c:pt idx="18">
                  <c:v>37.59825003391262</c:v>
                </c:pt>
                <c:pt idx="19">
                  <c:v>38.358620656569663</c:v>
                </c:pt>
                <c:pt idx="20">
                  <c:v>38.504646463057313</c:v>
                </c:pt>
                <c:pt idx="21">
                  <c:v>38.645292408579628</c:v>
                </c:pt>
                <c:pt idx="22">
                  <c:v>38.780696834133622</c:v>
                </c:pt>
                <c:pt idx="23">
                  <c:v>38.910994196772783</c:v>
                </c:pt>
                <c:pt idx="24">
                  <c:v>39.036315194232074</c:v>
                </c:pt>
                <c:pt idx="25">
                  <c:v>38.577169708273857</c:v>
                </c:pt>
                <c:pt idx="26">
                  <c:v>38.691202301680931</c:v>
                </c:pt>
                <c:pt idx="27">
                  <c:v>38.80069742105232</c:v>
                </c:pt>
                <c:pt idx="28">
                  <c:v>38.90577015534474</c:v>
                </c:pt>
                <c:pt idx="29">
                  <c:v>39.006532439854439</c:v>
                </c:pt>
                <c:pt idx="30">
                  <c:v>39.10309315463148</c:v>
                </c:pt>
                <c:pt idx="31">
                  <c:v>39.19555821939165</c:v>
                </c:pt>
                <c:pt idx="32">
                  <c:v>39.775569675978311</c:v>
                </c:pt>
                <c:pt idx="33">
                  <c:v>39.417576755994098</c:v>
                </c:pt>
                <c:pt idx="34">
                  <c:v>39.498462619028835</c:v>
                </c:pt>
                <c:pt idx="35">
                  <c:v>39.624806380024026</c:v>
                </c:pt>
                <c:pt idx="36">
                  <c:v>39.698467391860717</c:v>
                </c:pt>
                <c:pt idx="37">
                  <c:v>39.768602263274403</c:v>
                </c:pt>
                <c:pt idx="38">
                  <c:v>39.835298800948813</c:v>
                </c:pt>
                <c:pt idx="39">
                  <c:v>39.898642494357077</c:v>
                </c:pt>
                <c:pt idx="40">
                  <c:v>39.9587165849671</c:v>
                </c:pt>
                <c:pt idx="41">
                  <c:v>40.01560213309709</c:v>
                </c:pt>
                <c:pt idx="42">
                  <c:v>39.570250841879904</c:v>
                </c:pt>
                <c:pt idx="43">
                  <c:v>39.620361995194138</c:v>
                </c:pt>
                <c:pt idx="44">
                  <c:v>39.667552179474598</c:v>
                </c:pt>
                <c:pt idx="45">
                  <c:v>39.711893446227265</c:v>
                </c:pt>
                <c:pt idx="46">
                  <c:v>39.753455991260687</c:v>
                </c:pt>
                <c:pt idx="47">
                  <c:v>39.792308208523778</c:v>
                </c:pt>
                <c:pt idx="48">
                  <c:v>39.828516742171232</c:v>
                </c:pt>
                <c:pt idx="49">
                  <c:v>39.862146536922332</c:v>
                </c:pt>
                <c:pt idx="50">
                  <c:v>39.885282932695908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chezy!$I$14</c:f>
              <c:strCache>
                <c:ptCount val="1"/>
                <c:pt idx="0">
                  <c:v>C+BL (US 2-3)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chezy!$I$16:$I$66</c:f>
              <c:numCache>
                <c:formatCode>General</c:formatCode>
                <c:ptCount val="51"/>
                <c:pt idx="0">
                  <c:v>21.487745003171334</c:v>
                </c:pt>
                <c:pt idx="1">
                  <c:v>21.927123155867633</c:v>
                </c:pt>
                <c:pt idx="2">
                  <c:v>21.762592145539429</c:v>
                </c:pt>
                <c:pt idx="3">
                  <c:v>21.974123121170045</c:v>
                </c:pt>
                <c:pt idx="4">
                  <c:v>22.348842319404476</c:v>
                </c:pt>
                <c:pt idx="5">
                  <c:v>22.415577315393097</c:v>
                </c:pt>
                <c:pt idx="6">
                  <c:v>22.581737977377323</c:v>
                </c:pt>
                <c:pt idx="7">
                  <c:v>22.776211896948098</c:v>
                </c:pt>
                <c:pt idx="8">
                  <c:v>23.140240696196386</c:v>
                </c:pt>
                <c:pt idx="9">
                  <c:v>23.194613954699712</c:v>
                </c:pt>
                <c:pt idx="10">
                  <c:v>23.689917094218252</c:v>
                </c:pt>
                <c:pt idx="11">
                  <c:v>23.781662620703454</c:v>
                </c:pt>
                <c:pt idx="12">
                  <c:v>24.168110680322251</c:v>
                </c:pt>
                <c:pt idx="13">
                  <c:v>23.904820345271784</c:v>
                </c:pt>
                <c:pt idx="14">
                  <c:v>24.39449491169405</c:v>
                </c:pt>
                <c:pt idx="15">
                  <c:v>24.194318551479085</c:v>
                </c:pt>
                <c:pt idx="16">
                  <c:v>24.540225055874004</c:v>
                </c:pt>
                <c:pt idx="17">
                  <c:v>24.552471550646352</c:v>
                </c:pt>
                <c:pt idx="18">
                  <c:v>24.669441731647996</c:v>
                </c:pt>
                <c:pt idx="19">
                  <c:v>24.821937407196643</c:v>
                </c:pt>
                <c:pt idx="20">
                  <c:v>25.16016503892444</c:v>
                </c:pt>
                <c:pt idx="21">
                  <c:v>25.560817794251317</c:v>
                </c:pt>
                <c:pt idx="22">
                  <c:v>25.260931512407353</c:v>
                </c:pt>
                <c:pt idx="23">
                  <c:v>25.723178344656414</c:v>
                </c:pt>
                <c:pt idx="24">
                  <c:v>25.733294333322846</c:v>
                </c:pt>
                <c:pt idx="25">
                  <c:v>26.128553013015694</c:v>
                </c:pt>
                <c:pt idx="26">
                  <c:v>25.804269780721107</c:v>
                </c:pt>
                <c:pt idx="27">
                  <c:v>26.266754479374264</c:v>
                </c:pt>
                <c:pt idx="28">
                  <c:v>26.0012458317584</c:v>
                </c:pt>
                <c:pt idx="29">
                  <c:v>26.324118579674298</c:v>
                </c:pt>
                <c:pt idx="30">
                  <c:v>26.279581006585001</c:v>
                </c:pt>
                <c:pt idx="31">
                  <c:v>26.369617858919941</c:v>
                </c:pt>
                <c:pt idx="32">
                  <c:v>26.823160906961498</c:v>
                </c:pt>
                <c:pt idx="33">
                  <c:v>26.805663019407433</c:v>
                </c:pt>
                <c:pt idx="34">
                  <c:v>27.189845741856264</c:v>
                </c:pt>
                <c:pt idx="35">
                  <c:v>26.810644364892557</c:v>
                </c:pt>
                <c:pt idx="36">
                  <c:v>26.872395830487342</c:v>
                </c:pt>
                <c:pt idx="37">
                  <c:v>27.321477574076781</c:v>
                </c:pt>
                <c:pt idx="38">
                  <c:v>27.290953631274885</c:v>
                </c:pt>
                <c:pt idx="39">
                  <c:v>27.669597996065225</c:v>
                </c:pt>
                <c:pt idx="40">
                  <c:v>27.279256602614353</c:v>
                </c:pt>
                <c:pt idx="41">
                  <c:v>27.322947910705011</c:v>
                </c:pt>
                <c:pt idx="42">
                  <c:v>27.768092191119607</c:v>
                </c:pt>
                <c:pt idx="43">
                  <c:v>27.725950536094185</c:v>
                </c:pt>
                <c:pt idx="44">
                  <c:v>28.099684755472229</c:v>
                </c:pt>
                <c:pt idx="45">
                  <c:v>27.690719316086291</c:v>
                </c:pt>
                <c:pt idx="46">
                  <c:v>27.726953810203014</c:v>
                </c:pt>
                <c:pt idx="47">
                  <c:v>28.168612519699288</c:v>
                </c:pt>
                <c:pt idx="48">
                  <c:v>28.116094423218343</c:v>
                </c:pt>
                <c:pt idx="49">
                  <c:v>28.485464857916615</c:v>
                </c:pt>
                <c:pt idx="50">
                  <c:v>28.050443474302192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chezy!$J$14</c:f>
              <c:strCache>
                <c:ptCount val="1"/>
                <c:pt idx="0">
                  <c:v>C+BL (US 3-4)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chezy!$J$16:$J$66</c:f>
              <c:numCache>
                <c:formatCode>General</c:formatCode>
                <c:ptCount val="51"/>
                <c:pt idx="0">
                  <c:v>24.673080723520435</c:v>
                </c:pt>
                <c:pt idx="1">
                  <c:v>24.565132209409981</c:v>
                </c:pt>
                <c:pt idx="2">
                  <c:v>24.568450208817847</c:v>
                </c:pt>
                <c:pt idx="3">
                  <c:v>25.187123719081619</c:v>
                </c:pt>
                <c:pt idx="4">
                  <c:v>25.052187413256512</c:v>
                </c:pt>
                <c:pt idx="5">
                  <c:v>25.031863296903385</c:v>
                </c:pt>
                <c:pt idx="6">
                  <c:v>25.638900459901325</c:v>
                </c:pt>
                <c:pt idx="7">
                  <c:v>25.479300218725378</c:v>
                </c:pt>
                <c:pt idx="8">
                  <c:v>25.437288478114457</c:v>
                </c:pt>
                <c:pt idx="9">
                  <c:v>26.033155072013376</c:v>
                </c:pt>
                <c:pt idx="10">
                  <c:v>25.851034146793687</c:v>
                </c:pt>
                <c:pt idx="11">
                  <c:v>26.11443375543524</c:v>
                </c:pt>
                <c:pt idx="12">
                  <c:v>25.953343085667424</c:v>
                </c:pt>
                <c:pt idx="13">
                  <c:v>26.171597139933503</c:v>
                </c:pt>
                <c:pt idx="14">
                  <c:v>26.420588828378044</c:v>
                </c:pt>
                <c:pt idx="15">
                  <c:v>26.25773691108304</c:v>
                </c:pt>
                <c:pt idx="16">
                  <c:v>26.444872239657215</c:v>
                </c:pt>
                <c:pt idx="17">
                  <c:v>26.680415035822115</c:v>
                </c:pt>
                <c:pt idx="18">
                  <c:v>26.511826772064527</c:v>
                </c:pt>
                <c:pt idx="19">
                  <c:v>27.075225517507064</c:v>
                </c:pt>
                <c:pt idx="20">
                  <c:v>27.166399424680833</c:v>
                </c:pt>
                <c:pt idx="21">
                  <c:v>26.713431905023167</c:v>
                </c:pt>
                <c:pt idx="22">
                  <c:v>27.267252720441057</c:v>
                </c:pt>
                <c:pt idx="23">
                  <c:v>27.007682887858749</c:v>
                </c:pt>
                <c:pt idx="24">
                  <c:v>27.215865152712766</c:v>
                </c:pt>
                <c:pt idx="25">
                  <c:v>27.012789144993789</c:v>
                </c:pt>
                <c:pt idx="26">
                  <c:v>27.556106822849681</c:v>
                </c:pt>
                <c:pt idx="27">
                  <c:v>27.311681772866599</c:v>
                </c:pt>
                <c:pt idx="28">
                  <c:v>27.130149443477862</c:v>
                </c:pt>
                <c:pt idx="29">
                  <c:v>27.664534625909635</c:v>
                </c:pt>
                <c:pt idx="30">
                  <c:v>27.374242491538926</c:v>
                </c:pt>
                <c:pt idx="31">
                  <c:v>27.558939540643927</c:v>
                </c:pt>
                <c:pt idx="32">
                  <c:v>27.327985754710848</c:v>
                </c:pt>
                <c:pt idx="33">
                  <c:v>27.852595272668459</c:v>
                </c:pt>
                <c:pt idx="34">
                  <c:v>27.547193108613886</c:v>
                </c:pt>
                <c:pt idx="35">
                  <c:v>27.720211492542248</c:v>
                </c:pt>
                <c:pt idx="36">
                  <c:v>27.475530376966862</c:v>
                </c:pt>
                <c:pt idx="37">
                  <c:v>27.990713995497387</c:v>
                </c:pt>
                <c:pt idx="38">
                  <c:v>28.01825589087332</c:v>
                </c:pt>
                <c:pt idx="39">
                  <c:v>27.834281687245856</c:v>
                </c:pt>
                <c:pt idx="40">
                  <c:v>27.569893224887664</c:v>
                </c:pt>
                <c:pt idx="41">
                  <c:v>28.083552308977445</c:v>
                </c:pt>
                <c:pt idx="42">
                  <c:v>28.100452185929534</c:v>
                </c:pt>
                <c:pt idx="43">
                  <c:v>27.905559388123024</c:v>
                </c:pt>
                <c:pt idx="44">
                  <c:v>27.630485028090064</c:v>
                </c:pt>
                <c:pt idx="45">
                  <c:v>28.135344551264151</c:v>
                </c:pt>
                <c:pt idx="46">
                  <c:v>27.648930693769202</c:v>
                </c:pt>
                <c:pt idx="47">
                  <c:v>28.146013440113482</c:v>
                </c:pt>
                <c:pt idx="48">
                  <c:v>27.869046879987657</c:v>
                </c:pt>
                <c:pt idx="49">
                  <c:v>28.009190990332588</c:v>
                </c:pt>
                <c:pt idx="50">
                  <c:v>27.656759416843222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chezy!$K$14</c:f>
              <c:strCache>
                <c:ptCount val="1"/>
                <c:pt idx="0">
                  <c:v>C+BL (US 4-5)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chezy!$C$16:$C$66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chezy!$K$16:$K$66</c:f>
              <c:numCache>
                <c:formatCode>General</c:formatCode>
                <c:ptCount val="51"/>
                <c:pt idx="0">
                  <c:v>21.211271864624432</c:v>
                </c:pt>
                <c:pt idx="1">
                  <c:v>21.353474124574969</c:v>
                </c:pt>
                <c:pt idx="2">
                  <c:v>21.482943782703337</c:v>
                </c:pt>
                <c:pt idx="3">
                  <c:v>21.972006692685742</c:v>
                </c:pt>
                <c:pt idx="4">
                  <c:v>22.107808136333446</c:v>
                </c:pt>
                <c:pt idx="5">
                  <c:v>22.238378617657293</c:v>
                </c:pt>
                <c:pt idx="6">
                  <c:v>22.086814620567402</c:v>
                </c:pt>
                <c:pt idx="7">
                  <c:v>22.205890204716432</c:v>
                </c:pt>
                <c:pt idx="8">
                  <c:v>22.320244799912977</c:v>
                </c:pt>
                <c:pt idx="9">
                  <c:v>22.458266647901773</c:v>
                </c:pt>
                <c:pt idx="10">
                  <c:v>22.309988526341414</c:v>
                </c:pt>
                <c:pt idx="11">
                  <c:v>22.693367442218268</c:v>
                </c:pt>
                <c:pt idx="12">
                  <c:v>22.79042649743198</c:v>
                </c:pt>
                <c:pt idx="13">
                  <c:v>22.883405409198449</c:v>
                </c:pt>
                <c:pt idx="14">
                  <c:v>22.628413381366865</c:v>
                </c:pt>
                <c:pt idx="15">
                  <c:v>22.712307904932654</c:v>
                </c:pt>
                <c:pt idx="16">
                  <c:v>22.79252221957168</c:v>
                </c:pt>
                <c:pt idx="17">
                  <c:v>22.865732112332726</c:v>
                </c:pt>
                <c:pt idx="18">
                  <c:v>22.926849676049422</c:v>
                </c:pt>
                <c:pt idx="19">
                  <c:v>22.98510332514455</c:v>
                </c:pt>
                <c:pt idx="20">
                  <c:v>23.427158522261571</c:v>
                </c:pt>
                <c:pt idx="21">
                  <c:v>23.491453332394727</c:v>
                </c:pt>
                <c:pt idx="22">
                  <c:v>23.552609794590893</c:v>
                </c:pt>
                <c:pt idx="23">
                  <c:v>23.610717080022965</c:v>
                </c:pt>
                <c:pt idx="24">
                  <c:v>23.372672965026808</c:v>
                </c:pt>
                <c:pt idx="25">
                  <c:v>23.424291194924628</c:v>
                </c:pt>
                <c:pt idx="26">
                  <c:v>23.473146578390448</c:v>
                </c:pt>
                <c:pt idx="27">
                  <c:v>23.51931704545169</c:v>
                </c:pt>
                <c:pt idx="28">
                  <c:v>23.592554372441164</c:v>
                </c:pt>
                <c:pt idx="29">
                  <c:v>23.367864380849696</c:v>
                </c:pt>
                <c:pt idx="30">
                  <c:v>23.406039234693548</c:v>
                </c:pt>
                <c:pt idx="31">
                  <c:v>23.738272575691404</c:v>
                </c:pt>
                <c:pt idx="32">
                  <c:v>23.772194018061178</c:v>
                </c:pt>
                <c:pt idx="33">
                  <c:v>23.80384627796445</c:v>
                </c:pt>
                <c:pt idx="34">
                  <c:v>23.833292726057316</c:v>
                </c:pt>
                <c:pt idx="35">
                  <c:v>23.503285483166206</c:v>
                </c:pt>
                <c:pt idx="36">
                  <c:v>23.528125493083234</c:v>
                </c:pt>
                <c:pt idx="37">
                  <c:v>23.550969353913935</c:v>
                </c:pt>
                <c:pt idx="38">
                  <c:v>23.57187258743437</c:v>
                </c:pt>
                <c:pt idx="39">
                  <c:v>23.590889127387083</c:v>
                </c:pt>
                <c:pt idx="40">
                  <c:v>23.604530380913864</c:v>
                </c:pt>
                <c:pt idx="41">
                  <c:v>23.611661294228753</c:v>
                </c:pt>
                <c:pt idx="42">
                  <c:v>23.617051877871344</c:v>
                </c:pt>
                <c:pt idx="43">
                  <c:v>23.620751969409355</c:v>
                </c:pt>
                <c:pt idx="44">
                  <c:v>24.016735850665075</c:v>
                </c:pt>
                <c:pt idx="45">
                  <c:v>24.025614162844146</c:v>
                </c:pt>
                <c:pt idx="46">
                  <c:v>24.032919499018295</c:v>
                </c:pt>
                <c:pt idx="47">
                  <c:v>24.038695420850889</c:v>
                </c:pt>
                <c:pt idx="48">
                  <c:v>24.042984281076826</c:v>
                </c:pt>
                <c:pt idx="49">
                  <c:v>23.747931296389005</c:v>
                </c:pt>
                <c:pt idx="50">
                  <c:v>23.749350636577901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4768"/>
        <c:axId val="200069408"/>
      </c:scatterChart>
      <c:valAx>
        <c:axId val="19919476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069408"/>
        <c:crosses val="autoZero"/>
        <c:crossBetween val="midCat"/>
        <c:majorUnit val="5.0000000000000012E-4"/>
      </c:valAx>
      <c:valAx>
        <c:axId val="2000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Chézy coefficient [m¹'²/s]</a:t>
                </a:r>
              </a:p>
            </c:rich>
          </c:tx>
          <c:layout>
            <c:manualLayout>
              <c:xMode val="edge"/>
              <c:yMode val="edge"/>
              <c:x val="9.0496233135576448E-3"/>
              <c:y val="0.358138153522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1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8"/>
          <c:order val="8"/>
          <c:tx>
            <c:strRef>
              <c:f>kst!$K$4</c:f>
              <c:strCache>
                <c:ptCount val="1"/>
                <c:pt idx="0">
                  <c:v>kst ohne Geschiebe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kst!$B$6:$B$56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kst!$K$6:$K$57</c:f>
              <c:numCache>
                <c:formatCode>General</c:formatCode>
                <c:ptCount val="52"/>
              </c:numCache>
            </c:numRef>
          </c:yVal>
          <c:smooth val="0"/>
        </c:ser>
        <c:ser>
          <c:idx val="9"/>
          <c:order val="9"/>
          <c:tx>
            <c:strRef>
              <c:f>kst!$L$4</c:f>
              <c:strCache>
                <c:ptCount val="1"/>
                <c:pt idx="0">
                  <c:v>kst+Geschiebe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587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kst!$B$6:$B$56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kst!$L$6:$L$57</c:f>
              <c:numCache>
                <c:formatCode>General</c:formatCode>
                <c:ptCount val="5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49792"/>
        <c:axId val="200650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kst!$C$4</c15:sqref>
                        </c15:formulaRef>
                      </c:ext>
                    </c:extLst>
                    <c:strCache>
                      <c:ptCount val="1"/>
                      <c:pt idx="0">
                        <c:v>kst (US 1-2)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kst!$C$6:$C$56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85.185174789240378</c:v>
                      </c:pt>
                      <c:pt idx="1">
                        <c:v>85.631532339639307</c:v>
                      </c:pt>
                      <c:pt idx="2">
                        <c:v>86.055167890024165</c:v>
                      </c:pt>
                      <c:pt idx="3">
                        <c:v>86.4568761998338</c:v>
                      </c:pt>
                      <c:pt idx="4">
                        <c:v>86.837421817441765</c:v>
                      </c:pt>
                      <c:pt idx="5">
                        <c:v>87.197540388119251</c:v>
                      </c:pt>
                      <c:pt idx="6">
                        <c:v>87.537939897554935</c:v>
                      </c:pt>
                      <c:pt idx="7">
                        <c:v>87.952732910925761</c:v>
                      </c:pt>
                      <c:pt idx="8">
                        <c:v>88.256050656608579</c:v>
                      </c:pt>
                      <c:pt idx="9">
                        <c:v>88.541599908471028</c:v>
                      </c:pt>
                      <c:pt idx="10">
                        <c:v>88.809989920748905</c:v>
                      </c:pt>
                      <c:pt idx="11">
                        <c:v>89.061807633706408</c:v>
                      </c:pt>
                      <c:pt idx="12">
                        <c:v>89.297618599325645</c:v>
                      </c:pt>
                      <c:pt idx="13">
                        <c:v>89.517967863394361</c:v>
                      </c:pt>
                      <c:pt idx="14">
                        <c:v>89.723380806301563</c:v>
                      </c:pt>
                      <c:pt idx="15">
                        <c:v>89.914363944716655</c:v>
                      </c:pt>
                      <c:pt idx="16">
                        <c:v>90.091405696198947</c:v>
                      </c:pt>
                      <c:pt idx="17">
                        <c:v>90.25497710866685</c:v>
                      </c:pt>
                      <c:pt idx="18">
                        <c:v>90.405532556541587</c:v>
                      </c:pt>
                      <c:pt idx="19">
                        <c:v>90.543510405278568</c:v>
                      </c:pt>
                      <c:pt idx="20">
                        <c:v>90.669333645900537</c:v>
                      </c:pt>
                      <c:pt idx="21">
                        <c:v>90.783410501054476</c:v>
                      </c:pt>
                      <c:pt idx="22">
                        <c:v>90.886135004027793</c:v>
                      </c:pt>
                      <c:pt idx="23">
                        <c:v>90.977887552081654</c:v>
                      </c:pt>
                      <c:pt idx="24">
                        <c:v>91.059035435380011</c:v>
                      </c:pt>
                      <c:pt idx="25">
                        <c:v>91.129933342723191</c:v>
                      </c:pt>
                      <c:pt idx="26">
                        <c:v>91.19092384522996</c:v>
                      </c:pt>
                      <c:pt idx="27">
                        <c:v>90.105770772068027</c:v>
                      </c:pt>
                      <c:pt idx="28">
                        <c:v>90.147402866412946</c:v>
                      </c:pt>
                      <c:pt idx="29">
                        <c:v>90.180198551300705</c:v>
                      </c:pt>
                      <c:pt idx="30">
                        <c:v>90.204452640784154</c:v>
                      </c:pt>
                      <c:pt idx="31">
                        <c:v>90.220450079161722</c:v>
                      </c:pt>
                      <c:pt idx="32">
                        <c:v>90.228466308447764</c:v>
                      </c:pt>
                      <c:pt idx="33">
                        <c:v>90.22876762042489</c:v>
                      </c:pt>
                      <c:pt idx="34">
                        <c:v>90.221611494002403</c:v>
                      </c:pt>
                      <c:pt idx="35">
                        <c:v>90.207246918571428</c:v>
                      </c:pt>
                      <c:pt idx="36">
                        <c:v>90.185914704005484</c:v>
                      </c:pt>
                      <c:pt idx="37">
                        <c:v>90.157847777926634</c:v>
                      </c:pt>
                      <c:pt idx="38">
                        <c:v>90.123271470822672</c:v>
                      </c:pt>
                      <c:pt idx="39">
                        <c:v>90.082403789571572</c:v>
                      </c:pt>
                      <c:pt idx="40">
                        <c:v>90.035455679902412</c:v>
                      </c:pt>
                      <c:pt idx="41">
                        <c:v>89.982631278291365</c:v>
                      </c:pt>
                      <c:pt idx="42">
                        <c:v>89.92412815377287</c:v>
                      </c:pt>
                      <c:pt idx="43">
                        <c:v>89.860137540113357</c:v>
                      </c:pt>
                      <c:pt idx="44">
                        <c:v>89.790844558782211</c:v>
                      </c:pt>
                      <c:pt idx="45">
                        <c:v>89.71642843312398</c:v>
                      </c:pt>
                      <c:pt idx="46">
                        <c:v>89.63706269412279</c:v>
                      </c:pt>
                      <c:pt idx="47">
                        <c:v>89.55291537812829</c:v>
                      </c:pt>
                      <c:pt idx="48">
                        <c:v>89.464149216892267</c:v>
                      </c:pt>
                      <c:pt idx="49">
                        <c:v>89.366142132116153</c:v>
                      </c:pt>
                      <c:pt idx="50">
                        <c:v>89.261450606455327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kst!$D$4</c15:sqref>
                        </c15:formulaRef>
                      </c:ext>
                    </c:extLst>
                    <c:strCache>
                      <c:ptCount val="1"/>
                      <c:pt idx="0">
                        <c:v>kst (US 2-3)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kst!$D$6:$D$56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53.510920217486564</c:v>
                      </c:pt>
                      <c:pt idx="1">
                        <c:v>53.78123548631384</c:v>
                      </c:pt>
                      <c:pt idx="2">
                        <c:v>54.037181629990187</c:v>
                      </c:pt>
                      <c:pt idx="3">
                        <c:v>55.104448995097378</c:v>
                      </c:pt>
                      <c:pt idx="4">
                        <c:v>55.336638974746137</c:v>
                      </c:pt>
                      <c:pt idx="5">
                        <c:v>55.555730862176134</c:v>
                      </c:pt>
                      <c:pt idx="6">
                        <c:v>55.076768173805505</c:v>
                      </c:pt>
                      <c:pt idx="7">
                        <c:v>55.897212223358594</c:v>
                      </c:pt>
                      <c:pt idx="8">
                        <c:v>56.079500002499586</c:v>
                      </c:pt>
                      <c:pt idx="9">
                        <c:v>56.190773499512574</c:v>
                      </c:pt>
                      <c:pt idx="10">
                        <c:v>56.350583136348114</c:v>
                      </c:pt>
                      <c:pt idx="11">
                        <c:v>56.499829115841692</c:v>
                      </c:pt>
                      <c:pt idx="12">
                        <c:v>57.349359590518368</c:v>
                      </c:pt>
                      <c:pt idx="13">
                        <c:v>57.480182208979201</c:v>
                      </c:pt>
                      <c:pt idx="14">
                        <c:v>57.601379081014329</c:v>
                      </c:pt>
                      <c:pt idx="15">
                        <c:v>57.713281508369356</c:v>
                      </c:pt>
                      <c:pt idx="16">
                        <c:v>56.904778039754</c:v>
                      </c:pt>
                      <c:pt idx="17">
                        <c:v>57.028281897644653</c:v>
                      </c:pt>
                      <c:pt idx="18">
                        <c:v>57.143653723309356</c:v>
                      </c:pt>
                      <c:pt idx="19">
                        <c:v>57.23264786779805</c:v>
                      </c:pt>
                      <c:pt idx="20">
                        <c:v>57.301624357719419</c:v>
                      </c:pt>
                      <c:pt idx="21">
                        <c:v>57.363169765829056</c:v>
                      </c:pt>
                      <c:pt idx="22">
                        <c:v>58.290429601091148</c:v>
                      </c:pt>
                      <c:pt idx="23">
                        <c:v>58.338586097278302</c:v>
                      </c:pt>
                      <c:pt idx="24">
                        <c:v>58.379944504986433</c:v>
                      </c:pt>
                      <c:pt idx="25">
                        <c:v>58.414736460234018</c:v>
                      </c:pt>
                      <c:pt idx="26">
                        <c:v>57.724726104868985</c:v>
                      </c:pt>
                      <c:pt idx="27">
                        <c:v>57.746769795755668</c:v>
                      </c:pt>
                      <c:pt idx="28">
                        <c:v>58.419916625688231</c:v>
                      </c:pt>
                      <c:pt idx="29">
                        <c:v>58.368522890914136</c:v>
                      </c:pt>
                      <c:pt idx="30">
                        <c:v>58.373669242490088</c:v>
                      </c:pt>
                      <c:pt idx="31">
                        <c:v>58.373493244684795</c:v>
                      </c:pt>
                      <c:pt idx="32">
                        <c:v>58.36817634059144</c:v>
                      </c:pt>
                      <c:pt idx="33">
                        <c:v>59.089940022001258</c:v>
                      </c:pt>
                      <c:pt idx="34">
                        <c:v>59.074672408554413</c:v>
                      </c:pt>
                      <c:pt idx="35">
                        <c:v>59.054714543194777</c:v>
                      </c:pt>
                      <c:pt idx="36">
                        <c:v>58.08857594489205</c:v>
                      </c:pt>
                      <c:pt idx="37">
                        <c:v>58.089896159115128</c:v>
                      </c:pt>
                      <c:pt idx="38">
                        <c:v>58.087039551700222</c:v>
                      </c:pt>
                      <c:pt idx="39">
                        <c:v>58.07701344506026</c:v>
                      </c:pt>
                      <c:pt idx="40">
                        <c:v>58.036495635162858</c:v>
                      </c:pt>
                      <c:pt idx="41">
                        <c:v>57.992229629683131</c:v>
                      </c:pt>
                      <c:pt idx="42">
                        <c:v>57.94434490366725</c:v>
                      </c:pt>
                      <c:pt idx="43">
                        <c:v>58.773086322415985</c:v>
                      </c:pt>
                      <c:pt idx="44">
                        <c:v>58.717503608942671</c:v>
                      </c:pt>
                      <c:pt idx="45">
                        <c:v>58.658616541151375</c:v>
                      </c:pt>
                      <c:pt idx="46">
                        <c:v>58.59654041062447</c:v>
                      </c:pt>
                      <c:pt idx="47">
                        <c:v>57.811762244902994</c:v>
                      </c:pt>
                      <c:pt idx="48">
                        <c:v>57.744473039072105</c:v>
                      </c:pt>
                      <c:pt idx="49">
                        <c:v>58.330294936991407</c:v>
                      </c:pt>
                      <c:pt idx="50">
                        <c:v>58.194657618390444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kst!$E$4</c15:sqref>
                        </c15:formulaRef>
                      </c:ext>
                    </c:extLst>
                    <c:strCache>
                      <c:ptCount val="1"/>
                      <c:pt idx="0">
                        <c:v>kst (US 3-4)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kst!$E$6:$E$56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54.438596840328742</c:v>
                      </c:pt>
                      <c:pt idx="1">
                        <c:v>54.748955043498121</c:v>
                      </c:pt>
                      <c:pt idx="2">
                        <c:v>54.99933952495752</c:v>
                      </c:pt>
                      <c:pt idx="3">
                        <c:v>56.144208179240294</c:v>
                      </c:pt>
                      <c:pt idx="4">
                        <c:v>56.417161752679583</c:v>
                      </c:pt>
                      <c:pt idx="5">
                        <c:v>55.838089643838053</c:v>
                      </c:pt>
                      <c:pt idx="6">
                        <c:v>56.081692435078175</c:v>
                      </c:pt>
                      <c:pt idx="7">
                        <c:v>57.007843028022407</c:v>
                      </c:pt>
                      <c:pt idx="8">
                        <c:v>56.653894118054417</c:v>
                      </c:pt>
                      <c:pt idx="9">
                        <c:v>56.863092185144872</c:v>
                      </c:pt>
                      <c:pt idx="10">
                        <c:v>56.350618529560755</c:v>
                      </c:pt>
                      <c:pt idx="11">
                        <c:v>56.536073737978839</c:v>
                      </c:pt>
                      <c:pt idx="12">
                        <c:v>56.696302957552312</c:v>
                      </c:pt>
                      <c:pt idx="13">
                        <c:v>56.807186051459801</c:v>
                      </c:pt>
                      <c:pt idx="14">
                        <c:v>57.875808646492118</c:v>
                      </c:pt>
                      <c:pt idx="15">
                        <c:v>58.025206231189792</c:v>
                      </c:pt>
                      <c:pt idx="16">
                        <c:v>57.304684546667524</c:v>
                      </c:pt>
                      <c:pt idx="17">
                        <c:v>57.434574081301811</c:v>
                      </c:pt>
                      <c:pt idx="18">
                        <c:v>57.617790748330812</c:v>
                      </c:pt>
                      <c:pt idx="19">
                        <c:v>57.793261623039356</c:v>
                      </c:pt>
                      <c:pt idx="20">
                        <c:v>57.899500980176761</c:v>
                      </c:pt>
                      <c:pt idx="21">
                        <c:v>57.27580807786952</c:v>
                      </c:pt>
                      <c:pt idx="22">
                        <c:v>57.366202871779457</c:v>
                      </c:pt>
                      <c:pt idx="23">
                        <c:v>57.443539054851463</c:v>
                      </c:pt>
                      <c:pt idx="24">
                        <c:v>57.466502877468344</c:v>
                      </c:pt>
                      <c:pt idx="25">
                        <c:v>58.447687108847092</c:v>
                      </c:pt>
                      <c:pt idx="26">
                        <c:v>58.512697039993476</c:v>
                      </c:pt>
                      <c:pt idx="27">
                        <c:v>57.704544009358287</c:v>
                      </c:pt>
                      <c:pt idx="28">
                        <c:v>57.756648581694023</c:v>
                      </c:pt>
                      <c:pt idx="29">
                        <c:v>58.516244671590343</c:v>
                      </c:pt>
                      <c:pt idx="30">
                        <c:v>57.905955710134016</c:v>
                      </c:pt>
                      <c:pt idx="31">
                        <c:v>58.003560971655133</c:v>
                      </c:pt>
                      <c:pt idx="32">
                        <c:v>58.034056560960188</c:v>
                      </c:pt>
                      <c:pt idx="33">
                        <c:v>57.336318464066792</c:v>
                      </c:pt>
                      <c:pt idx="34">
                        <c:v>57.356694415313953</c:v>
                      </c:pt>
                      <c:pt idx="35">
                        <c:v>57.355564674564562</c:v>
                      </c:pt>
                      <c:pt idx="36">
                        <c:v>57.316230380308433</c:v>
                      </c:pt>
                      <c:pt idx="37">
                        <c:v>58.238630955212265</c:v>
                      </c:pt>
                      <c:pt idx="38">
                        <c:v>58.241363588771947</c:v>
                      </c:pt>
                      <c:pt idx="39">
                        <c:v>57.37785974253412</c:v>
                      </c:pt>
                      <c:pt idx="40">
                        <c:v>57.372520815813814</c:v>
                      </c:pt>
                      <c:pt idx="41">
                        <c:v>58.071213022233941</c:v>
                      </c:pt>
                      <c:pt idx="42">
                        <c:v>57.412037892907861</c:v>
                      </c:pt>
                      <c:pt idx="43">
                        <c:v>57.457065739000484</c:v>
                      </c:pt>
                      <c:pt idx="44">
                        <c:v>57.437102931101712</c:v>
                      </c:pt>
                      <c:pt idx="45">
                        <c:v>56.698588628390837</c:v>
                      </c:pt>
                      <c:pt idx="46">
                        <c:v>56.672318783315333</c:v>
                      </c:pt>
                      <c:pt idx="47">
                        <c:v>56.642925905294433</c:v>
                      </c:pt>
                      <c:pt idx="48">
                        <c:v>56.571208331323312</c:v>
                      </c:pt>
                      <c:pt idx="49">
                        <c:v>57.411368638800504</c:v>
                      </c:pt>
                      <c:pt idx="50">
                        <c:v>57.372637610132848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kst!$F$4</c15:sqref>
                        </c15:formulaRef>
                      </c:ext>
                    </c:extLst>
                    <c:strCache>
                      <c:ptCount val="1"/>
                      <c:pt idx="0">
                        <c:v>kst (US 4-5)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ysClr val="window" lastClr="FFFFFF">
                          <a:lumMod val="50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kst!$F$6:$F$56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50.038936917392341</c:v>
                      </c:pt>
                      <c:pt idx="1">
                        <c:v>50.214537198281107</c:v>
                      </c:pt>
                      <c:pt idx="2">
                        <c:v>50.430033449316362</c:v>
                      </c:pt>
                      <c:pt idx="3">
                        <c:v>50.632634282229866</c:v>
                      </c:pt>
                      <c:pt idx="4">
                        <c:v>50.822811923900623</c:v>
                      </c:pt>
                      <c:pt idx="5">
                        <c:v>51.001020172099494</c:v>
                      </c:pt>
                      <c:pt idx="6">
                        <c:v>51.809546900392647</c:v>
                      </c:pt>
                      <c:pt idx="7">
                        <c:v>51.967059429079782</c:v>
                      </c:pt>
                      <c:pt idx="8">
                        <c:v>52.113726946081343</c:v>
                      </c:pt>
                      <c:pt idx="9">
                        <c:v>52.249942122257671</c:v>
                      </c:pt>
                      <c:pt idx="10">
                        <c:v>52.376082690579814</c:v>
                      </c:pt>
                      <c:pt idx="11">
                        <c:v>52.492512084706576</c:v>
                      </c:pt>
                      <c:pt idx="12">
                        <c:v>51.77000257585977</c:v>
                      </c:pt>
                      <c:pt idx="13">
                        <c:v>51.886032912053885</c:v>
                      </c:pt>
                      <c:pt idx="14">
                        <c:v>51.992173050942249</c:v>
                      </c:pt>
                      <c:pt idx="15">
                        <c:v>52.091516034150722</c:v>
                      </c:pt>
                      <c:pt idx="16">
                        <c:v>52.173126123763744</c:v>
                      </c:pt>
                      <c:pt idx="17">
                        <c:v>52.237239042539748</c:v>
                      </c:pt>
                      <c:pt idx="18">
                        <c:v>52.293941134831378</c:v>
                      </c:pt>
                      <c:pt idx="19">
                        <c:v>52.343497159888841</c:v>
                      </c:pt>
                      <c:pt idx="20">
                        <c:v>52.38616225873492</c:v>
                      </c:pt>
                      <c:pt idx="21">
                        <c:v>53.219132161251522</c:v>
                      </c:pt>
                      <c:pt idx="22">
                        <c:v>53.249194463301492</c:v>
                      </c:pt>
                      <c:pt idx="23">
                        <c:v>53.272983410515479</c:v>
                      </c:pt>
                      <c:pt idx="24">
                        <c:v>53.290722736868517</c:v>
                      </c:pt>
                      <c:pt idx="25">
                        <c:v>53.302628214702963</c:v>
                      </c:pt>
                      <c:pt idx="26">
                        <c:v>53.308907968285226</c:v>
                      </c:pt>
                      <c:pt idx="27">
                        <c:v>52.654117184513247</c:v>
                      </c:pt>
                      <c:pt idx="28">
                        <c:v>52.649789914238966</c:v>
                      </c:pt>
                      <c:pt idx="29">
                        <c:v>53.239169956595802</c:v>
                      </c:pt>
                      <c:pt idx="30">
                        <c:v>53.22489591013845</c:v>
                      </c:pt>
                      <c:pt idx="31">
                        <c:v>53.149119606506581</c:v>
                      </c:pt>
                      <c:pt idx="32">
                        <c:v>53.125664549162614</c:v>
                      </c:pt>
                      <c:pt idx="33">
                        <c:v>53.097859476692349</c:v>
                      </c:pt>
                      <c:pt idx="34">
                        <c:v>53.065860753942459</c:v>
                      </c:pt>
                      <c:pt idx="35">
                        <c:v>53.029819381938502</c:v>
                      </c:pt>
                      <c:pt idx="36">
                        <c:v>53.654590540122314</c:v>
                      </c:pt>
                      <c:pt idx="37">
                        <c:v>53.610348312591825</c:v>
                      </c:pt>
                      <c:pt idx="38">
                        <c:v>53.562440818866747</c:v>
                      </c:pt>
                      <c:pt idx="39">
                        <c:v>53.511001183999348</c:v>
                      </c:pt>
                      <c:pt idx="40">
                        <c:v>53.456158039258419</c:v>
                      </c:pt>
                      <c:pt idx="41">
                        <c:v>52.551425303334682</c:v>
                      </c:pt>
                      <c:pt idx="42">
                        <c:v>52.51086805091262</c:v>
                      </c:pt>
                      <c:pt idx="43">
                        <c:v>52.467274811056562</c:v>
                      </c:pt>
                      <c:pt idx="44">
                        <c:v>52.419343700935286</c:v>
                      </c:pt>
                      <c:pt idx="45">
                        <c:v>52.364367445652647</c:v>
                      </c:pt>
                      <c:pt idx="46">
                        <c:v>52.292620897568497</c:v>
                      </c:pt>
                      <c:pt idx="47">
                        <c:v>52.218296502034256</c:v>
                      </c:pt>
                      <c:pt idx="48">
                        <c:v>52.141490922177738</c:v>
                      </c:pt>
                      <c:pt idx="49">
                        <c:v>52.062297639054172</c:v>
                      </c:pt>
                      <c:pt idx="50">
                        <c:v>51.980807064037101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kst!$G$4</c15:sqref>
                        </c15:formulaRef>
                      </c:ext>
                    </c:extLst>
                    <c:strCache>
                      <c:ptCount val="1"/>
                      <c:pt idx="0">
                        <c:v>kst+BL (US 1-2)</c:v>
                      </c:pt>
                    </c:strCache>
                  </c:strRef>
                </c:tx>
                <c:spPr>
                  <a:ln w="12700" cap="rnd">
                    <a:solidFill>
                      <a:sysClr val="window" lastClr="FFFFFF">
                        <a:lumMod val="50000"/>
                      </a:sysClr>
                    </a:solidFill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kst!$G$6:$G$56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65.616350218153485</c:v>
                      </c:pt>
                      <c:pt idx="1">
                        <c:v>66.913220488019505</c:v>
                      </c:pt>
                      <c:pt idx="2">
                        <c:v>66.633052387392354</c:v>
                      </c:pt>
                      <c:pt idx="3">
                        <c:v>67.0804976982173</c:v>
                      </c:pt>
                      <c:pt idx="4">
                        <c:v>67.583303353369743</c:v>
                      </c:pt>
                      <c:pt idx="5">
                        <c:v>67.998486037713221</c:v>
                      </c:pt>
                      <c:pt idx="6">
                        <c:v>68.397997990144461</c:v>
                      </c:pt>
                      <c:pt idx="7">
                        <c:v>68.782288530689229</c:v>
                      </c:pt>
                      <c:pt idx="8">
                        <c:v>69.151792855310362</c:v>
                      </c:pt>
                      <c:pt idx="9">
                        <c:v>69.50693254246471</c:v>
                      </c:pt>
                      <c:pt idx="10">
                        <c:v>68.978047695255412</c:v>
                      </c:pt>
                      <c:pt idx="11">
                        <c:v>69.301589720620782</c:v>
                      </c:pt>
                      <c:pt idx="12">
                        <c:v>69.612119038080593</c:v>
                      </c:pt>
                      <c:pt idx="13">
                        <c:v>69.910002790752714</c:v>
                      </c:pt>
                      <c:pt idx="14">
                        <c:v>70.195596886702177</c:v>
                      </c:pt>
                      <c:pt idx="15">
                        <c:v>70.461703997000086</c:v>
                      </c:pt>
                      <c:pt idx="16">
                        <c:v>70.699118559908854</c:v>
                      </c:pt>
                      <c:pt idx="17">
                        <c:v>70.926982928796093</c:v>
                      </c:pt>
                      <c:pt idx="18">
                        <c:v>71.141833468250908</c:v>
                      </c:pt>
                      <c:pt idx="19">
                        <c:v>72.506359814246593</c:v>
                      </c:pt>
                      <c:pt idx="20">
                        <c:v>72.728355691143292</c:v>
                      </c:pt>
                      <c:pt idx="21">
                        <c:v>72.940120637239843</c:v>
                      </c:pt>
                      <c:pt idx="22">
                        <c:v>73.141937647873547</c:v>
                      </c:pt>
                      <c:pt idx="23">
                        <c:v>73.334081376969635</c:v>
                      </c:pt>
                      <c:pt idx="24">
                        <c:v>73.51681841490803</c:v>
                      </c:pt>
                      <c:pt idx="25">
                        <c:v>72.599607483255909</c:v>
                      </c:pt>
                      <c:pt idx="26">
                        <c:v>72.761862126781253</c:v>
                      </c:pt>
                      <c:pt idx="27">
                        <c:v>72.915592173852275</c:v>
                      </c:pt>
                      <c:pt idx="28">
                        <c:v>73.061031029047399</c:v>
                      </c:pt>
                      <c:pt idx="29">
                        <c:v>73.198405374864166</c:v>
                      </c:pt>
                      <c:pt idx="30">
                        <c:v>73.327935389608768</c:v>
                      </c:pt>
                      <c:pt idx="31">
                        <c:v>73.449834957287962</c:v>
                      </c:pt>
                      <c:pt idx="32">
                        <c:v>74.471934180996328</c:v>
                      </c:pt>
                      <c:pt idx="33">
                        <c:v>73.750484270803327</c:v>
                      </c:pt>
                      <c:pt idx="34">
                        <c:v>73.850830204851931</c:v>
                      </c:pt>
                      <c:pt idx="35">
                        <c:v>74.0234130470552</c:v>
                      </c:pt>
                      <c:pt idx="36">
                        <c:v>74.110361629832099</c:v>
                      </c:pt>
                      <c:pt idx="37">
                        <c:v>74.190827739074194</c:v>
                      </c:pt>
                      <c:pt idx="38">
                        <c:v>74.264986842754453</c:v>
                      </c:pt>
                      <c:pt idx="39">
                        <c:v>74.333009532169484</c:v>
                      </c:pt>
                      <c:pt idx="40">
                        <c:v>74.395061673359606</c:v>
                      </c:pt>
                      <c:pt idx="41">
                        <c:v>74.45130455322348</c:v>
                      </c:pt>
                      <c:pt idx="42">
                        <c:v>73.573856526730253</c:v>
                      </c:pt>
                      <c:pt idx="43">
                        <c:v>73.618385453765029</c:v>
                      </c:pt>
                      <c:pt idx="44">
                        <c:v>73.657629552422591</c:v>
                      </c:pt>
                      <c:pt idx="45">
                        <c:v>73.691731357281611</c:v>
                      </c:pt>
                      <c:pt idx="46">
                        <c:v>73.720829530596916</c:v>
                      </c:pt>
                      <c:pt idx="47">
                        <c:v>73.745058979181138</c:v>
                      </c:pt>
                      <c:pt idx="48">
                        <c:v>73.764550967314406</c:v>
                      </c:pt>
                      <c:pt idx="49">
                        <c:v>73.77943322583306</c:v>
                      </c:pt>
                      <c:pt idx="50">
                        <c:v>73.774055999053019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kst!$H$4</c15:sqref>
                        </c15:formulaRef>
                      </c:ext>
                    </c:extLst>
                    <c:strCache>
                      <c:ptCount val="1"/>
                      <c:pt idx="0">
                        <c:v>kst+BL (US 2-3)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kst!$H$6:$H$56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41.317380128386638</c:v>
                      </c:pt>
                      <c:pt idx="1">
                        <c:v>42.122642021231179</c:v>
                      </c:pt>
                      <c:pt idx="2">
                        <c:v>41.783893704056972</c:v>
                      </c:pt>
                      <c:pt idx="3">
                        <c:v>42.159164138089082</c:v>
                      </c:pt>
                      <c:pt idx="4">
                        <c:v>42.846925612675342</c:v>
                      </c:pt>
                      <c:pt idx="5">
                        <c:v>42.948614429036354</c:v>
                      </c:pt>
                      <c:pt idx="6">
                        <c:v>43.231112810505486</c:v>
                      </c:pt>
                      <c:pt idx="7">
                        <c:v>43.572408771353167</c:v>
                      </c:pt>
                      <c:pt idx="8">
                        <c:v>44.237533850502771</c:v>
                      </c:pt>
                      <c:pt idx="9">
                        <c:v>44.31656340568447</c:v>
                      </c:pt>
                      <c:pt idx="10">
                        <c:v>45.224962661192812</c:v>
                      </c:pt>
                      <c:pt idx="11">
                        <c:v>45.368704073346471</c:v>
                      </c:pt>
                      <c:pt idx="12">
                        <c:v>46.074240596417603</c:v>
                      </c:pt>
                      <c:pt idx="13">
                        <c:v>45.547642384011056</c:v>
                      </c:pt>
                      <c:pt idx="14">
                        <c:v>46.442479200211338</c:v>
                      </c:pt>
                      <c:pt idx="15">
                        <c:v>46.030376052189801</c:v>
                      </c:pt>
                      <c:pt idx="16">
                        <c:v>46.657233329641706</c:v>
                      </c:pt>
                      <c:pt idx="17">
                        <c:v>46.655101328622052</c:v>
                      </c:pt>
                      <c:pt idx="18">
                        <c:v>46.840719066697055</c:v>
                      </c:pt>
                      <c:pt idx="19">
                        <c:v>47.099380613115081</c:v>
                      </c:pt>
                      <c:pt idx="20">
                        <c:v>47.710059419179473</c:v>
                      </c:pt>
                      <c:pt idx="21">
                        <c:v>48.428964611652127</c:v>
                      </c:pt>
                      <c:pt idx="22">
                        <c:v>47.839282122972811</c:v>
                      </c:pt>
                      <c:pt idx="23">
                        <c:v>48.674061885013813</c:v>
                      </c:pt>
                      <c:pt idx="24">
                        <c:v>48.671824444841683</c:v>
                      </c:pt>
                      <c:pt idx="25">
                        <c:v>49.378613222367392</c:v>
                      </c:pt>
                      <c:pt idx="26">
                        <c:v>48.744090865448634</c:v>
                      </c:pt>
                      <c:pt idx="27">
                        <c:v>49.57773777332828</c:v>
                      </c:pt>
                      <c:pt idx="28">
                        <c:v>49.046266942304726</c:v>
                      </c:pt>
                      <c:pt idx="29">
                        <c:v>49.624785233494691</c:v>
                      </c:pt>
                      <c:pt idx="30">
                        <c:v>49.514969428652122</c:v>
                      </c:pt>
                      <c:pt idx="31">
                        <c:v>49.649977372201803</c:v>
                      </c:pt>
                      <c:pt idx="32">
                        <c:v>50.46364205595723</c:v>
                      </c:pt>
                      <c:pt idx="33">
                        <c:v>50.41034364766471</c:v>
                      </c:pt>
                      <c:pt idx="34">
                        <c:v>51.092430859662286</c:v>
                      </c:pt>
                      <c:pt idx="35">
                        <c:v>50.356961277461394</c:v>
                      </c:pt>
                      <c:pt idx="36">
                        <c:v>50.436270844962927</c:v>
                      </c:pt>
                      <c:pt idx="37">
                        <c:v>51.239199471569343</c:v>
                      </c:pt>
                      <c:pt idx="38">
                        <c:v>51.162197752867201</c:v>
                      </c:pt>
                      <c:pt idx="39">
                        <c:v>51.832009071575044</c:v>
                      </c:pt>
                      <c:pt idx="40">
                        <c:v>51.079558074727423</c:v>
                      </c:pt>
                      <c:pt idx="41">
                        <c:v>51.124026411024701</c:v>
                      </c:pt>
                      <c:pt idx="42">
                        <c:v>51.917392819692338</c:v>
                      </c:pt>
                      <c:pt idx="43">
                        <c:v>51.819483906965623</c:v>
                      </c:pt>
                      <c:pt idx="44">
                        <c:v>52.47837933349242</c:v>
                      </c:pt>
                      <c:pt idx="45">
                        <c:v>51.693680224345677</c:v>
                      </c:pt>
                      <c:pt idx="46">
                        <c:v>51.724730403491264</c:v>
                      </c:pt>
                      <c:pt idx="47">
                        <c:v>52.50954654140849</c:v>
                      </c:pt>
                      <c:pt idx="48">
                        <c:v>52.393177675735998</c:v>
                      </c:pt>
                      <c:pt idx="49">
                        <c:v>53.042336481381817</c:v>
                      </c:pt>
                      <c:pt idx="50">
                        <c:v>52.210389997122519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kst!$I$4</c15:sqref>
                        </c15:formulaRef>
                      </c:ext>
                    </c:extLst>
                    <c:strCache>
                      <c:ptCount val="1"/>
                      <c:pt idx="0">
                        <c:v>kst+BL (US 3-4)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kst!$I$6:$I$56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45.682009007978479</c:v>
                      </c:pt>
                      <c:pt idx="1">
                        <c:v>45.452389735992966</c:v>
                      </c:pt>
                      <c:pt idx="2">
                        <c:v>45.413063688559987</c:v>
                      </c:pt>
                      <c:pt idx="3">
                        <c:v>46.510183738179059</c:v>
                      </c:pt>
                      <c:pt idx="4">
                        <c:v>46.231245671672802</c:v>
                      </c:pt>
                      <c:pt idx="5">
                        <c:v>46.148079063652681</c:v>
                      </c:pt>
                      <c:pt idx="6">
                        <c:v>47.22057944146475</c:v>
                      </c:pt>
                      <c:pt idx="7">
                        <c:v>46.896926496472126</c:v>
                      </c:pt>
                      <c:pt idx="8">
                        <c:v>46.773850199964869</c:v>
                      </c:pt>
                      <c:pt idx="9">
                        <c:v>47.822848067119708</c:v>
                      </c:pt>
                      <c:pt idx="10">
                        <c:v>47.458704378957343</c:v>
                      </c:pt>
                      <c:pt idx="11">
                        <c:v>47.895944632350563</c:v>
                      </c:pt>
                      <c:pt idx="12">
                        <c:v>47.567571675660567</c:v>
                      </c:pt>
                      <c:pt idx="13">
                        <c:v>47.925088353410693</c:v>
                      </c:pt>
                      <c:pt idx="14">
                        <c:v>48.33480387800639</c:v>
                      </c:pt>
                      <c:pt idx="15">
                        <c:v>48.006291384040146</c:v>
                      </c:pt>
                      <c:pt idx="16">
                        <c:v>48.303893102493241</c:v>
                      </c:pt>
                      <c:pt idx="17">
                        <c:v>48.688059751873681</c:v>
                      </c:pt>
                      <c:pt idx="18">
                        <c:v>48.35147943133466</c:v>
                      </c:pt>
                      <c:pt idx="19">
                        <c:v>49.332544364687926</c:v>
                      </c:pt>
                      <c:pt idx="20">
                        <c:v>49.460871128450577</c:v>
                      </c:pt>
                      <c:pt idx="21">
                        <c:v>48.599158259236702</c:v>
                      </c:pt>
                      <c:pt idx="22">
                        <c:v>49.560535415447703</c:v>
                      </c:pt>
                      <c:pt idx="23">
                        <c:v>49.060108099593926</c:v>
                      </c:pt>
                      <c:pt idx="24">
                        <c:v>49.392647091090716</c:v>
                      </c:pt>
                      <c:pt idx="25">
                        <c:v>48.995769384300473</c:v>
                      </c:pt>
                      <c:pt idx="26">
                        <c:v>49.935326492763494</c:v>
                      </c:pt>
                      <c:pt idx="27">
                        <c:v>49.455630936787351</c:v>
                      </c:pt>
                      <c:pt idx="28">
                        <c:v>49.090539261665889</c:v>
                      </c:pt>
                      <c:pt idx="29">
                        <c:v>50.011951300650438</c:v>
                      </c:pt>
                      <c:pt idx="30">
                        <c:v>49.459239744403021</c:v>
                      </c:pt>
                      <c:pt idx="31">
                        <c:v>49.74803031165294</c:v>
                      </c:pt>
                      <c:pt idx="32">
                        <c:v>49.303547253480488</c:v>
                      </c:pt>
                      <c:pt idx="33">
                        <c:v>50.204887382933073</c:v>
                      </c:pt>
                      <c:pt idx="34">
                        <c:v>49.626889382801401</c:v>
                      </c:pt>
                      <c:pt idx="35">
                        <c:v>49.894097777692828</c:v>
                      </c:pt>
                      <c:pt idx="36">
                        <c:v>49.426546193121133</c:v>
                      </c:pt>
                      <c:pt idx="37">
                        <c:v>50.308656555882465</c:v>
                      </c:pt>
                      <c:pt idx="38">
                        <c:v>50.32224740542614</c:v>
                      </c:pt>
                      <c:pt idx="39">
                        <c:v>49.956276017779487</c:v>
                      </c:pt>
                      <c:pt idx="40">
                        <c:v>49.454150447393282</c:v>
                      </c:pt>
                      <c:pt idx="41">
                        <c:v>50.332326857913792</c:v>
                      </c:pt>
                      <c:pt idx="42">
                        <c:v>50.327204673208968</c:v>
                      </c:pt>
                      <c:pt idx="43">
                        <c:v>49.943117192030662</c:v>
                      </c:pt>
                      <c:pt idx="44">
                        <c:v>49.423685804912104</c:v>
                      </c:pt>
                      <c:pt idx="45">
                        <c:v>50.28408697660052</c:v>
                      </c:pt>
                      <c:pt idx="46">
                        <c:v>49.388213298729134</c:v>
                      </c:pt>
                      <c:pt idx="47">
                        <c:v>50.233337125301539</c:v>
                      </c:pt>
                      <c:pt idx="48">
                        <c:v>49.713117749891254</c:v>
                      </c:pt>
                      <c:pt idx="49">
                        <c:v>49.920143275814233</c:v>
                      </c:pt>
                      <c:pt idx="50">
                        <c:v>49.266555461585277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kst!$J$4</c15:sqref>
                        </c15:formulaRef>
                      </c:ext>
                    </c:extLst>
                    <c:strCache>
                      <c:ptCount val="1"/>
                      <c:pt idx="0">
                        <c:v>kst+BL (US 4-5)</c:v>
                      </c:pt>
                    </c:strCache>
                  </c:strRef>
                </c:tx>
                <c:spPr>
                  <a:ln w="12700" cap="rnd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n w="9525">
                      <a:solidFill>
                        <a:sysClr val="windowText" lastClr="000000">
                          <a:lumMod val="95000"/>
                          <a:lumOff val="5000"/>
                        </a:sys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kst!$B$6:$B$56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5.0000000000000001E-3</c:v>
                      </c:pt>
                      <c:pt idx="1">
                        <c:v>5.0999999999999995E-3</c:v>
                      </c:pt>
                      <c:pt idx="2">
                        <c:v>5.2000000000000006E-3</c:v>
                      </c:pt>
                      <c:pt idx="3">
                        <c:v>5.3E-3</c:v>
                      </c:pt>
                      <c:pt idx="4">
                        <c:v>5.4000000000000003E-3</c:v>
                      </c:pt>
                      <c:pt idx="5">
                        <c:v>5.4999999999999997E-3</c:v>
                      </c:pt>
                      <c:pt idx="6">
                        <c:v>5.5999999999999999E-3</c:v>
                      </c:pt>
                      <c:pt idx="7">
                        <c:v>5.7000000000000002E-3</c:v>
                      </c:pt>
                      <c:pt idx="8">
                        <c:v>5.7999999999999996E-3</c:v>
                      </c:pt>
                      <c:pt idx="9">
                        <c:v>5.9000000000000007E-3</c:v>
                      </c:pt>
                      <c:pt idx="10">
                        <c:v>6.0000000000000001E-3</c:v>
                      </c:pt>
                      <c:pt idx="11">
                        <c:v>6.0999999999999995E-3</c:v>
                      </c:pt>
                      <c:pt idx="12">
                        <c:v>6.2000000000000006E-3</c:v>
                      </c:pt>
                      <c:pt idx="13">
                        <c:v>6.3E-3</c:v>
                      </c:pt>
                      <c:pt idx="14">
                        <c:v>6.4000000000000003E-3</c:v>
                      </c:pt>
                      <c:pt idx="15">
                        <c:v>6.5000000000000006E-3</c:v>
                      </c:pt>
                      <c:pt idx="16">
                        <c:v>6.6E-3</c:v>
                      </c:pt>
                      <c:pt idx="17">
                        <c:v>6.7000000000000002E-3</c:v>
                      </c:pt>
                      <c:pt idx="18">
                        <c:v>6.7999999999999996E-3</c:v>
                      </c:pt>
                      <c:pt idx="19">
                        <c:v>6.9000000000000008E-3</c:v>
                      </c:pt>
                      <c:pt idx="20">
                        <c:v>7.0000000000000001E-3</c:v>
                      </c:pt>
                      <c:pt idx="21">
                        <c:v>7.0999999999999995E-3</c:v>
                      </c:pt>
                      <c:pt idx="22">
                        <c:v>7.2000000000000007E-3</c:v>
                      </c:pt>
                      <c:pt idx="23">
                        <c:v>7.3000000000000009E-3</c:v>
                      </c:pt>
                      <c:pt idx="24">
                        <c:v>7.4000000000000003E-3</c:v>
                      </c:pt>
                      <c:pt idx="25">
                        <c:v>7.4999999999999997E-3</c:v>
                      </c:pt>
                      <c:pt idx="26">
                        <c:v>7.6E-3</c:v>
                      </c:pt>
                      <c:pt idx="27">
                        <c:v>7.6999999999999994E-3</c:v>
                      </c:pt>
                      <c:pt idx="28">
                        <c:v>7.7999999999999996E-3</c:v>
                      </c:pt>
                      <c:pt idx="29">
                        <c:v>7.9000000000000008E-3</c:v>
                      </c:pt>
                      <c:pt idx="30">
                        <c:v>8.0000000000000002E-3</c:v>
                      </c:pt>
                      <c:pt idx="31">
                        <c:v>8.0999999999999996E-3</c:v>
                      </c:pt>
                      <c:pt idx="32">
                        <c:v>8.199999999999999E-3</c:v>
                      </c:pt>
                      <c:pt idx="33">
                        <c:v>8.3000000000000001E-3</c:v>
                      </c:pt>
                      <c:pt idx="34">
                        <c:v>8.4000000000000012E-3</c:v>
                      </c:pt>
                      <c:pt idx="35">
                        <c:v>8.5000000000000006E-3</c:v>
                      </c:pt>
                      <c:pt idx="36">
                        <c:v>8.6E-3</c:v>
                      </c:pt>
                      <c:pt idx="37">
                        <c:v>8.6999999999999994E-3</c:v>
                      </c:pt>
                      <c:pt idx="38">
                        <c:v>8.8000000000000005E-3</c:v>
                      </c:pt>
                      <c:pt idx="39">
                        <c:v>8.8999999999999999E-3</c:v>
                      </c:pt>
                      <c:pt idx="40">
                        <c:v>9.0000000000000011E-3</c:v>
                      </c:pt>
                      <c:pt idx="41">
                        <c:v>9.1000000000000004E-3</c:v>
                      </c:pt>
                      <c:pt idx="42">
                        <c:v>9.1999999999999998E-3</c:v>
                      </c:pt>
                      <c:pt idx="43">
                        <c:v>9.300000000000001E-3</c:v>
                      </c:pt>
                      <c:pt idx="44">
                        <c:v>9.4000000000000004E-3</c:v>
                      </c:pt>
                      <c:pt idx="45">
                        <c:v>9.4999999999999998E-3</c:v>
                      </c:pt>
                      <c:pt idx="46">
                        <c:v>9.5999999999999992E-3</c:v>
                      </c:pt>
                      <c:pt idx="47">
                        <c:v>9.7000000000000003E-3</c:v>
                      </c:pt>
                      <c:pt idx="48">
                        <c:v>9.8000000000000014E-3</c:v>
                      </c:pt>
                      <c:pt idx="49">
                        <c:v>9.9000000000000008E-3</c:v>
                      </c:pt>
                      <c:pt idx="50">
                        <c:v>0.01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kst!$J$6:$J$56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40.222433962017774</c:v>
                      </c:pt>
                      <c:pt idx="1">
                        <c:v>40.451637894774478</c:v>
                      </c:pt>
                      <c:pt idx="2">
                        <c:v>40.655488226942325</c:v>
                      </c:pt>
                      <c:pt idx="3">
                        <c:v>41.528724137402264</c:v>
                      </c:pt>
                      <c:pt idx="4">
                        <c:v>41.745602068912952</c:v>
                      </c:pt>
                      <c:pt idx="5">
                        <c:v>41.952404459270433</c:v>
                      </c:pt>
                      <c:pt idx="6">
                        <c:v>41.627277173668354</c:v>
                      </c:pt>
                      <c:pt idx="7">
                        <c:v>41.812558593252547</c:v>
                      </c:pt>
                      <c:pt idx="8">
                        <c:v>41.988810347801753</c:v>
                      </c:pt>
                      <c:pt idx="9">
                        <c:v>42.201360231102093</c:v>
                      </c:pt>
                      <c:pt idx="10">
                        <c:v>41.884218886076404</c:v>
                      </c:pt>
                      <c:pt idx="11">
                        <c:v>42.556924245799699</c:v>
                      </c:pt>
                      <c:pt idx="12">
                        <c:v>42.700137819611143</c:v>
                      </c:pt>
                      <c:pt idx="13">
                        <c:v>42.835643292720455</c:v>
                      </c:pt>
                      <c:pt idx="14">
                        <c:v>42.320306750807795</c:v>
                      </c:pt>
                      <c:pt idx="15">
                        <c:v>42.439304439533714</c:v>
                      </c:pt>
                      <c:pt idx="16">
                        <c:v>42.551400692777825</c:v>
                      </c:pt>
                      <c:pt idx="17">
                        <c:v>42.649929444426142</c:v>
                      </c:pt>
                      <c:pt idx="18">
                        <c:v>42.724714763813552</c:v>
                      </c:pt>
                      <c:pt idx="19">
                        <c:v>42.794286102863296</c:v>
                      </c:pt>
                      <c:pt idx="20">
                        <c:v>43.566857705519695</c:v>
                      </c:pt>
                      <c:pt idx="21">
                        <c:v>43.648734846251031</c:v>
                      </c:pt>
                      <c:pt idx="22">
                        <c:v>43.724818063189232</c:v>
                      </c:pt>
                      <c:pt idx="23">
                        <c:v>43.795286713212739</c:v>
                      </c:pt>
                      <c:pt idx="24">
                        <c:v>43.316943193931841</c:v>
                      </c:pt>
                      <c:pt idx="25">
                        <c:v>43.375957772386286</c:v>
                      </c:pt>
                      <c:pt idx="26">
                        <c:v>43.429925577506687</c:v>
                      </c:pt>
                      <c:pt idx="27">
                        <c:v>43.479002278502463</c:v>
                      </c:pt>
                      <c:pt idx="28">
                        <c:v>43.569912033147197</c:v>
                      </c:pt>
                      <c:pt idx="29">
                        <c:v>43.119296473841985</c:v>
                      </c:pt>
                      <c:pt idx="30">
                        <c:v>43.154229423405489</c:v>
                      </c:pt>
                      <c:pt idx="31">
                        <c:v>43.722697242647101</c:v>
                      </c:pt>
                      <c:pt idx="32">
                        <c:v>43.749551502970377</c:v>
                      </c:pt>
                      <c:pt idx="33">
                        <c:v>43.772342809241906</c:v>
                      </c:pt>
                      <c:pt idx="34">
                        <c:v>43.791196167890625</c:v>
                      </c:pt>
                      <c:pt idx="35">
                        <c:v>43.150239913497053</c:v>
                      </c:pt>
                      <c:pt idx="36">
                        <c:v>43.161407393451782</c:v>
                      </c:pt>
                      <c:pt idx="37">
                        <c:v>43.169043114442935</c:v>
                      </c:pt>
                      <c:pt idx="38">
                        <c:v>43.173255832778025</c:v>
                      </c:pt>
                      <c:pt idx="39">
                        <c:v>43.174151007509025</c:v>
                      </c:pt>
                      <c:pt idx="40">
                        <c:v>43.164870991994839</c:v>
                      </c:pt>
                      <c:pt idx="41">
                        <c:v>43.14320287591908</c:v>
                      </c:pt>
                      <c:pt idx="42">
                        <c:v>43.118528655388943</c:v>
                      </c:pt>
                      <c:pt idx="43">
                        <c:v>43.090944928565797</c:v>
                      </c:pt>
                      <c:pt idx="44">
                        <c:v>43.767283090727055</c:v>
                      </c:pt>
                      <c:pt idx="45">
                        <c:v>43.750072280743339</c:v>
                      </c:pt>
                      <c:pt idx="46">
                        <c:v>43.73015931293024</c:v>
                      </c:pt>
                      <c:pt idx="47">
                        <c:v>43.707628122294807</c:v>
                      </c:pt>
                      <c:pt idx="48">
                        <c:v>43.682560166469827</c:v>
                      </c:pt>
                      <c:pt idx="49">
                        <c:v>43.114206424863625</c:v>
                      </c:pt>
                      <c:pt idx="50">
                        <c:v>43.084670301429732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0649792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Abfluss[m³/s]</a:t>
                </a:r>
              </a:p>
            </c:rich>
          </c:tx>
          <c:layout>
            <c:manualLayout>
              <c:xMode val="edge"/>
              <c:yMode val="edge"/>
              <c:x val="0.48335706915559323"/>
              <c:y val="0.9312500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650352"/>
        <c:crosses val="autoZero"/>
        <c:crossBetween val="midCat"/>
        <c:majorUnit val="5.0000000000000012E-4"/>
      </c:valAx>
      <c:valAx>
        <c:axId val="200650352"/>
        <c:scaling>
          <c:orientation val="minMax"/>
          <c:max val="54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Stricklerwert k</a:t>
                </a:r>
                <a:r>
                  <a:rPr lang="fr-CH" baseline="-25000"/>
                  <a:t>st</a:t>
                </a:r>
                <a:r>
                  <a:rPr lang="fr-CH"/>
                  <a:t> [m¹'³/s]</a:t>
                </a:r>
              </a:p>
            </c:rich>
          </c:tx>
          <c:layout>
            <c:manualLayout>
              <c:xMode val="edge"/>
              <c:yMode val="edge"/>
              <c:x val="3.0705130468556903E-3"/>
              <c:y val="0.27688812335958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64979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ChannelOptimum!$C$4</c:f>
              <c:strCache>
                <c:ptCount val="1"/>
                <c:pt idx="0">
                  <c:v>C(sectionwise)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ChannelOptimum!$C$8:$C$58</c:f>
              <c:numCache>
                <c:formatCode>0.0000</c:formatCode>
                <c:ptCount val="51"/>
                <c:pt idx="0">
                  <c:v>31.482603046198467</c:v>
                </c:pt>
                <c:pt idx="1">
                  <c:v>31.669284195899827</c:v>
                </c:pt>
                <c:pt idx="2">
                  <c:v>31.850177150356799</c:v>
                </c:pt>
                <c:pt idx="3">
                  <c:v>32.251888830712431</c:v>
                </c:pt>
                <c:pt idx="4">
                  <c:v>32.423941545425386</c:v>
                </c:pt>
                <c:pt idx="5">
                  <c:v>32.476073524138371</c:v>
                </c:pt>
                <c:pt idx="6">
                  <c:v>32.627239265694541</c:v>
                </c:pt>
                <c:pt idx="7">
                  <c:v>32.966127150368962</c:v>
                </c:pt>
                <c:pt idx="8">
                  <c:v>33.033589031630534</c:v>
                </c:pt>
                <c:pt idx="9">
                  <c:v>33.161089802855237</c:v>
                </c:pt>
                <c:pt idx="10">
                  <c:v>33.195586090979084</c:v>
                </c:pt>
                <c:pt idx="11">
                  <c:v>33.319161115355506</c:v>
                </c:pt>
                <c:pt idx="12">
                  <c:v>33.415453291759711</c:v>
                </c:pt>
                <c:pt idx="13">
                  <c:v>33.522713117750158</c:v>
                </c:pt>
                <c:pt idx="14">
                  <c:v>33.756466928852191</c:v>
                </c:pt>
                <c:pt idx="15">
                  <c:v>33.860024251542548</c:v>
                </c:pt>
                <c:pt idx="16">
                  <c:v>33.720268712298569</c:v>
                </c:pt>
                <c:pt idx="17">
                  <c:v>33.814056032745761</c:v>
                </c:pt>
                <c:pt idx="18">
                  <c:v>33.91264738138603</c:v>
                </c:pt>
                <c:pt idx="19">
                  <c:v>34.004312526450434</c:v>
                </c:pt>
                <c:pt idx="20">
                  <c:v>34.080164789856788</c:v>
                </c:pt>
                <c:pt idx="21">
                  <c:v>34.159019996416056</c:v>
                </c:pt>
                <c:pt idx="22">
                  <c:v>34.339695054645944</c:v>
                </c:pt>
                <c:pt idx="23">
                  <c:v>34.40185835506275</c:v>
                </c:pt>
                <c:pt idx="24">
                  <c:v>34.453852483277963</c:v>
                </c:pt>
                <c:pt idx="25">
                  <c:v>34.635208150697423</c:v>
                </c:pt>
                <c:pt idx="26">
                  <c:v>34.591038803395662</c:v>
                </c:pt>
                <c:pt idx="27">
                  <c:v>34.282097534604006</c:v>
                </c:pt>
                <c:pt idx="28">
                  <c:v>34.411462945393879</c:v>
                </c:pt>
                <c:pt idx="29">
                  <c:v>34.620746657276968</c:v>
                </c:pt>
                <c:pt idx="30">
                  <c:v>34.568219045356884</c:v>
                </c:pt>
                <c:pt idx="31">
                  <c:v>34.60247595351057</c:v>
                </c:pt>
                <c:pt idx="32">
                  <c:v>34.63265225561139</c:v>
                </c:pt>
                <c:pt idx="33">
                  <c:v>34.656718068438508</c:v>
                </c:pt>
                <c:pt idx="34">
                  <c:v>34.680773659737874</c:v>
                </c:pt>
                <c:pt idx="35">
                  <c:v>34.699761604663259</c:v>
                </c:pt>
                <c:pt idx="36">
                  <c:v>34.674579579144705</c:v>
                </c:pt>
                <c:pt idx="37">
                  <c:v>34.822060752108939</c:v>
                </c:pt>
                <c:pt idx="38">
                  <c:v>34.838737046417307</c:v>
                </c:pt>
                <c:pt idx="39">
                  <c:v>34.733498679305512</c:v>
                </c:pt>
                <c:pt idx="40">
                  <c:v>34.741396465631155</c:v>
                </c:pt>
                <c:pt idx="41">
                  <c:v>34.729797462140269</c:v>
                </c:pt>
                <c:pt idx="42">
                  <c:v>34.64614215701252</c:v>
                </c:pt>
                <c:pt idx="43">
                  <c:v>34.776156669609705</c:v>
                </c:pt>
                <c:pt idx="44">
                  <c:v>34.777193163720405</c:v>
                </c:pt>
                <c:pt idx="45">
                  <c:v>34.676414087758594</c:v>
                </c:pt>
                <c:pt idx="46">
                  <c:v>34.670919113831914</c:v>
                </c:pt>
                <c:pt idx="47">
                  <c:v>34.566160689193211</c:v>
                </c:pt>
                <c:pt idx="48">
                  <c:v>34.551648213201915</c:v>
                </c:pt>
                <c:pt idx="49">
                  <c:v>34.751269388574677</c:v>
                </c:pt>
                <c:pt idx="50">
                  <c:v>34.727466586876709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ChannelOptimum!$D$4</c:f>
              <c:strCache>
                <c:ptCount val="1"/>
                <c:pt idx="0">
                  <c:v>C(sectionwise)+BL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ChannelOptimum!$D$8:$D$58</c:f>
              <c:numCache>
                <c:formatCode>0.0000</c:formatCode>
                <c:ptCount val="51"/>
                <c:pt idx="0">
                  <c:v>25.386677868880092</c:v>
                </c:pt>
                <c:pt idx="1">
                  <c:v>25.682711613325324</c:v>
                </c:pt>
                <c:pt idx="2">
                  <c:v>25.645419882309497</c:v>
                </c:pt>
                <c:pt idx="3">
                  <c:v>26.040774131162841</c:v>
                </c:pt>
                <c:pt idx="4">
                  <c:v>26.209054748087805</c:v>
                </c:pt>
                <c:pt idx="5">
                  <c:v>26.314749782485098</c:v>
                </c:pt>
                <c:pt idx="6">
                  <c:v>26.529607305322017</c:v>
                </c:pt>
                <c:pt idx="7">
                  <c:v>26.625596765884858</c:v>
                </c:pt>
                <c:pt idx="8">
                  <c:v>26.790296998874894</c:v>
                </c:pt>
                <c:pt idx="9">
                  <c:v>27.041125457581792</c:v>
                </c:pt>
                <c:pt idx="10">
                  <c:v>27.020072731139429</c:v>
                </c:pt>
                <c:pt idx="11">
                  <c:v>27.254298294622878</c:v>
                </c:pt>
                <c:pt idx="12">
                  <c:v>27.382816672206342</c:v>
                </c:pt>
                <c:pt idx="13">
                  <c:v>27.441080583341453</c:v>
                </c:pt>
                <c:pt idx="14">
                  <c:v>27.606684359771357</c:v>
                </c:pt>
                <c:pt idx="15">
                  <c:v>27.579105977933953</c:v>
                </c:pt>
                <c:pt idx="16">
                  <c:v>27.771007312114751</c:v>
                </c:pt>
                <c:pt idx="17">
                  <c:v>27.888582123251947</c:v>
                </c:pt>
                <c:pt idx="18">
                  <c:v>27.926592053418638</c:v>
                </c:pt>
                <c:pt idx="19">
                  <c:v>28.310221726604478</c:v>
                </c:pt>
                <c:pt idx="20">
                  <c:v>28.564592362231039</c:v>
                </c:pt>
                <c:pt idx="21">
                  <c:v>28.60274886006221</c:v>
                </c:pt>
                <c:pt idx="22">
                  <c:v>28.715372715393229</c:v>
                </c:pt>
                <c:pt idx="23">
                  <c:v>28.813143127327727</c:v>
                </c:pt>
                <c:pt idx="24">
                  <c:v>28.839536911323624</c:v>
                </c:pt>
                <c:pt idx="25">
                  <c:v>28.785700765301989</c:v>
                </c:pt>
                <c:pt idx="26">
                  <c:v>28.881181370910546</c:v>
                </c:pt>
                <c:pt idx="27">
                  <c:v>28.974612679686217</c:v>
                </c:pt>
                <c:pt idx="28">
                  <c:v>28.907429950755542</c:v>
                </c:pt>
                <c:pt idx="29">
                  <c:v>29.09076250657202</c:v>
                </c:pt>
                <c:pt idx="30">
                  <c:v>29.04073897186224</c:v>
                </c:pt>
                <c:pt idx="31">
                  <c:v>29.215597048661735</c:v>
                </c:pt>
                <c:pt idx="32">
                  <c:v>29.424727588927958</c:v>
                </c:pt>
                <c:pt idx="33">
                  <c:v>29.469920331508611</c:v>
                </c:pt>
                <c:pt idx="34">
                  <c:v>29.517198548889077</c:v>
                </c:pt>
                <c:pt idx="35">
                  <c:v>29.414736930156259</c:v>
                </c:pt>
                <c:pt idx="36">
                  <c:v>29.393629773099541</c:v>
                </c:pt>
                <c:pt idx="37">
                  <c:v>29.657940796690625</c:v>
                </c:pt>
                <c:pt idx="38">
                  <c:v>29.679095227632846</c:v>
                </c:pt>
                <c:pt idx="39">
                  <c:v>29.748352826263808</c:v>
                </c:pt>
                <c:pt idx="40">
                  <c:v>29.603099198345745</c:v>
                </c:pt>
                <c:pt idx="41">
                  <c:v>29.758440911752075</c:v>
                </c:pt>
                <c:pt idx="42">
                  <c:v>29.763961774200098</c:v>
                </c:pt>
                <c:pt idx="43">
                  <c:v>29.718155972205174</c:v>
                </c:pt>
                <c:pt idx="44">
                  <c:v>29.853614453425489</c:v>
                </c:pt>
                <c:pt idx="45">
                  <c:v>29.890892869105464</c:v>
                </c:pt>
                <c:pt idx="46">
                  <c:v>29.7905649985628</c:v>
                </c:pt>
                <c:pt idx="47">
                  <c:v>30.036407397296859</c:v>
                </c:pt>
                <c:pt idx="48">
                  <c:v>29.964160581613513</c:v>
                </c:pt>
                <c:pt idx="49">
                  <c:v>30.026183420390133</c:v>
                </c:pt>
                <c:pt idx="50">
                  <c:v>29.835459115104804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ChannelOptimum!$L$4</c:f>
              <c:strCache>
                <c:ptCount val="1"/>
                <c:pt idx="0">
                  <c:v>C (channel)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ChannelOptimum!$K$8:$K$58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ChannelOptimum!$L$8:$L$58</c:f>
              <c:numCache>
                <c:formatCode>0.0000</c:formatCode>
                <c:ptCount val="51"/>
                <c:pt idx="0">
                  <c:v>31.280302034518471</c:v>
                </c:pt>
                <c:pt idx="1">
                  <c:v>31.475151608934048</c:v>
                </c:pt>
                <c:pt idx="2">
                  <c:v>31.661765146622802</c:v>
                </c:pt>
                <c:pt idx="3">
                  <c:v>31.84041084786077</c:v>
                </c:pt>
                <c:pt idx="4">
                  <c:v>32.051663762628678</c:v>
                </c:pt>
                <c:pt idx="5">
                  <c:v>32.215345851991771</c:v>
                </c:pt>
                <c:pt idx="6">
                  <c:v>32.371798961325325</c:v>
                </c:pt>
                <c:pt idx="7">
                  <c:v>32.521255100860834</c:v>
                </c:pt>
                <c:pt idx="8">
                  <c:v>32.663938069029783</c:v>
                </c:pt>
                <c:pt idx="9">
                  <c:v>32.800063786295134</c:v>
                </c:pt>
                <c:pt idx="10">
                  <c:v>32.929840613447702</c:v>
                </c:pt>
                <c:pt idx="11">
                  <c:v>33.053469655185729</c:v>
                </c:pt>
                <c:pt idx="12">
                  <c:v>33.171145049747352</c:v>
                </c:pt>
                <c:pt idx="13">
                  <c:v>33.283054245320734</c:v>
                </c:pt>
                <c:pt idx="14">
                  <c:v>33.389378263914779</c:v>
                </c:pt>
                <c:pt idx="15">
                  <c:v>33.490291953333553</c:v>
                </c:pt>
                <c:pt idx="16">
                  <c:v>33.585964227860941</c:v>
                </c:pt>
                <c:pt idx="17">
                  <c:v>33.297855869062595</c:v>
                </c:pt>
                <c:pt idx="18">
                  <c:v>33.382566038431747</c:v>
                </c:pt>
                <c:pt idx="19">
                  <c:v>33.462561801704197</c:v>
                </c:pt>
                <c:pt idx="20">
                  <c:v>33.537988882149307</c:v>
                </c:pt>
                <c:pt idx="21">
                  <c:v>33.608988177401514</c:v>
                </c:pt>
                <c:pt idx="22">
                  <c:v>33.675695941283706</c:v>
                </c:pt>
                <c:pt idx="23">
                  <c:v>33.738243957819321</c:v>
                </c:pt>
                <c:pt idx="24">
                  <c:v>33.796759707812626</c:v>
                </c:pt>
                <c:pt idx="25">
                  <c:v>33.851366528355172</c:v>
                </c:pt>
                <c:pt idx="26">
                  <c:v>33.902183765597798</c:v>
                </c:pt>
                <c:pt idx="27">
                  <c:v>33.949326921109289</c:v>
                </c:pt>
                <c:pt idx="28">
                  <c:v>33.992907792125536</c:v>
                </c:pt>
                <c:pt idx="29">
                  <c:v>34.033034605976745</c:v>
                </c:pt>
                <c:pt idx="30">
                  <c:v>34.069812148966086</c:v>
                </c:pt>
                <c:pt idx="31">
                  <c:v>34.103341889957328</c:v>
                </c:pt>
                <c:pt idx="32">
                  <c:v>34.13372209891736</c:v>
                </c:pt>
                <c:pt idx="33">
                  <c:v>34.161047960645185</c:v>
                </c:pt>
                <c:pt idx="34">
                  <c:v>34.185411683908249</c:v>
                </c:pt>
                <c:pt idx="35">
                  <c:v>34.206902606195015</c:v>
                </c:pt>
                <c:pt idx="36">
                  <c:v>34.225607294282476</c:v>
                </c:pt>
                <c:pt idx="37">
                  <c:v>34.241609640806765</c:v>
                </c:pt>
                <c:pt idx="38">
                  <c:v>34.254990957016211</c:v>
                </c:pt>
                <c:pt idx="39">
                  <c:v>34.265830061876727</c:v>
                </c:pt>
                <c:pt idx="40">
                  <c:v>34.274203367691079</c:v>
                </c:pt>
                <c:pt idx="41">
                  <c:v>34.280184962385782</c:v>
                </c:pt>
                <c:pt idx="42">
                  <c:v>34.717377762683398</c:v>
                </c:pt>
                <c:pt idx="43">
                  <c:v>34.718807143167759</c:v>
                </c:pt>
                <c:pt idx="44">
                  <c:v>34.718026306000979</c:v>
                </c:pt>
                <c:pt idx="45">
                  <c:v>34.715101631712834</c:v>
                </c:pt>
                <c:pt idx="46">
                  <c:v>34.710097518014983</c:v>
                </c:pt>
                <c:pt idx="47">
                  <c:v>34.703076445747364</c:v>
                </c:pt>
                <c:pt idx="48">
                  <c:v>34.694099042346373</c:v>
                </c:pt>
                <c:pt idx="49">
                  <c:v>34.683224142939594</c:v>
                </c:pt>
                <c:pt idx="50">
                  <c:v>34.670508849167206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ChannelOptimum!$M$4</c:f>
              <c:strCache>
                <c:ptCount val="1"/>
                <c:pt idx="0">
                  <c:v>C(channel)+BL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ChannelOptimum!$K$8:$K$58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ChannelOptimum!$M$8:$M$58</c:f>
              <c:numCache>
                <c:formatCode>0.0000</c:formatCode>
                <c:ptCount val="51"/>
                <c:pt idx="0">
                  <c:v>25.35366780795108</c:v>
                </c:pt>
                <c:pt idx="1">
                  <c:v>25.560950298801608</c:v>
                </c:pt>
                <c:pt idx="2">
                  <c:v>25.761623375361282</c:v>
                </c:pt>
                <c:pt idx="3">
                  <c:v>25.955866898366555</c:v>
                </c:pt>
                <c:pt idx="4">
                  <c:v>25.7523542777529</c:v>
                </c:pt>
                <c:pt idx="5">
                  <c:v>25.931532495201495</c:v>
                </c:pt>
                <c:pt idx="6">
                  <c:v>26.104877176513867</c:v>
                </c:pt>
                <c:pt idx="7">
                  <c:v>26.272544924396644</c:v>
                </c:pt>
                <c:pt idx="8">
                  <c:v>26.434687641742471</c:v>
                </c:pt>
                <c:pt idx="9">
                  <c:v>26.591452694177555</c:v>
                </c:pt>
                <c:pt idx="10">
                  <c:v>26.742983066164545</c:v>
                </c:pt>
                <c:pt idx="11">
                  <c:v>26.88941751095042</c:v>
                </c:pt>
                <c:pt idx="12">
                  <c:v>27.030890694634135</c:v>
                </c:pt>
                <c:pt idx="13">
                  <c:v>27.167533334615097</c:v>
                </c:pt>
                <c:pt idx="14">
                  <c:v>27.299472332670749</c:v>
                </c:pt>
                <c:pt idx="15">
                  <c:v>27.426830902899223</c:v>
                </c:pt>
                <c:pt idx="16">
                  <c:v>27.549728694750939</c:v>
                </c:pt>
                <c:pt idx="17">
                  <c:v>27.666898514560291</c:v>
                </c:pt>
                <c:pt idx="18">
                  <c:v>27.778436293339805</c:v>
                </c:pt>
                <c:pt idx="19">
                  <c:v>27.885133316542941</c:v>
                </c:pt>
                <c:pt idx="20">
                  <c:v>27.9877893121099</c:v>
                </c:pt>
                <c:pt idx="21">
                  <c:v>28.087211430432397</c:v>
                </c:pt>
                <c:pt idx="22">
                  <c:v>28.182099684713044</c:v>
                </c:pt>
                <c:pt idx="23">
                  <c:v>28.273959767532535</c:v>
                </c:pt>
                <c:pt idx="24">
                  <c:v>28.362185574386796</c:v>
                </c:pt>
                <c:pt idx="25">
                  <c:v>28.446159327216073</c:v>
                </c:pt>
                <c:pt idx="26">
                  <c:v>28.527392135661323</c:v>
                </c:pt>
                <c:pt idx="27">
                  <c:v>28.605263225410624</c:v>
                </c:pt>
                <c:pt idx="28">
                  <c:v>29.14936767474795</c:v>
                </c:pt>
                <c:pt idx="29">
                  <c:v>29.224861794699656</c:v>
                </c:pt>
                <c:pt idx="30">
                  <c:v>29.297207972830392</c:v>
                </c:pt>
                <c:pt idx="31">
                  <c:v>29.366485567362066</c:v>
                </c:pt>
                <c:pt idx="32">
                  <c:v>29.432771787138662</c:v>
                </c:pt>
                <c:pt idx="33">
                  <c:v>29.496141757801613</c:v>
                </c:pt>
                <c:pt idx="34">
                  <c:v>29.556668585644008</c:v>
                </c:pt>
                <c:pt idx="35">
                  <c:v>29.614423419235639</c:v>
                </c:pt>
                <c:pt idx="36">
                  <c:v>29.669475508906451</c:v>
                </c:pt>
                <c:pt idx="37">
                  <c:v>29.721892264172801</c:v>
                </c:pt>
                <c:pt idx="38">
                  <c:v>29.771739309186582</c:v>
                </c:pt>
                <c:pt idx="39">
                  <c:v>29.819080536284048</c:v>
                </c:pt>
                <c:pt idx="40">
                  <c:v>29.863978157708083</c:v>
                </c:pt>
                <c:pt idx="41">
                  <c:v>29.906492755573868</c:v>
                </c:pt>
                <c:pt idx="42">
                  <c:v>29.946683330145561</c:v>
                </c:pt>
                <c:pt idx="43">
                  <c:v>29.9846073464882</c:v>
                </c:pt>
                <c:pt idx="44">
                  <c:v>30.020320779556545</c:v>
                </c:pt>
                <c:pt idx="45">
                  <c:v>30.053878157780041</c:v>
                </c:pt>
                <c:pt idx="46">
                  <c:v>30.08533260520025</c:v>
                </c:pt>
                <c:pt idx="47">
                  <c:v>30.114735882215118</c:v>
                </c:pt>
                <c:pt idx="48">
                  <c:v>30.142138424981969</c:v>
                </c:pt>
                <c:pt idx="49">
                  <c:v>30.167589383528902</c:v>
                </c:pt>
                <c:pt idx="50">
                  <c:v>30.191136658622451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ChannelOptimum!$R$4</c:f>
              <c:strCache>
                <c:ptCount val="1"/>
                <c:pt idx="0">
                  <c:v>fit: C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ChannelOptimum!$Q$10:$Q$60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ChannelOptimum!$R$10:$R$60</c:f>
              <c:numCache>
                <c:formatCode>General</c:formatCode>
                <c:ptCount val="51"/>
                <c:pt idx="0">
                  <c:v>31.369102710078121</c:v>
                </c:pt>
                <c:pt idx="1">
                  <c:v>31.65643830712359</c:v>
                </c:pt>
                <c:pt idx="2">
                  <c:v>31.916342300781629</c:v>
                </c:pt>
                <c:pt idx="3">
                  <c:v>32.151887823545209</c:v>
                </c:pt>
                <c:pt idx="4">
                  <c:v>32.36575467577692</c:v>
                </c:pt>
                <c:pt idx="5">
                  <c:v>32.56028572400345</c:v>
                </c:pt>
                <c:pt idx="6">
                  <c:v>32.737534374488071</c:v>
                </c:pt>
                <c:pt idx="7">
                  <c:v>32.89930466243522</c:v>
                </c:pt>
                <c:pt idx="8">
                  <c:v>33.047185209966543</c:v>
                </c:pt>
                <c:pt idx="9">
                  <c:v>33.18257807619748</c:v>
                </c:pt>
                <c:pt idx="10">
                  <c:v>33.306723338120406</c:v>
                </c:pt>
                <c:pt idx="11">
                  <c:v>33.42072009210041</c:v>
                </c:pt>
                <c:pt idx="12">
                  <c:v>33.52554444524749</c:v>
                </c:pt>
                <c:pt idx="13">
                  <c:v>33.622064967990276</c:v>
                </c:pt>
                <c:pt idx="14">
                  <c:v>33.711055999321594</c:v>
                </c:pt>
                <c:pt idx="15">
                  <c:v>33.793209130856141</c:v>
                </c:pt>
                <c:pt idx="16">
                  <c:v>33.869143142217304</c:v>
                </c:pt>
                <c:pt idx="17">
                  <c:v>33.939412616116002</c:v>
                </c:pt>
                <c:pt idx="18">
                  <c:v>34.004515425015569</c:v>
                </c:pt>
                <c:pt idx="19">
                  <c:v>34.064899251065327</c:v>
                </c:pt>
                <c:pt idx="20">
                  <c:v>34.120967275885832</c:v>
                </c:pt>
                <c:pt idx="21">
                  <c:v>34.173083155877634</c:v>
                </c:pt>
                <c:pt idx="22">
                  <c:v>34.221575381255704</c:v>
                </c:pt>
                <c:pt idx="23">
                  <c:v>34.266741102379719</c:v>
                </c:pt>
                <c:pt idx="24">
                  <c:v>34.308849494662596</c:v>
                </c:pt>
                <c:pt idx="25">
                  <c:v>34.34814472299572</c:v>
                </c:pt>
                <c:pt idx="26">
                  <c:v>34.384848557900199</c:v>
                </c:pt>
                <c:pt idx="27">
                  <c:v>34.419162688229619</c:v>
                </c:pt>
                <c:pt idx="28">
                  <c:v>34.451270768990213</c:v>
                </c:pt>
                <c:pt idx="29">
                  <c:v>34.481340237525316</c:v>
                </c:pt>
                <c:pt idx="30">
                  <c:v>34.509523926781839</c:v>
                </c:pt>
                <c:pt idx="31">
                  <c:v>34.53596150051181</c:v>
                </c:pt>
                <c:pt idx="32">
                  <c:v>34.560780731957173</c:v>
                </c:pt>
                <c:pt idx="33">
                  <c:v>34.584098644734659</c:v>
                </c:pt>
                <c:pt idx="34">
                  <c:v>34.606022532206936</c:v>
                </c:pt>
                <c:pt idx="35">
                  <c:v>34.626650869535695</c:v>
                </c:pt>
                <c:pt idx="36">
                  <c:v>34.64607413081059</c:v>
                </c:pt>
                <c:pt idx="37">
                  <c:v>34.664375522093387</c:v>
                </c:pt>
                <c:pt idx="38">
                  <c:v>34.681631639871306</c:v>
                </c:pt>
                <c:pt idx="39">
                  <c:v>34.69791306324904</c:v>
                </c:pt>
                <c:pt idx="40">
                  <c:v>34.713284887197823</c:v>
                </c:pt>
                <c:pt idx="41">
                  <c:v>34.727807203301417</c:v>
                </c:pt>
                <c:pt idx="42">
                  <c:v>34.741535533673954</c:v>
                </c:pt>
                <c:pt idx="43">
                  <c:v>34.75452122305785</c:v>
                </c:pt>
                <c:pt idx="44">
                  <c:v>34.766811793527417</c:v>
                </c:pt>
                <c:pt idx="45">
                  <c:v>34.778451265714573</c:v>
                </c:pt>
                <c:pt idx="46">
                  <c:v>34.789480450027092</c:v>
                </c:pt>
                <c:pt idx="47">
                  <c:v>34.799937210938261</c:v>
                </c:pt>
                <c:pt idx="48">
                  <c:v>34.809856707083448</c:v>
                </c:pt>
                <c:pt idx="49">
                  <c:v>34.819271609596598</c:v>
                </c:pt>
                <c:pt idx="50">
                  <c:v>34.828212300853522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ChannelOptimum!$S$4</c:f>
              <c:strCache>
                <c:ptCount val="1"/>
                <c:pt idx="0">
                  <c:v>fit: C + BL</c:v>
                </c:pt>
              </c:strCache>
            </c:strRef>
          </c:tx>
          <c:spPr>
            <a:ln w="12700" cap="rnd">
              <a:solidFill>
                <a:srgbClr val="C0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ChannelOptimum!$Q$10:$Q$60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ChannelOptimum!$S$10:$S$60</c:f>
              <c:numCache>
                <c:formatCode>General</c:formatCode>
                <c:ptCount val="51"/>
                <c:pt idx="0">
                  <c:v>25.287499769841716</c:v>
                </c:pt>
                <c:pt idx="1">
                  <c:v>25.522048618975923</c:v>
                </c:pt>
                <c:pt idx="2">
                  <c:v>25.744163086103526</c:v>
                </c:pt>
                <c:pt idx="3">
                  <c:v>25.954722883586982</c:v>
                </c:pt>
                <c:pt idx="4">
                  <c:v>26.154530458724796</c:v>
                </c:pt>
                <c:pt idx="5">
                  <c:v>26.344319052039516</c:v>
                </c:pt>
                <c:pt idx="6">
                  <c:v>26.524759787171121</c:v>
                </c:pt>
                <c:pt idx="7">
                  <c:v>26.696467923592916</c:v>
                </c:pt>
                <c:pt idx="8">
                  <c:v>26.860008383644924</c:v>
                </c:pt>
                <c:pt idx="9">
                  <c:v>27.015900648904221</c:v>
                </c:pt>
                <c:pt idx="10">
                  <c:v>27.164623107103019</c:v>
                </c:pt>
                <c:pt idx="11">
                  <c:v>27.306616919195783</c:v>
                </c:pt>
                <c:pt idx="12">
                  <c:v>27.442289466385542</c:v>
                </c:pt>
                <c:pt idx="13">
                  <c:v>27.572017428639622</c:v>
                </c:pt>
                <c:pt idx="14">
                  <c:v>27.696149539200778</c:v>
                </c:pt>
                <c:pt idx="15">
                  <c:v>27.815009053626834</c:v>
                </c:pt>
                <c:pt idx="16">
                  <c:v>27.928895966797768</c:v>
                </c:pt>
                <c:pt idx="17">
                  <c:v>28.038089006974488</c:v>
                </c:pt>
                <c:pt idx="18">
                  <c:v>28.142847432260986</c:v>
                </c:pt>
                <c:pt idx="19">
                  <c:v>28.243412651615159</c:v>
                </c:pt>
                <c:pt idx="20">
                  <c:v>28.340009689792563</c:v>
                </c:pt>
                <c:pt idx="21">
                  <c:v>28.432848513223888</c:v>
                </c:pt>
                <c:pt idx="22">
                  <c:v>28.52212523176614</c:v>
                </c:pt>
                <c:pt idx="23">
                  <c:v>28.60802318948074</c:v>
                </c:pt>
                <c:pt idx="24">
                  <c:v>28.690713956039772</c:v>
                </c:pt>
                <c:pt idx="25">
                  <c:v>28.770358229011261</c:v>
                </c:pt>
                <c:pt idx="26">
                  <c:v>28.847106656096344</c:v>
                </c:pt>
                <c:pt idx="27">
                  <c:v>28.92110058536257</c:v>
                </c:pt>
                <c:pt idx="28">
                  <c:v>28.992472750616557</c:v>
                </c:pt>
                <c:pt idx="29">
                  <c:v>29.061347898269798</c:v>
                </c:pt>
                <c:pt idx="30">
                  <c:v>29.127843361357542</c:v>
                </c:pt>
                <c:pt idx="31">
                  <c:v>29.192069585760517</c:v>
                </c:pt>
                <c:pt idx="32">
                  <c:v>29.254130613141051</c:v>
                </c:pt>
                <c:pt idx="33">
                  <c:v>29.314124524630614</c:v>
                </c:pt>
                <c:pt idx="34">
                  <c:v>29.372143848885607</c:v>
                </c:pt>
                <c:pt idx="35">
                  <c:v>29.428275937756798</c:v>
                </c:pt>
                <c:pt idx="36">
                  <c:v>29.482603312487807</c:v>
                </c:pt>
                <c:pt idx="37">
                  <c:v>29.535203983065379</c:v>
                </c:pt>
                <c:pt idx="38">
                  <c:v>29.586151743083764</c:v>
                </c:pt>
                <c:pt idx="39">
                  <c:v>29.635516442253451</c:v>
                </c:pt>
                <c:pt idx="40">
                  <c:v>29.683364238477786</c:v>
                </c:pt>
                <c:pt idx="41">
                  <c:v>29.729757831236213</c:v>
                </c:pt>
                <c:pt idx="42">
                  <c:v>29.77475667784767</c:v>
                </c:pt>
                <c:pt idx="43">
                  <c:v>29.818417194039831</c:v>
                </c:pt>
                <c:pt idx="44">
                  <c:v>29.860792940117314</c:v>
                </c:pt>
                <c:pt idx="45">
                  <c:v>29.90193479390296</c:v>
                </c:pt>
                <c:pt idx="46">
                  <c:v>29.941891111519368</c:v>
                </c:pt>
                <c:pt idx="47">
                  <c:v>29.980707876981818</c:v>
                </c:pt>
                <c:pt idx="48">
                  <c:v>30.018428841486823</c:v>
                </c:pt>
                <c:pt idx="49">
                  <c:v>30.055095653202791</c:v>
                </c:pt>
                <c:pt idx="50">
                  <c:v>30.090747978298467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6512"/>
        <c:axId val="200657072"/>
      </c:scatterChart>
      <c:valAx>
        <c:axId val="200656512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657072"/>
        <c:crosses val="autoZero"/>
        <c:crossBetween val="midCat"/>
        <c:majorUnit val="5.0000000000000012E-4"/>
      </c:valAx>
      <c:valAx>
        <c:axId val="2006570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Chézy coefficient [m¹'²/s]</a:t>
                </a:r>
              </a:p>
            </c:rich>
          </c:tx>
          <c:layout>
            <c:manualLayout>
              <c:xMode val="edge"/>
              <c:yMode val="edge"/>
              <c:x val="9.0496233135576431E-3"/>
              <c:y val="0.3043954438516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6565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1" r="1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ChannelOptimum!$G$4</c:f>
              <c:strCache>
                <c:ptCount val="1"/>
                <c:pt idx="0">
                  <c:v>kst 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ChannelOptimum!$G$8:$G$58</c:f>
              <c:numCache>
                <c:formatCode>0.0000</c:formatCode>
                <c:ptCount val="51"/>
                <c:pt idx="0">
                  <c:v>60.79340719111201</c:v>
                </c:pt>
                <c:pt idx="1">
                  <c:v>61.094065016933094</c:v>
                </c:pt>
                <c:pt idx="2">
                  <c:v>61.38043062357206</c:v>
                </c:pt>
                <c:pt idx="3">
                  <c:v>62.084541914100335</c:v>
                </c:pt>
                <c:pt idx="4">
                  <c:v>62.353508617192027</c:v>
                </c:pt>
                <c:pt idx="5">
                  <c:v>62.398095266558229</c:v>
                </c:pt>
                <c:pt idx="6">
                  <c:v>62.62648685170781</c:v>
                </c:pt>
                <c:pt idx="7">
                  <c:v>63.206211897846629</c:v>
                </c:pt>
                <c:pt idx="8">
                  <c:v>63.275792930810979</c:v>
                </c:pt>
                <c:pt idx="9">
                  <c:v>63.461351928846533</c:v>
                </c:pt>
                <c:pt idx="10">
                  <c:v>63.471818569309399</c:v>
                </c:pt>
                <c:pt idx="11">
                  <c:v>63.647555643058368</c:v>
                </c:pt>
                <c:pt idx="12">
                  <c:v>63.778320930814026</c:v>
                </c:pt>
                <c:pt idx="13">
                  <c:v>63.922842258971812</c:v>
                </c:pt>
                <c:pt idx="14">
                  <c:v>64.298185396187563</c:v>
                </c:pt>
                <c:pt idx="15">
                  <c:v>64.436091929606633</c:v>
                </c:pt>
                <c:pt idx="16">
                  <c:v>64.118498601596045</c:v>
                </c:pt>
                <c:pt idx="17">
                  <c:v>64.23876803253826</c:v>
                </c:pt>
                <c:pt idx="18">
                  <c:v>64.365229540753276</c:v>
                </c:pt>
                <c:pt idx="19">
                  <c:v>64.4782292640012</c:v>
                </c:pt>
                <c:pt idx="20">
                  <c:v>64.564155310632913</c:v>
                </c:pt>
                <c:pt idx="21">
                  <c:v>64.660380126501138</c:v>
                </c:pt>
                <c:pt idx="22">
                  <c:v>64.947990485049971</c:v>
                </c:pt>
                <c:pt idx="23">
                  <c:v>65.008249028681718</c:v>
                </c:pt>
                <c:pt idx="24">
                  <c:v>65.049051388675821</c:v>
                </c:pt>
                <c:pt idx="25">
                  <c:v>65.323746281626811</c:v>
                </c:pt>
                <c:pt idx="26">
                  <c:v>65.184313739594415</c:v>
                </c:pt>
                <c:pt idx="27">
                  <c:v>64.552800440423809</c:v>
                </c:pt>
                <c:pt idx="28">
                  <c:v>64.743439497008538</c:v>
                </c:pt>
                <c:pt idx="29">
                  <c:v>65.07603401760025</c:v>
                </c:pt>
                <c:pt idx="30">
                  <c:v>64.927243375886675</c:v>
                </c:pt>
                <c:pt idx="31">
                  <c:v>64.936655975502063</c:v>
                </c:pt>
                <c:pt idx="32">
                  <c:v>64.939090939790503</c:v>
                </c:pt>
                <c:pt idx="33">
                  <c:v>64.938221395796319</c:v>
                </c:pt>
                <c:pt idx="34">
                  <c:v>64.929709767953298</c:v>
                </c:pt>
                <c:pt idx="35">
                  <c:v>64.911836379567319</c:v>
                </c:pt>
                <c:pt idx="36">
                  <c:v>64.811327892332073</c:v>
                </c:pt>
                <c:pt idx="37">
                  <c:v>65.024180801211472</c:v>
                </c:pt>
                <c:pt idx="38">
                  <c:v>65.003528857540402</c:v>
                </c:pt>
                <c:pt idx="39">
                  <c:v>64.762069540291321</c:v>
                </c:pt>
                <c:pt idx="40">
                  <c:v>64.725157542534376</c:v>
                </c:pt>
                <c:pt idx="41">
                  <c:v>64.649374808385772</c:v>
                </c:pt>
                <c:pt idx="42">
                  <c:v>64.447844750315156</c:v>
                </c:pt>
                <c:pt idx="43">
                  <c:v>64.639391103146593</c:v>
                </c:pt>
                <c:pt idx="44">
                  <c:v>64.591198699940463</c:v>
                </c:pt>
                <c:pt idx="45">
                  <c:v>64.359500262079706</c:v>
                </c:pt>
                <c:pt idx="46">
                  <c:v>64.299635696407776</c:v>
                </c:pt>
                <c:pt idx="47">
                  <c:v>64.056475007589995</c:v>
                </c:pt>
                <c:pt idx="48">
                  <c:v>63.980330377366357</c:v>
                </c:pt>
                <c:pt idx="49">
                  <c:v>64.292525836740552</c:v>
                </c:pt>
                <c:pt idx="50">
                  <c:v>64.202388224753932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ChannelOptimum!$H$4</c:f>
              <c:strCache>
                <c:ptCount val="1"/>
                <c:pt idx="0">
                  <c:v>kst (sectionwise) 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ChannelOptimum!$B$8:$B$58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ChannelOptimum!$H$8:$H$58</c:f>
              <c:numCache>
                <c:formatCode>0.0000</c:formatCode>
                <c:ptCount val="51"/>
                <c:pt idx="0">
                  <c:v>48.209543329134092</c:v>
                </c:pt>
                <c:pt idx="1">
                  <c:v>48.73497253500453</c:v>
                </c:pt>
                <c:pt idx="2">
                  <c:v>48.621374501737904</c:v>
                </c:pt>
                <c:pt idx="3">
                  <c:v>49.319642427971928</c:v>
                </c:pt>
                <c:pt idx="4">
                  <c:v>49.601769176657712</c:v>
                </c:pt>
                <c:pt idx="5">
                  <c:v>49.761895997418172</c:v>
                </c:pt>
                <c:pt idx="6">
                  <c:v>50.119241853945766</c:v>
                </c:pt>
                <c:pt idx="7">
                  <c:v>50.266045597941769</c:v>
                </c:pt>
                <c:pt idx="8">
                  <c:v>50.53799681339494</c:v>
                </c:pt>
                <c:pt idx="9">
                  <c:v>50.961926061592742</c:v>
                </c:pt>
                <c:pt idx="10">
                  <c:v>50.886483405370498</c:v>
                </c:pt>
                <c:pt idx="11">
                  <c:v>51.280790668029383</c:v>
                </c:pt>
                <c:pt idx="12">
                  <c:v>51.488517282442473</c:v>
                </c:pt>
                <c:pt idx="13">
                  <c:v>51.554594205223729</c:v>
                </c:pt>
                <c:pt idx="14">
                  <c:v>51.823296678931925</c:v>
                </c:pt>
                <c:pt idx="15">
                  <c:v>51.734418968190937</c:v>
                </c:pt>
                <c:pt idx="16">
                  <c:v>52.052911421205408</c:v>
                </c:pt>
                <c:pt idx="17">
                  <c:v>52.230018363429487</c:v>
                </c:pt>
                <c:pt idx="18">
                  <c:v>52.264686682524044</c:v>
                </c:pt>
                <c:pt idx="19">
                  <c:v>52.933142723728224</c:v>
                </c:pt>
                <c:pt idx="20">
                  <c:v>53.366535986073259</c:v>
                </c:pt>
                <c:pt idx="21">
                  <c:v>53.404244588594921</c:v>
                </c:pt>
                <c:pt idx="22">
                  <c:v>53.566643312370829</c:v>
                </c:pt>
                <c:pt idx="23">
                  <c:v>53.715884518697528</c:v>
                </c:pt>
                <c:pt idx="24">
                  <c:v>53.724558286193066</c:v>
                </c:pt>
                <c:pt idx="25">
                  <c:v>53.587486965577511</c:v>
                </c:pt>
                <c:pt idx="26">
                  <c:v>53.717801265625013</c:v>
                </c:pt>
                <c:pt idx="27">
                  <c:v>53.856990790617594</c:v>
                </c:pt>
                <c:pt idx="28">
                  <c:v>53.691937316541306</c:v>
                </c:pt>
                <c:pt idx="29">
                  <c:v>53.988609595712816</c:v>
                </c:pt>
                <c:pt idx="30">
                  <c:v>53.864093496517349</c:v>
                </c:pt>
                <c:pt idx="31">
                  <c:v>54.142634970947455</c:v>
                </c:pt>
                <c:pt idx="32">
                  <c:v>54.497168748351108</c:v>
                </c:pt>
                <c:pt idx="33">
                  <c:v>54.534514527660754</c:v>
                </c:pt>
                <c:pt idx="34">
                  <c:v>54.590336653801565</c:v>
                </c:pt>
                <c:pt idx="35">
                  <c:v>54.356178003926615</c:v>
                </c:pt>
                <c:pt idx="36">
                  <c:v>54.283646515341985</c:v>
                </c:pt>
                <c:pt idx="37">
                  <c:v>54.726931720242234</c:v>
                </c:pt>
                <c:pt idx="38">
                  <c:v>54.730671958456455</c:v>
                </c:pt>
                <c:pt idx="39">
                  <c:v>54.823861407258264</c:v>
                </c:pt>
                <c:pt idx="40">
                  <c:v>54.523410296868789</c:v>
                </c:pt>
                <c:pt idx="41">
                  <c:v>54.762715174520267</c:v>
                </c:pt>
                <c:pt idx="42">
                  <c:v>54.734245668755122</c:v>
                </c:pt>
                <c:pt idx="43">
                  <c:v>54.617982870331772</c:v>
                </c:pt>
                <c:pt idx="44">
                  <c:v>54.831744445388544</c:v>
                </c:pt>
                <c:pt idx="45">
                  <c:v>54.854892709742785</c:v>
                </c:pt>
                <c:pt idx="46">
                  <c:v>54.640983136436887</c:v>
                </c:pt>
                <c:pt idx="47">
                  <c:v>55.048892692046493</c:v>
                </c:pt>
                <c:pt idx="48">
                  <c:v>54.888351639852871</c:v>
                </c:pt>
                <c:pt idx="49">
                  <c:v>54.964029851973187</c:v>
                </c:pt>
                <c:pt idx="50">
                  <c:v>54.583917939797637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ChannelOptimum!$N$4</c:f>
              <c:strCache>
                <c:ptCount val="1"/>
                <c:pt idx="0">
                  <c:v>kst (sectionwise)</c:v>
                </c:pt>
              </c:strCache>
            </c:strRef>
          </c:tx>
          <c:spPr>
            <a:ln w="1270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ChannelOptimum!$K$8:$K$58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ChannelOptimum!$N$8:$N$58</c:f>
              <c:numCache>
                <c:formatCode>0.0000</c:formatCode>
                <c:ptCount val="51"/>
                <c:pt idx="0">
                  <c:v>60.113517649828566</c:v>
                </c:pt>
                <c:pt idx="1">
                  <c:v>60.427214925061328</c:v>
                </c:pt>
                <c:pt idx="2">
                  <c:v>60.724868107176448</c:v>
                </c:pt>
                <c:pt idx="3">
                  <c:v>61.007039099946468</c:v>
                </c:pt>
                <c:pt idx="4">
                  <c:v>61.340067084470434</c:v>
                </c:pt>
                <c:pt idx="5">
                  <c:v>61.593156432527444</c:v>
                </c:pt>
                <c:pt idx="6">
                  <c:v>61.832309731612867</c:v>
                </c:pt>
                <c:pt idx="7">
                  <c:v>62.058009286868987</c:v>
                </c:pt>
                <c:pt idx="8">
                  <c:v>62.270719451951088</c:v>
                </c:pt>
                <c:pt idx="9">
                  <c:v>62.470887387399884</c:v>
                </c:pt>
                <c:pt idx="10">
                  <c:v>62.658943782606016</c:v>
                </c:pt>
                <c:pt idx="11">
                  <c:v>62.835303543335243</c:v>
                </c:pt>
                <c:pt idx="12">
                  <c:v>63.000366446663257</c:v>
                </c:pt>
                <c:pt idx="13">
                  <c:v>63.154517765058785</c:v>
                </c:pt>
                <c:pt idx="14">
                  <c:v>63.298128861250767</c:v>
                </c:pt>
                <c:pt idx="15">
                  <c:v>63.431557755418062</c:v>
                </c:pt>
                <c:pt idx="16">
                  <c:v>63.555149666150619</c:v>
                </c:pt>
                <c:pt idx="17">
                  <c:v>62.953258930964907</c:v>
                </c:pt>
                <c:pt idx="18">
                  <c:v>63.056984195292792</c:v>
                </c:pt>
                <c:pt idx="19">
                  <c:v>63.15193614714827</c:v>
                </c:pt>
                <c:pt idx="20">
                  <c:v>63.238410368228053</c:v>
                </c:pt>
                <c:pt idx="21">
                  <c:v>63.316692112563302</c:v>
                </c:pt>
                <c:pt idx="22">
                  <c:v>63.387056711556951</c:v>
                </c:pt>
                <c:pt idx="23">
                  <c:v>63.449769961051935</c:v>
                </c:pt>
                <c:pt idx="24">
                  <c:v>63.505088491327164</c:v>
                </c:pt>
                <c:pt idx="25">
                  <c:v>63.553260120866021</c:v>
                </c:pt>
                <c:pt idx="26">
                  <c:v>63.594524194697058</c:v>
                </c:pt>
                <c:pt idx="27">
                  <c:v>63.629111908062718</c:v>
                </c:pt>
                <c:pt idx="28">
                  <c:v>63.657246616130074</c:v>
                </c:pt>
                <c:pt idx="29">
                  <c:v>63.679144130418941</c:v>
                </c:pt>
                <c:pt idx="30">
                  <c:v>63.695013002587707</c:v>
                </c:pt>
                <c:pt idx="31">
                  <c:v>63.70505479618042</c:v>
                </c:pt>
                <c:pt idx="32">
                  <c:v>63.709464346909691</c:v>
                </c:pt>
                <c:pt idx="33">
                  <c:v>63.708430012016485</c:v>
                </c:pt>
                <c:pt idx="34">
                  <c:v>63.702133909221729</c:v>
                </c:pt>
                <c:pt idx="35">
                  <c:v>63.690752145756477</c:v>
                </c:pt>
                <c:pt idx="36">
                  <c:v>63.674455037932717</c:v>
                </c:pt>
                <c:pt idx="37">
                  <c:v>63.653407321692157</c:v>
                </c:pt>
                <c:pt idx="38">
                  <c:v>63.627768354548977</c:v>
                </c:pt>
                <c:pt idx="39">
                  <c:v>63.597692309320387</c:v>
                </c:pt>
                <c:pt idx="40">
                  <c:v>63.563328360018886</c:v>
                </c:pt>
                <c:pt idx="41">
                  <c:v>63.524820860261677</c:v>
                </c:pt>
                <c:pt idx="42">
                  <c:v>64.273441265124688</c:v>
                </c:pt>
                <c:pt idx="43">
                  <c:v>64.22648991205233</c:v>
                </c:pt>
                <c:pt idx="44">
                  <c:v>64.175754159637563</c:v>
                </c:pt>
                <c:pt idx="45">
                  <c:v>64.121362305163075</c:v>
                </c:pt>
                <c:pt idx="46">
                  <c:v>64.063438566387575</c:v>
                </c:pt>
                <c:pt idx="47">
                  <c:v>64.002103223321683</c:v>
                </c:pt>
                <c:pt idx="48">
                  <c:v>63.937472754490123</c:v>
                </c:pt>
                <c:pt idx="49">
                  <c:v>63.86965996791951</c:v>
                </c:pt>
                <c:pt idx="50">
                  <c:v>63.798774127081003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ChannelOptimum!$O$4</c:f>
              <c:strCache>
                <c:ptCount val="1"/>
                <c:pt idx="0">
                  <c:v>kst (sectionwise) +BL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>
                  <a:lumMod val="50000"/>
                  <a:lumOff val="50000"/>
                </a:sysClr>
              </a:solidFill>
              <a:ln w="9525">
                <a:solidFill>
                  <a:sysClr val="windowText" lastClr="000000">
                    <a:lumMod val="95000"/>
                    <a:lumOff val="5000"/>
                  </a:sysClr>
                </a:solidFill>
              </a:ln>
              <a:effectLst/>
            </c:spPr>
          </c:marker>
          <c:xVal>
            <c:numRef>
              <c:f>ChannelOptimum!$K$8:$K$58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5.0999999999999995E-3</c:v>
                </c:pt>
                <c:pt idx="2">
                  <c:v>5.2000000000000006E-3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5.9000000000000007E-3</c:v>
                </c:pt>
                <c:pt idx="10">
                  <c:v>6.0000000000000001E-3</c:v>
                </c:pt>
                <c:pt idx="11">
                  <c:v>6.0999999999999995E-3</c:v>
                </c:pt>
                <c:pt idx="12">
                  <c:v>6.2000000000000006E-3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6.5000000000000006E-3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6.9000000000000008E-3</c:v>
                </c:pt>
                <c:pt idx="20">
                  <c:v>7.0000000000000001E-3</c:v>
                </c:pt>
                <c:pt idx="21">
                  <c:v>7.0999999999999995E-3</c:v>
                </c:pt>
                <c:pt idx="22">
                  <c:v>7.2000000000000007E-3</c:v>
                </c:pt>
                <c:pt idx="23">
                  <c:v>7.3000000000000009E-3</c:v>
                </c:pt>
                <c:pt idx="24">
                  <c:v>7.4000000000000003E-3</c:v>
                </c:pt>
                <c:pt idx="25">
                  <c:v>7.4999999999999997E-3</c:v>
                </c:pt>
                <c:pt idx="26">
                  <c:v>7.6E-3</c:v>
                </c:pt>
                <c:pt idx="27">
                  <c:v>7.6999999999999994E-3</c:v>
                </c:pt>
                <c:pt idx="28">
                  <c:v>7.7999999999999996E-3</c:v>
                </c:pt>
                <c:pt idx="29">
                  <c:v>7.9000000000000008E-3</c:v>
                </c:pt>
                <c:pt idx="30">
                  <c:v>8.0000000000000002E-3</c:v>
                </c:pt>
                <c:pt idx="31">
                  <c:v>8.0999999999999996E-3</c:v>
                </c:pt>
                <c:pt idx="32">
                  <c:v>8.199999999999999E-3</c:v>
                </c:pt>
                <c:pt idx="33">
                  <c:v>8.3000000000000001E-3</c:v>
                </c:pt>
                <c:pt idx="34">
                  <c:v>8.4000000000000012E-3</c:v>
                </c:pt>
                <c:pt idx="35">
                  <c:v>8.5000000000000006E-3</c:v>
                </c:pt>
                <c:pt idx="36">
                  <c:v>8.6E-3</c:v>
                </c:pt>
                <c:pt idx="37">
                  <c:v>8.6999999999999994E-3</c:v>
                </c:pt>
                <c:pt idx="38">
                  <c:v>8.8000000000000005E-3</c:v>
                </c:pt>
                <c:pt idx="39">
                  <c:v>8.8999999999999999E-3</c:v>
                </c:pt>
                <c:pt idx="40">
                  <c:v>9.0000000000000011E-3</c:v>
                </c:pt>
                <c:pt idx="41">
                  <c:v>9.1000000000000004E-3</c:v>
                </c:pt>
                <c:pt idx="42">
                  <c:v>9.1999999999999998E-3</c:v>
                </c:pt>
                <c:pt idx="43">
                  <c:v>9.300000000000001E-3</c:v>
                </c:pt>
                <c:pt idx="44">
                  <c:v>9.4000000000000004E-3</c:v>
                </c:pt>
                <c:pt idx="45">
                  <c:v>9.4999999999999998E-3</c:v>
                </c:pt>
                <c:pt idx="46">
                  <c:v>9.5999999999999992E-3</c:v>
                </c:pt>
                <c:pt idx="47">
                  <c:v>9.7000000000000003E-3</c:v>
                </c:pt>
                <c:pt idx="48">
                  <c:v>9.8000000000000014E-3</c:v>
                </c:pt>
                <c:pt idx="49">
                  <c:v>9.9000000000000008E-3</c:v>
                </c:pt>
                <c:pt idx="50">
                  <c:v>0.01</c:v>
                </c:pt>
              </c:numCache>
            </c:numRef>
          </c:xVal>
          <c:yVal>
            <c:numRef>
              <c:f>ChannelOptimum!$O$8:$O$58</c:f>
              <c:numCache>
                <c:formatCode>0.0000</c:formatCode>
                <c:ptCount val="51"/>
                <c:pt idx="0">
                  <c:v>47.951417465296458</c:v>
                </c:pt>
                <c:pt idx="1">
                  <c:v>48.302376024187978</c:v>
                </c:pt>
                <c:pt idx="2">
                  <c:v>48.640474620442028</c:v>
                </c:pt>
                <c:pt idx="3">
                  <c:v>48.966086975966682</c:v>
                </c:pt>
                <c:pt idx="4">
                  <c:v>48.541619391394157</c:v>
                </c:pt>
                <c:pt idx="5">
                  <c:v>48.838814831275087</c:v>
                </c:pt>
                <c:pt idx="6">
                  <c:v>49.124746300257364</c:v>
                </c:pt>
                <c:pt idx="7">
                  <c:v>49.399737248106035</c:v>
                </c:pt>
                <c:pt idx="8">
                  <c:v>49.664100949467304</c:v>
                </c:pt>
                <c:pt idx="9">
                  <c:v>49.918140868939297</c:v>
                </c:pt>
                <c:pt idx="10">
                  <c:v>50.162151011226548</c:v>
                </c:pt>
                <c:pt idx="11">
                  <c:v>50.396416257066114</c:v>
                </c:pt>
                <c:pt idx="12">
                  <c:v>50.621212685576566</c:v>
                </c:pt>
                <c:pt idx="13">
                  <c:v>50.836807883648461</c:v>
                </c:pt>
                <c:pt idx="14">
                  <c:v>51.04346124296351</c:v>
                </c:pt>
                <c:pt idx="15">
                  <c:v>51.241424245199987</c:v>
                </c:pt>
                <c:pt idx="16">
                  <c:v>51.430940735953151</c:v>
                </c:pt>
                <c:pt idx="17">
                  <c:v>51.609480528417052</c:v>
                </c:pt>
                <c:pt idx="18">
                  <c:v>51.777245885278248</c:v>
                </c:pt>
                <c:pt idx="19">
                  <c:v>51.935827047107594</c:v>
                </c:pt>
                <c:pt idx="20">
                  <c:v>52.086826187006842</c:v>
                </c:pt>
                <c:pt idx="21">
                  <c:v>52.231855365806538</c:v>
                </c:pt>
                <c:pt idx="22">
                  <c:v>52.368324741413652</c:v>
                </c:pt>
                <c:pt idx="23">
                  <c:v>52.499236961063275</c:v>
                </c:pt>
                <c:pt idx="24">
                  <c:v>52.623385771388868</c:v>
                </c:pt>
                <c:pt idx="25">
                  <c:v>52.739545811821813</c:v>
                </c:pt>
                <c:pt idx="26">
                  <c:v>52.850722776670835</c:v>
                </c:pt>
                <c:pt idx="27">
                  <c:v>52.955683593622588</c:v>
                </c:pt>
                <c:pt idx="28">
                  <c:v>53.908606304637978</c:v>
                </c:pt>
                <c:pt idx="29">
                  <c:v>54.008938244533525</c:v>
                </c:pt>
                <c:pt idx="30">
                  <c:v>54.103482014415093</c:v>
                </c:pt>
                <c:pt idx="31">
                  <c:v>54.192395758186343</c:v>
                </c:pt>
                <c:pt idx="32">
                  <c:v>54.275833110733394</c:v>
                </c:pt>
                <c:pt idx="33">
                  <c:v>54.35394334223961</c:v>
                </c:pt>
                <c:pt idx="34">
                  <c:v>54.426871497277148</c:v>
                </c:pt>
                <c:pt idx="35">
                  <c:v>54.494758528887942</c:v>
                </c:pt>
                <c:pt idx="36">
                  <c:v>54.557741427856207</c:v>
                </c:pt>
                <c:pt idx="37">
                  <c:v>54.615953347366812</c:v>
                </c:pt>
                <c:pt idx="38">
                  <c:v>54.669523723234313</c:v>
                </c:pt>
                <c:pt idx="39">
                  <c:v>54.718578389879006</c:v>
                </c:pt>
                <c:pt idx="40">
                  <c:v>54.763239692219599</c:v>
                </c:pt>
                <c:pt idx="41">
                  <c:v>54.803626593643322</c:v>
                </c:pt>
                <c:pt idx="42">
                  <c:v>54.839854780208007</c:v>
                </c:pt>
                <c:pt idx="43">
                  <c:v>54.872036761223917</c:v>
                </c:pt>
                <c:pt idx="44">
                  <c:v>54.900281966355919</c:v>
                </c:pt>
                <c:pt idx="45">
                  <c:v>54.924696839381824</c:v>
                </c:pt>
                <c:pt idx="46">
                  <c:v>54.945384928735173</c:v>
                </c:pt>
                <c:pt idx="47">
                  <c:v>54.962446974956876</c:v>
                </c:pt>
                <c:pt idx="48">
                  <c:v>54.975980995173657</c:v>
                </c:pt>
                <c:pt idx="49">
                  <c:v>54.986082364716701</c:v>
                </c:pt>
                <c:pt idx="50">
                  <c:v>54.992843895989054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1584"/>
        <c:axId val="200782144"/>
      </c:scatterChart>
      <c:valAx>
        <c:axId val="200781584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Pump discharge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782144"/>
        <c:crosses val="autoZero"/>
        <c:crossBetween val="midCat"/>
        <c:majorUnit val="5.0000000000000012E-4"/>
      </c:valAx>
      <c:valAx>
        <c:axId val="200782144"/>
        <c:scaling>
          <c:orientation val="minMax"/>
          <c:max val="7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Strickler coefficient [m¹'³/s]</a:t>
                </a:r>
              </a:p>
            </c:rich>
          </c:tx>
          <c:layout>
            <c:manualLayout>
              <c:xMode val="edge"/>
              <c:yMode val="edge"/>
              <c:x val="9.0496233135576431E-3"/>
              <c:y val="0.3043954438516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78158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1" r="1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14</xdr:row>
      <xdr:rowOff>152400</xdr:rowOff>
    </xdr:from>
    <xdr:to>
      <xdr:col>31</xdr:col>
      <xdr:colOff>95250</xdr:colOff>
      <xdr:row>48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3</xdr:row>
      <xdr:rowOff>47626</xdr:rowOff>
    </xdr:from>
    <xdr:to>
      <xdr:col>33</xdr:col>
      <xdr:colOff>590550</xdr:colOff>
      <xdr:row>33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676275</xdr:colOff>
      <xdr:row>4</xdr:row>
      <xdr:rowOff>19049</xdr:rowOff>
    </xdr:from>
    <xdr:to>
      <xdr:col>34</xdr:col>
      <xdr:colOff>38100</xdr:colOff>
      <xdr:row>28</xdr:row>
      <xdr:rowOff>200024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676275</xdr:colOff>
      <xdr:row>29</xdr:row>
      <xdr:rowOff>19050</xdr:rowOff>
    </xdr:from>
    <xdr:to>
      <xdr:col>34</xdr:col>
      <xdr:colOff>38100</xdr:colOff>
      <xdr:row>52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7"/>
  <sheetViews>
    <sheetView workbookViewId="0">
      <selection activeCell="S7" sqref="S7"/>
    </sheetView>
  </sheetViews>
  <sheetFormatPr defaultRowHeight="15.75" x14ac:dyDescent="0.25"/>
  <cols>
    <col min="1" max="1" width="9" style="1"/>
    <col min="2" max="2" width="6.25" style="1" customWidth="1"/>
    <col min="3" max="3" width="6.875" style="1" customWidth="1"/>
    <col min="4" max="10" width="9.875" style="1" customWidth="1"/>
    <col min="11" max="11" width="9.75" style="1" customWidth="1"/>
    <col min="12" max="16384" width="9" style="1"/>
  </cols>
  <sheetData>
    <row r="2" spans="2:16" x14ac:dyDescent="0.25">
      <c r="B2" s="1" t="s">
        <v>28</v>
      </c>
      <c r="J2" s="1" t="s">
        <v>101</v>
      </c>
    </row>
    <row r="3" spans="2:16" x14ac:dyDescent="0.25">
      <c r="B3" s="1" t="s">
        <v>5</v>
      </c>
      <c r="C3" s="2" t="s">
        <v>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J3" s="4" t="s">
        <v>18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</row>
    <row r="4" spans="2:16" ht="18.75" x14ac:dyDescent="0.35">
      <c r="B4" s="1" t="s">
        <v>22</v>
      </c>
      <c r="C4" s="2" t="s">
        <v>7</v>
      </c>
      <c r="D4" s="1">
        <v>0.36499999999999999</v>
      </c>
      <c r="E4" s="1">
        <v>0.95699999999999996</v>
      </c>
      <c r="F4" s="1">
        <v>1.5049999999999999</v>
      </c>
      <c r="G4" s="1">
        <v>1.8619999999999999</v>
      </c>
      <c r="H4" s="1">
        <v>2.2159999999999997</v>
      </c>
      <c r="J4" s="47" t="s">
        <v>99</v>
      </c>
      <c r="K4" s="1" t="s">
        <v>19</v>
      </c>
      <c r="L4" s="5">
        <v>2.1216236682544811</v>
      </c>
      <c r="M4" s="5">
        <v>1.9451939673897038</v>
      </c>
      <c r="N4" s="5">
        <v>2.1976756554275743</v>
      </c>
      <c r="O4" s="5">
        <v>2.4232670870515589</v>
      </c>
      <c r="P4" s="5">
        <v>2.4700746826789923</v>
      </c>
    </row>
    <row r="5" spans="2:16" ht="18.75" x14ac:dyDescent="0.35">
      <c r="B5" s="1" t="s">
        <v>23</v>
      </c>
      <c r="C5" s="2" t="s">
        <v>7</v>
      </c>
      <c r="D5" s="1">
        <v>0.13195652173913053</v>
      </c>
      <c r="E5" s="1">
        <v>9.3782608695652137E-2</v>
      </c>
      <c r="F5" s="1">
        <v>7.0169565217391372E-2</v>
      </c>
      <c r="G5" s="1">
        <v>4.9765217391304239E-2</v>
      </c>
      <c r="H5" s="1">
        <v>3.1043478260869506E-2</v>
      </c>
      <c r="J5" s="47"/>
      <c r="K5" s="1" t="s">
        <v>20</v>
      </c>
      <c r="L5" s="5">
        <v>1.799359250290164E-2</v>
      </c>
      <c r="M5" s="5">
        <v>1.6632235620562503E-2</v>
      </c>
      <c r="N5" s="5">
        <v>1.8243957177559646E-2</v>
      </c>
      <c r="O5" s="5">
        <v>2.0051892640225617E-2</v>
      </c>
      <c r="P5" s="5">
        <v>1.9398073787363263E-2</v>
      </c>
    </row>
    <row r="6" spans="2:16" ht="18.75" x14ac:dyDescent="0.35">
      <c r="B6" s="1" t="s">
        <v>24</v>
      </c>
      <c r="C6" s="2" t="s">
        <v>7</v>
      </c>
      <c r="D6" s="6">
        <v>8.8908859810018698E-2</v>
      </c>
      <c r="E6" s="6">
        <v>7.8024092912158047E-2</v>
      </c>
      <c r="F6" s="6">
        <v>0.12309462819380311</v>
      </c>
      <c r="G6" s="6">
        <v>8.2263227829527302E-2</v>
      </c>
      <c r="H6" s="6">
        <v>0.10656594817978962</v>
      </c>
      <c r="J6" s="47"/>
      <c r="K6" s="1" t="s">
        <v>21</v>
      </c>
      <c r="L6" s="5">
        <v>0.98768512122042784</v>
      </c>
      <c r="M6" s="5">
        <v>0.99106741496905681</v>
      </c>
      <c r="N6" s="5">
        <v>0.97589570404440495</v>
      </c>
      <c r="O6" s="5">
        <v>0.98581272447802182</v>
      </c>
      <c r="P6" s="5">
        <v>0.96981280050992547</v>
      </c>
    </row>
    <row r="7" spans="2:16" ht="18.75" x14ac:dyDescent="0.35">
      <c r="B7" s="1" t="s">
        <v>25</v>
      </c>
      <c r="C7" s="2" t="s">
        <v>7</v>
      </c>
      <c r="D7" s="46">
        <v>9.927687355327329E-2</v>
      </c>
      <c r="E7" s="46">
        <v>8.7842655350918078E-2</v>
      </c>
      <c r="F7" s="46">
        <v>0.14700761432789858</v>
      </c>
      <c r="G7" s="46">
        <v>9.2937680986255822E-2</v>
      </c>
      <c r="H7" s="46">
        <v>0.11908063807346257</v>
      </c>
      <c r="J7" s="47" t="s">
        <v>100</v>
      </c>
      <c r="K7" s="1" t="s">
        <v>19</v>
      </c>
      <c r="L7" s="5">
        <v>2.017531489658221</v>
      </c>
      <c r="M7" s="5">
        <v>1.9090439384964397</v>
      </c>
      <c r="N7" s="5">
        <v>1.7453385078706645</v>
      </c>
      <c r="O7" s="5">
        <v>2.3677800886725242</v>
      </c>
      <c r="P7" s="5">
        <v>2.6418764112683584</v>
      </c>
    </row>
    <row r="8" spans="2:16" ht="18.75" x14ac:dyDescent="0.35">
      <c r="B8" s="1" t="s">
        <v>26</v>
      </c>
      <c r="C8" s="2" t="s">
        <v>8</v>
      </c>
      <c r="D8" s="7">
        <v>22.793638218933271</v>
      </c>
      <c r="E8" s="7">
        <v>22.073566980823326</v>
      </c>
      <c r="F8" s="7">
        <v>23.502500349992797</v>
      </c>
      <c r="G8" s="7">
        <v>23.125354905690333</v>
      </c>
      <c r="H8" s="7">
        <v>25.794297589134519</v>
      </c>
      <c r="I8" s="8"/>
      <c r="J8" s="47"/>
      <c r="K8" s="1" t="s">
        <v>20</v>
      </c>
      <c r="L8" s="5">
        <v>2.2164211812478345E-2</v>
      </c>
      <c r="M8" s="5">
        <v>2.0436138068041045E-2</v>
      </c>
      <c r="N8" s="5">
        <v>2.4874868167752265E-2</v>
      </c>
      <c r="O8" s="5">
        <v>2.3527651200315618E-2</v>
      </c>
      <c r="P8" s="5">
        <v>2.2168437141964124E-2</v>
      </c>
    </row>
    <row r="9" spans="2:16" ht="18.75" x14ac:dyDescent="0.35">
      <c r="B9" s="1" t="s">
        <v>27</v>
      </c>
      <c r="C9" s="2" t="s">
        <v>8</v>
      </c>
      <c r="D9" s="46">
        <v>22.470082085832736</v>
      </c>
      <c r="E9" s="46">
        <v>22.095145463818266</v>
      </c>
      <c r="F9" s="46">
        <v>25.082852093972527</v>
      </c>
      <c r="G9" s="46">
        <v>23.204312488461071</v>
      </c>
      <c r="H9" s="46">
        <v>25.86477777995983</v>
      </c>
      <c r="J9" s="47"/>
      <c r="K9" s="1" t="s">
        <v>21</v>
      </c>
      <c r="L9" s="5">
        <v>0.98872394900481797</v>
      </c>
      <c r="M9" s="5">
        <v>0.98322304894064327</v>
      </c>
      <c r="N9" s="5">
        <v>0.92881267762268116</v>
      </c>
      <c r="O9" s="5">
        <v>0.97564121900816303</v>
      </c>
      <c r="P9" s="5">
        <v>0.91157094135908845</v>
      </c>
    </row>
    <row r="12" spans="2:16" x14ac:dyDescent="0.25">
      <c r="C12" s="1" t="s">
        <v>11</v>
      </c>
    </row>
    <row r="13" spans="2:16" x14ac:dyDescent="0.25">
      <c r="D13" s="1" t="s">
        <v>29</v>
      </c>
      <c r="H13" s="1" t="s">
        <v>30</v>
      </c>
      <c r="M13" s="1" t="s">
        <v>52</v>
      </c>
    </row>
    <row r="14" spans="2:16" x14ac:dyDescent="0.25">
      <c r="C14" s="5" t="s">
        <v>9</v>
      </c>
      <c r="D14" s="1" t="s">
        <v>31</v>
      </c>
      <c r="E14" s="1" t="s">
        <v>32</v>
      </c>
      <c r="F14" s="1" t="s">
        <v>33</v>
      </c>
      <c r="G14" s="1" t="s">
        <v>34</v>
      </c>
      <c r="H14" s="1" t="s">
        <v>48</v>
      </c>
      <c r="I14" s="1" t="s">
        <v>49</v>
      </c>
      <c r="J14" s="1" t="s">
        <v>50</v>
      </c>
      <c r="K14" s="1" t="s">
        <v>51</v>
      </c>
      <c r="M14" s="1" t="s">
        <v>53</v>
      </c>
      <c r="N14" s="1" t="s">
        <v>54</v>
      </c>
      <c r="O14" s="1" t="s">
        <v>55</v>
      </c>
      <c r="P14" s="1" t="s">
        <v>56</v>
      </c>
    </row>
    <row r="15" spans="2:16" x14ac:dyDescent="0.25">
      <c r="C15" s="9" t="s">
        <v>10</v>
      </c>
      <c r="D15" s="9" t="s">
        <v>12</v>
      </c>
      <c r="E15" s="9" t="s">
        <v>12</v>
      </c>
      <c r="F15" s="9" t="s">
        <v>12</v>
      </c>
      <c r="G15" s="9" t="s">
        <v>12</v>
      </c>
      <c r="H15" s="9" t="s">
        <v>12</v>
      </c>
      <c r="I15" s="9" t="s">
        <v>12</v>
      </c>
      <c r="J15" s="9" t="s">
        <v>12</v>
      </c>
      <c r="K15" s="9" t="s">
        <v>12</v>
      </c>
      <c r="L15" s="9"/>
      <c r="M15" s="9" t="s">
        <v>57</v>
      </c>
      <c r="N15" s="9" t="s">
        <v>57</v>
      </c>
      <c r="O15" s="9" t="s">
        <v>57</v>
      </c>
      <c r="P15" s="9" t="s">
        <v>57</v>
      </c>
    </row>
    <row r="16" spans="2:16" x14ac:dyDescent="0.25">
      <c r="C16" s="1">
        <v>5.0000000000000001E-3</v>
      </c>
      <c r="D16" s="1">
        <v>43.608757049154264</v>
      </c>
      <c r="E16" s="1">
        <v>27.295648008227385</v>
      </c>
      <c r="F16" s="1">
        <v>29.023470326943318</v>
      </c>
      <c r="G16" s="1">
        <v>26.002536800468889</v>
      </c>
      <c r="H16" s="1">
        <v>34.174613884204163</v>
      </c>
      <c r="I16" s="1">
        <v>21.487745003171334</v>
      </c>
      <c r="J16" s="1">
        <v>24.673080723520435</v>
      </c>
      <c r="K16" s="1">
        <v>21.211271864624432</v>
      </c>
      <c r="M16" s="1">
        <f>D16/H16</f>
        <v>1.2760570520830568</v>
      </c>
      <c r="N16" s="1">
        <f t="shared" ref="N16:P16" si="0">E16/I16</f>
        <v>1.2702890882314024</v>
      </c>
      <c r="O16" s="1">
        <f t="shared" si="0"/>
        <v>1.1763212973755535</v>
      </c>
      <c r="P16" s="1">
        <f t="shared" si="0"/>
        <v>1.225882962908754</v>
      </c>
    </row>
    <row r="17" spans="3:16" x14ac:dyDescent="0.25">
      <c r="C17" s="1">
        <v>5.0999999999999995E-3</v>
      </c>
      <c r="D17" s="1">
        <v>43.880402372221909</v>
      </c>
      <c r="E17" s="1">
        <v>27.463116950795417</v>
      </c>
      <c r="F17" s="1">
        <v>29.216511216693931</v>
      </c>
      <c r="G17" s="1">
        <v>26.117106243888053</v>
      </c>
      <c r="H17" s="1">
        <v>34.885116963448702</v>
      </c>
      <c r="I17" s="1">
        <v>21.927123155867633</v>
      </c>
      <c r="J17" s="1">
        <v>24.565132209409981</v>
      </c>
      <c r="K17" s="1">
        <v>21.353474124574969</v>
      </c>
      <c r="M17" s="1">
        <f t="shared" ref="M17:M66" si="1">D17/H17</f>
        <v>1.2578545291448535</v>
      </c>
      <c r="N17" s="1">
        <f t="shared" ref="N17:N66" si="2">E17/I17</f>
        <v>1.2524724176343383</v>
      </c>
      <c r="O17" s="1">
        <f t="shared" ref="O17:O66" si="3">F17/J17</f>
        <v>1.1893488285604334</v>
      </c>
      <c r="P17" s="1">
        <f t="shared" ref="P17:P66" si="4">G17/K17</f>
        <v>1.2230846414743719</v>
      </c>
    </row>
    <row r="18" spans="3:16" x14ac:dyDescent="0.25">
      <c r="C18" s="1">
        <v>5.2000000000000006E-3</v>
      </c>
      <c r="D18" s="1">
        <v>44.140565602684674</v>
      </c>
      <c r="E18" s="1">
        <v>27.623368862166103</v>
      </c>
      <c r="F18" s="1">
        <v>29.379271908040177</v>
      </c>
      <c r="G18" s="1">
        <v>26.257502228536239</v>
      </c>
      <c r="H18" s="1">
        <v>34.767693392177364</v>
      </c>
      <c r="I18" s="1">
        <v>21.762592145539429</v>
      </c>
      <c r="J18" s="1">
        <v>24.568450208817847</v>
      </c>
      <c r="K18" s="1">
        <v>21.482943782703337</v>
      </c>
      <c r="M18" s="1">
        <f t="shared" si="1"/>
        <v>1.269585678428014</v>
      </c>
      <c r="N18" s="1">
        <f t="shared" si="2"/>
        <v>1.2693050844969278</v>
      </c>
      <c r="O18" s="1">
        <f t="shared" si="3"/>
        <v>1.1958129901696315</v>
      </c>
      <c r="P18" s="1">
        <f t="shared" si="4"/>
        <v>1.2222487985876993</v>
      </c>
    </row>
    <row r="19" spans="3:16" x14ac:dyDescent="0.25">
      <c r="C19" s="1">
        <v>5.3E-3</v>
      </c>
      <c r="D19" s="1">
        <v>44.389620646161092</v>
      </c>
      <c r="E19" s="1">
        <v>28.19891527206638</v>
      </c>
      <c r="F19" s="1">
        <v>30.027768412371913</v>
      </c>
      <c r="G19" s="1">
        <v>26.391250992250328</v>
      </c>
      <c r="H19" s="1">
        <v>35.029842991713963</v>
      </c>
      <c r="I19" s="1">
        <v>21.974123121170045</v>
      </c>
      <c r="J19" s="1">
        <v>25.187123719081619</v>
      </c>
      <c r="K19" s="1">
        <v>21.972006692685742</v>
      </c>
      <c r="M19" s="1">
        <f t="shared" si="1"/>
        <v>1.2671943935535512</v>
      </c>
      <c r="N19" s="1">
        <f t="shared" si="2"/>
        <v>1.2832782958651634</v>
      </c>
      <c r="O19" s="1">
        <f t="shared" si="3"/>
        <v>1.1921872758191538</v>
      </c>
      <c r="P19" s="1">
        <f t="shared" si="4"/>
        <v>1.2011306641844282</v>
      </c>
    </row>
    <row r="20" spans="3:16" x14ac:dyDescent="0.25">
      <c r="C20" s="1">
        <v>5.4000000000000003E-3</v>
      </c>
      <c r="D20" s="1">
        <v>44.62792787339184</v>
      </c>
      <c r="E20" s="1">
        <v>28.347660954825699</v>
      </c>
      <c r="F20" s="1">
        <v>30.201599705244863</v>
      </c>
      <c r="G20" s="1">
        <v>26.518577648239148</v>
      </c>
      <c r="H20" s="1">
        <v>35.327381123356787</v>
      </c>
      <c r="I20" s="1">
        <v>22.348842319404476</v>
      </c>
      <c r="J20" s="1">
        <v>25.052187413256512</v>
      </c>
      <c r="K20" s="1">
        <v>22.107808136333446</v>
      </c>
      <c r="M20" s="1">
        <f t="shared" si="1"/>
        <v>1.2632673709256634</v>
      </c>
      <c r="N20" s="1">
        <f t="shared" si="2"/>
        <v>1.2684174217924802</v>
      </c>
      <c r="O20" s="1">
        <f t="shared" si="3"/>
        <v>1.2055474121698255</v>
      </c>
      <c r="P20" s="1">
        <f t="shared" si="4"/>
        <v>1.1995118414591608</v>
      </c>
    </row>
    <row r="21" spans="3:16" x14ac:dyDescent="0.25">
      <c r="C21" s="1">
        <v>5.4999999999999997E-3</v>
      </c>
      <c r="D21" s="1">
        <v>44.855834684481657</v>
      </c>
      <c r="E21" s="1">
        <v>28.489773899322724</v>
      </c>
      <c r="F21" s="1">
        <v>29.918986549254285</v>
      </c>
      <c r="G21" s="1">
        <v>26.63969896349483</v>
      </c>
      <c r="H21" s="1">
        <v>35.573179899986627</v>
      </c>
      <c r="I21" s="1">
        <v>22.415577315393097</v>
      </c>
      <c r="J21" s="1">
        <v>25.031863296903385</v>
      </c>
      <c r="K21" s="1">
        <v>22.238378617657293</v>
      </c>
      <c r="M21" s="1">
        <f t="shared" si="1"/>
        <v>1.2609453192150111</v>
      </c>
      <c r="N21" s="1">
        <f t="shared" si="2"/>
        <v>1.2709810458354061</v>
      </c>
      <c r="O21" s="1">
        <f t="shared" si="3"/>
        <v>1.1952360954669912</v>
      </c>
      <c r="P21" s="1">
        <f t="shared" si="4"/>
        <v>1.1979155234969732</v>
      </c>
    </row>
    <row r="22" spans="3:16" x14ac:dyDescent="0.25">
      <c r="C22" s="1">
        <v>5.5999999999999999E-3</v>
      </c>
      <c r="D22" s="1">
        <v>45.073676046184907</v>
      </c>
      <c r="E22" s="1">
        <v>28.268010258456151</v>
      </c>
      <c r="F22" s="1">
        <v>30.076832380372771</v>
      </c>
      <c r="G22" s="1">
        <v>27.090438377764347</v>
      </c>
      <c r="H22" s="1">
        <v>35.810976163442014</v>
      </c>
      <c r="I22" s="1">
        <v>22.581737977377323</v>
      </c>
      <c r="J22" s="1">
        <v>25.638900459901325</v>
      </c>
      <c r="K22" s="1">
        <v>22.086814620567402</v>
      </c>
      <c r="M22" s="1">
        <f t="shared" si="1"/>
        <v>1.2586553307139059</v>
      </c>
      <c r="N22" s="1">
        <f t="shared" si="2"/>
        <v>1.2518084430337209</v>
      </c>
      <c r="O22" s="1">
        <f t="shared" si="3"/>
        <v>1.1730936912607572</v>
      </c>
      <c r="P22" s="1">
        <f t="shared" si="4"/>
        <v>1.2265434759676723</v>
      </c>
    </row>
    <row r="23" spans="3:16" x14ac:dyDescent="0.25">
      <c r="C23" s="1">
        <v>5.7000000000000002E-3</v>
      </c>
      <c r="D23" s="1">
        <v>45.338025655872215</v>
      </c>
      <c r="E23" s="1">
        <v>28.718829198117085</v>
      </c>
      <c r="F23" s="1">
        <v>30.606514632559772</v>
      </c>
      <c r="G23" s="1">
        <v>27.201139114926761</v>
      </c>
      <c r="H23" s="1">
        <v>36.040984743149508</v>
      </c>
      <c r="I23" s="1">
        <v>22.776211896948098</v>
      </c>
      <c r="J23" s="1">
        <v>25.479300218725378</v>
      </c>
      <c r="K23" s="1">
        <v>22.205890204716432</v>
      </c>
      <c r="M23" s="1">
        <f t="shared" si="1"/>
        <v>1.257957460901227</v>
      </c>
      <c r="N23" s="1">
        <f t="shared" si="2"/>
        <v>1.2609133304544498</v>
      </c>
      <c r="O23" s="1">
        <f t="shared" si="3"/>
        <v>1.2012305820732971</v>
      </c>
      <c r="P23" s="1">
        <f t="shared" si="4"/>
        <v>1.2249515270119349</v>
      </c>
    </row>
    <row r="24" spans="3:16" x14ac:dyDescent="0.25">
      <c r="C24" s="1">
        <v>5.7999999999999996E-3</v>
      </c>
      <c r="D24" s="1">
        <v>45.536940613226591</v>
      </c>
      <c r="E24" s="1">
        <v>28.842147884876805</v>
      </c>
      <c r="F24" s="1">
        <v>30.449099708135542</v>
      </c>
      <c r="G24" s="1">
        <v>27.306167920283194</v>
      </c>
      <c r="H24" s="1">
        <v>36.263414021275764</v>
      </c>
      <c r="I24" s="1">
        <v>23.140240696196386</v>
      </c>
      <c r="J24" s="1">
        <v>25.437288478114457</v>
      </c>
      <c r="K24" s="1">
        <v>22.320244799912977</v>
      </c>
      <c r="M24" s="1">
        <f t="shared" si="1"/>
        <v>1.2557267935807159</v>
      </c>
      <c r="N24" s="1">
        <f t="shared" si="2"/>
        <v>1.2464065635072523</v>
      </c>
      <c r="O24" s="1">
        <f t="shared" si="3"/>
        <v>1.1970261584418918</v>
      </c>
      <c r="P24" s="1">
        <f t="shared" si="4"/>
        <v>1.2233812023598261</v>
      </c>
    </row>
    <row r="25" spans="3:16" x14ac:dyDescent="0.25">
      <c r="C25" s="1">
        <v>5.9000000000000007E-3</v>
      </c>
      <c r="D25" s="1">
        <v>45.726714078077848</v>
      </c>
      <c r="E25" s="1">
        <v>28.923228786698886</v>
      </c>
      <c r="F25" s="1">
        <v>30.588702456947715</v>
      </c>
      <c r="G25" s="1">
        <v>27.405713889696504</v>
      </c>
      <c r="H25" s="1">
        <v>36.478466155712312</v>
      </c>
      <c r="I25" s="1">
        <v>23.194613954699712</v>
      </c>
      <c r="J25" s="1">
        <v>26.033155072013376</v>
      </c>
      <c r="K25" s="1">
        <v>22.458266647901773</v>
      </c>
      <c r="M25" s="1">
        <f t="shared" si="1"/>
        <v>1.253526227854219</v>
      </c>
      <c r="N25" s="1">
        <f t="shared" si="2"/>
        <v>1.2469803913610056</v>
      </c>
      <c r="O25" s="1">
        <f t="shared" si="3"/>
        <v>1.1749902142991391</v>
      </c>
      <c r="P25" s="1">
        <f t="shared" si="4"/>
        <v>1.2202951509731477</v>
      </c>
    </row>
    <row r="26" spans="3:16" x14ac:dyDescent="0.25">
      <c r="C26" s="1">
        <v>6.0000000000000001E-3</v>
      </c>
      <c r="D26" s="1">
        <v>45.907636527126385</v>
      </c>
      <c r="E26" s="1">
        <v>29.034971502793244</v>
      </c>
      <c r="F26" s="1">
        <v>30.339777038988782</v>
      </c>
      <c r="G26" s="1">
        <v>27.499959295007919</v>
      </c>
      <c r="H26" s="1">
        <v>36.229351157204356</v>
      </c>
      <c r="I26" s="1">
        <v>23.689917094218252</v>
      </c>
      <c r="J26" s="1">
        <v>25.851034146793687</v>
      </c>
      <c r="K26" s="1">
        <v>22.309988526341414</v>
      </c>
      <c r="M26" s="1">
        <f t="shared" si="1"/>
        <v>1.2671393514039642</v>
      </c>
      <c r="N26" s="1">
        <f t="shared" si="2"/>
        <v>1.2256257118721408</v>
      </c>
      <c r="O26" s="1">
        <f t="shared" si="3"/>
        <v>1.1736388133142377</v>
      </c>
      <c r="P26" s="1">
        <f t="shared" si="4"/>
        <v>1.2326299165299304</v>
      </c>
    </row>
    <row r="27" spans="3:16" x14ac:dyDescent="0.25">
      <c r="C27" s="1">
        <v>6.0999999999999995E-3</v>
      </c>
      <c r="D27" s="1">
        <v>46.079988321322105</v>
      </c>
      <c r="E27" s="1">
        <v>29.141275745624355</v>
      </c>
      <c r="F27" s="1">
        <v>30.466300529973068</v>
      </c>
      <c r="G27" s="1">
        <v>27.589079864502498</v>
      </c>
      <c r="H27" s="1">
        <v>36.427729360134535</v>
      </c>
      <c r="I27" s="1">
        <v>23.781662620703454</v>
      </c>
      <c r="J27" s="1">
        <v>26.11443375543524</v>
      </c>
      <c r="K27" s="1">
        <v>22.693367442218268</v>
      </c>
      <c r="M27" s="1">
        <f t="shared" si="1"/>
        <v>1.2649700964274411</v>
      </c>
      <c r="N27" s="1">
        <f t="shared" si="2"/>
        <v>1.2253674694827694</v>
      </c>
      <c r="O27" s="1">
        <f t="shared" si="3"/>
        <v>1.1666460324314736</v>
      </c>
      <c r="P27" s="1">
        <f t="shared" si="4"/>
        <v>1.2157331843654173</v>
      </c>
    </row>
    <row r="28" spans="3:16" x14ac:dyDescent="0.25">
      <c r="C28" s="1">
        <v>6.2000000000000006E-3</v>
      </c>
      <c r="D28" s="1">
        <v>46.24404010964188</v>
      </c>
      <c r="E28" s="1">
        <v>29.609132391576441</v>
      </c>
      <c r="F28" s="1">
        <v>30.579767496252494</v>
      </c>
      <c r="G28" s="1">
        <v>27.22887316956804</v>
      </c>
      <c r="H28" s="1">
        <v>36.619386425403718</v>
      </c>
      <c r="I28" s="1">
        <v>24.168110680322251</v>
      </c>
      <c r="J28" s="1">
        <v>25.953343085667424</v>
      </c>
      <c r="K28" s="1">
        <v>22.79042649743198</v>
      </c>
      <c r="M28" s="1">
        <f t="shared" si="1"/>
        <v>1.2628294634003292</v>
      </c>
      <c r="N28" s="1">
        <f t="shared" si="2"/>
        <v>1.2251322738141996</v>
      </c>
      <c r="O28" s="1">
        <f t="shared" si="3"/>
        <v>1.1782592861086933</v>
      </c>
      <c r="P28" s="1">
        <f t="shared" si="4"/>
        <v>1.1947504875626695</v>
      </c>
    </row>
    <row r="29" spans="3:16" x14ac:dyDescent="0.25">
      <c r="C29" s="1">
        <v>6.3E-3</v>
      </c>
      <c r="D29" s="1">
        <v>46.400053214434379</v>
      </c>
      <c r="E29" s="1">
        <v>29.706275978814251</v>
      </c>
      <c r="F29" s="1">
        <v>30.667992203851284</v>
      </c>
      <c r="G29" s="1">
        <v>27.316531073900723</v>
      </c>
      <c r="H29" s="1">
        <v>36.804499438962083</v>
      </c>
      <c r="I29" s="1">
        <v>23.904820345271784</v>
      </c>
      <c r="J29" s="1">
        <v>26.171597139933503</v>
      </c>
      <c r="K29" s="1">
        <v>22.883405409198449</v>
      </c>
      <c r="M29" s="1">
        <f t="shared" si="1"/>
        <v>1.2607168667348922</v>
      </c>
      <c r="N29" s="1">
        <f t="shared" si="2"/>
        <v>1.2426897817991742</v>
      </c>
      <c r="O29" s="1">
        <f t="shared" si="3"/>
        <v>1.1718043816690511</v>
      </c>
      <c r="P29" s="1">
        <f t="shared" si="4"/>
        <v>1.1937266584859039</v>
      </c>
    </row>
    <row r="30" spans="3:16" x14ac:dyDescent="0.25">
      <c r="C30" s="1">
        <v>6.4000000000000003E-3</v>
      </c>
      <c r="D30" s="1">
        <v>46.548279999283295</v>
      </c>
      <c r="E30" s="1">
        <v>29.79842026307259</v>
      </c>
      <c r="F30" s="1">
        <v>31.280168508534818</v>
      </c>
      <c r="G30" s="1">
        <v>27.398998944518059</v>
      </c>
      <c r="H30" s="1">
        <v>36.983240317646469</v>
      </c>
      <c r="I30" s="1">
        <v>24.39449491169405</v>
      </c>
      <c r="J30" s="1">
        <v>26.420588828378044</v>
      </c>
      <c r="K30" s="1">
        <v>22.628413381366865</v>
      </c>
      <c r="M30" s="1">
        <f t="shared" si="1"/>
        <v>1.2586317369566151</v>
      </c>
      <c r="N30" s="1">
        <f t="shared" si="2"/>
        <v>1.2215223299740485</v>
      </c>
      <c r="O30" s="1">
        <f t="shared" si="3"/>
        <v>1.1839315433779112</v>
      </c>
      <c r="P30" s="1">
        <f t="shared" si="4"/>
        <v>1.2108228041776665</v>
      </c>
    </row>
    <row r="31" spans="3:16" x14ac:dyDescent="0.25">
      <c r="C31" s="1">
        <v>6.5000000000000006E-3</v>
      </c>
      <c r="D31" s="1">
        <v>46.688964220286095</v>
      </c>
      <c r="E31" s="1">
        <v>29.885722908695566</v>
      </c>
      <c r="F31" s="1">
        <v>31.387620022700958</v>
      </c>
      <c r="G31" s="1">
        <v>27.477789854487579</v>
      </c>
      <c r="H31" s="1">
        <v>37.152060544241031</v>
      </c>
      <c r="I31" s="1">
        <v>24.194318551479085</v>
      </c>
      <c r="J31" s="1">
        <v>26.25773691108304</v>
      </c>
      <c r="K31" s="1">
        <v>22.712307904932654</v>
      </c>
      <c r="M31" s="1">
        <f t="shared" si="1"/>
        <v>1.2566991853571197</v>
      </c>
      <c r="N31" s="1">
        <f t="shared" si="2"/>
        <v>1.2352372250165544</v>
      </c>
      <c r="O31" s="1">
        <f t="shared" si="3"/>
        <v>1.1953665363084913</v>
      </c>
      <c r="P31" s="1">
        <f t="shared" si="4"/>
        <v>1.2098193617972199</v>
      </c>
    </row>
    <row r="32" spans="3:16" x14ac:dyDescent="0.25">
      <c r="C32" s="1">
        <v>6.6E-3</v>
      </c>
      <c r="D32" s="1">
        <v>46.822341361593388</v>
      </c>
      <c r="E32" s="1">
        <v>29.487110185219652</v>
      </c>
      <c r="F32" s="1">
        <v>31.024083698552964</v>
      </c>
      <c r="G32" s="1">
        <v>27.547539603828287</v>
      </c>
      <c r="H32" s="1">
        <v>37.306409733356105</v>
      </c>
      <c r="I32" s="1">
        <v>24.540225055874004</v>
      </c>
      <c r="J32" s="1">
        <v>26.444872239657215</v>
      </c>
      <c r="K32" s="1">
        <v>22.79252221957168</v>
      </c>
      <c r="M32" s="1">
        <f t="shared" si="1"/>
        <v>1.2550749776312293</v>
      </c>
      <c r="N32" s="1">
        <f t="shared" si="2"/>
        <v>1.2015827123868024</v>
      </c>
      <c r="O32" s="1">
        <f t="shared" si="3"/>
        <v>1.1731606572872255</v>
      </c>
      <c r="P32" s="1">
        <f t="shared" si="4"/>
        <v>1.2086218163329694</v>
      </c>
    </row>
    <row r="33" spans="3:16" x14ac:dyDescent="0.25">
      <c r="C33" s="1">
        <v>6.7000000000000002E-3</v>
      </c>
      <c r="D33" s="1">
        <v>46.948638956007031</v>
      </c>
      <c r="E33" s="1">
        <v>29.578713498725001</v>
      </c>
      <c r="F33" s="1">
        <v>31.120522775078776</v>
      </c>
      <c r="G33" s="1">
        <v>27.608348901172238</v>
      </c>
      <c r="H33" s="1">
        <v>37.455709794206598</v>
      </c>
      <c r="I33" s="1">
        <v>24.552471550646352</v>
      </c>
      <c r="J33" s="1">
        <v>26.680415035822115</v>
      </c>
      <c r="K33" s="1">
        <v>22.865732112332726</v>
      </c>
      <c r="M33" s="1">
        <f t="shared" si="1"/>
        <v>1.2534441134331069</v>
      </c>
      <c r="N33" s="1">
        <f t="shared" si="2"/>
        <v>1.2047142967953599</v>
      </c>
      <c r="O33" s="1">
        <f t="shared" si="3"/>
        <v>1.1664182409941977</v>
      </c>
      <c r="P33" s="1">
        <f t="shared" si="4"/>
        <v>1.2074115434196644</v>
      </c>
    </row>
    <row r="34" spans="3:16" x14ac:dyDescent="0.25">
      <c r="C34" s="1">
        <v>6.7999999999999996E-3</v>
      </c>
      <c r="D34" s="1">
        <v>47.068076891388053</v>
      </c>
      <c r="E34" s="1">
        <v>29.666067389703279</v>
      </c>
      <c r="F34" s="1">
        <v>31.251283682589658</v>
      </c>
      <c r="G34" s="1">
        <v>27.665161561863126</v>
      </c>
      <c r="H34" s="1">
        <v>37.59825003391262</v>
      </c>
      <c r="I34" s="1">
        <v>24.669441731647996</v>
      </c>
      <c r="J34" s="1">
        <v>26.511826772064527</v>
      </c>
      <c r="K34" s="1">
        <v>22.926849676049422</v>
      </c>
      <c r="M34" s="1">
        <f t="shared" si="1"/>
        <v>1.2518688196640508</v>
      </c>
      <c r="N34" s="1">
        <f t="shared" si="2"/>
        <v>1.2025431184218975</v>
      </c>
      <c r="O34" s="1">
        <f t="shared" si="3"/>
        <v>1.1787676477849911</v>
      </c>
      <c r="P34" s="1">
        <f t="shared" si="4"/>
        <v>1.2066708663756622</v>
      </c>
    </row>
    <row r="35" spans="3:16" x14ac:dyDescent="0.25">
      <c r="C35" s="1">
        <v>6.9000000000000008E-3</v>
      </c>
      <c r="D35" s="1">
        <v>47.180867703585001</v>
      </c>
      <c r="E35" s="1">
        <v>29.740377275922928</v>
      </c>
      <c r="F35" s="1">
        <v>31.377897468169358</v>
      </c>
      <c r="G35" s="1">
        <v>27.718107658124438</v>
      </c>
      <c r="H35" s="1">
        <v>38.358620656569663</v>
      </c>
      <c r="I35" s="1">
        <v>24.821937407196643</v>
      </c>
      <c r="J35" s="1">
        <v>27.075225517507064</v>
      </c>
      <c r="K35" s="1">
        <v>22.98510332514455</v>
      </c>
      <c r="M35" s="1">
        <f t="shared" si="1"/>
        <v>1.2299938552536132</v>
      </c>
      <c r="N35" s="1">
        <f t="shared" si="2"/>
        <v>1.1981489111039445</v>
      </c>
      <c r="O35" s="1">
        <f t="shared" si="3"/>
        <v>1.1589154612167551</v>
      </c>
      <c r="P35" s="1">
        <f t="shared" si="4"/>
        <v>1.2059161651800023</v>
      </c>
    </row>
    <row r="36" spans="3:16" x14ac:dyDescent="0.25">
      <c r="C36" s="1">
        <v>7.0000000000000001E-3</v>
      </c>
      <c r="D36" s="1">
        <v>47.287216856552902</v>
      </c>
      <c r="E36" s="1">
        <v>29.804684986026803</v>
      </c>
      <c r="F36" s="1">
        <v>31.461444522285895</v>
      </c>
      <c r="G36" s="1">
        <v>27.767312794561551</v>
      </c>
      <c r="H36" s="1">
        <v>38.504646463057313</v>
      </c>
      <c r="I36" s="1">
        <v>25.16016503892444</v>
      </c>
      <c r="J36" s="1">
        <v>27.166399424680833</v>
      </c>
      <c r="K36" s="1">
        <v>23.427158522261571</v>
      </c>
      <c r="M36" s="1">
        <f t="shared" si="1"/>
        <v>1.2280911837983473</v>
      </c>
      <c r="N36" s="1">
        <f t="shared" si="2"/>
        <v>1.1845981510819577</v>
      </c>
      <c r="O36" s="1">
        <f t="shared" si="3"/>
        <v>1.1581013748072551</v>
      </c>
      <c r="P36" s="1">
        <f t="shared" si="4"/>
        <v>1.1852616598029062</v>
      </c>
    </row>
    <row r="37" spans="3:16" x14ac:dyDescent="0.25">
      <c r="C37" s="1">
        <v>7.0999999999999995E-3</v>
      </c>
      <c r="D37" s="1">
        <v>47.387323010295532</v>
      </c>
      <c r="E37" s="1">
        <v>29.865050920460003</v>
      </c>
      <c r="F37" s="1">
        <v>31.147981343045906</v>
      </c>
      <c r="G37" s="1">
        <v>28.23572471186278</v>
      </c>
      <c r="H37" s="1">
        <v>38.645292408579628</v>
      </c>
      <c r="I37" s="1">
        <v>25.560817794251317</v>
      </c>
      <c r="J37" s="1">
        <v>26.713431905023167</v>
      </c>
      <c r="K37" s="1">
        <v>23.491453332394727</v>
      </c>
      <c r="M37" s="1">
        <f t="shared" si="1"/>
        <v>1.2262120443879754</v>
      </c>
      <c r="N37" s="1">
        <f t="shared" si="2"/>
        <v>1.1683918394495467</v>
      </c>
      <c r="O37" s="1">
        <f t="shared" si="3"/>
        <v>1.1660044824562159</v>
      </c>
      <c r="P37" s="1">
        <f t="shared" si="4"/>
        <v>1.2019573379449324</v>
      </c>
    </row>
    <row r="38" spans="3:16" x14ac:dyDescent="0.25">
      <c r="C38" s="1">
        <v>7.2000000000000007E-3</v>
      </c>
      <c r="D38" s="1">
        <v>47.481378277228714</v>
      </c>
      <c r="E38" s="1">
        <v>30.376481409956817</v>
      </c>
      <c r="F38" s="1">
        <v>31.222473031949843</v>
      </c>
      <c r="G38" s="1">
        <v>28.278447499448383</v>
      </c>
      <c r="H38" s="1">
        <v>38.780696834133622</v>
      </c>
      <c r="I38" s="1">
        <v>25.260931512407353</v>
      </c>
      <c r="J38" s="1">
        <v>27.267252720441057</v>
      </c>
      <c r="K38" s="1">
        <v>23.552609794590893</v>
      </c>
      <c r="M38" s="1">
        <f t="shared" si="1"/>
        <v>1.2243559851517936</v>
      </c>
      <c r="N38" s="1">
        <f t="shared" si="2"/>
        <v>1.2025083633609026</v>
      </c>
      <c r="O38" s="1">
        <f t="shared" si="3"/>
        <v>1.1450538619368769</v>
      </c>
      <c r="P38" s="1">
        <f t="shared" si="4"/>
        <v>1.2006502780826789</v>
      </c>
    </row>
    <row r="39" spans="3:16" x14ac:dyDescent="0.25">
      <c r="C39" s="1">
        <v>7.3000000000000009E-3</v>
      </c>
      <c r="D39" s="1">
        <v>47.5695684675308</v>
      </c>
      <c r="E39" s="1">
        <v>30.430130164702227</v>
      </c>
      <c r="F39" s="1">
        <v>31.290005282346595</v>
      </c>
      <c r="G39" s="1">
        <v>28.317729505671373</v>
      </c>
      <c r="H39" s="1">
        <v>38.910994196772783</v>
      </c>
      <c r="I39" s="1">
        <v>25.723178344656414</v>
      </c>
      <c r="J39" s="1">
        <v>27.007682887858749</v>
      </c>
      <c r="K39" s="1">
        <v>23.610717080022965</v>
      </c>
      <c r="M39" s="1">
        <f t="shared" si="1"/>
        <v>1.2225225659095635</v>
      </c>
      <c r="N39" s="1">
        <f t="shared" si="2"/>
        <v>1.1829848456897087</v>
      </c>
      <c r="O39" s="1">
        <f t="shared" si="3"/>
        <v>1.1585594148253626</v>
      </c>
      <c r="P39" s="1">
        <f t="shared" si="4"/>
        <v>1.1993591473607133</v>
      </c>
    </row>
    <row r="40" spans="3:16" x14ac:dyDescent="0.25">
      <c r="C40" s="1">
        <v>7.4000000000000003E-3</v>
      </c>
      <c r="D40" s="1">
        <v>47.652073324014019</v>
      </c>
      <c r="E40" s="1">
        <v>30.480137705353023</v>
      </c>
      <c r="F40" s="1">
        <v>31.329517117092259</v>
      </c>
      <c r="G40" s="1">
        <v>28.353681786652537</v>
      </c>
      <c r="H40" s="1">
        <v>39.036315194232074</v>
      </c>
      <c r="I40" s="1">
        <v>25.733294333322846</v>
      </c>
      <c r="J40" s="1">
        <v>27.215865152712766</v>
      </c>
      <c r="K40" s="1">
        <v>23.372672965026808</v>
      </c>
      <c r="M40" s="1">
        <f t="shared" si="1"/>
        <v>1.2207113577937037</v>
      </c>
      <c r="N40" s="1">
        <f t="shared" si="2"/>
        <v>1.184463104899995</v>
      </c>
      <c r="O40" s="1">
        <f t="shared" si="3"/>
        <v>1.1511490427108271</v>
      </c>
      <c r="P40" s="1">
        <f t="shared" si="4"/>
        <v>1.2131125023260692</v>
      </c>
    </row>
    <row r="41" spans="3:16" x14ac:dyDescent="0.25">
      <c r="C41" s="1">
        <v>7.4999999999999997E-3</v>
      </c>
      <c r="D41" s="1">
        <v>47.72906674702206</v>
      </c>
      <c r="E41" s="1">
        <v>30.526616421332367</v>
      </c>
      <c r="F41" s="1">
        <v>31.898737765352287</v>
      </c>
      <c r="G41" s="1">
        <v>28.386411669082975</v>
      </c>
      <c r="H41" s="1">
        <v>38.577169708273857</v>
      </c>
      <c r="I41" s="1">
        <v>26.128553013015694</v>
      </c>
      <c r="J41" s="1">
        <v>27.012789144993789</v>
      </c>
      <c r="K41" s="1">
        <v>23.424291194924628</v>
      </c>
      <c r="M41" s="1">
        <f t="shared" si="1"/>
        <v>1.2372360934707283</v>
      </c>
      <c r="N41" s="1">
        <f t="shared" si="2"/>
        <v>1.1683240325679658</v>
      </c>
      <c r="O41" s="1">
        <f t="shared" si="3"/>
        <v>1.1808753844015401</v>
      </c>
      <c r="P41" s="1">
        <f t="shared" si="4"/>
        <v>1.2118365261457087</v>
      </c>
    </row>
    <row r="42" spans="3:16" x14ac:dyDescent="0.25">
      <c r="C42" s="1">
        <v>7.6E-3</v>
      </c>
      <c r="D42" s="1">
        <v>47.800717009832596</v>
      </c>
      <c r="E42" s="1">
        <v>30.187938156619978</v>
      </c>
      <c r="F42" s="1">
        <v>31.959477156048933</v>
      </c>
      <c r="G42" s="1">
        <v>28.416022891081148</v>
      </c>
      <c r="H42" s="1">
        <v>38.691202301680931</v>
      </c>
      <c r="I42" s="1">
        <v>25.804269780721107</v>
      </c>
      <c r="J42" s="1">
        <v>27.556106822849681</v>
      </c>
      <c r="K42" s="1">
        <v>23.473146578390448</v>
      </c>
      <c r="M42" s="1">
        <f t="shared" si="1"/>
        <v>1.2354415000372294</v>
      </c>
      <c r="N42" s="1">
        <f t="shared" si="2"/>
        <v>1.169881512367926</v>
      </c>
      <c r="O42" s="1">
        <f t="shared" si="3"/>
        <v>1.159796532997468</v>
      </c>
      <c r="P42" s="1">
        <f t="shared" si="4"/>
        <v>1.2105757869394957</v>
      </c>
    </row>
    <row r="43" spans="3:16" x14ac:dyDescent="0.25">
      <c r="C43" s="1">
        <v>7.6999999999999994E-3</v>
      </c>
      <c r="D43" s="1">
        <v>47.270925727884567</v>
      </c>
      <c r="E43" s="1">
        <v>30.227185633784028</v>
      </c>
      <c r="F43" s="1">
        <v>31.542838417146008</v>
      </c>
      <c r="G43" s="1">
        <v>28.087440359601427</v>
      </c>
      <c r="H43" s="1">
        <v>38.80069742105232</v>
      </c>
      <c r="I43" s="1">
        <v>26.266754479374264</v>
      </c>
      <c r="J43" s="1">
        <v>27.311681772866599</v>
      </c>
      <c r="K43" s="1">
        <v>23.51931704545169</v>
      </c>
      <c r="M43" s="1">
        <f t="shared" si="1"/>
        <v>1.2183009293600096</v>
      </c>
      <c r="N43" s="1">
        <f t="shared" si="2"/>
        <v>1.1507773317605592</v>
      </c>
      <c r="O43" s="1">
        <f t="shared" si="3"/>
        <v>1.1549211315314514</v>
      </c>
      <c r="P43" s="1">
        <f t="shared" si="4"/>
        <v>1.1942285698739348</v>
      </c>
    </row>
    <row r="44" spans="3:16" x14ac:dyDescent="0.25">
      <c r="C44" s="1">
        <v>7.7999999999999996E-3</v>
      </c>
      <c r="D44" s="1">
        <v>47.331607582395392</v>
      </c>
      <c r="E44" s="1">
        <v>30.607449649896868</v>
      </c>
      <c r="F44" s="1">
        <v>31.595978355571358</v>
      </c>
      <c r="G44" s="1">
        <v>28.110816193711887</v>
      </c>
      <c r="H44" s="1">
        <v>38.90577015534474</v>
      </c>
      <c r="I44" s="1">
        <v>26.0012458317584</v>
      </c>
      <c r="J44" s="1">
        <v>27.130149443477862</v>
      </c>
      <c r="K44" s="1">
        <v>23.592554372441164</v>
      </c>
      <c r="M44" s="1">
        <f t="shared" si="1"/>
        <v>1.216570380008096</v>
      </c>
      <c r="N44" s="1">
        <f t="shared" si="2"/>
        <v>1.1771531967330722</v>
      </c>
      <c r="O44" s="1">
        <f t="shared" si="3"/>
        <v>1.164607604591249</v>
      </c>
      <c r="P44" s="1">
        <f t="shared" si="4"/>
        <v>1.1915121927852195</v>
      </c>
    </row>
    <row r="45" spans="3:16" x14ac:dyDescent="0.25">
      <c r="C45" s="1">
        <v>7.9000000000000008E-3</v>
      </c>
      <c r="D45" s="1">
        <v>47.387480019621158</v>
      </c>
      <c r="E45" s="1">
        <v>30.60228206992079</v>
      </c>
      <c r="F45" s="1">
        <v>32.041881453930102</v>
      </c>
      <c r="G45" s="1">
        <v>28.45134308563582</v>
      </c>
      <c r="H45" s="1">
        <v>39.006532439854439</v>
      </c>
      <c r="I45" s="1">
        <v>26.324118579674298</v>
      </c>
      <c r="J45" s="1">
        <v>27.664534625909635</v>
      </c>
      <c r="K45" s="1">
        <v>23.367864380849696</v>
      </c>
      <c r="M45" s="1">
        <f t="shared" si="1"/>
        <v>1.2148601030529849</v>
      </c>
      <c r="N45" s="1">
        <f t="shared" si="2"/>
        <v>1.1625187744576488</v>
      </c>
      <c r="O45" s="1">
        <f t="shared" si="3"/>
        <v>1.1582295486698988</v>
      </c>
      <c r="P45" s="1">
        <f t="shared" si="4"/>
        <v>1.2175414330524834</v>
      </c>
    </row>
    <row r="46" spans="3:16" x14ac:dyDescent="0.25">
      <c r="C46" s="1">
        <v>8.0000000000000002E-3</v>
      </c>
      <c r="D46" s="1">
        <v>47.43868894364909</v>
      </c>
      <c r="E46" s="1">
        <v>30.63260300255504</v>
      </c>
      <c r="F46" s="1">
        <v>31.732157106423806</v>
      </c>
      <c r="G46" s="1">
        <v>28.469427128799609</v>
      </c>
      <c r="H46" s="1">
        <v>39.10309315463148</v>
      </c>
      <c r="I46" s="1">
        <v>26.279581006585001</v>
      </c>
      <c r="J46" s="1">
        <v>27.374242491538926</v>
      </c>
      <c r="K46" s="1">
        <v>23.406039234693548</v>
      </c>
      <c r="M46" s="1">
        <f t="shared" si="1"/>
        <v>1.2131697294650032</v>
      </c>
      <c r="N46" s="1">
        <f t="shared" si="2"/>
        <v>1.1656427473055708</v>
      </c>
      <c r="O46" s="1">
        <f t="shared" si="3"/>
        <v>1.1591976331849863</v>
      </c>
      <c r="P46" s="1">
        <f t="shared" si="4"/>
        <v>1.2163282665356241</v>
      </c>
    </row>
    <row r="47" spans="3:16" x14ac:dyDescent="0.25">
      <c r="C47" s="1">
        <v>8.0999999999999996E-3</v>
      </c>
      <c r="D47" s="1">
        <v>47.485375639375228</v>
      </c>
      <c r="E47" s="1">
        <v>30.660004677505629</v>
      </c>
      <c r="F47" s="1">
        <v>31.815488290734969</v>
      </c>
      <c r="G47" s="1">
        <v>28.449035206426451</v>
      </c>
      <c r="H47" s="1">
        <v>39.19555821939165</v>
      </c>
      <c r="I47" s="1">
        <v>26.369617858919941</v>
      </c>
      <c r="J47" s="1">
        <v>27.558939540643927</v>
      </c>
      <c r="K47" s="1">
        <v>23.738272575691404</v>
      </c>
      <c r="M47" s="1">
        <f t="shared" si="1"/>
        <v>1.2114988992778846</v>
      </c>
      <c r="N47" s="1">
        <f t="shared" si="2"/>
        <v>1.1627018958537694</v>
      </c>
      <c r="O47" s="1">
        <f t="shared" si="3"/>
        <v>1.1544525595338486</v>
      </c>
      <c r="P47" s="1">
        <f t="shared" si="4"/>
        <v>1.1984458901006549</v>
      </c>
    </row>
    <row r="48" spans="3:16" x14ac:dyDescent="0.25">
      <c r="C48" s="1">
        <v>8.199999999999999E-3</v>
      </c>
      <c r="D48" s="1">
        <v>47.527676937562468</v>
      </c>
      <c r="E48" s="1">
        <v>30.684576344379579</v>
      </c>
      <c r="F48" s="1">
        <v>31.856459841074873</v>
      </c>
      <c r="G48" s="1">
        <v>28.461895899428644</v>
      </c>
      <c r="H48" s="1">
        <v>39.775569675978311</v>
      </c>
      <c r="I48" s="1">
        <v>26.823160906961498</v>
      </c>
      <c r="J48" s="1">
        <v>27.327985754710848</v>
      </c>
      <c r="K48" s="1">
        <v>23.772194018061178</v>
      </c>
      <c r="M48" s="1">
        <f t="shared" si="1"/>
        <v>1.1948961969554366</v>
      </c>
      <c r="N48" s="1">
        <f t="shared" si="2"/>
        <v>1.1439582549876111</v>
      </c>
      <c r="O48" s="1">
        <f t="shared" si="3"/>
        <v>1.1657083008974929</v>
      </c>
      <c r="P48" s="1">
        <f t="shared" si="4"/>
        <v>1.1972767796613311</v>
      </c>
    </row>
    <row r="49" spans="3:16" x14ac:dyDescent="0.25">
      <c r="C49" s="1">
        <v>8.3000000000000001E-3</v>
      </c>
      <c r="D49" s="1">
        <v>47.565725373196834</v>
      </c>
      <c r="E49" s="1">
        <v>31.091588052150946</v>
      </c>
      <c r="F49" s="1">
        <v>31.497278356631291</v>
      </c>
      <c r="G49" s="1">
        <v>28.472280491774963</v>
      </c>
      <c r="H49" s="1">
        <v>39.417576755994098</v>
      </c>
      <c r="I49" s="1">
        <v>26.805663019407433</v>
      </c>
      <c r="J49" s="1">
        <v>27.852595272668459</v>
      </c>
      <c r="K49" s="1">
        <v>23.80384627796445</v>
      </c>
      <c r="M49" s="1">
        <f t="shared" si="1"/>
        <v>1.2067135853541193</v>
      </c>
      <c r="N49" s="1">
        <f t="shared" si="2"/>
        <v>1.1598887902769084</v>
      </c>
      <c r="O49" s="1">
        <f t="shared" si="3"/>
        <v>1.130856139195737</v>
      </c>
      <c r="P49" s="1">
        <f t="shared" si="4"/>
        <v>1.1961210032738343</v>
      </c>
    </row>
    <row r="50" spans="3:16" x14ac:dyDescent="0.25">
      <c r="C50" s="1">
        <v>8.4000000000000012E-3</v>
      </c>
      <c r="D50" s="1">
        <v>47.599649337447985</v>
      </c>
      <c r="E50" s="1">
        <v>31.110996747304437</v>
      </c>
      <c r="F50" s="1">
        <v>31.532180336140428</v>
      </c>
      <c r="G50" s="1">
        <v>28.48026821805864</v>
      </c>
      <c r="H50" s="1">
        <v>39.498462619028835</v>
      </c>
      <c r="I50" s="1">
        <v>27.189845741856264</v>
      </c>
      <c r="J50" s="1">
        <v>27.547193108613886</v>
      </c>
      <c r="K50" s="1">
        <v>23.833292726057316</v>
      </c>
      <c r="M50" s="1">
        <f t="shared" si="1"/>
        <v>1.2051013173995362</v>
      </c>
      <c r="N50" s="1">
        <f t="shared" si="2"/>
        <v>1.1442138010886882</v>
      </c>
      <c r="O50" s="1">
        <f t="shared" si="3"/>
        <v>1.1446603729031273</v>
      </c>
      <c r="P50" s="1">
        <f t="shared" si="4"/>
        <v>1.1949783248758035</v>
      </c>
    </row>
    <row r="51" spans="3:16" x14ac:dyDescent="0.25">
      <c r="C51" s="1">
        <v>8.5000000000000006E-3</v>
      </c>
      <c r="D51" s="1">
        <v>47.629573223526869</v>
      </c>
      <c r="E51" s="1">
        <v>31.12779435155834</v>
      </c>
      <c r="F51" s="1">
        <v>31.555743084620783</v>
      </c>
      <c r="G51" s="1">
        <v>28.485935758947036</v>
      </c>
      <c r="H51" s="1">
        <v>39.624806380024026</v>
      </c>
      <c r="I51" s="1">
        <v>26.810644364892557</v>
      </c>
      <c r="J51" s="1">
        <v>27.720211492542248</v>
      </c>
      <c r="K51" s="1">
        <v>23.503285483166206</v>
      </c>
      <c r="M51" s="1">
        <f t="shared" si="1"/>
        <v>1.2020140304720397</v>
      </c>
      <c r="N51" s="1">
        <f t="shared" si="2"/>
        <v>1.1610237310192706</v>
      </c>
      <c r="O51" s="1">
        <f t="shared" si="3"/>
        <v>1.1383658848746674</v>
      </c>
      <c r="P51" s="1">
        <f t="shared" si="4"/>
        <v>1.2119980323325248</v>
      </c>
    </row>
    <row r="52" spans="3:16" x14ac:dyDescent="0.25">
      <c r="C52" s="1">
        <v>8.6E-3</v>
      </c>
      <c r="D52" s="1">
        <v>47.655617566715179</v>
      </c>
      <c r="E52" s="1">
        <v>30.636625004120145</v>
      </c>
      <c r="F52" s="1">
        <v>31.559345618090564</v>
      </c>
      <c r="G52" s="1">
        <v>28.846730127652936</v>
      </c>
      <c r="H52" s="1">
        <v>39.698467391860717</v>
      </c>
      <c r="I52" s="1">
        <v>26.872395830487342</v>
      </c>
      <c r="J52" s="1">
        <v>27.475530376966862</v>
      </c>
      <c r="K52" s="1">
        <v>23.528125493083234</v>
      </c>
      <c r="M52" s="1">
        <f t="shared" si="1"/>
        <v>1.2004397322523817</v>
      </c>
      <c r="N52" s="1">
        <f t="shared" si="2"/>
        <v>1.140077914800667</v>
      </c>
      <c r="O52" s="1">
        <f t="shared" si="3"/>
        <v>1.1486346281616178</v>
      </c>
      <c r="P52" s="1">
        <f t="shared" si="4"/>
        <v>1.2260530545084545</v>
      </c>
    </row>
    <row r="53" spans="3:16" x14ac:dyDescent="0.25">
      <c r="C53" s="1">
        <v>8.6999999999999994E-3</v>
      </c>
      <c r="D53" s="1">
        <v>47.677899178830181</v>
      </c>
      <c r="E53" s="1">
        <v>30.662806506489872</v>
      </c>
      <c r="F53" s="1">
        <v>32.099544096074531</v>
      </c>
      <c r="G53" s="1">
        <v>28.847993227041172</v>
      </c>
      <c r="H53" s="1">
        <v>39.768602263274403</v>
      </c>
      <c r="I53" s="1">
        <v>27.321477574076781</v>
      </c>
      <c r="J53" s="1">
        <v>27.990713995497387</v>
      </c>
      <c r="K53" s="1">
        <v>23.550969353913935</v>
      </c>
      <c r="M53" s="1">
        <f t="shared" si="1"/>
        <v>1.1988829494985764</v>
      </c>
      <c r="N53" s="1">
        <f t="shared" si="2"/>
        <v>1.1222967873298118</v>
      </c>
      <c r="O53" s="1">
        <f t="shared" si="3"/>
        <v>1.1467926149092909</v>
      </c>
      <c r="P53" s="1">
        <f t="shared" si="4"/>
        <v>1.2249174457970633</v>
      </c>
    </row>
    <row r="54" spans="3:16" x14ac:dyDescent="0.25">
      <c r="C54" s="1">
        <v>8.8000000000000005E-3</v>
      </c>
      <c r="D54" s="1">
        <v>47.696531277373666</v>
      </c>
      <c r="E54" s="1">
        <v>30.68666265349886</v>
      </c>
      <c r="F54" s="1">
        <v>32.124628896446993</v>
      </c>
      <c r="G54" s="1">
        <v>28.847125358349722</v>
      </c>
      <c r="H54" s="1">
        <v>39.835298800948813</v>
      </c>
      <c r="I54" s="1">
        <v>27.290953631274885</v>
      </c>
      <c r="J54" s="1">
        <v>28.01825589087332</v>
      </c>
      <c r="K54" s="1">
        <v>23.57187258743437</v>
      </c>
      <c r="M54" s="1">
        <f t="shared" si="1"/>
        <v>1.1973433791900567</v>
      </c>
      <c r="N54" s="1">
        <f t="shared" si="2"/>
        <v>1.1244261768241239</v>
      </c>
      <c r="O54" s="1">
        <f t="shared" si="3"/>
        <v>1.1465606218162667</v>
      </c>
      <c r="P54" s="1">
        <f t="shared" si="4"/>
        <v>1.2237943867780563</v>
      </c>
    </row>
    <row r="55" spans="3:16" x14ac:dyDescent="0.25">
      <c r="C55" s="1">
        <v>8.8999999999999999E-3</v>
      </c>
      <c r="D55" s="1">
        <v>47.711623609601851</v>
      </c>
      <c r="E55" s="1">
        <v>30.706726061856976</v>
      </c>
      <c r="F55" s="1">
        <v>31.671450333606931</v>
      </c>
      <c r="G55" s="1">
        <v>28.844194712156309</v>
      </c>
      <c r="H55" s="1">
        <v>39.898642494357077</v>
      </c>
      <c r="I55" s="1">
        <v>27.669597996065225</v>
      </c>
      <c r="J55" s="1">
        <v>27.834281687245856</v>
      </c>
      <c r="K55" s="1">
        <v>23.590889127387083</v>
      </c>
      <c r="M55" s="1">
        <f t="shared" si="1"/>
        <v>1.1958207253880824</v>
      </c>
      <c r="N55" s="1">
        <f t="shared" si="2"/>
        <v>1.1097640835339802</v>
      </c>
      <c r="O55" s="1">
        <f t="shared" si="3"/>
        <v>1.1378576494079002</v>
      </c>
      <c r="P55" s="1">
        <f t="shared" si="4"/>
        <v>1.222683662171536</v>
      </c>
    </row>
    <row r="56" spans="3:16" x14ac:dyDescent="0.25">
      <c r="C56" s="1">
        <v>9.0000000000000011E-3</v>
      </c>
      <c r="D56" s="1">
        <v>47.723282571741748</v>
      </c>
      <c r="E56" s="1">
        <v>30.711540872964235</v>
      </c>
      <c r="F56" s="1">
        <v>31.691495096380191</v>
      </c>
      <c r="G56" s="1">
        <v>28.839267321438442</v>
      </c>
      <c r="H56" s="1">
        <v>39.9587165849671</v>
      </c>
      <c r="I56" s="1">
        <v>27.279256602614353</v>
      </c>
      <c r="J56" s="1">
        <v>27.569893224887664</v>
      </c>
      <c r="K56" s="1">
        <v>23.604530380913864</v>
      </c>
      <c r="M56" s="1">
        <f t="shared" si="1"/>
        <v>1.1943146990285409</v>
      </c>
      <c r="N56" s="1">
        <f t="shared" si="2"/>
        <v>1.1258203007636558</v>
      </c>
      <c r="O56" s="1">
        <f t="shared" si="3"/>
        <v>1.1494964756617885</v>
      </c>
      <c r="P56" s="1">
        <f t="shared" si="4"/>
        <v>1.2217683154907109</v>
      </c>
    </row>
    <row r="57" spans="3:16" x14ac:dyDescent="0.25">
      <c r="C57" s="1">
        <v>9.1000000000000004E-3</v>
      </c>
      <c r="D57" s="1">
        <v>47.731611323566604</v>
      </c>
      <c r="E57" s="1">
        <v>30.714218887555386</v>
      </c>
      <c r="F57" s="1">
        <v>32.106065645948803</v>
      </c>
      <c r="G57" s="1">
        <v>28.367293991490286</v>
      </c>
      <c r="H57" s="1">
        <v>40.01560213309709</v>
      </c>
      <c r="I57" s="1">
        <v>27.322947910705011</v>
      </c>
      <c r="J57" s="1">
        <v>28.083552308977445</v>
      </c>
      <c r="K57" s="1">
        <v>23.611661294228753</v>
      </c>
      <c r="M57" s="1">
        <f t="shared" si="1"/>
        <v>1.1928250177219641</v>
      </c>
      <c r="N57" s="1">
        <f t="shared" si="2"/>
        <v>1.1241180486063764</v>
      </c>
      <c r="O57" s="1">
        <f t="shared" si="3"/>
        <v>1.1432337794277359</v>
      </c>
      <c r="P57" s="1">
        <f t="shared" si="4"/>
        <v>1.2014103386458419</v>
      </c>
    </row>
    <row r="58" spans="3:16" x14ac:dyDescent="0.25">
      <c r="C58" s="1">
        <v>9.1999999999999998E-3</v>
      </c>
      <c r="D58" s="1">
        <v>47.736709898535835</v>
      </c>
      <c r="E58" s="1">
        <v>30.71482509848455</v>
      </c>
      <c r="F58" s="1">
        <v>31.764402422104215</v>
      </c>
      <c r="G58" s="1">
        <v>28.368631208925478</v>
      </c>
      <c r="H58" s="1">
        <v>39.570250841879904</v>
      </c>
      <c r="I58" s="1">
        <v>27.768092191119607</v>
      </c>
      <c r="J58" s="1">
        <v>28.100452185929534</v>
      </c>
      <c r="K58" s="1">
        <v>23.617051877871344</v>
      </c>
      <c r="M58" s="1">
        <f t="shared" si="1"/>
        <v>1.2063787538089803</v>
      </c>
      <c r="N58" s="1">
        <f t="shared" si="2"/>
        <v>1.1061193864916412</v>
      </c>
      <c r="O58" s="1">
        <f t="shared" si="3"/>
        <v>1.1303875899196134</v>
      </c>
      <c r="P58" s="1">
        <f t="shared" si="4"/>
        <v>1.2011927380108887</v>
      </c>
    </row>
    <row r="59" spans="3:16" x14ac:dyDescent="0.25">
      <c r="C59" s="1">
        <v>9.300000000000001E-3</v>
      </c>
      <c r="D59" s="1">
        <v>47.7386753096905</v>
      </c>
      <c r="E59" s="1">
        <v>31.180344264708239</v>
      </c>
      <c r="F59" s="1">
        <v>31.817424102687468</v>
      </c>
      <c r="G59" s="1">
        <v>28.368183001352609</v>
      </c>
      <c r="H59" s="1">
        <v>39.620361995194138</v>
      </c>
      <c r="I59" s="1">
        <v>27.725950536094185</v>
      </c>
      <c r="J59" s="1">
        <v>27.905559388123024</v>
      </c>
      <c r="K59" s="1">
        <v>23.620751969409355</v>
      </c>
      <c r="M59" s="1">
        <f t="shared" si="1"/>
        <v>1.2049025527702422</v>
      </c>
      <c r="N59" s="1">
        <f t="shared" si="2"/>
        <v>1.1245906330286877</v>
      </c>
      <c r="O59" s="1">
        <f t="shared" si="3"/>
        <v>1.1401822719321435</v>
      </c>
      <c r="P59" s="1">
        <f t="shared" si="4"/>
        <v>1.2009856010550186</v>
      </c>
    </row>
    <row r="60" spans="3:16" x14ac:dyDescent="0.25">
      <c r="C60" s="1">
        <v>9.4000000000000004E-3</v>
      </c>
      <c r="D60" s="1">
        <v>47.737601651490742</v>
      </c>
      <c r="E60" s="1">
        <v>31.176943092812657</v>
      </c>
      <c r="F60" s="1">
        <v>31.82893231380266</v>
      </c>
      <c r="G60" s="1">
        <v>28.36529559677556</v>
      </c>
      <c r="H60" s="1">
        <v>39.667552179474598</v>
      </c>
      <c r="I60" s="1">
        <v>28.099684755472229</v>
      </c>
      <c r="J60" s="1">
        <v>27.630485028090064</v>
      </c>
      <c r="K60" s="1">
        <v>24.016735850665075</v>
      </c>
      <c r="M60" s="1">
        <f t="shared" si="1"/>
        <v>1.2034420837339157</v>
      </c>
      <c r="N60" s="1">
        <f t="shared" si="2"/>
        <v>1.1095122014399521</v>
      </c>
      <c r="O60" s="1">
        <f t="shared" si="3"/>
        <v>1.1519498221418958</v>
      </c>
      <c r="P60" s="1">
        <f t="shared" si="4"/>
        <v>1.181063728774369</v>
      </c>
    </row>
    <row r="61" spans="3:16" x14ac:dyDescent="0.25">
      <c r="C61" s="1">
        <v>9.4999999999999998E-3</v>
      </c>
      <c r="D61" s="1">
        <v>47.733580197768227</v>
      </c>
      <c r="E61" s="1">
        <v>31.171624818475525</v>
      </c>
      <c r="F61" s="1">
        <v>31.441846304920144</v>
      </c>
      <c r="G61" s="1">
        <v>28.358605029870464</v>
      </c>
      <c r="H61" s="1">
        <v>39.711893446227265</v>
      </c>
      <c r="I61" s="1">
        <v>27.690719316086291</v>
      </c>
      <c r="J61" s="1">
        <v>28.135344551264151</v>
      </c>
      <c r="K61" s="1">
        <v>24.025614162844146</v>
      </c>
      <c r="M61" s="1">
        <f t="shared" si="1"/>
        <v>1.2019970858957632</v>
      </c>
      <c r="N61" s="1">
        <f t="shared" si="2"/>
        <v>1.1257065756456202</v>
      </c>
      <c r="O61" s="1">
        <f t="shared" si="3"/>
        <v>1.1175212817327105</v>
      </c>
      <c r="P61" s="1">
        <f t="shared" si="4"/>
        <v>1.1803488076374478</v>
      </c>
    </row>
    <row r="62" spans="3:16" x14ac:dyDescent="0.25">
      <c r="C62" s="1">
        <v>9.5999999999999992E-3</v>
      </c>
      <c r="D62" s="1">
        <v>47.726699495961569</v>
      </c>
      <c r="E62" s="1">
        <v>31.164447809570177</v>
      </c>
      <c r="F62" s="1">
        <v>31.449324382026521</v>
      </c>
      <c r="G62" s="1">
        <v>28.343204767769393</v>
      </c>
      <c r="H62" s="1">
        <v>39.753455991260687</v>
      </c>
      <c r="I62" s="1">
        <v>27.726953810203014</v>
      </c>
      <c r="J62" s="1">
        <v>27.648930693769202</v>
      </c>
      <c r="K62" s="1">
        <v>24.032919499018295</v>
      </c>
      <c r="M62" s="1">
        <f t="shared" si="1"/>
        <v>1.2005673042981144</v>
      </c>
      <c r="N62" s="1">
        <f t="shared" si="2"/>
        <v>1.1239766193898382</v>
      </c>
      <c r="O62" s="1">
        <f t="shared" si="3"/>
        <v>1.1374517419986065</v>
      </c>
      <c r="P62" s="1">
        <f t="shared" si="4"/>
        <v>1.1793492159338845</v>
      </c>
    </row>
    <row r="63" spans="3:16" x14ac:dyDescent="0.25">
      <c r="C63" s="1">
        <v>9.7000000000000003E-3</v>
      </c>
      <c r="D63" s="1">
        <v>47.71704545779351</v>
      </c>
      <c r="E63" s="1">
        <v>30.76641672901243</v>
      </c>
      <c r="F63" s="1">
        <v>31.45494135705151</v>
      </c>
      <c r="G63" s="1">
        <v>28.326239212915411</v>
      </c>
      <c r="H63" s="1">
        <v>39.792308208523778</v>
      </c>
      <c r="I63" s="1">
        <v>28.168612519699288</v>
      </c>
      <c r="J63" s="1">
        <v>28.146013440113482</v>
      </c>
      <c r="K63" s="1">
        <v>24.038695420850889</v>
      </c>
      <c r="M63" s="1">
        <f t="shared" si="1"/>
        <v>1.1991524896656334</v>
      </c>
      <c r="N63" s="1">
        <f t="shared" si="2"/>
        <v>1.0922233641254573</v>
      </c>
      <c r="O63" s="1">
        <f t="shared" si="3"/>
        <v>1.1175629338761761</v>
      </c>
      <c r="P63" s="1">
        <f t="shared" si="4"/>
        <v>1.1783600863941042</v>
      </c>
    </row>
    <row r="64" spans="3:16" x14ac:dyDescent="0.25">
      <c r="C64" s="1">
        <v>9.8000000000000014E-3</v>
      </c>
      <c r="D64" s="1">
        <v>47.704701446539985</v>
      </c>
      <c r="E64" s="1">
        <v>30.755824369658448</v>
      </c>
      <c r="F64" s="1">
        <v>31.438308172594976</v>
      </c>
      <c r="G64" s="1">
        <v>28.307758864014257</v>
      </c>
      <c r="H64" s="1">
        <v>39.828516742171232</v>
      </c>
      <c r="I64" s="1">
        <v>28.116094423218343</v>
      </c>
      <c r="J64" s="1">
        <v>27.869046879987657</v>
      </c>
      <c r="K64" s="1">
        <v>24.042984281076826</v>
      </c>
      <c r="M64" s="1">
        <f t="shared" si="1"/>
        <v>1.1977523982465883</v>
      </c>
      <c r="N64" s="1">
        <f t="shared" si="2"/>
        <v>1.0938867933328682</v>
      </c>
      <c r="O64" s="1">
        <f t="shared" si="3"/>
        <v>1.1280725999700532</v>
      </c>
      <c r="P64" s="1">
        <f t="shared" si="4"/>
        <v>1.177381249061251</v>
      </c>
    </row>
    <row r="65" spans="3:16" x14ac:dyDescent="0.25">
      <c r="C65" s="1">
        <v>9.9000000000000008E-3</v>
      </c>
      <c r="D65" s="1">
        <v>47.687363903424121</v>
      </c>
      <c r="E65" s="1">
        <v>31.09321124119009</v>
      </c>
      <c r="F65" s="1">
        <v>31.936689740287722</v>
      </c>
      <c r="G65" s="1">
        <v>28.287812669396782</v>
      </c>
      <c r="H65" s="1">
        <v>39.862146536922332</v>
      </c>
      <c r="I65" s="1">
        <v>28.485464857916615</v>
      </c>
      <c r="J65" s="1">
        <v>28.009190990332588</v>
      </c>
      <c r="K65" s="1">
        <v>23.747931296389005</v>
      </c>
      <c r="M65" s="1">
        <f t="shared" si="1"/>
        <v>1.1963069740675827</v>
      </c>
      <c r="N65" s="1">
        <f t="shared" si="2"/>
        <v>1.0915465623004827</v>
      </c>
      <c r="O65" s="1">
        <f t="shared" si="3"/>
        <v>1.1402217847459684</v>
      </c>
      <c r="P65" s="1">
        <f t="shared" si="4"/>
        <v>1.1911695514168044</v>
      </c>
    </row>
    <row r="66" spans="3:16" x14ac:dyDescent="0.25">
      <c r="C66" s="1">
        <v>0.01</v>
      </c>
      <c r="D66" s="1">
        <v>47.666305981410552</v>
      </c>
      <c r="E66" s="1">
        <v>31.040073269347921</v>
      </c>
      <c r="F66" s="1">
        <v>31.937039017483237</v>
      </c>
      <c r="G66" s="1">
        <v>28.266448079265128</v>
      </c>
      <c r="H66" s="1">
        <v>39.885282932695908</v>
      </c>
      <c r="I66" s="1">
        <v>28.050443474302192</v>
      </c>
      <c r="J66" s="1">
        <v>27.656759416843222</v>
      </c>
      <c r="K66" s="1">
        <v>23.749350636577901</v>
      </c>
      <c r="M66" s="1">
        <f t="shared" si="1"/>
        <v>1.1950850658836911</v>
      </c>
      <c r="N66" s="1">
        <f t="shared" si="2"/>
        <v>1.1065804823294367</v>
      </c>
      <c r="O66" s="1">
        <f t="shared" si="3"/>
        <v>1.1547643213048773</v>
      </c>
      <c r="P66" s="1">
        <f t="shared" si="4"/>
        <v>1.1901987768764573</v>
      </c>
    </row>
    <row r="67" spans="3:16" x14ac:dyDescent="0.25">
      <c r="L67" s="1" t="s">
        <v>58</v>
      </c>
      <c r="M67" s="1">
        <f>AVERAGE(M16:M66)</f>
        <v>1.2283342301177871</v>
      </c>
      <c r="N67" s="1">
        <f t="shared" ref="N67:P67" si="5">AVERAGE(N16:N66)</f>
        <v>1.180648866974956</v>
      </c>
      <c r="O67" s="1">
        <f t="shared" si="5"/>
        <v>1.16135161828734</v>
      </c>
      <c r="P67" s="1">
        <f t="shared" si="5"/>
        <v>1.2057433192607232</v>
      </c>
    </row>
  </sheetData>
  <mergeCells count="2">
    <mergeCell ref="J4:J6"/>
    <mergeCell ref="J7:J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6"/>
  <sheetViews>
    <sheetView workbookViewId="0">
      <selection activeCell="L25" sqref="L25"/>
    </sheetView>
  </sheetViews>
  <sheetFormatPr defaultRowHeight="15.75" x14ac:dyDescent="0.25"/>
  <cols>
    <col min="1" max="1" width="9" style="1"/>
    <col min="2" max="2" width="6.875" style="1" customWidth="1"/>
    <col min="3" max="9" width="9.875" style="1" customWidth="1"/>
    <col min="10" max="10" width="9.75" style="1" customWidth="1"/>
    <col min="11" max="16384" width="9" style="1"/>
  </cols>
  <sheetData>
    <row r="2" spans="2:15" x14ac:dyDescent="0.25">
      <c r="B2" s="1" t="s">
        <v>11</v>
      </c>
      <c r="I2" s="1">
        <f>AVERAGE(H6:J56)</f>
        <v>46.591372930863848</v>
      </c>
    </row>
    <row r="3" spans="2:15" x14ac:dyDescent="0.25">
      <c r="C3" s="1" t="s">
        <v>29</v>
      </c>
      <c r="G3" s="1" t="s">
        <v>30</v>
      </c>
    </row>
    <row r="4" spans="2:15" x14ac:dyDescent="0.25">
      <c r="B4" s="5" t="s">
        <v>9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60</v>
      </c>
      <c r="H4" s="1" t="s">
        <v>61</v>
      </c>
      <c r="I4" s="1" t="s">
        <v>62</v>
      </c>
      <c r="J4" s="1" t="s">
        <v>63</v>
      </c>
      <c r="K4" s="1" t="s">
        <v>97</v>
      </c>
      <c r="L4" s="1" t="s">
        <v>96</v>
      </c>
    </row>
    <row r="5" spans="2:15" x14ac:dyDescent="0.25">
      <c r="B5" s="9" t="s">
        <v>10</v>
      </c>
      <c r="C5" s="9" t="s">
        <v>59</v>
      </c>
      <c r="D5" s="9" t="s">
        <v>59</v>
      </c>
      <c r="E5" s="9" t="s">
        <v>59</v>
      </c>
      <c r="F5" s="9" t="s">
        <v>59</v>
      </c>
      <c r="G5" s="9" t="s">
        <v>59</v>
      </c>
      <c r="H5" s="9" t="s">
        <v>59</v>
      </c>
      <c r="I5" s="9" t="s">
        <v>59</v>
      </c>
      <c r="J5" s="9" t="s">
        <v>59</v>
      </c>
      <c r="K5" s="9" t="s">
        <v>59</v>
      </c>
      <c r="L5" s="9" t="s">
        <v>59</v>
      </c>
      <c r="M5" s="9"/>
      <c r="N5" s="9"/>
      <c r="O5" s="9"/>
    </row>
    <row r="6" spans="2:15" x14ac:dyDescent="0.25">
      <c r="B6" s="1">
        <v>5.0000000000000001E-3</v>
      </c>
      <c r="C6" s="1">
        <v>85.185174789240378</v>
      </c>
      <c r="D6" s="1">
        <v>53.510920217486564</v>
      </c>
      <c r="E6" s="1">
        <v>54.438596840328742</v>
      </c>
      <c r="F6" s="1">
        <v>50.038936917392341</v>
      </c>
      <c r="G6" s="1">
        <v>65.616350218153485</v>
      </c>
      <c r="H6" s="1">
        <v>41.317380128386638</v>
      </c>
      <c r="I6" s="1">
        <v>45.682009007978479</v>
      </c>
      <c r="J6" s="1">
        <v>40.222433962017774</v>
      </c>
    </row>
    <row r="7" spans="2:15" x14ac:dyDescent="0.25">
      <c r="B7" s="1">
        <v>5.0999999999999995E-3</v>
      </c>
      <c r="C7" s="1">
        <v>85.631532339639307</v>
      </c>
      <c r="D7" s="1">
        <v>53.78123548631384</v>
      </c>
      <c r="E7" s="1">
        <v>54.748955043498121</v>
      </c>
      <c r="F7" s="1">
        <v>50.214537198281107</v>
      </c>
      <c r="G7" s="1">
        <v>66.913220488019505</v>
      </c>
      <c r="H7" s="1">
        <v>42.122642021231179</v>
      </c>
      <c r="I7" s="1">
        <v>45.452389735992966</v>
      </c>
      <c r="J7" s="1">
        <v>40.451637894774478</v>
      </c>
    </row>
    <row r="8" spans="2:15" x14ac:dyDescent="0.25">
      <c r="B8" s="1">
        <v>5.2000000000000006E-3</v>
      </c>
      <c r="C8" s="1">
        <v>86.055167890024165</v>
      </c>
      <c r="D8" s="1">
        <v>54.037181629990187</v>
      </c>
      <c r="E8" s="1">
        <v>54.99933952495752</v>
      </c>
      <c r="F8" s="1">
        <v>50.430033449316362</v>
      </c>
      <c r="G8" s="1">
        <v>66.633052387392354</v>
      </c>
      <c r="H8" s="1">
        <v>41.783893704056972</v>
      </c>
      <c r="I8" s="1">
        <v>45.413063688559987</v>
      </c>
      <c r="J8" s="1">
        <v>40.655488226942325</v>
      </c>
    </row>
    <row r="9" spans="2:15" x14ac:dyDescent="0.25">
      <c r="B9" s="1">
        <v>5.3E-3</v>
      </c>
      <c r="C9" s="1">
        <v>86.4568761998338</v>
      </c>
      <c r="D9" s="1">
        <v>55.104448995097378</v>
      </c>
      <c r="E9" s="1">
        <v>56.144208179240294</v>
      </c>
      <c r="F9" s="1">
        <v>50.632634282229866</v>
      </c>
      <c r="G9" s="1">
        <v>67.0804976982173</v>
      </c>
      <c r="H9" s="1">
        <v>42.159164138089082</v>
      </c>
      <c r="I9" s="1">
        <v>46.510183738179059</v>
      </c>
      <c r="J9" s="1">
        <v>41.528724137402264</v>
      </c>
    </row>
    <row r="10" spans="2:15" x14ac:dyDescent="0.25">
      <c r="B10" s="1">
        <v>5.4000000000000003E-3</v>
      </c>
      <c r="C10" s="1">
        <v>86.837421817441765</v>
      </c>
      <c r="D10" s="1">
        <v>55.336638974746137</v>
      </c>
      <c r="E10" s="1">
        <v>56.417161752679583</v>
      </c>
      <c r="F10" s="1">
        <v>50.822811923900623</v>
      </c>
      <c r="G10" s="1">
        <v>67.583303353369743</v>
      </c>
      <c r="H10" s="1">
        <v>42.846925612675342</v>
      </c>
      <c r="I10" s="1">
        <v>46.231245671672802</v>
      </c>
      <c r="J10" s="1">
        <v>41.745602068912952</v>
      </c>
    </row>
    <row r="11" spans="2:15" x14ac:dyDescent="0.25">
      <c r="B11" s="1">
        <v>5.4999999999999997E-3</v>
      </c>
      <c r="C11" s="1">
        <v>87.197540388119251</v>
      </c>
      <c r="D11" s="1">
        <v>55.555730862176134</v>
      </c>
      <c r="E11" s="1">
        <v>55.838089643838053</v>
      </c>
      <c r="F11" s="1">
        <v>51.001020172099494</v>
      </c>
      <c r="G11" s="1">
        <v>67.998486037713221</v>
      </c>
      <c r="H11" s="1">
        <v>42.948614429036354</v>
      </c>
      <c r="I11" s="1">
        <v>46.148079063652681</v>
      </c>
      <c r="J11" s="1">
        <v>41.952404459270433</v>
      </c>
    </row>
    <row r="12" spans="2:15" x14ac:dyDescent="0.25">
      <c r="B12" s="1">
        <v>5.5999999999999999E-3</v>
      </c>
      <c r="C12" s="1">
        <v>87.537939897554935</v>
      </c>
      <c r="D12" s="1">
        <v>55.076768173805505</v>
      </c>
      <c r="E12" s="1">
        <v>56.081692435078175</v>
      </c>
      <c r="F12" s="1">
        <v>51.809546900392647</v>
      </c>
      <c r="G12" s="1">
        <v>68.397997990144461</v>
      </c>
      <c r="H12" s="1">
        <v>43.231112810505486</v>
      </c>
      <c r="I12" s="1">
        <v>47.22057944146475</v>
      </c>
      <c r="J12" s="1">
        <v>41.627277173668354</v>
      </c>
    </row>
    <row r="13" spans="2:15" x14ac:dyDescent="0.25">
      <c r="B13" s="1">
        <v>5.7000000000000002E-3</v>
      </c>
      <c r="C13" s="1">
        <v>87.952732910925761</v>
      </c>
      <c r="D13" s="1">
        <v>55.897212223358594</v>
      </c>
      <c r="E13" s="1">
        <v>57.007843028022407</v>
      </c>
      <c r="F13" s="1">
        <v>51.967059429079782</v>
      </c>
      <c r="G13" s="1">
        <v>68.782288530689229</v>
      </c>
      <c r="H13" s="1">
        <v>43.572408771353167</v>
      </c>
      <c r="I13" s="1">
        <v>46.896926496472126</v>
      </c>
      <c r="J13" s="1">
        <v>41.812558593252547</v>
      </c>
    </row>
    <row r="14" spans="2:15" x14ac:dyDescent="0.25">
      <c r="B14" s="1">
        <v>5.7999999999999996E-3</v>
      </c>
      <c r="C14" s="1">
        <v>88.256050656608579</v>
      </c>
      <c r="D14" s="1">
        <v>56.079500002499586</v>
      </c>
      <c r="E14" s="1">
        <v>56.653894118054417</v>
      </c>
      <c r="F14" s="1">
        <v>52.113726946081343</v>
      </c>
      <c r="G14" s="1">
        <v>69.151792855310362</v>
      </c>
      <c r="H14" s="1">
        <v>44.237533850502771</v>
      </c>
      <c r="I14" s="1">
        <v>46.773850199964869</v>
      </c>
      <c r="J14" s="1">
        <v>41.988810347801753</v>
      </c>
    </row>
    <row r="15" spans="2:15" x14ac:dyDescent="0.25">
      <c r="B15" s="1">
        <v>5.9000000000000007E-3</v>
      </c>
      <c r="C15" s="1">
        <v>88.541599908471028</v>
      </c>
      <c r="D15" s="1">
        <v>56.190773499512574</v>
      </c>
      <c r="E15" s="1">
        <v>56.863092185144872</v>
      </c>
      <c r="F15" s="1">
        <v>52.249942122257671</v>
      </c>
      <c r="G15" s="1">
        <v>69.50693254246471</v>
      </c>
      <c r="H15" s="1">
        <v>44.31656340568447</v>
      </c>
      <c r="I15" s="1">
        <v>47.822848067119708</v>
      </c>
      <c r="J15" s="1">
        <v>42.201360231102093</v>
      </c>
    </row>
    <row r="16" spans="2:15" x14ac:dyDescent="0.25">
      <c r="B16" s="1">
        <v>6.0000000000000001E-3</v>
      </c>
      <c r="C16" s="1">
        <v>88.809989920748905</v>
      </c>
      <c r="D16" s="1">
        <v>56.350583136348114</v>
      </c>
      <c r="E16" s="1">
        <v>56.350618529560755</v>
      </c>
      <c r="F16" s="1">
        <v>52.376082690579814</v>
      </c>
      <c r="G16" s="1">
        <v>68.978047695255412</v>
      </c>
      <c r="H16" s="1">
        <v>45.224962661192812</v>
      </c>
      <c r="I16" s="1">
        <v>47.458704378957343</v>
      </c>
      <c r="J16" s="1">
        <v>41.884218886076404</v>
      </c>
    </row>
    <row r="17" spans="2:10" x14ac:dyDescent="0.25">
      <c r="B17" s="1">
        <v>6.0999999999999995E-3</v>
      </c>
      <c r="C17" s="1">
        <v>89.061807633706408</v>
      </c>
      <c r="D17" s="1">
        <v>56.499829115841692</v>
      </c>
      <c r="E17" s="1">
        <v>56.536073737978839</v>
      </c>
      <c r="F17" s="1">
        <v>52.492512084706576</v>
      </c>
      <c r="G17" s="1">
        <v>69.301589720620782</v>
      </c>
      <c r="H17" s="1">
        <v>45.368704073346471</v>
      </c>
      <c r="I17" s="1">
        <v>47.895944632350563</v>
      </c>
      <c r="J17" s="1">
        <v>42.556924245799699</v>
      </c>
    </row>
    <row r="18" spans="2:10" x14ac:dyDescent="0.25">
      <c r="B18" s="1">
        <v>6.2000000000000006E-3</v>
      </c>
      <c r="C18" s="1">
        <v>89.297618599325645</v>
      </c>
      <c r="D18" s="1">
        <v>57.349359590518368</v>
      </c>
      <c r="E18" s="1">
        <v>56.696302957552312</v>
      </c>
      <c r="F18" s="1">
        <v>51.77000257585977</v>
      </c>
      <c r="G18" s="1">
        <v>69.612119038080593</v>
      </c>
      <c r="H18" s="1">
        <v>46.074240596417603</v>
      </c>
      <c r="I18" s="1">
        <v>47.567571675660567</v>
      </c>
      <c r="J18" s="1">
        <v>42.700137819611143</v>
      </c>
    </row>
    <row r="19" spans="2:10" x14ac:dyDescent="0.25">
      <c r="B19" s="1">
        <v>6.3E-3</v>
      </c>
      <c r="C19" s="1">
        <v>89.517967863394361</v>
      </c>
      <c r="D19" s="1">
        <v>57.480182208979201</v>
      </c>
      <c r="E19" s="1">
        <v>56.807186051459801</v>
      </c>
      <c r="F19" s="1">
        <v>51.886032912053885</v>
      </c>
      <c r="G19" s="1">
        <v>69.910002790752714</v>
      </c>
      <c r="H19" s="1">
        <v>45.547642384011056</v>
      </c>
      <c r="I19" s="1">
        <v>47.925088353410693</v>
      </c>
      <c r="J19" s="1">
        <v>42.835643292720455</v>
      </c>
    </row>
    <row r="20" spans="2:10" x14ac:dyDescent="0.25">
      <c r="B20" s="1">
        <v>6.4000000000000003E-3</v>
      </c>
      <c r="C20" s="1">
        <v>89.723380806301563</v>
      </c>
      <c r="D20" s="1">
        <v>57.601379081014329</v>
      </c>
      <c r="E20" s="1">
        <v>57.875808646492118</v>
      </c>
      <c r="F20" s="1">
        <v>51.992173050942249</v>
      </c>
      <c r="G20" s="1">
        <v>70.195596886702177</v>
      </c>
      <c r="H20" s="1">
        <v>46.442479200211338</v>
      </c>
      <c r="I20" s="1">
        <v>48.33480387800639</v>
      </c>
      <c r="J20" s="1">
        <v>42.320306750807795</v>
      </c>
    </row>
    <row r="21" spans="2:10" x14ac:dyDescent="0.25">
      <c r="B21" s="1">
        <v>6.5000000000000006E-3</v>
      </c>
      <c r="C21" s="1">
        <v>89.914363944716655</v>
      </c>
      <c r="D21" s="1">
        <v>57.713281508369356</v>
      </c>
      <c r="E21" s="1">
        <v>58.025206231189792</v>
      </c>
      <c r="F21" s="1">
        <v>52.091516034150722</v>
      </c>
      <c r="G21" s="1">
        <v>70.461703997000086</v>
      </c>
      <c r="H21" s="1">
        <v>46.030376052189801</v>
      </c>
      <c r="I21" s="1">
        <v>48.006291384040146</v>
      </c>
      <c r="J21" s="1">
        <v>42.439304439533714</v>
      </c>
    </row>
    <row r="22" spans="2:10" x14ac:dyDescent="0.25">
      <c r="B22" s="1">
        <v>6.6E-3</v>
      </c>
      <c r="C22" s="1">
        <v>90.091405696198947</v>
      </c>
      <c r="D22" s="1">
        <v>56.904778039754</v>
      </c>
      <c r="E22" s="1">
        <v>57.304684546667524</v>
      </c>
      <c r="F22" s="1">
        <v>52.173126123763744</v>
      </c>
      <c r="G22" s="1">
        <v>70.699118559908854</v>
      </c>
      <c r="H22" s="1">
        <v>46.657233329641706</v>
      </c>
      <c r="I22" s="1">
        <v>48.303893102493241</v>
      </c>
      <c r="J22" s="1">
        <v>42.551400692777825</v>
      </c>
    </row>
    <row r="23" spans="2:10" x14ac:dyDescent="0.25">
      <c r="B23" s="1">
        <v>6.7000000000000002E-3</v>
      </c>
      <c r="C23" s="1">
        <v>90.25497710866685</v>
      </c>
      <c r="D23" s="1">
        <v>57.028281897644653</v>
      </c>
      <c r="E23" s="1">
        <v>57.434574081301811</v>
      </c>
      <c r="F23" s="1">
        <v>52.237239042539748</v>
      </c>
      <c r="G23" s="1">
        <v>70.926982928796093</v>
      </c>
      <c r="H23" s="1">
        <v>46.655101328622052</v>
      </c>
      <c r="I23" s="1">
        <v>48.688059751873681</v>
      </c>
      <c r="J23" s="1">
        <v>42.649929444426142</v>
      </c>
    </row>
    <row r="24" spans="2:10" x14ac:dyDescent="0.25">
      <c r="B24" s="1">
        <v>6.7999999999999996E-3</v>
      </c>
      <c r="C24" s="1">
        <v>90.405532556541587</v>
      </c>
      <c r="D24" s="1">
        <v>57.143653723309356</v>
      </c>
      <c r="E24" s="1">
        <v>57.617790748330812</v>
      </c>
      <c r="F24" s="1">
        <v>52.293941134831378</v>
      </c>
      <c r="G24" s="1">
        <v>71.141833468250908</v>
      </c>
      <c r="H24" s="1">
        <v>46.840719066697055</v>
      </c>
      <c r="I24" s="1">
        <v>48.35147943133466</v>
      </c>
      <c r="J24" s="1">
        <v>42.724714763813552</v>
      </c>
    </row>
    <row r="25" spans="2:10" x14ac:dyDescent="0.25">
      <c r="B25" s="1">
        <v>6.9000000000000008E-3</v>
      </c>
      <c r="C25" s="1">
        <v>90.543510405278568</v>
      </c>
      <c r="D25" s="1">
        <v>57.23264786779805</v>
      </c>
      <c r="E25" s="1">
        <v>57.793261623039356</v>
      </c>
      <c r="F25" s="1">
        <v>52.343497159888841</v>
      </c>
      <c r="G25" s="1">
        <v>72.506359814246593</v>
      </c>
      <c r="H25" s="1">
        <v>47.099380613115081</v>
      </c>
      <c r="I25" s="1">
        <v>49.332544364687926</v>
      </c>
      <c r="J25" s="1">
        <v>42.794286102863296</v>
      </c>
    </row>
    <row r="26" spans="2:10" x14ac:dyDescent="0.25">
      <c r="B26" s="1">
        <v>7.0000000000000001E-3</v>
      </c>
      <c r="C26" s="1">
        <v>90.669333645900537</v>
      </c>
      <c r="D26" s="1">
        <v>57.301624357719419</v>
      </c>
      <c r="E26" s="1">
        <v>57.899500980176761</v>
      </c>
      <c r="F26" s="1">
        <v>52.38616225873492</v>
      </c>
      <c r="G26" s="1">
        <v>72.728355691143292</v>
      </c>
      <c r="H26" s="1">
        <v>47.710059419179473</v>
      </c>
      <c r="I26" s="1">
        <v>49.460871128450577</v>
      </c>
      <c r="J26" s="1">
        <v>43.566857705519695</v>
      </c>
    </row>
    <row r="27" spans="2:10" x14ac:dyDescent="0.25">
      <c r="B27" s="1">
        <v>7.0999999999999995E-3</v>
      </c>
      <c r="C27" s="1">
        <v>90.783410501054476</v>
      </c>
      <c r="D27" s="1">
        <v>57.363169765829056</v>
      </c>
      <c r="E27" s="1">
        <v>57.27580807786952</v>
      </c>
      <c r="F27" s="1">
        <v>53.219132161251522</v>
      </c>
      <c r="G27" s="1">
        <v>72.940120637239843</v>
      </c>
      <c r="H27" s="1">
        <v>48.428964611652127</v>
      </c>
      <c r="I27" s="1">
        <v>48.599158259236702</v>
      </c>
      <c r="J27" s="1">
        <v>43.648734846251031</v>
      </c>
    </row>
    <row r="28" spans="2:10" x14ac:dyDescent="0.25">
      <c r="B28" s="1">
        <v>7.2000000000000007E-3</v>
      </c>
      <c r="C28" s="1">
        <v>90.886135004027793</v>
      </c>
      <c r="D28" s="1">
        <v>58.290429601091148</v>
      </c>
      <c r="E28" s="1">
        <v>57.366202871779457</v>
      </c>
      <c r="F28" s="1">
        <v>53.249194463301492</v>
      </c>
      <c r="G28" s="1">
        <v>73.141937647873547</v>
      </c>
      <c r="H28" s="1">
        <v>47.839282122972811</v>
      </c>
      <c r="I28" s="1">
        <v>49.560535415447703</v>
      </c>
      <c r="J28" s="1">
        <v>43.724818063189232</v>
      </c>
    </row>
    <row r="29" spans="2:10" x14ac:dyDescent="0.25">
      <c r="B29" s="1">
        <v>7.3000000000000009E-3</v>
      </c>
      <c r="C29" s="1">
        <v>90.977887552081654</v>
      </c>
      <c r="D29" s="1">
        <v>58.338586097278302</v>
      </c>
      <c r="E29" s="1">
        <v>57.443539054851463</v>
      </c>
      <c r="F29" s="1">
        <v>53.272983410515479</v>
      </c>
      <c r="G29" s="1">
        <v>73.334081376969635</v>
      </c>
      <c r="H29" s="1">
        <v>48.674061885013813</v>
      </c>
      <c r="I29" s="1">
        <v>49.060108099593926</v>
      </c>
      <c r="J29" s="1">
        <v>43.795286713212739</v>
      </c>
    </row>
    <row r="30" spans="2:10" x14ac:dyDescent="0.25">
      <c r="B30" s="1">
        <v>7.4000000000000003E-3</v>
      </c>
      <c r="C30" s="1">
        <v>91.059035435380011</v>
      </c>
      <c r="D30" s="1">
        <v>58.379944504986433</v>
      </c>
      <c r="E30" s="1">
        <v>57.466502877468344</v>
      </c>
      <c r="F30" s="1">
        <v>53.290722736868517</v>
      </c>
      <c r="G30" s="1">
        <v>73.51681841490803</v>
      </c>
      <c r="H30" s="1">
        <v>48.671824444841683</v>
      </c>
      <c r="I30" s="1">
        <v>49.392647091090716</v>
      </c>
      <c r="J30" s="1">
        <v>43.316943193931841</v>
      </c>
    </row>
    <row r="31" spans="2:10" x14ac:dyDescent="0.25">
      <c r="B31" s="1">
        <v>7.4999999999999997E-3</v>
      </c>
      <c r="C31" s="1">
        <v>91.129933342723191</v>
      </c>
      <c r="D31" s="1">
        <v>58.414736460234018</v>
      </c>
      <c r="E31" s="1">
        <v>58.447687108847092</v>
      </c>
      <c r="F31" s="1">
        <v>53.302628214702963</v>
      </c>
      <c r="G31" s="1">
        <v>72.599607483255909</v>
      </c>
      <c r="H31" s="1">
        <v>49.378613222367392</v>
      </c>
      <c r="I31" s="1">
        <v>48.995769384300473</v>
      </c>
      <c r="J31" s="1">
        <v>43.375957772386286</v>
      </c>
    </row>
    <row r="32" spans="2:10" x14ac:dyDescent="0.25">
      <c r="B32" s="1">
        <v>7.6E-3</v>
      </c>
      <c r="C32" s="1">
        <v>91.19092384522996</v>
      </c>
      <c r="D32" s="1">
        <v>57.724726104868985</v>
      </c>
      <c r="E32" s="1">
        <v>58.512697039993476</v>
      </c>
      <c r="F32" s="1">
        <v>53.308907968285226</v>
      </c>
      <c r="G32" s="1">
        <v>72.761862126781253</v>
      </c>
      <c r="H32" s="1">
        <v>48.744090865448634</v>
      </c>
      <c r="I32" s="1">
        <v>49.935326492763494</v>
      </c>
      <c r="J32" s="1">
        <v>43.429925577506687</v>
      </c>
    </row>
    <row r="33" spans="2:10" x14ac:dyDescent="0.25">
      <c r="B33" s="1">
        <v>7.6999999999999994E-3</v>
      </c>
      <c r="C33" s="1">
        <v>90.105770772068027</v>
      </c>
      <c r="D33" s="1">
        <v>57.746769795755668</v>
      </c>
      <c r="E33" s="1">
        <v>57.704544009358287</v>
      </c>
      <c r="F33" s="1">
        <v>52.654117184513247</v>
      </c>
      <c r="G33" s="1">
        <v>72.915592173852275</v>
      </c>
      <c r="H33" s="1">
        <v>49.57773777332828</v>
      </c>
      <c r="I33" s="1">
        <v>49.455630936787351</v>
      </c>
      <c r="J33" s="1">
        <v>43.479002278502463</v>
      </c>
    </row>
    <row r="34" spans="2:10" x14ac:dyDescent="0.25">
      <c r="B34" s="1">
        <v>7.7999999999999996E-3</v>
      </c>
      <c r="C34" s="1">
        <v>90.147402866412946</v>
      </c>
      <c r="D34" s="1">
        <v>58.419916625688231</v>
      </c>
      <c r="E34" s="1">
        <v>57.756648581694023</v>
      </c>
      <c r="F34" s="1">
        <v>52.649789914238966</v>
      </c>
      <c r="G34" s="1">
        <v>73.061031029047399</v>
      </c>
      <c r="H34" s="1">
        <v>49.046266942304726</v>
      </c>
      <c r="I34" s="1">
        <v>49.090539261665889</v>
      </c>
      <c r="J34" s="1">
        <v>43.569912033147197</v>
      </c>
    </row>
    <row r="35" spans="2:10" x14ac:dyDescent="0.25">
      <c r="B35" s="1">
        <v>7.9000000000000008E-3</v>
      </c>
      <c r="C35" s="1">
        <v>90.180198551300705</v>
      </c>
      <c r="D35" s="1">
        <v>58.368522890914136</v>
      </c>
      <c r="E35" s="1">
        <v>58.516244671590343</v>
      </c>
      <c r="F35" s="1">
        <v>53.239169956595802</v>
      </c>
      <c r="G35" s="1">
        <v>73.198405374864166</v>
      </c>
      <c r="H35" s="1">
        <v>49.624785233494691</v>
      </c>
      <c r="I35" s="1">
        <v>50.011951300650438</v>
      </c>
      <c r="J35" s="1">
        <v>43.119296473841985</v>
      </c>
    </row>
    <row r="36" spans="2:10" x14ac:dyDescent="0.25">
      <c r="B36" s="1">
        <v>8.0000000000000002E-3</v>
      </c>
      <c r="C36" s="1">
        <v>90.204452640784154</v>
      </c>
      <c r="D36" s="1">
        <v>58.373669242490088</v>
      </c>
      <c r="E36" s="1">
        <v>57.905955710134016</v>
      </c>
      <c r="F36" s="1">
        <v>53.22489591013845</v>
      </c>
      <c r="G36" s="1">
        <v>73.327935389608768</v>
      </c>
      <c r="H36" s="1">
        <v>49.514969428652122</v>
      </c>
      <c r="I36" s="1">
        <v>49.459239744403021</v>
      </c>
      <c r="J36" s="1">
        <v>43.154229423405489</v>
      </c>
    </row>
    <row r="37" spans="2:10" x14ac:dyDescent="0.25">
      <c r="B37" s="1">
        <v>8.0999999999999996E-3</v>
      </c>
      <c r="C37" s="1">
        <v>90.220450079161722</v>
      </c>
      <c r="D37" s="1">
        <v>58.373493244684795</v>
      </c>
      <c r="E37" s="1">
        <v>58.003560971655133</v>
      </c>
      <c r="F37" s="1">
        <v>53.149119606506581</v>
      </c>
      <c r="G37" s="1">
        <v>73.449834957287962</v>
      </c>
      <c r="H37" s="1">
        <v>49.649977372201803</v>
      </c>
      <c r="I37" s="1">
        <v>49.74803031165294</v>
      </c>
      <c r="J37" s="1">
        <v>43.722697242647101</v>
      </c>
    </row>
    <row r="38" spans="2:10" x14ac:dyDescent="0.25">
      <c r="B38" s="1">
        <v>8.199999999999999E-3</v>
      </c>
      <c r="C38" s="1">
        <v>90.228466308447764</v>
      </c>
      <c r="D38" s="1">
        <v>58.36817634059144</v>
      </c>
      <c r="E38" s="1">
        <v>58.034056560960188</v>
      </c>
      <c r="F38" s="1">
        <v>53.125664549162614</v>
      </c>
      <c r="G38" s="1">
        <v>74.471934180996328</v>
      </c>
      <c r="H38" s="1">
        <v>50.46364205595723</v>
      </c>
      <c r="I38" s="1">
        <v>49.303547253480488</v>
      </c>
      <c r="J38" s="1">
        <v>43.749551502970377</v>
      </c>
    </row>
    <row r="39" spans="2:10" x14ac:dyDescent="0.25">
      <c r="B39" s="1">
        <v>8.3000000000000001E-3</v>
      </c>
      <c r="C39" s="1">
        <v>90.22876762042489</v>
      </c>
      <c r="D39" s="1">
        <v>59.089940022001258</v>
      </c>
      <c r="E39" s="1">
        <v>57.336318464066792</v>
      </c>
      <c r="F39" s="1">
        <v>53.097859476692349</v>
      </c>
      <c r="G39" s="1">
        <v>73.750484270803327</v>
      </c>
      <c r="H39" s="1">
        <v>50.41034364766471</v>
      </c>
      <c r="I39" s="1">
        <v>50.204887382933073</v>
      </c>
      <c r="J39" s="1">
        <v>43.772342809241906</v>
      </c>
    </row>
    <row r="40" spans="2:10" x14ac:dyDescent="0.25">
      <c r="B40" s="1">
        <v>8.4000000000000012E-3</v>
      </c>
      <c r="C40" s="1">
        <v>90.221611494002403</v>
      </c>
      <c r="D40" s="1">
        <v>59.074672408554413</v>
      </c>
      <c r="E40" s="1">
        <v>57.356694415313953</v>
      </c>
      <c r="F40" s="1">
        <v>53.065860753942459</v>
      </c>
      <c r="G40" s="1">
        <v>73.850830204851931</v>
      </c>
      <c r="H40" s="1">
        <v>51.092430859662286</v>
      </c>
      <c r="I40" s="1">
        <v>49.626889382801401</v>
      </c>
      <c r="J40" s="1">
        <v>43.791196167890625</v>
      </c>
    </row>
    <row r="41" spans="2:10" x14ac:dyDescent="0.25">
      <c r="B41" s="1">
        <v>8.5000000000000006E-3</v>
      </c>
      <c r="C41" s="1">
        <v>90.207246918571428</v>
      </c>
      <c r="D41" s="1">
        <v>59.054714543194777</v>
      </c>
      <c r="E41" s="1">
        <v>57.355564674564562</v>
      </c>
      <c r="F41" s="1">
        <v>53.029819381938502</v>
      </c>
      <c r="G41" s="1">
        <v>74.0234130470552</v>
      </c>
      <c r="H41" s="1">
        <v>50.356961277461394</v>
      </c>
      <c r="I41" s="1">
        <v>49.894097777692828</v>
      </c>
      <c r="J41" s="1">
        <v>43.150239913497053</v>
      </c>
    </row>
    <row r="42" spans="2:10" x14ac:dyDescent="0.25">
      <c r="B42" s="1">
        <v>8.6E-3</v>
      </c>
      <c r="C42" s="1">
        <v>90.185914704005484</v>
      </c>
      <c r="D42" s="1">
        <v>58.08857594489205</v>
      </c>
      <c r="E42" s="1">
        <v>57.316230380308433</v>
      </c>
      <c r="F42" s="1">
        <v>53.654590540122314</v>
      </c>
      <c r="G42" s="1">
        <v>74.110361629832099</v>
      </c>
      <c r="H42" s="1">
        <v>50.436270844962927</v>
      </c>
      <c r="I42" s="1">
        <v>49.426546193121133</v>
      </c>
      <c r="J42" s="1">
        <v>43.161407393451782</v>
      </c>
    </row>
    <row r="43" spans="2:10" x14ac:dyDescent="0.25">
      <c r="B43" s="1">
        <v>8.6999999999999994E-3</v>
      </c>
      <c r="C43" s="1">
        <v>90.157847777926634</v>
      </c>
      <c r="D43" s="1">
        <v>58.089896159115128</v>
      </c>
      <c r="E43" s="1">
        <v>58.238630955212265</v>
      </c>
      <c r="F43" s="1">
        <v>53.610348312591825</v>
      </c>
      <c r="G43" s="1">
        <v>74.190827739074194</v>
      </c>
      <c r="H43" s="1">
        <v>51.239199471569343</v>
      </c>
      <c r="I43" s="1">
        <v>50.308656555882465</v>
      </c>
      <c r="J43" s="1">
        <v>43.169043114442935</v>
      </c>
    </row>
    <row r="44" spans="2:10" x14ac:dyDescent="0.25">
      <c r="B44" s="1">
        <v>8.8000000000000005E-3</v>
      </c>
      <c r="C44" s="1">
        <v>90.123271470822672</v>
      </c>
      <c r="D44" s="1">
        <v>58.087039551700222</v>
      </c>
      <c r="E44" s="1">
        <v>58.241363588771947</v>
      </c>
      <c r="F44" s="1">
        <v>53.562440818866747</v>
      </c>
      <c r="G44" s="1">
        <v>74.264986842754453</v>
      </c>
      <c r="H44" s="1">
        <v>51.162197752867201</v>
      </c>
      <c r="I44" s="1">
        <v>50.32224740542614</v>
      </c>
      <c r="J44" s="1">
        <v>43.173255832778025</v>
      </c>
    </row>
    <row r="45" spans="2:10" x14ac:dyDescent="0.25">
      <c r="B45" s="1">
        <v>8.8999999999999999E-3</v>
      </c>
      <c r="C45" s="1">
        <v>90.082403789571572</v>
      </c>
      <c r="D45" s="1">
        <v>58.07701344506026</v>
      </c>
      <c r="E45" s="1">
        <v>57.37785974253412</v>
      </c>
      <c r="F45" s="1">
        <v>53.511001183999348</v>
      </c>
      <c r="G45" s="1">
        <v>74.333009532169484</v>
      </c>
      <c r="H45" s="1">
        <v>51.832009071575044</v>
      </c>
      <c r="I45" s="1">
        <v>49.956276017779487</v>
      </c>
      <c r="J45" s="1">
        <v>43.174151007509025</v>
      </c>
    </row>
    <row r="46" spans="2:10" x14ac:dyDescent="0.25">
      <c r="B46" s="1">
        <v>9.0000000000000011E-3</v>
      </c>
      <c r="C46" s="1">
        <v>90.035455679902412</v>
      </c>
      <c r="D46" s="1">
        <v>58.036495635162858</v>
      </c>
      <c r="E46" s="1">
        <v>57.372520815813814</v>
      </c>
      <c r="F46" s="1">
        <v>53.456158039258419</v>
      </c>
      <c r="G46" s="1">
        <v>74.395061673359606</v>
      </c>
      <c r="H46" s="1">
        <v>51.079558074727423</v>
      </c>
      <c r="I46" s="1">
        <v>49.454150447393282</v>
      </c>
      <c r="J46" s="1">
        <v>43.164870991994839</v>
      </c>
    </row>
    <row r="47" spans="2:10" x14ac:dyDescent="0.25">
      <c r="B47" s="1">
        <v>9.1000000000000004E-3</v>
      </c>
      <c r="C47" s="1">
        <v>89.982631278291365</v>
      </c>
      <c r="D47" s="1">
        <v>57.992229629683131</v>
      </c>
      <c r="E47" s="1">
        <v>58.071213022233941</v>
      </c>
      <c r="F47" s="1">
        <v>52.551425303334682</v>
      </c>
      <c r="G47" s="1">
        <v>74.45130455322348</v>
      </c>
      <c r="H47" s="1">
        <v>51.124026411024701</v>
      </c>
      <c r="I47" s="1">
        <v>50.332326857913792</v>
      </c>
      <c r="J47" s="1">
        <v>43.14320287591908</v>
      </c>
    </row>
    <row r="48" spans="2:10" x14ac:dyDescent="0.25">
      <c r="B48" s="1">
        <v>9.1999999999999998E-3</v>
      </c>
      <c r="C48" s="1">
        <v>89.92412815377287</v>
      </c>
      <c r="D48" s="1">
        <v>57.94434490366725</v>
      </c>
      <c r="E48" s="1">
        <v>57.412037892907861</v>
      </c>
      <c r="F48" s="1">
        <v>52.51086805091262</v>
      </c>
      <c r="G48" s="1">
        <v>73.573856526730253</v>
      </c>
      <c r="H48" s="1">
        <v>51.917392819692338</v>
      </c>
      <c r="I48" s="1">
        <v>50.327204673208968</v>
      </c>
      <c r="J48" s="1">
        <v>43.118528655388943</v>
      </c>
    </row>
    <row r="49" spans="2:10" x14ac:dyDescent="0.25">
      <c r="B49" s="1">
        <v>9.300000000000001E-3</v>
      </c>
      <c r="C49" s="1">
        <v>89.860137540113357</v>
      </c>
      <c r="D49" s="1">
        <v>58.773086322415985</v>
      </c>
      <c r="E49" s="1">
        <v>57.457065739000484</v>
      </c>
      <c r="F49" s="1">
        <v>52.467274811056562</v>
      </c>
      <c r="G49" s="1">
        <v>73.618385453765029</v>
      </c>
      <c r="H49" s="1">
        <v>51.819483906965623</v>
      </c>
      <c r="I49" s="1">
        <v>49.943117192030662</v>
      </c>
      <c r="J49" s="1">
        <v>43.090944928565797</v>
      </c>
    </row>
    <row r="50" spans="2:10" x14ac:dyDescent="0.25">
      <c r="B50" s="1">
        <v>9.4000000000000004E-3</v>
      </c>
      <c r="C50" s="1">
        <v>89.790844558782211</v>
      </c>
      <c r="D50" s="1">
        <v>58.717503608942671</v>
      </c>
      <c r="E50" s="1">
        <v>57.437102931101712</v>
      </c>
      <c r="F50" s="1">
        <v>52.419343700935286</v>
      </c>
      <c r="G50" s="1">
        <v>73.657629552422591</v>
      </c>
      <c r="H50" s="1">
        <v>52.47837933349242</v>
      </c>
      <c r="I50" s="1">
        <v>49.423685804912104</v>
      </c>
      <c r="J50" s="1">
        <v>43.767283090727055</v>
      </c>
    </row>
    <row r="51" spans="2:10" x14ac:dyDescent="0.25">
      <c r="B51" s="1">
        <v>9.4999999999999998E-3</v>
      </c>
      <c r="C51" s="1">
        <v>89.71642843312398</v>
      </c>
      <c r="D51" s="1">
        <v>58.658616541151375</v>
      </c>
      <c r="E51" s="1">
        <v>56.698588628390837</v>
      </c>
      <c r="F51" s="1">
        <v>52.364367445652647</v>
      </c>
      <c r="G51" s="1">
        <v>73.691731357281611</v>
      </c>
      <c r="H51" s="1">
        <v>51.693680224345677</v>
      </c>
      <c r="I51" s="1">
        <v>50.28408697660052</v>
      </c>
      <c r="J51" s="1">
        <v>43.750072280743339</v>
      </c>
    </row>
    <row r="52" spans="2:10" x14ac:dyDescent="0.25">
      <c r="B52" s="1">
        <v>9.5999999999999992E-3</v>
      </c>
      <c r="C52" s="1">
        <v>89.63706269412279</v>
      </c>
      <c r="D52" s="1">
        <v>58.59654041062447</v>
      </c>
      <c r="E52" s="1">
        <v>56.672318783315333</v>
      </c>
      <c r="F52" s="1">
        <v>52.292620897568497</v>
      </c>
      <c r="G52" s="1">
        <v>73.720829530596916</v>
      </c>
      <c r="H52" s="1">
        <v>51.724730403491264</v>
      </c>
      <c r="I52" s="1">
        <v>49.388213298729134</v>
      </c>
      <c r="J52" s="1">
        <v>43.73015931293024</v>
      </c>
    </row>
    <row r="53" spans="2:10" x14ac:dyDescent="0.25">
      <c r="B53" s="1">
        <v>9.7000000000000003E-3</v>
      </c>
      <c r="C53" s="1">
        <v>89.55291537812829</v>
      </c>
      <c r="D53" s="1">
        <v>57.811762244902994</v>
      </c>
      <c r="E53" s="1">
        <v>56.642925905294433</v>
      </c>
      <c r="F53" s="1">
        <v>52.218296502034256</v>
      </c>
      <c r="G53" s="1">
        <v>73.745058979181138</v>
      </c>
      <c r="H53" s="1">
        <v>52.50954654140849</v>
      </c>
      <c r="I53" s="1">
        <v>50.233337125301539</v>
      </c>
      <c r="J53" s="1">
        <v>43.707628122294807</v>
      </c>
    </row>
    <row r="54" spans="2:10" x14ac:dyDescent="0.25">
      <c r="B54" s="1">
        <v>9.8000000000000014E-3</v>
      </c>
      <c r="C54" s="1">
        <v>89.464149216892267</v>
      </c>
      <c r="D54" s="1">
        <v>57.744473039072105</v>
      </c>
      <c r="E54" s="1">
        <v>56.571208331323312</v>
      </c>
      <c r="F54" s="1">
        <v>52.141490922177738</v>
      </c>
      <c r="G54" s="1">
        <v>73.764550967314406</v>
      </c>
      <c r="H54" s="1">
        <v>52.393177675735998</v>
      </c>
      <c r="I54" s="1">
        <v>49.713117749891254</v>
      </c>
      <c r="J54" s="1">
        <v>43.682560166469827</v>
      </c>
    </row>
    <row r="55" spans="2:10" x14ac:dyDescent="0.25">
      <c r="B55" s="1">
        <v>9.9000000000000008E-3</v>
      </c>
      <c r="C55" s="1">
        <v>89.366142132116153</v>
      </c>
      <c r="D55" s="1">
        <v>58.330294936991407</v>
      </c>
      <c r="E55" s="1">
        <v>57.411368638800504</v>
      </c>
      <c r="F55" s="1">
        <v>52.062297639054172</v>
      </c>
      <c r="G55" s="1">
        <v>73.77943322583306</v>
      </c>
      <c r="H55" s="1">
        <v>53.042336481381817</v>
      </c>
      <c r="I55" s="1">
        <v>49.920143275814233</v>
      </c>
      <c r="J55" s="1">
        <v>43.114206424863625</v>
      </c>
    </row>
    <row r="56" spans="2:10" x14ac:dyDescent="0.25">
      <c r="B56" s="1">
        <v>0.01</v>
      </c>
      <c r="C56" s="1">
        <v>89.261450606455327</v>
      </c>
      <c r="D56" s="1">
        <v>58.194657618390444</v>
      </c>
      <c r="E56" s="1">
        <v>57.372637610132848</v>
      </c>
      <c r="F56" s="1">
        <v>51.980807064037101</v>
      </c>
      <c r="G56" s="1">
        <v>73.774055999053019</v>
      </c>
      <c r="H56" s="1">
        <v>52.210389997122519</v>
      </c>
      <c r="I56" s="1">
        <v>49.266555461585277</v>
      </c>
      <c r="J56" s="1">
        <v>43.084670301429732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I5" sqref="I5:I55"/>
    </sheetView>
  </sheetViews>
  <sheetFormatPr defaultRowHeight="15.75" x14ac:dyDescent="0.25"/>
  <cols>
    <col min="1" max="1" width="9.375" customWidth="1"/>
    <col min="3" max="6" width="7.5" customWidth="1"/>
    <col min="9" max="9" width="9.875" customWidth="1"/>
  </cols>
  <sheetData>
    <row r="1" spans="1:21" x14ac:dyDescent="0.25">
      <c r="B1" s="18" t="s">
        <v>73</v>
      </c>
      <c r="C1" s="36" t="s">
        <v>75</v>
      </c>
      <c r="D1" s="36" t="s">
        <v>76</v>
      </c>
      <c r="E1" s="36" t="s">
        <v>77</v>
      </c>
      <c r="F1" s="37" t="s">
        <v>78</v>
      </c>
      <c r="I1" s="18" t="s">
        <v>74</v>
      </c>
      <c r="J1" s="48" t="s">
        <v>39</v>
      </c>
      <c r="K1" s="48"/>
      <c r="L1" s="48"/>
      <c r="M1" s="48" t="s">
        <v>42</v>
      </c>
      <c r="N1" s="48"/>
      <c r="O1" s="48"/>
      <c r="P1" s="48" t="s">
        <v>43</v>
      </c>
      <c r="Q1" s="48"/>
      <c r="R1" s="48"/>
      <c r="S1" s="48" t="s">
        <v>44</v>
      </c>
      <c r="T1" s="48"/>
      <c r="U1" s="49"/>
    </row>
    <row r="2" spans="1:21" ht="18.75" x14ac:dyDescent="0.35">
      <c r="B2" s="19" t="s">
        <v>9</v>
      </c>
      <c r="C2" s="21" t="s">
        <v>79</v>
      </c>
      <c r="D2" s="21" t="s">
        <v>79</v>
      </c>
      <c r="E2" s="21" t="s">
        <v>79</v>
      </c>
      <c r="F2" s="22" t="s">
        <v>79</v>
      </c>
      <c r="I2" s="19" t="s">
        <v>9</v>
      </c>
      <c r="J2" s="20" t="s">
        <v>40</v>
      </c>
      <c r="K2" s="20" t="s">
        <v>41</v>
      </c>
      <c r="L2" s="21" t="s">
        <v>79</v>
      </c>
      <c r="M2" s="20" t="s">
        <v>40</v>
      </c>
      <c r="N2" s="20" t="s">
        <v>41</v>
      </c>
      <c r="O2" s="21" t="s">
        <v>79</v>
      </c>
      <c r="P2" s="20" t="s">
        <v>40</v>
      </c>
      <c r="Q2" s="20" t="s">
        <v>41</v>
      </c>
      <c r="R2" s="21" t="s">
        <v>79</v>
      </c>
      <c r="S2" s="20" t="s">
        <v>40</v>
      </c>
      <c r="T2" s="20" t="s">
        <v>41</v>
      </c>
      <c r="U2" s="22" t="s">
        <v>79</v>
      </c>
    </row>
    <row r="3" spans="1:21" s="10" customFormat="1" x14ac:dyDescent="0.25">
      <c r="B3" s="23" t="s">
        <v>10</v>
      </c>
      <c r="C3" s="24" t="s">
        <v>47</v>
      </c>
      <c r="D3" s="24" t="s">
        <v>47</v>
      </c>
      <c r="E3" s="24" t="s">
        <v>47</v>
      </c>
      <c r="F3" s="25" t="s">
        <v>47</v>
      </c>
      <c r="I3" s="23" t="s">
        <v>10</v>
      </c>
      <c r="J3" s="24" t="s">
        <v>7</v>
      </c>
      <c r="K3" s="24" t="s">
        <v>7</v>
      </c>
      <c r="L3" s="24" t="s">
        <v>47</v>
      </c>
      <c r="M3" s="24" t="s">
        <v>7</v>
      </c>
      <c r="N3" s="24" t="s">
        <v>7</v>
      </c>
      <c r="O3" s="24" t="s">
        <v>47</v>
      </c>
      <c r="P3" s="24" t="s">
        <v>7</v>
      </c>
      <c r="Q3" s="24" t="s">
        <v>7</v>
      </c>
      <c r="R3" s="24" t="s">
        <v>47</v>
      </c>
      <c r="S3" s="24" t="s">
        <v>7</v>
      </c>
      <c r="T3" s="24" t="s">
        <v>7</v>
      </c>
      <c r="U3" s="25" t="s">
        <v>47</v>
      </c>
    </row>
    <row r="4" spans="1:21" s="11" customFormat="1" x14ac:dyDescent="0.25">
      <c r="A4" s="11" t="s">
        <v>45</v>
      </c>
      <c r="B4" s="26" t="s">
        <v>46</v>
      </c>
      <c r="C4" s="38">
        <f>AVERAGE(C5:C55)*100</f>
        <v>0.5996403309484104</v>
      </c>
      <c r="D4" s="38">
        <f t="shared" ref="D4:F4" si="0">AVERAGE(D5:D55)*100</f>
        <v>0.94490219355310812</v>
      </c>
      <c r="E4" s="38">
        <f t="shared" si="0"/>
        <v>0</v>
      </c>
      <c r="F4" s="39">
        <f t="shared" si="0"/>
        <v>0</v>
      </c>
      <c r="I4" s="26" t="s">
        <v>46</v>
      </c>
      <c r="J4" s="27" t="s">
        <v>46</v>
      </c>
      <c r="K4" s="27" t="s">
        <v>46</v>
      </c>
      <c r="L4" s="28" t="e">
        <f>AVERAGE(L5:L55)</f>
        <v>#VALUE!</v>
      </c>
      <c r="M4" s="27" t="s">
        <v>46</v>
      </c>
      <c r="N4" s="27" t="s">
        <v>46</v>
      </c>
      <c r="O4" s="28" t="e">
        <f>AVERAGE(O5:O55)</f>
        <v>#VALUE!</v>
      </c>
      <c r="P4" s="27" t="s">
        <v>46</v>
      </c>
      <c r="Q4" s="27" t="s">
        <v>46</v>
      </c>
      <c r="R4" s="28" t="e">
        <f>AVERAGE(R5:R55)</f>
        <v>#VALUE!</v>
      </c>
      <c r="S4" s="27" t="s">
        <v>46</v>
      </c>
      <c r="T4" s="27" t="s">
        <v>46</v>
      </c>
      <c r="U4" s="29" t="e">
        <f>AVERAGE(U5:U55)</f>
        <v>#VALUE!</v>
      </c>
    </row>
    <row r="5" spans="1:21" x14ac:dyDescent="0.25">
      <c r="B5" s="30">
        <v>5.0000000000000001E-3</v>
      </c>
      <c r="C5" s="31">
        <v>4.9744671431692063E-3</v>
      </c>
      <c r="D5" s="31">
        <v>7.3076947663985774E-3</v>
      </c>
      <c r="E5" s="31">
        <v>0</v>
      </c>
      <c r="F5" s="32">
        <v>0</v>
      </c>
      <c r="I5" s="30">
        <v>5.0000000000000001E-3</v>
      </c>
      <c r="J5" s="31"/>
      <c r="K5" s="31"/>
      <c r="L5" s="31" t="e">
        <f>IF(ISNUMBER(J5),ABS(J5-K5)/J5," ")*100</f>
        <v>#VALUE!</v>
      </c>
      <c r="M5" s="31"/>
      <c r="N5" s="31"/>
      <c r="O5" s="31" t="e">
        <f>IF(ISNUMBER(M5),ABS(M5-N5)/M5," ")*100</f>
        <v>#VALUE!</v>
      </c>
      <c r="P5" s="31"/>
      <c r="Q5" s="31"/>
      <c r="R5" s="31" t="e">
        <f>IF(ISNUMBER(P5),ABS(P5-Q5)/P5," ")*100</f>
        <v>#VALUE!</v>
      </c>
      <c r="S5" s="31"/>
      <c r="T5" s="31"/>
      <c r="U5" s="32" t="e">
        <f>IF(ISNUMBER(S5),ABS(S5-T5)/S5," ")*100</f>
        <v>#VALUE!</v>
      </c>
    </row>
    <row r="6" spans="1:21" x14ac:dyDescent="0.25">
      <c r="B6" s="30">
        <v>5.0999999999999995E-3</v>
      </c>
      <c r="C6" s="31">
        <v>4.9981015031057762E-3</v>
      </c>
      <c r="D6" s="31">
        <v>7.6809474600818897E-3</v>
      </c>
      <c r="E6" s="31">
        <v>0</v>
      </c>
      <c r="F6" s="32">
        <v>0</v>
      </c>
      <c r="I6" s="30">
        <v>5.0999999999999995E-3</v>
      </c>
      <c r="J6" s="31"/>
      <c r="K6" s="31"/>
      <c r="L6" s="31" t="e">
        <f t="shared" ref="L6:L55" si="1">IF(ISNUMBER(J6),ABS(J6-K6)/J6," ")*100</f>
        <v>#VALUE!</v>
      </c>
      <c r="M6" s="31"/>
      <c r="N6" s="31"/>
      <c r="O6" s="31" t="e">
        <f t="shared" ref="O6:O55" si="2">IF(ISNUMBER(M6),ABS(M6-N6)/M6," ")*100</f>
        <v>#VALUE!</v>
      </c>
      <c r="P6" s="31"/>
      <c r="Q6" s="31"/>
      <c r="R6" s="31" t="e">
        <f t="shared" ref="R6:R55" si="3">IF(ISNUMBER(P6),ABS(P6-Q6)/P6," ")*100</f>
        <v>#VALUE!</v>
      </c>
      <c r="S6" s="31"/>
      <c r="T6" s="31"/>
      <c r="U6" s="32" t="e">
        <f t="shared" ref="U6:U55" si="4">IF(ISNUMBER(S6),ABS(S6-T6)/S6," ")*100</f>
        <v>#VALUE!</v>
      </c>
    </row>
    <row r="7" spans="1:21" x14ac:dyDescent="0.25">
      <c r="B7" s="30">
        <v>5.2000000000000006E-3</v>
      </c>
      <c r="C7" s="31">
        <v>5.0171320396570169E-3</v>
      </c>
      <c r="D7" s="31">
        <v>8.0646137779109041E-3</v>
      </c>
      <c r="E7" s="31">
        <v>0</v>
      </c>
      <c r="F7" s="32">
        <v>0</v>
      </c>
      <c r="I7" s="30">
        <v>5.2000000000000006E-3</v>
      </c>
      <c r="J7" s="31"/>
      <c r="K7" s="31"/>
      <c r="L7" s="31" t="e">
        <f t="shared" si="1"/>
        <v>#VALUE!</v>
      </c>
      <c r="M7" s="31"/>
      <c r="N7" s="31"/>
      <c r="O7" s="31" t="e">
        <f t="shared" si="2"/>
        <v>#VALUE!</v>
      </c>
      <c r="P7" s="31"/>
      <c r="Q7" s="31"/>
      <c r="R7" s="31" t="e">
        <f t="shared" si="3"/>
        <v>#VALUE!</v>
      </c>
      <c r="S7" s="31"/>
      <c r="T7" s="31"/>
      <c r="U7" s="32" t="e">
        <f t="shared" si="4"/>
        <v>#VALUE!</v>
      </c>
    </row>
    <row r="8" spans="1:21" x14ac:dyDescent="0.25">
      <c r="B8" s="30">
        <v>5.3E-3</v>
      </c>
      <c r="C8" s="31">
        <v>5.0315904719935639E-3</v>
      </c>
      <c r="D8" s="31">
        <v>8.4586592335826362E-3</v>
      </c>
      <c r="E8" s="31">
        <v>0</v>
      </c>
      <c r="F8" s="32">
        <v>0</v>
      </c>
      <c r="I8" s="30">
        <v>5.3E-3</v>
      </c>
      <c r="J8" s="31"/>
      <c r="K8" s="31"/>
      <c r="L8" s="31" t="e">
        <f t="shared" si="1"/>
        <v>#VALUE!</v>
      </c>
      <c r="M8" s="31"/>
      <c r="N8" s="31"/>
      <c r="O8" s="31" t="e">
        <f t="shared" si="2"/>
        <v>#VALUE!</v>
      </c>
      <c r="P8" s="31"/>
      <c r="Q8" s="31"/>
      <c r="R8" s="31" t="e">
        <f t="shared" si="3"/>
        <v>#VALUE!</v>
      </c>
      <c r="S8" s="31"/>
      <c r="T8" s="31"/>
      <c r="U8" s="32" t="e">
        <f t="shared" si="4"/>
        <v>#VALUE!</v>
      </c>
    </row>
    <row r="9" spans="1:21" x14ac:dyDescent="0.25">
      <c r="B9" s="30">
        <v>5.4000000000000003E-3</v>
      </c>
      <c r="C9" s="31">
        <v>5.0415112473914114E-3</v>
      </c>
      <c r="D9" s="31">
        <v>8.86304327921476E-3</v>
      </c>
      <c r="E9" s="31">
        <v>0</v>
      </c>
      <c r="F9" s="32">
        <v>0</v>
      </c>
      <c r="I9" s="30">
        <v>5.4000000000000003E-3</v>
      </c>
      <c r="J9" s="31"/>
      <c r="K9" s="31"/>
      <c r="L9" s="31" t="e">
        <f t="shared" si="1"/>
        <v>#VALUE!</v>
      </c>
      <c r="M9" s="31"/>
      <c r="N9" s="31"/>
      <c r="O9" s="31" t="e">
        <f t="shared" si="2"/>
        <v>#VALUE!</v>
      </c>
      <c r="P9" s="31"/>
      <c r="Q9" s="31"/>
      <c r="R9" s="31" t="e">
        <f t="shared" si="3"/>
        <v>#VALUE!</v>
      </c>
      <c r="S9" s="31"/>
      <c r="T9" s="31"/>
      <c r="U9" s="32" t="e">
        <f t="shared" si="4"/>
        <v>#VALUE!</v>
      </c>
    </row>
    <row r="10" spans="1:21" x14ac:dyDescent="0.25">
      <c r="B10" s="30">
        <v>5.4999999999999997E-3</v>
      </c>
      <c r="C10" s="31">
        <v>5.0469312874278499E-3</v>
      </c>
      <c r="D10" s="31">
        <v>9.2777196354123913E-3</v>
      </c>
      <c r="E10" s="31">
        <v>0</v>
      </c>
      <c r="F10" s="32">
        <v>0</v>
      </c>
      <c r="I10" s="30">
        <v>5.4999999999999997E-3</v>
      </c>
      <c r="J10" s="31"/>
      <c r="K10" s="31"/>
      <c r="L10" s="31" t="e">
        <f t="shared" si="1"/>
        <v>#VALUE!</v>
      </c>
      <c r="M10" s="31"/>
      <c r="N10" s="31"/>
      <c r="O10" s="31" t="e">
        <f t="shared" si="2"/>
        <v>#VALUE!</v>
      </c>
      <c r="P10" s="31"/>
      <c r="Q10" s="31"/>
      <c r="R10" s="31" t="e">
        <f t="shared" si="3"/>
        <v>#VALUE!</v>
      </c>
      <c r="S10" s="31"/>
      <c r="T10" s="31"/>
      <c r="U10" s="32" t="e">
        <f t="shared" si="4"/>
        <v>#VALUE!</v>
      </c>
    </row>
    <row r="11" spans="1:21" x14ac:dyDescent="0.25">
      <c r="B11" s="30">
        <v>5.5999999999999999E-3</v>
      </c>
      <c r="C11" s="31">
        <v>5.0478897524279557E-3</v>
      </c>
      <c r="D11" s="31">
        <v>8.1877567075468692E-3</v>
      </c>
      <c r="E11" s="31">
        <v>0</v>
      </c>
      <c r="F11" s="32">
        <v>0</v>
      </c>
      <c r="I11" s="30">
        <v>5.5999999999999999E-3</v>
      </c>
      <c r="J11" s="31"/>
      <c r="K11" s="31"/>
      <c r="L11" s="31" t="e">
        <f t="shared" si="1"/>
        <v>#VALUE!</v>
      </c>
      <c r="M11" s="31"/>
      <c r="N11" s="31"/>
      <c r="O11" s="31" t="e">
        <f t="shared" si="2"/>
        <v>#VALUE!</v>
      </c>
      <c r="P11" s="31"/>
      <c r="Q11" s="31"/>
      <c r="R11" s="31" t="e">
        <f t="shared" si="3"/>
        <v>#VALUE!</v>
      </c>
      <c r="S11" s="31"/>
      <c r="T11" s="31"/>
      <c r="U11" s="32" t="e">
        <f t="shared" si="4"/>
        <v>#VALUE!</v>
      </c>
    </row>
    <row r="12" spans="1:21" x14ac:dyDescent="0.25">
      <c r="B12" s="30">
        <v>5.7000000000000002E-3</v>
      </c>
      <c r="C12" s="31">
        <v>6.7009652488954604E-3</v>
      </c>
      <c r="D12" s="31">
        <v>8.5905170804945266E-3</v>
      </c>
      <c r="E12" s="31">
        <v>0</v>
      </c>
      <c r="F12" s="32">
        <v>0</v>
      </c>
      <c r="I12" s="30">
        <v>5.7000000000000002E-3</v>
      </c>
      <c r="J12" s="31"/>
      <c r="K12" s="31"/>
      <c r="L12" s="31" t="e">
        <f t="shared" si="1"/>
        <v>#VALUE!</v>
      </c>
      <c r="M12" s="31"/>
      <c r="N12" s="31"/>
      <c r="O12" s="31" t="e">
        <f t="shared" si="2"/>
        <v>#VALUE!</v>
      </c>
      <c r="P12" s="31"/>
      <c r="Q12" s="31"/>
      <c r="R12" s="31" t="e">
        <f t="shared" si="3"/>
        <v>#VALUE!</v>
      </c>
      <c r="S12" s="31"/>
      <c r="T12" s="31"/>
      <c r="U12" s="32" t="e">
        <f t="shared" si="4"/>
        <v>#VALUE!</v>
      </c>
    </row>
    <row r="13" spans="1:21" x14ac:dyDescent="0.25">
      <c r="B13" s="30">
        <v>5.7999999999999996E-3</v>
      </c>
      <c r="C13" s="31">
        <v>6.7299701568423013E-3</v>
      </c>
      <c r="D13" s="31">
        <v>9.0035372477407678E-3</v>
      </c>
      <c r="E13" s="31">
        <v>0</v>
      </c>
      <c r="F13" s="32">
        <v>0</v>
      </c>
      <c r="I13" s="30">
        <v>5.7999999999999996E-3</v>
      </c>
      <c r="J13" s="31"/>
      <c r="K13" s="31"/>
      <c r="L13" s="31" t="e">
        <f t="shared" si="1"/>
        <v>#VALUE!</v>
      </c>
      <c r="M13" s="31"/>
      <c r="N13" s="31"/>
      <c r="O13" s="31" t="e">
        <f t="shared" si="2"/>
        <v>#VALUE!</v>
      </c>
      <c r="P13" s="31"/>
      <c r="Q13" s="31"/>
      <c r="R13" s="31" t="e">
        <f t="shared" si="3"/>
        <v>#VALUE!</v>
      </c>
      <c r="S13" s="31"/>
      <c r="T13" s="31"/>
      <c r="U13" s="32" t="e">
        <f t="shared" si="4"/>
        <v>#VALUE!</v>
      </c>
    </row>
    <row r="14" spans="1:21" x14ac:dyDescent="0.25">
      <c r="B14" s="30">
        <v>5.9000000000000007E-3</v>
      </c>
      <c r="C14" s="31">
        <v>6.7545797029953183E-3</v>
      </c>
      <c r="D14" s="31">
        <v>7.8093185218443793E-3</v>
      </c>
      <c r="E14" s="31">
        <v>0</v>
      </c>
      <c r="F14" s="32">
        <v>0</v>
      </c>
      <c r="I14" s="30">
        <v>5.9000000000000007E-3</v>
      </c>
      <c r="J14" s="31"/>
      <c r="K14" s="31"/>
      <c r="L14" s="31" t="e">
        <f t="shared" si="1"/>
        <v>#VALUE!</v>
      </c>
      <c r="M14" s="31"/>
      <c r="N14" s="31"/>
      <c r="O14" s="31" t="e">
        <f t="shared" si="2"/>
        <v>#VALUE!</v>
      </c>
      <c r="P14" s="31"/>
      <c r="Q14" s="31"/>
      <c r="R14" s="31" t="e">
        <f t="shared" si="3"/>
        <v>#VALUE!</v>
      </c>
      <c r="S14" s="31"/>
      <c r="T14" s="31"/>
      <c r="U14" s="32" t="e">
        <f t="shared" si="4"/>
        <v>#VALUE!</v>
      </c>
    </row>
    <row r="15" spans="1:21" x14ac:dyDescent="0.25">
      <c r="B15" s="30">
        <v>6.0000000000000001E-3</v>
      </c>
      <c r="C15" s="31">
        <v>6.7748339980194536E-3</v>
      </c>
      <c r="D15" s="31">
        <v>8.2106494963613882E-3</v>
      </c>
      <c r="E15" s="31">
        <v>0</v>
      </c>
      <c r="F15" s="32">
        <v>0</v>
      </c>
      <c r="I15" s="30">
        <v>6.0000000000000001E-3</v>
      </c>
      <c r="J15" s="31"/>
      <c r="K15" s="31"/>
      <c r="L15" s="31" t="e">
        <f t="shared" si="1"/>
        <v>#VALUE!</v>
      </c>
      <c r="M15" s="31"/>
      <c r="N15" s="31"/>
      <c r="O15" s="31" t="e">
        <f t="shared" si="2"/>
        <v>#VALUE!</v>
      </c>
      <c r="P15" s="31"/>
      <c r="Q15" s="31"/>
      <c r="R15" s="31" t="e">
        <f t="shared" si="3"/>
        <v>#VALUE!</v>
      </c>
      <c r="S15" s="31"/>
      <c r="T15" s="31"/>
      <c r="U15" s="32" t="e">
        <f t="shared" si="4"/>
        <v>#VALUE!</v>
      </c>
    </row>
    <row r="16" spans="1:21" x14ac:dyDescent="0.25">
      <c r="B16" s="30">
        <v>6.0999999999999995E-3</v>
      </c>
      <c r="C16" s="31">
        <v>6.7907747719791033E-3</v>
      </c>
      <c r="D16" s="31">
        <v>8.6221950186207569E-3</v>
      </c>
      <c r="E16" s="31">
        <v>0</v>
      </c>
      <c r="F16" s="32">
        <v>0</v>
      </c>
      <c r="I16" s="30">
        <v>6.0999999999999995E-3</v>
      </c>
      <c r="J16" s="31"/>
      <c r="K16" s="31"/>
      <c r="L16" s="31" t="e">
        <f t="shared" si="1"/>
        <v>#VALUE!</v>
      </c>
      <c r="M16" s="31"/>
      <c r="N16" s="31"/>
      <c r="O16" s="31" t="e">
        <f t="shared" si="2"/>
        <v>#VALUE!</v>
      </c>
      <c r="P16" s="31"/>
      <c r="Q16" s="31"/>
      <c r="R16" s="31" t="e">
        <f t="shared" si="3"/>
        <v>#VALUE!</v>
      </c>
      <c r="S16" s="31"/>
      <c r="T16" s="31"/>
      <c r="U16" s="32" t="e">
        <f t="shared" si="4"/>
        <v>#VALUE!</v>
      </c>
    </row>
    <row r="17" spans="2:21" x14ac:dyDescent="0.25">
      <c r="B17" s="30">
        <v>6.2000000000000006E-3</v>
      </c>
      <c r="C17" s="31">
        <v>6.8024452082948873E-3</v>
      </c>
      <c r="D17" s="31">
        <v>9.0438848002065107E-3</v>
      </c>
      <c r="E17" s="31">
        <v>0</v>
      </c>
      <c r="F17" s="32">
        <v>0</v>
      </c>
      <c r="I17" s="30">
        <v>6.2000000000000006E-3</v>
      </c>
      <c r="J17" s="31"/>
      <c r="K17" s="31"/>
      <c r="L17" s="31" t="e">
        <f t="shared" si="1"/>
        <v>#VALUE!</v>
      </c>
      <c r="M17" s="31"/>
      <c r="N17" s="31"/>
      <c r="O17" s="31" t="e">
        <f t="shared" si="2"/>
        <v>#VALUE!</v>
      </c>
      <c r="P17" s="31"/>
      <c r="Q17" s="31"/>
      <c r="R17" s="31" t="e">
        <f t="shared" si="3"/>
        <v>#VALUE!</v>
      </c>
      <c r="S17" s="31"/>
      <c r="T17" s="31"/>
      <c r="U17" s="32" t="e">
        <f t="shared" si="4"/>
        <v>#VALUE!</v>
      </c>
    </row>
    <row r="18" spans="2:21" x14ac:dyDescent="0.25">
      <c r="B18" s="30">
        <v>6.3E-3</v>
      </c>
      <c r="C18" s="31">
        <v>6.8098897893877543E-3</v>
      </c>
      <c r="D18" s="31">
        <v>9.4756445024163447E-3</v>
      </c>
      <c r="E18" s="31">
        <v>0</v>
      </c>
      <c r="F18" s="32">
        <v>0</v>
      </c>
      <c r="I18" s="30">
        <v>6.3E-3</v>
      </c>
      <c r="J18" s="31"/>
      <c r="K18" s="31"/>
      <c r="L18" s="31" t="e">
        <f t="shared" si="1"/>
        <v>#VALUE!</v>
      </c>
      <c r="M18" s="31"/>
      <c r="N18" s="31"/>
      <c r="O18" s="31" t="e">
        <f t="shared" si="2"/>
        <v>#VALUE!</v>
      </c>
      <c r="P18" s="31"/>
      <c r="Q18" s="31"/>
      <c r="R18" s="31" t="e">
        <f t="shared" si="3"/>
        <v>#VALUE!</v>
      </c>
      <c r="S18" s="31"/>
      <c r="T18" s="31"/>
      <c r="U18" s="32" t="e">
        <f t="shared" si="4"/>
        <v>#VALUE!</v>
      </c>
    </row>
    <row r="19" spans="2:21" x14ac:dyDescent="0.25">
      <c r="B19" s="30">
        <v>6.4000000000000003E-3</v>
      </c>
      <c r="C19" s="31">
        <v>6.8131541534335472E-3</v>
      </c>
      <c r="D19" s="31">
        <v>9.9173960059791358E-3</v>
      </c>
      <c r="E19" s="31">
        <v>0</v>
      </c>
      <c r="F19" s="32">
        <v>0</v>
      </c>
      <c r="I19" s="30">
        <v>6.4000000000000003E-3</v>
      </c>
      <c r="J19" s="31"/>
      <c r="K19" s="31"/>
      <c r="L19" s="31" t="e">
        <f t="shared" si="1"/>
        <v>#VALUE!</v>
      </c>
      <c r="M19" s="31"/>
      <c r="N19" s="31"/>
      <c r="O19" s="31" t="e">
        <f t="shared" si="2"/>
        <v>#VALUE!</v>
      </c>
      <c r="P19" s="31"/>
      <c r="Q19" s="31"/>
      <c r="R19" s="31" t="e">
        <f t="shared" si="3"/>
        <v>#VALUE!</v>
      </c>
      <c r="S19" s="31"/>
      <c r="T19" s="31"/>
      <c r="U19" s="32" t="e">
        <f t="shared" si="4"/>
        <v>#VALUE!</v>
      </c>
    </row>
    <row r="20" spans="2:21" x14ac:dyDescent="0.25">
      <c r="B20" s="30">
        <v>6.5000000000000006E-3</v>
      </c>
      <c r="C20" s="31">
        <v>6.8122849609382847E-3</v>
      </c>
      <c r="D20" s="31">
        <v>1.0369057669588014E-2</v>
      </c>
      <c r="E20" s="31">
        <v>0</v>
      </c>
      <c r="F20" s="32">
        <v>0</v>
      </c>
      <c r="I20" s="30">
        <v>6.5000000000000006E-3</v>
      </c>
      <c r="J20" s="31"/>
      <c r="K20" s="31"/>
      <c r="L20" s="31" t="e">
        <f t="shared" si="1"/>
        <v>#VALUE!</v>
      </c>
      <c r="M20" s="31"/>
      <c r="N20" s="31"/>
      <c r="O20" s="31" t="e">
        <f t="shared" si="2"/>
        <v>#VALUE!</v>
      </c>
      <c r="P20" s="31"/>
      <c r="Q20" s="31"/>
      <c r="R20" s="31" t="e">
        <f t="shared" si="3"/>
        <v>#VALUE!</v>
      </c>
      <c r="S20" s="31"/>
      <c r="T20" s="31"/>
      <c r="U20" s="32" t="e">
        <f t="shared" si="4"/>
        <v>#VALUE!</v>
      </c>
    </row>
    <row r="21" spans="2:21" x14ac:dyDescent="0.25">
      <c r="B21" s="30">
        <v>6.6E-3</v>
      </c>
      <c r="C21" s="31">
        <v>6.8073297711457176E-3</v>
      </c>
      <c r="D21" s="31">
        <v>8.0230752865982479E-3</v>
      </c>
      <c r="E21" s="31">
        <v>0</v>
      </c>
      <c r="F21" s="32">
        <v>0</v>
      </c>
      <c r="I21" s="30">
        <v>6.6E-3</v>
      </c>
      <c r="J21" s="31"/>
      <c r="K21" s="31"/>
      <c r="L21" s="31" t="e">
        <f t="shared" si="1"/>
        <v>#VALUE!</v>
      </c>
      <c r="M21" s="31"/>
      <c r="N21" s="31"/>
      <c r="O21" s="31" t="e">
        <f t="shared" si="2"/>
        <v>#VALUE!</v>
      </c>
      <c r="P21" s="31"/>
      <c r="Q21" s="31"/>
      <c r="R21" s="31" t="e">
        <f t="shared" si="3"/>
        <v>#VALUE!</v>
      </c>
      <c r="S21" s="31"/>
      <c r="T21" s="31"/>
      <c r="U21" s="32" t="e">
        <f t="shared" si="4"/>
        <v>#VALUE!</v>
      </c>
    </row>
    <row r="22" spans="2:21" x14ac:dyDescent="0.25">
      <c r="B22" s="30">
        <v>6.7000000000000002E-3</v>
      </c>
      <c r="C22" s="31">
        <v>6.7983369270930554E-3</v>
      </c>
      <c r="D22" s="31">
        <v>8.0708039759597606E-3</v>
      </c>
      <c r="E22" s="31">
        <v>0</v>
      </c>
      <c r="F22" s="32">
        <v>0</v>
      </c>
      <c r="I22" s="30">
        <v>6.7000000000000002E-3</v>
      </c>
      <c r="J22" s="31"/>
      <c r="K22" s="31"/>
      <c r="L22" s="31" t="e">
        <f t="shared" si="1"/>
        <v>#VALUE!</v>
      </c>
      <c r="M22" s="31"/>
      <c r="N22" s="31"/>
      <c r="O22" s="31" t="e">
        <f t="shared" si="2"/>
        <v>#VALUE!</v>
      </c>
      <c r="P22" s="31"/>
      <c r="Q22" s="31"/>
      <c r="R22" s="31" t="e">
        <f t="shared" si="3"/>
        <v>#VALUE!</v>
      </c>
      <c r="S22" s="31"/>
      <c r="T22" s="31"/>
      <c r="U22" s="32" t="e">
        <f t="shared" si="4"/>
        <v>#VALUE!</v>
      </c>
    </row>
    <row r="23" spans="2:21" x14ac:dyDescent="0.25">
      <c r="B23" s="30">
        <v>6.7999999999999996E-3</v>
      </c>
      <c r="C23" s="31">
        <v>6.7853554487403347E-3</v>
      </c>
      <c r="D23" s="31">
        <v>8.1156216562777335E-3</v>
      </c>
      <c r="E23" s="31">
        <v>0</v>
      </c>
      <c r="F23" s="32">
        <v>0</v>
      </c>
      <c r="I23" s="30">
        <v>6.7999999999999996E-3</v>
      </c>
      <c r="J23" s="31"/>
      <c r="K23" s="31"/>
      <c r="L23" s="31" t="e">
        <f t="shared" si="1"/>
        <v>#VALUE!</v>
      </c>
      <c r="M23" s="31"/>
      <c r="N23" s="31"/>
      <c r="O23" s="31" t="e">
        <f t="shared" si="2"/>
        <v>#VALUE!</v>
      </c>
      <c r="P23" s="31"/>
      <c r="Q23" s="31"/>
      <c r="R23" s="31" t="e">
        <f t="shared" si="3"/>
        <v>#VALUE!</v>
      </c>
      <c r="S23" s="31"/>
      <c r="T23" s="31"/>
      <c r="U23" s="32" t="e">
        <f t="shared" si="4"/>
        <v>#VALUE!</v>
      </c>
    </row>
    <row r="24" spans="2:21" x14ac:dyDescent="0.25">
      <c r="B24" s="30">
        <v>6.9000000000000008E-3</v>
      </c>
      <c r="C24" s="31">
        <v>6.768434934175175E-3</v>
      </c>
      <c r="D24" s="31">
        <v>8.3913503108257251E-3</v>
      </c>
      <c r="E24" s="31">
        <v>0</v>
      </c>
      <c r="F24" s="32">
        <v>0</v>
      </c>
      <c r="I24" s="30">
        <v>6.9000000000000008E-3</v>
      </c>
      <c r="J24" s="31"/>
      <c r="K24" s="31"/>
      <c r="L24" s="31" t="e">
        <f t="shared" si="1"/>
        <v>#VALUE!</v>
      </c>
      <c r="M24" s="31"/>
      <c r="N24" s="31"/>
      <c r="O24" s="31" t="e">
        <f t="shared" si="2"/>
        <v>#VALUE!</v>
      </c>
      <c r="P24" s="31"/>
      <c r="Q24" s="31"/>
      <c r="R24" s="31" t="e">
        <f t="shared" si="3"/>
        <v>#VALUE!</v>
      </c>
      <c r="S24" s="31"/>
      <c r="T24" s="31"/>
      <c r="U24" s="32" t="e">
        <f t="shared" si="4"/>
        <v>#VALUE!</v>
      </c>
    </row>
    <row r="25" spans="2:21" x14ac:dyDescent="0.25">
      <c r="B25" s="30">
        <v>7.0000000000000001E-3</v>
      </c>
      <c r="C25" s="31">
        <v>6.7476254675205918E-3</v>
      </c>
      <c r="D25" s="31">
        <v>8.8302221358630365E-3</v>
      </c>
      <c r="E25" s="31">
        <v>0</v>
      </c>
      <c r="F25" s="32">
        <v>0</v>
      </c>
      <c r="I25" s="30">
        <v>7.0000000000000001E-3</v>
      </c>
      <c r="J25" s="31"/>
      <c r="K25" s="31"/>
      <c r="L25" s="31" t="e">
        <f t="shared" si="1"/>
        <v>#VALUE!</v>
      </c>
      <c r="M25" s="31"/>
      <c r="N25" s="31"/>
      <c r="O25" s="31" t="e">
        <f t="shared" si="2"/>
        <v>#VALUE!</v>
      </c>
      <c r="P25" s="31"/>
      <c r="Q25" s="31"/>
      <c r="R25" s="31" t="e">
        <f t="shared" si="3"/>
        <v>#VALUE!</v>
      </c>
      <c r="S25" s="31"/>
      <c r="T25" s="31"/>
      <c r="U25" s="32" t="e">
        <f t="shared" si="4"/>
        <v>#VALUE!</v>
      </c>
    </row>
    <row r="26" spans="2:21" x14ac:dyDescent="0.25">
      <c r="B26" s="30">
        <v>7.0999999999999995E-3</v>
      </c>
      <c r="C26" s="31">
        <v>6.7229775337672897E-3</v>
      </c>
      <c r="D26" s="31">
        <v>9.2788145241486514E-3</v>
      </c>
      <c r="E26" s="31">
        <v>0</v>
      </c>
      <c r="F26" s="32">
        <v>0</v>
      </c>
      <c r="I26" s="30">
        <v>7.0999999999999995E-3</v>
      </c>
      <c r="J26" s="31"/>
      <c r="K26" s="31"/>
      <c r="L26" s="31" t="e">
        <f t="shared" si="1"/>
        <v>#VALUE!</v>
      </c>
      <c r="M26" s="31"/>
      <c r="N26" s="31"/>
      <c r="O26" s="31" t="e">
        <f t="shared" si="2"/>
        <v>#VALUE!</v>
      </c>
      <c r="P26" s="31"/>
      <c r="Q26" s="31"/>
      <c r="R26" s="31" t="e">
        <f t="shared" si="3"/>
        <v>#VALUE!</v>
      </c>
      <c r="S26" s="31"/>
      <c r="T26" s="31"/>
      <c r="U26" s="32" t="e">
        <f t="shared" si="4"/>
        <v>#VALUE!</v>
      </c>
    </row>
    <row r="27" spans="2:21" x14ac:dyDescent="0.25">
      <c r="B27" s="30">
        <v>7.2000000000000007E-3</v>
      </c>
      <c r="C27" s="31">
        <v>6.6945419396552009E-3</v>
      </c>
      <c r="D27" s="31">
        <v>9.7370305940353008E-3</v>
      </c>
      <c r="E27" s="31">
        <v>0</v>
      </c>
      <c r="F27" s="32">
        <v>0</v>
      </c>
      <c r="I27" s="30">
        <v>7.2000000000000007E-3</v>
      </c>
      <c r="J27" s="31"/>
      <c r="K27" s="31"/>
      <c r="L27" s="31" t="e">
        <f t="shared" si="1"/>
        <v>#VALUE!</v>
      </c>
      <c r="M27" s="31"/>
      <c r="N27" s="31"/>
      <c r="O27" s="31" t="e">
        <f t="shared" si="2"/>
        <v>#VALUE!</v>
      </c>
      <c r="P27" s="31"/>
      <c r="Q27" s="31"/>
      <c r="R27" s="31" t="e">
        <f t="shared" si="3"/>
        <v>#VALUE!</v>
      </c>
      <c r="S27" s="31"/>
      <c r="T27" s="31"/>
      <c r="U27" s="32" t="e">
        <f t="shared" si="4"/>
        <v>#VALUE!</v>
      </c>
    </row>
    <row r="28" spans="2:21" x14ac:dyDescent="0.25">
      <c r="B28" s="30">
        <v>7.3000000000000009E-3</v>
      </c>
      <c r="C28" s="31">
        <v>6.6623697405686416E-3</v>
      </c>
      <c r="D28" s="31">
        <v>1.0204771296178123E-2</v>
      </c>
      <c r="E28" s="31">
        <v>0</v>
      </c>
      <c r="F28" s="32">
        <v>0</v>
      </c>
      <c r="I28" s="30">
        <v>7.3000000000000009E-3</v>
      </c>
      <c r="J28" s="31"/>
      <c r="K28" s="31"/>
      <c r="L28" s="31" t="e">
        <f t="shared" si="1"/>
        <v>#VALUE!</v>
      </c>
      <c r="M28" s="31"/>
      <c r="N28" s="31"/>
      <c r="O28" s="31" t="e">
        <f t="shared" si="2"/>
        <v>#VALUE!</v>
      </c>
      <c r="P28" s="31"/>
      <c r="Q28" s="31"/>
      <c r="R28" s="31" t="e">
        <f t="shared" si="3"/>
        <v>#VALUE!</v>
      </c>
      <c r="S28" s="31"/>
      <c r="T28" s="31"/>
      <c r="U28" s="32" t="e">
        <f t="shared" si="4"/>
        <v>#VALUE!</v>
      </c>
    </row>
    <row r="29" spans="2:21" x14ac:dyDescent="0.25">
      <c r="B29" s="30">
        <v>7.4000000000000003E-3</v>
      </c>
      <c r="C29" s="31">
        <v>6.6265121724595555E-3</v>
      </c>
      <c r="D29" s="31">
        <v>1.0681935602726412E-2</v>
      </c>
      <c r="E29" s="31">
        <v>0</v>
      </c>
      <c r="F29" s="32">
        <v>0</v>
      </c>
      <c r="I29" s="30">
        <v>7.4000000000000003E-3</v>
      </c>
      <c r="J29" s="31"/>
      <c r="K29" s="31"/>
      <c r="L29" s="31" t="e">
        <f t="shared" si="1"/>
        <v>#VALUE!</v>
      </c>
      <c r="M29" s="31"/>
      <c r="N29" s="31"/>
      <c r="O29" s="31" t="e">
        <f t="shared" si="2"/>
        <v>#VALUE!</v>
      </c>
      <c r="P29" s="31"/>
      <c r="Q29" s="31"/>
      <c r="R29" s="31" t="e">
        <f t="shared" si="3"/>
        <v>#VALUE!</v>
      </c>
      <c r="S29" s="31"/>
      <c r="T29" s="31"/>
      <c r="U29" s="32" t="e">
        <f t="shared" si="4"/>
        <v>#VALUE!</v>
      </c>
    </row>
    <row r="30" spans="2:21" x14ac:dyDescent="0.25">
      <c r="B30" s="30">
        <v>7.4999999999999997E-3</v>
      </c>
      <c r="C30" s="31">
        <v>6.5870205892233713E-3</v>
      </c>
      <c r="D30" s="31">
        <v>1.116842068718908E-2</v>
      </c>
      <c r="E30" s="31">
        <v>0</v>
      </c>
      <c r="F30" s="32">
        <v>0</v>
      </c>
      <c r="I30" s="30">
        <v>7.4999999999999997E-3</v>
      </c>
      <c r="J30" s="31"/>
      <c r="K30" s="31"/>
      <c r="L30" s="31" t="e">
        <f t="shared" si="1"/>
        <v>#VALUE!</v>
      </c>
      <c r="M30" s="31"/>
      <c r="N30" s="31"/>
      <c r="O30" s="31" t="e">
        <f t="shared" si="2"/>
        <v>#VALUE!</v>
      </c>
      <c r="P30" s="31"/>
      <c r="Q30" s="31"/>
      <c r="R30" s="31" t="e">
        <f t="shared" si="3"/>
        <v>#VALUE!</v>
      </c>
      <c r="S30" s="31"/>
      <c r="T30" s="31"/>
      <c r="U30" s="32" t="e">
        <f t="shared" si="4"/>
        <v>#VALUE!</v>
      </c>
    </row>
    <row r="31" spans="2:21" x14ac:dyDescent="0.25">
      <c r="B31" s="30">
        <v>7.6E-3</v>
      </c>
      <c r="C31" s="31">
        <v>6.5439464045071805E-3</v>
      </c>
      <c r="D31" s="31">
        <v>9.4802532499309485E-3</v>
      </c>
      <c r="E31" s="31">
        <v>0</v>
      </c>
      <c r="F31" s="32">
        <v>0</v>
      </c>
      <c r="I31" s="30">
        <v>7.6E-3</v>
      </c>
      <c r="J31" s="31"/>
      <c r="K31" s="31"/>
      <c r="L31" s="31" t="e">
        <f t="shared" si="1"/>
        <v>#VALUE!</v>
      </c>
      <c r="M31" s="31"/>
      <c r="N31" s="31"/>
      <c r="O31" s="31" t="e">
        <f t="shared" si="2"/>
        <v>#VALUE!</v>
      </c>
      <c r="P31" s="31"/>
      <c r="Q31" s="31"/>
      <c r="R31" s="31" t="e">
        <f t="shared" si="3"/>
        <v>#VALUE!</v>
      </c>
      <c r="S31" s="31"/>
      <c r="T31" s="31"/>
      <c r="U31" s="32" t="e">
        <f t="shared" si="4"/>
        <v>#VALUE!</v>
      </c>
    </row>
    <row r="32" spans="2:21" x14ac:dyDescent="0.25">
      <c r="B32" s="30">
        <v>7.6999999999999994E-3</v>
      </c>
      <c r="C32" s="31">
        <v>6.4973410380198002E-3</v>
      </c>
      <c r="D32" s="31">
        <v>9.9554179183488963E-3</v>
      </c>
      <c r="E32" s="31">
        <v>0</v>
      </c>
      <c r="F32" s="32">
        <v>0</v>
      </c>
      <c r="I32" s="30">
        <v>7.6999999999999994E-3</v>
      </c>
      <c r="J32" s="31"/>
      <c r="K32" s="31"/>
      <c r="L32" s="31" t="e">
        <f t="shared" si="1"/>
        <v>#VALUE!</v>
      </c>
      <c r="M32" s="31"/>
      <c r="N32" s="31"/>
      <c r="O32" s="31" t="e">
        <f t="shared" si="2"/>
        <v>#VALUE!</v>
      </c>
      <c r="P32" s="31"/>
      <c r="Q32" s="31"/>
      <c r="R32" s="31" t="e">
        <f t="shared" si="3"/>
        <v>#VALUE!</v>
      </c>
      <c r="S32" s="31"/>
      <c r="T32" s="31"/>
      <c r="U32" s="32" t="e">
        <f t="shared" si="4"/>
        <v>#VALUE!</v>
      </c>
    </row>
    <row r="33" spans="2:21" x14ac:dyDescent="0.25">
      <c r="B33" s="30">
        <v>7.7999999999999996E-3</v>
      </c>
      <c r="C33" s="31">
        <v>6.4472558658376566E-3</v>
      </c>
      <c r="D33" s="31">
        <v>1.0439777089475669E-2</v>
      </c>
      <c r="E33" s="31">
        <v>0</v>
      </c>
      <c r="F33" s="32">
        <v>0</v>
      </c>
      <c r="I33" s="30">
        <v>7.7999999999999996E-3</v>
      </c>
      <c r="J33" s="31"/>
      <c r="K33" s="31"/>
      <c r="L33" s="31" t="e">
        <f t="shared" si="1"/>
        <v>#VALUE!</v>
      </c>
      <c r="M33" s="31"/>
      <c r="N33" s="31"/>
      <c r="O33" s="31" t="e">
        <f t="shared" si="2"/>
        <v>#VALUE!</v>
      </c>
      <c r="P33" s="31"/>
      <c r="Q33" s="31"/>
      <c r="R33" s="31" t="e">
        <f t="shared" si="3"/>
        <v>#VALUE!</v>
      </c>
      <c r="S33" s="31"/>
      <c r="T33" s="31"/>
      <c r="U33" s="32" t="e">
        <f t="shared" si="4"/>
        <v>#VALUE!</v>
      </c>
    </row>
    <row r="34" spans="2:21" x14ac:dyDescent="0.25">
      <c r="B34" s="30">
        <v>7.9000000000000008E-3</v>
      </c>
      <c r="C34" s="31">
        <v>6.3937421745744035E-3</v>
      </c>
      <c r="D34" s="31">
        <v>8.6529387350050089E-3</v>
      </c>
      <c r="E34" s="31">
        <v>0</v>
      </c>
      <c r="F34" s="32">
        <v>0</v>
      </c>
      <c r="I34" s="30">
        <v>7.9000000000000008E-3</v>
      </c>
      <c r="J34" s="31"/>
      <c r="K34" s="31"/>
      <c r="L34" s="31" t="e">
        <f t="shared" si="1"/>
        <v>#VALUE!</v>
      </c>
      <c r="M34" s="31"/>
      <c r="N34" s="31"/>
      <c r="O34" s="31" t="e">
        <f t="shared" si="2"/>
        <v>#VALUE!</v>
      </c>
      <c r="P34" s="31"/>
      <c r="Q34" s="31"/>
      <c r="R34" s="31" t="e">
        <f t="shared" si="3"/>
        <v>#VALUE!</v>
      </c>
      <c r="S34" s="31"/>
      <c r="T34" s="31"/>
      <c r="U34" s="32" t="e">
        <f t="shared" si="4"/>
        <v>#VALUE!</v>
      </c>
    </row>
    <row r="35" spans="2:21" x14ac:dyDescent="0.25">
      <c r="B35" s="30">
        <v>8.0000000000000002E-3</v>
      </c>
      <c r="C35" s="31">
        <v>6.3368511192012965E-3</v>
      </c>
      <c r="D35" s="31">
        <v>9.1262010333856194E-3</v>
      </c>
      <c r="E35" s="31">
        <v>0</v>
      </c>
      <c r="F35" s="32">
        <v>0</v>
      </c>
      <c r="I35" s="30">
        <v>8.0000000000000002E-3</v>
      </c>
      <c r="J35" s="31"/>
      <c r="K35" s="31"/>
      <c r="L35" s="31" t="e">
        <f t="shared" si="1"/>
        <v>#VALUE!</v>
      </c>
      <c r="M35" s="31"/>
      <c r="N35" s="31"/>
      <c r="O35" s="31" t="e">
        <f t="shared" si="2"/>
        <v>#VALUE!</v>
      </c>
      <c r="P35" s="31"/>
      <c r="Q35" s="31"/>
      <c r="R35" s="31" t="e">
        <f t="shared" si="3"/>
        <v>#VALUE!</v>
      </c>
      <c r="S35" s="31"/>
      <c r="T35" s="31"/>
      <c r="U35" s="32" t="e">
        <f t="shared" si="4"/>
        <v>#VALUE!</v>
      </c>
    </row>
    <row r="36" spans="2:21" x14ac:dyDescent="0.25">
      <c r="B36" s="30">
        <v>8.0999999999999996E-3</v>
      </c>
      <c r="C36" s="31">
        <v>6.2766336841657746E-3</v>
      </c>
      <c r="D36" s="31">
        <v>9.6085243963511605E-3</v>
      </c>
      <c r="E36" s="31">
        <v>0</v>
      </c>
      <c r="F36" s="32">
        <v>0</v>
      </c>
      <c r="I36" s="30">
        <v>8.0999999999999996E-3</v>
      </c>
      <c r="J36" s="31"/>
      <c r="K36" s="31"/>
      <c r="L36" s="31" t="e">
        <f t="shared" si="1"/>
        <v>#VALUE!</v>
      </c>
      <c r="M36" s="31"/>
      <c r="N36" s="31"/>
      <c r="O36" s="31" t="e">
        <f t="shared" si="2"/>
        <v>#VALUE!</v>
      </c>
      <c r="P36" s="31"/>
      <c r="Q36" s="31"/>
      <c r="R36" s="31" t="e">
        <f t="shared" si="3"/>
        <v>#VALUE!</v>
      </c>
      <c r="S36" s="31"/>
      <c r="T36" s="31"/>
      <c r="U36" s="32" t="e">
        <f t="shared" si="4"/>
        <v>#VALUE!</v>
      </c>
    </row>
    <row r="37" spans="2:21" x14ac:dyDescent="0.25">
      <c r="B37" s="30">
        <v>8.199999999999999E-3</v>
      </c>
      <c r="C37" s="31">
        <v>6.2131406473819595E-3</v>
      </c>
      <c r="D37" s="31">
        <v>1.0099798111288166E-2</v>
      </c>
      <c r="E37" s="31">
        <v>0</v>
      </c>
      <c r="F37" s="32">
        <v>0</v>
      </c>
      <c r="I37" s="30">
        <v>8.199999999999999E-3</v>
      </c>
      <c r="J37" s="31"/>
      <c r="K37" s="31"/>
      <c r="L37" s="31" t="e">
        <f t="shared" si="1"/>
        <v>#VALUE!</v>
      </c>
      <c r="M37" s="31"/>
      <c r="N37" s="31"/>
      <c r="O37" s="31" t="e">
        <f t="shared" si="2"/>
        <v>#VALUE!</v>
      </c>
      <c r="P37" s="31"/>
      <c r="Q37" s="31"/>
      <c r="R37" s="31" t="e">
        <f t="shared" si="3"/>
        <v>#VALUE!</v>
      </c>
      <c r="S37" s="31"/>
      <c r="T37" s="31"/>
      <c r="U37" s="32" t="e">
        <f t="shared" si="4"/>
        <v>#VALUE!</v>
      </c>
    </row>
    <row r="38" spans="2:21" x14ac:dyDescent="0.25">
      <c r="B38" s="30">
        <v>8.3000000000000001E-3</v>
      </c>
      <c r="C38" s="31">
        <v>6.1464225475458909E-3</v>
      </c>
      <c r="D38" s="31">
        <v>1.0599910620865047E-2</v>
      </c>
      <c r="E38" s="31">
        <v>0</v>
      </c>
      <c r="F38" s="32">
        <v>0</v>
      </c>
      <c r="I38" s="30">
        <v>8.3000000000000001E-3</v>
      </c>
      <c r="J38" s="31"/>
      <c r="K38" s="31"/>
      <c r="L38" s="31" t="e">
        <f t="shared" si="1"/>
        <v>#VALUE!</v>
      </c>
      <c r="M38" s="31"/>
      <c r="N38" s="31"/>
      <c r="O38" s="31" t="e">
        <f t="shared" si="2"/>
        <v>#VALUE!</v>
      </c>
      <c r="P38" s="31"/>
      <c r="Q38" s="31"/>
      <c r="R38" s="31" t="e">
        <f t="shared" si="3"/>
        <v>#VALUE!</v>
      </c>
      <c r="S38" s="31"/>
      <c r="T38" s="31"/>
      <c r="U38" s="32" t="e">
        <f t="shared" si="4"/>
        <v>#VALUE!</v>
      </c>
    </row>
    <row r="39" spans="2:21" x14ac:dyDescent="0.25">
      <c r="B39" s="30">
        <v>8.4000000000000012E-3</v>
      </c>
      <c r="C39" s="31">
        <v>6.0765296537617711E-3</v>
      </c>
      <c r="D39" s="31">
        <v>1.1108749646828011E-2</v>
      </c>
      <c r="E39" s="31">
        <v>0</v>
      </c>
      <c r="F39" s="32">
        <v>0</v>
      </c>
      <c r="I39" s="30">
        <v>8.4000000000000012E-3</v>
      </c>
      <c r="J39" s="31"/>
      <c r="K39" s="31"/>
      <c r="L39" s="31" t="e">
        <f t="shared" si="1"/>
        <v>#VALUE!</v>
      </c>
      <c r="M39" s="31"/>
      <c r="N39" s="31"/>
      <c r="O39" s="31" t="e">
        <f t="shared" si="2"/>
        <v>#VALUE!</v>
      </c>
      <c r="P39" s="31"/>
      <c r="Q39" s="31"/>
      <c r="R39" s="31" t="e">
        <f t="shared" si="3"/>
        <v>#VALUE!</v>
      </c>
      <c r="S39" s="31"/>
      <c r="T39" s="31"/>
      <c r="U39" s="32" t="e">
        <f t="shared" si="4"/>
        <v>#VALUE!</v>
      </c>
    </row>
    <row r="40" spans="2:21" x14ac:dyDescent="0.25">
      <c r="B40" s="30">
        <v>8.5000000000000006E-3</v>
      </c>
      <c r="C40" s="31">
        <v>6.0035119379381009E-3</v>
      </c>
      <c r="D40" s="31">
        <v>1.1626202307127851E-2</v>
      </c>
      <c r="E40" s="31">
        <v>0</v>
      </c>
      <c r="F40" s="32">
        <v>0</v>
      </c>
      <c r="I40" s="30">
        <v>8.5000000000000006E-3</v>
      </c>
      <c r="J40" s="31"/>
      <c r="K40" s="31"/>
      <c r="L40" s="31" t="e">
        <f t="shared" si="1"/>
        <v>#VALUE!</v>
      </c>
      <c r="M40" s="31"/>
      <c r="N40" s="31"/>
      <c r="O40" s="31" t="e">
        <f t="shared" si="2"/>
        <v>#VALUE!</v>
      </c>
      <c r="P40" s="31"/>
      <c r="Q40" s="31"/>
      <c r="R40" s="31" t="e">
        <f t="shared" si="3"/>
        <v>#VALUE!</v>
      </c>
      <c r="S40" s="31"/>
      <c r="T40" s="31"/>
      <c r="U40" s="32" t="e">
        <f t="shared" si="4"/>
        <v>#VALUE!</v>
      </c>
    </row>
    <row r="41" spans="2:21" x14ac:dyDescent="0.25">
      <c r="B41" s="30">
        <v>8.6E-3</v>
      </c>
      <c r="C41" s="31">
        <v>5.9274190494126404E-3</v>
      </c>
      <c r="D41" s="31">
        <v>8.5393693460222939E-3</v>
      </c>
      <c r="E41" s="31">
        <v>0</v>
      </c>
      <c r="F41" s="32">
        <v>0</v>
      </c>
      <c r="I41" s="30">
        <v>8.6E-3</v>
      </c>
      <c r="J41" s="31"/>
      <c r="K41" s="31"/>
      <c r="L41" s="31" t="e">
        <f t="shared" si="1"/>
        <v>#VALUE!</v>
      </c>
      <c r="M41" s="31"/>
      <c r="N41" s="31"/>
      <c r="O41" s="31" t="e">
        <f t="shared" si="2"/>
        <v>#VALUE!</v>
      </c>
      <c r="P41" s="31"/>
      <c r="Q41" s="31"/>
      <c r="R41" s="31" t="e">
        <f t="shared" si="3"/>
        <v>#VALUE!</v>
      </c>
      <c r="S41" s="31"/>
      <c r="T41" s="31"/>
      <c r="U41" s="32" t="e">
        <f t="shared" si="4"/>
        <v>#VALUE!</v>
      </c>
    </row>
    <row r="42" spans="2:21" x14ac:dyDescent="0.25">
      <c r="B42" s="30">
        <v>8.6999999999999994E-3</v>
      </c>
      <c r="C42" s="31">
        <v>5.8483002919309385E-3</v>
      </c>
      <c r="D42" s="31">
        <v>8.5538321289335782E-3</v>
      </c>
      <c r="E42" s="31">
        <v>0</v>
      </c>
      <c r="F42" s="32">
        <v>0</v>
      </c>
      <c r="I42" s="30">
        <v>8.6999999999999994E-3</v>
      </c>
      <c r="J42" s="31"/>
      <c r="K42" s="31"/>
      <c r="L42" s="31" t="e">
        <f t="shared" si="1"/>
        <v>#VALUE!</v>
      </c>
      <c r="M42" s="31"/>
      <c r="N42" s="31"/>
      <c r="O42" s="31" t="e">
        <f t="shared" si="2"/>
        <v>#VALUE!</v>
      </c>
      <c r="P42" s="31"/>
      <c r="Q42" s="31"/>
      <c r="R42" s="31" t="e">
        <f t="shared" si="3"/>
        <v>#VALUE!</v>
      </c>
      <c r="S42" s="31"/>
      <c r="T42" s="31"/>
      <c r="U42" s="32" t="e">
        <f t="shared" si="4"/>
        <v>#VALUE!</v>
      </c>
    </row>
    <row r="43" spans="2:21" x14ac:dyDescent="0.25">
      <c r="B43" s="30">
        <v>8.8000000000000005E-3</v>
      </c>
      <c r="C43" s="31">
        <v>5.7662046024816865E-3</v>
      </c>
      <c r="D43" s="31">
        <v>8.5657564748414725E-3</v>
      </c>
      <c r="E43" s="31">
        <v>0</v>
      </c>
      <c r="F43" s="32">
        <v>0</v>
      </c>
      <c r="I43" s="30">
        <v>8.8000000000000005E-3</v>
      </c>
      <c r="J43" s="31"/>
      <c r="K43" s="31"/>
      <c r="L43" s="31" t="e">
        <f t="shared" si="1"/>
        <v>#VALUE!</v>
      </c>
      <c r="M43" s="31"/>
      <c r="N43" s="31"/>
      <c r="O43" s="31" t="e">
        <f t="shared" si="2"/>
        <v>#VALUE!</v>
      </c>
      <c r="P43" s="31"/>
      <c r="Q43" s="31"/>
      <c r="R43" s="31" t="e">
        <f t="shared" si="3"/>
        <v>#VALUE!</v>
      </c>
      <c r="S43" s="31"/>
      <c r="T43" s="31"/>
      <c r="U43" s="32" t="e">
        <f t="shared" si="4"/>
        <v>#VALUE!</v>
      </c>
    </row>
    <row r="44" spans="2:21" x14ac:dyDescent="0.25">
      <c r="B44" s="30">
        <v>8.8999999999999999E-3</v>
      </c>
      <c r="C44" s="31">
        <v>5.6811805321864894E-3</v>
      </c>
      <c r="D44" s="31">
        <v>8.626833271295967E-3</v>
      </c>
      <c r="E44" s="31">
        <v>0</v>
      </c>
      <c r="F44" s="32">
        <v>0</v>
      </c>
      <c r="I44" s="30">
        <v>8.8999999999999999E-3</v>
      </c>
      <c r="J44" s="31"/>
      <c r="K44" s="31"/>
      <c r="L44" s="31" t="e">
        <f t="shared" si="1"/>
        <v>#VALUE!</v>
      </c>
      <c r="M44" s="31"/>
      <c r="N44" s="31"/>
      <c r="O44" s="31" t="e">
        <f t="shared" si="2"/>
        <v>#VALUE!</v>
      </c>
      <c r="P44" s="31"/>
      <c r="Q44" s="31"/>
      <c r="R44" s="31" t="e">
        <f t="shared" si="3"/>
        <v>#VALUE!</v>
      </c>
      <c r="S44" s="31"/>
      <c r="T44" s="31"/>
      <c r="U44" s="32" t="e">
        <f t="shared" si="4"/>
        <v>#VALUE!</v>
      </c>
    </row>
    <row r="45" spans="2:21" x14ac:dyDescent="0.25">
      <c r="B45" s="30">
        <v>9.0000000000000011E-3</v>
      </c>
      <c r="C45" s="31">
        <v>5.5932762289534156E-3</v>
      </c>
      <c r="D45" s="31">
        <v>9.1309494192115415E-3</v>
      </c>
      <c r="E45" s="31">
        <v>0</v>
      </c>
      <c r="F45" s="32">
        <v>0</v>
      </c>
      <c r="I45" s="30">
        <v>9.0000000000000011E-3</v>
      </c>
      <c r="J45" s="31"/>
      <c r="K45" s="31"/>
      <c r="L45" s="31" t="e">
        <f t="shared" si="1"/>
        <v>#VALUE!</v>
      </c>
      <c r="M45" s="31"/>
      <c r="N45" s="31"/>
      <c r="O45" s="31" t="e">
        <f t="shared" si="2"/>
        <v>#VALUE!</v>
      </c>
      <c r="P45" s="31"/>
      <c r="Q45" s="31"/>
      <c r="R45" s="31" t="e">
        <f t="shared" si="3"/>
        <v>#VALUE!</v>
      </c>
      <c r="S45" s="31"/>
      <c r="T45" s="31"/>
      <c r="U45" s="32" t="e">
        <f t="shared" si="4"/>
        <v>#VALUE!</v>
      </c>
    </row>
    <row r="46" spans="2:21" x14ac:dyDescent="0.25">
      <c r="B46" s="30">
        <v>9.1000000000000004E-3</v>
      </c>
      <c r="C46" s="31">
        <v>5.5025394217545409E-3</v>
      </c>
      <c r="D46" s="31">
        <v>9.6433806247201905E-3</v>
      </c>
      <c r="E46" s="31">
        <v>0</v>
      </c>
      <c r="F46" s="32">
        <v>0</v>
      </c>
      <c r="I46" s="30">
        <v>9.1000000000000004E-3</v>
      </c>
      <c r="J46" s="31"/>
      <c r="K46" s="31"/>
      <c r="L46" s="31" t="e">
        <f t="shared" si="1"/>
        <v>#VALUE!</v>
      </c>
      <c r="M46" s="31"/>
      <c r="N46" s="31"/>
      <c r="O46" s="31" t="e">
        <f t="shared" si="2"/>
        <v>#VALUE!</v>
      </c>
      <c r="P46" s="31"/>
      <c r="Q46" s="31"/>
      <c r="R46" s="31" t="e">
        <f t="shared" si="3"/>
        <v>#VALUE!</v>
      </c>
      <c r="S46" s="31"/>
      <c r="T46" s="31"/>
      <c r="U46" s="32" t="e">
        <f t="shared" si="4"/>
        <v>#VALUE!</v>
      </c>
    </row>
    <row r="47" spans="2:21" x14ac:dyDescent="0.25">
      <c r="B47" s="30">
        <v>9.1999999999999998E-3</v>
      </c>
      <c r="C47" s="31">
        <v>5.4090174065835883E-3</v>
      </c>
      <c r="D47" s="31">
        <v>1.0164011373769474E-2</v>
      </c>
      <c r="E47" s="31">
        <v>0</v>
      </c>
      <c r="F47" s="32">
        <v>0</v>
      </c>
      <c r="I47" s="30">
        <v>9.1999999999999998E-3</v>
      </c>
      <c r="J47" s="31"/>
      <c r="K47" s="31"/>
      <c r="L47" s="31" t="e">
        <f t="shared" si="1"/>
        <v>#VALUE!</v>
      </c>
      <c r="M47" s="31"/>
      <c r="N47" s="31"/>
      <c r="O47" s="31" t="e">
        <f t="shared" si="2"/>
        <v>#VALUE!</v>
      </c>
      <c r="P47" s="31"/>
      <c r="Q47" s="31"/>
      <c r="R47" s="31" t="e">
        <f t="shared" si="3"/>
        <v>#VALUE!</v>
      </c>
      <c r="S47" s="31"/>
      <c r="T47" s="31"/>
      <c r="U47" s="32" t="e">
        <f t="shared" si="4"/>
        <v>#VALUE!</v>
      </c>
    </row>
    <row r="48" spans="2:21" x14ac:dyDescent="0.25">
      <c r="B48" s="30">
        <v>9.300000000000001E-3</v>
      </c>
      <c r="C48" s="31">
        <v>5.3127570336363554E-3</v>
      </c>
      <c r="D48" s="31">
        <v>1.069272617349961E-2</v>
      </c>
      <c r="E48" s="31">
        <v>0</v>
      </c>
      <c r="F48" s="32">
        <v>0</v>
      </c>
      <c r="I48" s="30">
        <v>9.300000000000001E-3</v>
      </c>
      <c r="J48" s="31"/>
      <c r="K48" s="31"/>
      <c r="L48" s="31" t="e">
        <f t="shared" si="1"/>
        <v>#VALUE!</v>
      </c>
      <c r="M48" s="31"/>
      <c r="N48" s="31"/>
      <c r="O48" s="31" t="e">
        <f t="shared" si="2"/>
        <v>#VALUE!</v>
      </c>
      <c r="P48" s="31"/>
      <c r="Q48" s="31"/>
      <c r="R48" s="31" t="e">
        <f t="shared" si="3"/>
        <v>#VALUE!</v>
      </c>
      <c r="S48" s="31"/>
      <c r="T48" s="31"/>
      <c r="U48" s="32" t="e">
        <f t="shared" si="4"/>
        <v>#VALUE!</v>
      </c>
    </row>
    <row r="49" spans="2:21" x14ac:dyDescent="0.25">
      <c r="B49" s="30">
        <v>9.4000000000000004E-3</v>
      </c>
      <c r="C49" s="31">
        <v>5.2138046961787855E-3</v>
      </c>
      <c r="D49" s="31">
        <v>1.1229409628800721E-2</v>
      </c>
      <c r="E49" s="31">
        <v>0</v>
      </c>
      <c r="F49" s="32">
        <v>0</v>
      </c>
      <c r="I49" s="30">
        <v>9.4000000000000004E-3</v>
      </c>
      <c r="J49" s="31"/>
      <c r="K49" s="31"/>
      <c r="L49" s="31" t="e">
        <f t="shared" si="1"/>
        <v>#VALUE!</v>
      </c>
      <c r="M49" s="31"/>
      <c r="N49" s="31"/>
      <c r="O49" s="31" t="e">
        <f t="shared" si="2"/>
        <v>#VALUE!</v>
      </c>
      <c r="P49" s="31"/>
      <c r="Q49" s="31"/>
      <c r="R49" s="31" t="e">
        <f t="shared" si="3"/>
        <v>#VALUE!</v>
      </c>
      <c r="S49" s="31"/>
      <c r="T49" s="31"/>
      <c r="U49" s="32" t="e">
        <f t="shared" si="4"/>
        <v>#VALUE!</v>
      </c>
    </row>
    <row r="50" spans="2:21" x14ac:dyDescent="0.25">
      <c r="B50" s="30">
        <v>9.4999999999999998E-3</v>
      </c>
      <c r="C50" s="31">
        <v>5.1122063203340035E-3</v>
      </c>
      <c r="D50" s="31">
        <v>1.1773946514081609E-2</v>
      </c>
      <c r="E50" s="31">
        <v>0</v>
      </c>
      <c r="F50" s="32">
        <v>0</v>
      </c>
      <c r="I50" s="30">
        <v>9.4999999999999998E-3</v>
      </c>
      <c r="J50" s="31"/>
      <c r="K50" s="31"/>
      <c r="L50" s="31" t="e">
        <f t="shared" si="1"/>
        <v>#VALUE!</v>
      </c>
      <c r="M50" s="31"/>
      <c r="N50" s="31"/>
      <c r="O50" s="31" t="e">
        <f t="shared" si="2"/>
        <v>#VALUE!</v>
      </c>
      <c r="P50" s="31"/>
      <c r="Q50" s="31"/>
      <c r="R50" s="31" t="e">
        <f t="shared" si="3"/>
        <v>#VALUE!</v>
      </c>
      <c r="S50" s="31"/>
      <c r="T50" s="31"/>
      <c r="U50" s="32" t="e">
        <f t="shared" si="4"/>
        <v>#VALUE!</v>
      </c>
    </row>
    <row r="51" spans="2:21" x14ac:dyDescent="0.25">
      <c r="B51" s="30">
        <v>9.5999999999999992E-3</v>
      </c>
      <c r="C51" s="31">
        <v>5.0080073562927202E-3</v>
      </c>
      <c r="D51" s="31">
        <v>1.2326221841123587E-2</v>
      </c>
      <c r="E51" s="31">
        <v>0</v>
      </c>
      <c r="F51" s="32">
        <v>0</v>
      </c>
      <c r="I51" s="30">
        <v>9.5999999999999992E-3</v>
      </c>
      <c r="J51" s="31"/>
      <c r="K51" s="31"/>
      <c r="L51" s="31" t="e">
        <f t="shared" si="1"/>
        <v>#VALUE!</v>
      </c>
      <c r="M51" s="31"/>
      <c r="N51" s="31"/>
      <c r="O51" s="31" t="e">
        <f t="shared" si="2"/>
        <v>#VALUE!</v>
      </c>
      <c r="P51" s="31"/>
      <c r="Q51" s="31"/>
      <c r="R51" s="31" t="e">
        <f t="shared" si="3"/>
        <v>#VALUE!</v>
      </c>
      <c r="S51" s="31"/>
      <c r="T51" s="31"/>
      <c r="U51" s="32" t="e">
        <f t="shared" si="4"/>
        <v>#VALUE!</v>
      </c>
    </row>
    <row r="52" spans="2:21" x14ac:dyDescent="0.25">
      <c r="B52" s="30">
        <v>9.7000000000000003E-3</v>
      </c>
      <c r="C52" s="31">
        <v>4.9012527704668752E-3</v>
      </c>
      <c r="D52" s="31">
        <v>1.0053554965836787E-2</v>
      </c>
      <c r="E52" s="31">
        <v>0</v>
      </c>
      <c r="F52" s="32">
        <v>0</v>
      </c>
      <c r="I52" s="30">
        <v>9.7000000000000003E-3</v>
      </c>
      <c r="J52" s="31"/>
      <c r="K52" s="31"/>
      <c r="L52" s="31" t="e">
        <f t="shared" si="1"/>
        <v>#VALUE!</v>
      </c>
      <c r="M52" s="31"/>
      <c r="N52" s="31"/>
      <c r="O52" s="31" t="e">
        <f t="shared" si="2"/>
        <v>#VALUE!</v>
      </c>
      <c r="P52" s="31"/>
      <c r="Q52" s="31"/>
      <c r="R52" s="31" t="e">
        <f t="shared" si="3"/>
        <v>#VALUE!</v>
      </c>
      <c r="S52" s="31"/>
      <c r="T52" s="31"/>
      <c r="U52" s="32" t="e">
        <f t="shared" si="4"/>
        <v>#VALUE!</v>
      </c>
    </row>
    <row r="53" spans="2:21" x14ac:dyDescent="0.25">
      <c r="B53" s="30">
        <v>9.8000000000000014E-3</v>
      </c>
      <c r="C53" s="31">
        <v>4.7919870388644058E-3</v>
      </c>
      <c r="D53" s="31">
        <v>1.0594765983729236E-2</v>
      </c>
      <c r="E53" s="31">
        <v>0</v>
      </c>
      <c r="F53" s="32">
        <v>0</v>
      </c>
      <c r="I53" s="30">
        <v>9.8000000000000014E-3</v>
      </c>
      <c r="J53" s="31"/>
      <c r="K53" s="31"/>
      <c r="L53" s="31" t="e">
        <f t="shared" si="1"/>
        <v>#VALUE!</v>
      </c>
      <c r="M53" s="31"/>
      <c r="N53" s="31"/>
      <c r="O53" s="31" t="e">
        <f t="shared" si="2"/>
        <v>#VALUE!</v>
      </c>
      <c r="P53" s="31"/>
      <c r="Q53" s="31"/>
      <c r="R53" s="31" t="e">
        <f t="shared" si="3"/>
        <v>#VALUE!</v>
      </c>
      <c r="S53" s="31"/>
      <c r="T53" s="31"/>
      <c r="U53" s="32" t="e">
        <f t="shared" si="4"/>
        <v>#VALUE!</v>
      </c>
    </row>
    <row r="54" spans="2:21" x14ac:dyDescent="0.25">
      <c r="B54" s="30">
        <v>9.9000000000000008E-3</v>
      </c>
      <c r="C54" s="31">
        <v>4.7426235142234109E-3</v>
      </c>
      <c r="D54" s="31">
        <v>1.1143562392431094E-2</v>
      </c>
      <c r="E54" s="31">
        <v>0</v>
      </c>
      <c r="F54" s="32">
        <v>0</v>
      </c>
      <c r="I54" s="30">
        <v>9.9000000000000008E-3</v>
      </c>
      <c r="J54" s="31"/>
      <c r="K54" s="31"/>
      <c r="L54" s="31" t="e">
        <f t="shared" si="1"/>
        <v>#VALUE!</v>
      </c>
      <c r="M54" s="31"/>
      <c r="N54" s="31"/>
      <c r="O54" s="31" t="e">
        <f t="shared" si="2"/>
        <v>#VALUE!</v>
      </c>
      <c r="P54" s="31"/>
      <c r="Q54" s="31"/>
      <c r="R54" s="31" t="e">
        <f t="shared" si="3"/>
        <v>#VALUE!</v>
      </c>
      <c r="S54" s="31"/>
      <c r="T54" s="31"/>
      <c r="U54" s="32" t="e">
        <f t="shared" si="4"/>
        <v>#VALUE!</v>
      </c>
    </row>
    <row r="55" spans="2:21" x14ac:dyDescent="0.25">
      <c r="B55" s="33">
        <v>0.01</v>
      </c>
      <c r="C55" s="34">
        <v>4.7235914871479202E-3</v>
      </c>
      <c r="D55" s="34">
        <v>8.7793441919797165E-3</v>
      </c>
      <c r="E55" s="34">
        <v>0</v>
      </c>
      <c r="F55" s="35">
        <v>0</v>
      </c>
      <c r="I55" s="33">
        <v>0.01</v>
      </c>
      <c r="J55" s="34"/>
      <c r="K55" s="34"/>
      <c r="L55" s="34" t="e">
        <f t="shared" si="1"/>
        <v>#VALUE!</v>
      </c>
      <c r="M55" s="34"/>
      <c r="N55" s="34"/>
      <c r="O55" s="34" t="e">
        <f t="shared" si="2"/>
        <v>#VALUE!</v>
      </c>
      <c r="P55" s="34"/>
      <c r="Q55" s="34"/>
      <c r="R55" s="34" t="e">
        <f t="shared" si="3"/>
        <v>#VALUE!</v>
      </c>
      <c r="S55" s="34"/>
      <c r="T55" s="34"/>
      <c r="U55" s="35" t="e">
        <f t="shared" si="4"/>
        <v>#VALUE!</v>
      </c>
    </row>
  </sheetData>
  <mergeCells count="4">
    <mergeCell ref="M1:O1"/>
    <mergeCell ref="P1:R1"/>
    <mergeCell ref="S1:U1"/>
    <mergeCell ref="J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topLeftCell="M1" workbookViewId="0">
      <selection activeCell="T15" sqref="T15"/>
    </sheetView>
  </sheetViews>
  <sheetFormatPr defaultRowHeight="15.75" x14ac:dyDescent="0.25"/>
  <cols>
    <col min="2" max="2" width="9" style="12"/>
    <col min="3" max="3" width="11.375" style="12" customWidth="1"/>
    <col min="4" max="4" width="10.625" style="12" customWidth="1"/>
    <col min="5" max="5" width="7.625" style="12" customWidth="1"/>
    <col min="6" max="6" width="13.875" style="12" customWidth="1"/>
    <col min="7" max="8" width="9" style="12"/>
    <col min="9" max="9" width="11.25" style="12" customWidth="1"/>
    <col min="11" max="15" width="9" style="12"/>
    <col min="20" max="20" width="11.625" bestFit="1" customWidth="1"/>
  </cols>
  <sheetData>
    <row r="1" spans="1:25" x14ac:dyDescent="0.25">
      <c r="U1" t="s">
        <v>90</v>
      </c>
    </row>
    <row r="2" spans="1:25" x14ac:dyDescent="0.25">
      <c r="A2" t="s">
        <v>89</v>
      </c>
      <c r="B2" s="44"/>
      <c r="C2" s="45">
        <f>1-D6/C6</f>
        <v>0.16372875449098989</v>
      </c>
      <c r="D2" s="12">
        <f>1-C2</f>
        <v>0.83627124550901011</v>
      </c>
      <c r="Q2" s="40" t="s">
        <v>82</v>
      </c>
      <c r="U2" t="s">
        <v>91</v>
      </c>
      <c r="V2">
        <v>1.4E-3</v>
      </c>
      <c r="W2" t="s">
        <v>92</v>
      </c>
      <c r="X2" t="s">
        <v>93</v>
      </c>
      <c r="Y2">
        <f>21.1/V2^(1/6)</f>
        <v>63.08524335059213</v>
      </c>
    </row>
    <row r="3" spans="1:25" ht="18.75" x14ac:dyDescent="0.35">
      <c r="B3" s="14" t="s">
        <v>64</v>
      </c>
      <c r="F3" s="12">
        <f>MAX(F8:F58)</f>
        <v>0</v>
      </c>
      <c r="G3" s="14"/>
      <c r="K3" s="14" t="s">
        <v>65</v>
      </c>
      <c r="N3" s="14"/>
      <c r="Q3" t="s">
        <v>98</v>
      </c>
      <c r="T3" t="s">
        <v>105</v>
      </c>
      <c r="U3" t="s">
        <v>94</v>
      </c>
      <c r="V3">
        <v>8.0000000000000004E-4</v>
      </c>
      <c r="W3" t="s">
        <v>92</v>
      </c>
      <c r="X3" t="s">
        <v>95</v>
      </c>
      <c r="Y3">
        <f>26/V3^(1/6)</f>
        <v>85.334572432911187</v>
      </c>
    </row>
    <row r="4" spans="1:25" ht="17.25" x14ac:dyDescent="0.3">
      <c r="B4" s="15" t="s">
        <v>9</v>
      </c>
      <c r="C4" s="15" t="s">
        <v>70</v>
      </c>
      <c r="D4" s="15" t="s">
        <v>69</v>
      </c>
      <c r="E4" s="21" t="s">
        <v>80</v>
      </c>
      <c r="F4" s="21" t="s">
        <v>81</v>
      </c>
      <c r="G4" s="15" t="s">
        <v>71</v>
      </c>
      <c r="H4" s="15" t="s">
        <v>72</v>
      </c>
      <c r="I4" s="15" t="s">
        <v>102</v>
      </c>
      <c r="K4" s="12" t="s">
        <v>9</v>
      </c>
      <c r="L4" s="12" t="s">
        <v>67</v>
      </c>
      <c r="M4" s="12" t="s">
        <v>68</v>
      </c>
      <c r="N4" s="12" t="s">
        <v>71</v>
      </c>
      <c r="O4" s="12" t="s">
        <v>72</v>
      </c>
      <c r="Q4" s="12"/>
      <c r="R4" s="12" t="s">
        <v>87</v>
      </c>
      <c r="S4" s="12" t="s">
        <v>88</v>
      </c>
      <c r="T4" s="12" t="s">
        <v>104</v>
      </c>
    </row>
    <row r="5" spans="1:25" x14ac:dyDescent="0.25">
      <c r="B5" s="16" t="s">
        <v>10</v>
      </c>
      <c r="C5" s="16" t="s">
        <v>12</v>
      </c>
      <c r="D5" s="16" t="s">
        <v>12</v>
      </c>
      <c r="E5" s="16" t="s">
        <v>57</v>
      </c>
      <c r="F5" s="16" t="s">
        <v>57</v>
      </c>
      <c r="G5" s="16" t="s">
        <v>59</v>
      </c>
      <c r="H5" s="16" t="s">
        <v>59</v>
      </c>
      <c r="I5" s="16" t="s">
        <v>103</v>
      </c>
      <c r="K5" s="13" t="s">
        <v>10</v>
      </c>
      <c r="L5" s="13" t="s">
        <v>12</v>
      </c>
      <c r="M5" s="13" t="s">
        <v>12</v>
      </c>
      <c r="N5" s="13" t="s">
        <v>59</v>
      </c>
      <c r="O5" s="13" t="s">
        <v>59</v>
      </c>
      <c r="Q5" s="41" t="s">
        <v>83</v>
      </c>
      <c r="R5">
        <v>-1.2401999544051161E-9</v>
      </c>
      <c r="S5">
        <v>-5.5080301391924671E-4</v>
      </c>
      <c r="T5">
        <f>-1.288*10^-5</f>
        <v>-1.2880000000000002E-5</v>
      </c>
    </row>
    <row r="6" spans="1:25" x14ac:dyDescent="0.25">
      <c r="A6" t="s">
        <v>45</v>
      </c>
      <c r="B6" s="17" t="s">
        <v>46</v>
      </c>
      <c r="C6" s="12">
        <f>AVERAGE(C7:C57)</f>
        <v>33.316851082775194</v>
      </c>
      <c r="D6" s="12">
        <f t="shared" ref="D6:E6" si="0">AVERAGE(D7:D57)</f>
        <v>27.861924551430622</v>
      </c>
      <c r="E6" s="12">
        <f t="shared" si="0"/>
        <v>0.22143178720654647</v>
      </c>
      <c r="G6" s="12">
        <f t="shared" ref="G6" si="1">AVERAGE(G7:G57)</f>
        <v>62.87925802366167</v>
      </c>
      <c r="H6" s="12">
        <f t="shared" ref="H6" si="2">AVERAGE(H7:H57)</f>
        <v>51.870961184381095</v>
      </c>
      <c r="I6" s="12">
        <f>1/H6</f>
        <v>1.9278609402385835E-2</v>
      </c>
      <c r="J6" t="s">
        <v>45</v>
      </c>
      <c r="K6" s="17" t="s">
        <v>46</v>
      </c>
      <c r="L6" s="12">
        <f>AVERAGE(L8:L58)</f>
        <v>33.622496131022288</v>
      </c>
      <c r="M6" s="12">
        <f>AVERAGE(M8:M58)</f>
        <v>28.318155928797403</v>
      </c>
      <c r="N6" s="12">
        <f>AVERAGE(N8:N58)</f>
        <v>63.142452109867818</v>
      </c>
      <c r="O6" s="12">
        <f>AVERAGE(O8:O58)</f>
        <v>52.491199311537571</v>
      </c>
      <c r="Q6" s="41" t="s">
        <v>85</v>
      </c>
      <c r="R6">
        <v>-4.1160994970186344</v>
      </c>
      <c r="S6">
        <v>-1.7775963137481412</v>
      </c>
      <c r="T6">
        <v>-2.532</v>
      </c>
    </row>
    <row r="7" spans="1:25" x14ac:dyDescent="0.25">
      <c r="A7" t="s">
        <v>66</v>
      </c>
      <c r="B7" s="17" t="s">
        <v>46</v>
      </c>
      <c r="C7" s="12">
        <f>_xlfn.STDEV.S(C8:C58)</f>
        <v>0.92498340353816322</v>
      </c>
      <c r="D7" s="12">
        <f t="shared" ref="D7" si="3">_xlfn.STDEV.S(D8:D58)</f>
        <v>1.3691748644884487</v>
      </c>
      <c r="E7" s="17" t="s">
        <v>46</v>
      </c>
      <c r="F7" s="17" t="s">
        <v>46</v>
      </c>
      <c r="G7" s="12">
        <f t="shared" ref="G7" si="4">_xlfn.STDEV.S(G8:G58)</f>
        <v>1.0772674750553206</v>
      </c>
      <c r="H7" s="12">
        <f t="shared" ref="H7" si="5">_xlfn.STDEV.S(H8:H58)</f>
        <v>1.9977725951360628</v>
      </c>
      <c r="I7" s="12">
        <f t="shared" ref="I7:I58" si="6">1/H7</f>
        <v>0.50055747207398882</v>
      </c>
      <c r="J7" t="s">
        <v>66</v>
      </c>
      <c r="K7" s="17" t="s">
        <v>46</v>
      </c>
      <c r="L7" s="12">
        <f>_xlfn.STDEV.S(L8:L58)</f>
        <v>0.92189647184723322</v>
      </c>
      <c r="M7" s="12">
        <f t="shared" ref="M7:O7" si="7">_xlfn.STDEV.S(M8:M58)</f>
        <v>1.5361589091136993</v>
      </c>
      <c r="N7" s="12">
        <f t="shared" si="7"/>
        <v>0.99708591558190696</v>
      </c>
      <c r="O7" s="12">
        <f t="shared" si="7"/>
        <v>2.2797667272082038</v>
      </c>
      <c r="Q7" s="42" t="s">
        <v>84</v>
      </c>
      <c r="R7">
        <v>35.039897603095255</v>
      </c>
      <c r="S7">
        <v>32.068577866465979</v>
      </c>
      <c r="T7">
        <v>56.61</v>
      </c>
    </row>
    <row r="8" spans="1:25" x14ac:dyDescent="0.25">
      <c r="B8" s="12">
        <v>5.0000000000000001E-3</v>
      </c>
      <c r="C8" s="12">
        <v>31.482603046198467</v>
      </c>
      <c r="D8" s="12">
        <v>25.386677868880092</v>
      </c>
      <c r="E8" s="12">
        <v>0.22496856337335944</v>
      </c>
      <c r="G8" s="12">
        <v>60.79340719111201</v>
      </c>
      <c r="H8" s="12">
        <v>48.209543329134092</v>
      </c>
      <c r="I8" s="12">
        <f t="shared" si="6"/>
        <v>2.0742781012731103E-2</v>
      </c>
      <c r="K8" s="12">
        <v>5.0000000000000001E-3</v>
      </c>
      <c r="L8" s="12">
        <v>31.280302034518471</v>
      </c>
      <c r="M8" s="12">
        <v>25.35366780795108</v>
      </c>
      <c r="N8" s="12">
        <v>60.113517649828566</v>
      </c>
      <c r="O8" s="12">
        <v>47.951417465296458</v>
      </c>
      <c r="Q8" s="43" t="s">
        <v>86</v>
      </c>
      <c r="R8">
        <v>0.98531836253280669</v>
      </c>
      <c r="S8">
        <v>0.9924619673605718</v>
      </c>
      <c r="T8">
        <v>0.98619999999999997</v>
      </c>
    </row>
    <row r="9" spans="1:25" x14ac:dyDescent="0.25">
      <c r="B9" s="12">
        <v>5.0999999999999995E-3</v>
      </c>
      <c r="C9" s="12">
        <v>31.669284195899827</v>
      </c>
      <c r="D9" s="12">
        <v>25.682711613325324</v>
      </c>
      <c r="E9" s="12">
        <v>0.22530442740644133</v>
      </c>
      <c r="G9" s="12">
        <v>61.094065016933094</v>
      </c>
      <c r="H9" s="12">
        <v>48.73497253500453</v>
      </c>
      <c r="I9" s="12">
        <f t="shared" si="6"/>
        <v>2.0519145656268441E-2</v>
      </c>
      <c r="K9" s="12">
        <v>5.0999999999999995E-3</v>
      </c>
      <c r="L9" s="12">
        <v>31.475151608934048</v>
      </c>
      <c r="M9" s="12">
        <v>25.560950298801608</v>
      </c>
      <c r="N9" s="12">
        <v>60.427214925061328</v>
      </c>
      <c r="O9" s="12">
        <v>48.302376024187978</v>
      </c>
    </row>
    <row r="10" spans="1:25" x14ac:dyDescent="0.25">
      <c r="B10" s="12">
        <v>5.2000000000000006E-3</v>
      </c>
      <c r="C10" s="12">
        <v>31.850177150356799</v>
      </c>
      <c r="D10" s="12">
        <v>25.645419882309497</v>
      </c>
      <c r="E10" s="12">
        <v>0.22548147280343675</v>
      </c>
      <c r="G10" s="12">
        <v>61.38043062357206</v>
      </c>
      <c r="H10" s="12">
        <v>48.621374501737904</v>
      </c>
      <c r="I10" s="12">
        <f t="shared" si="6"/>
        <v>2.0567086188899419E-2</v>
      </c>
      <c r="K10" s="12">
        <v>5.2000000000000006E-3</v>
      </c>
      <c r="L10" s="12">
        <v>31.661765146622802</v>
      </c>
      <c r="M10" s="12">
        <v>25.761623375361282</v>
      </c>
      <c r="N10" s="12">
        <v>60.724868107176448</v>
      </c>
      <c r="O10" s="12">
        <v>48.640474620442028</v>
      </c>
      <c r="Q10" s="12">
        <v>5.0000000000000001E-3</v>
      </c>
      <c r="R10">
        <f>R$5*$Q10^R$6+R$7</f>
        <v>31.369102710078121</v>
      </c>
      <c r="S10">
        <f>S$5*$Q10^S$6+S$7</f>
        <v>25.287499769841716</v>
      </c>
      <c r="T10">
        <f>1/(T$5*$Q10^T$6+T$7)</f>
        <v>2.0842993224665759E-2</v>
      </c>
    </row>
    <row r="11" spans="1:25" x14ac:dyDescent="0.25">
      <c r="B11" s="12">
        <v>5.3E-3</v>
      </c>
      <c r="C11" s="12">
        <v>32.251888830712431</v>
      </c>
      <c r="D11" s="12">
        <v>26.040774131162841</v>
      </c>
      <c r="E11" s="12">
        <v>0.22090772841170842</v>
      </c>
      <c r="G11" s="12">
        <v>62.084541914100335</v>
      </c>
      <c r="H11" s="12">
        <v>49.319642427971928</v>
      </c>
      <c r="I11" s="12">
        <f t="shared" si="6"/>
        <v>2.027589720384599E-2</v>
      </c>
      <c r="K11" s="12">
        <v>5.3E-3</v>
      </c>
      <c r="L11" s="12">
        <v>31.84041084786077</v>
      </c>
      <c r="M11" s="12">
        <v>25.955866898366555</v>
      </c>
      <c r="N11" s="12">
        <v>61.007039099946468</v>
      </c>
      <c r="O11" s="12">
        <v>48.966086975966682</v>
      </c>
      <c r="Q11" s="12">
        <v>5.1000000000000004E-3</v>
      </c>
      <c r="R11">
        <f t="shared" ref="R11:S60" si="8">R$5*$Q11^R$6+R$7</f>
        <v>31.65643830712359</v>
      </c>
      <c r="S11">
        <f t="shared" si="8"/>
        <v>25.522048618975923</v>
      </c>
      <c r="T11">
        <f t="shared" ref="T11:T60" si="9">1/(T$5*$Q11^T$6+T$7)</f>
        <v>2.0661197536198828E-2</v>
      </c>
    </row>
    <row r="12" spans="1:25" x14ac:dyDescent="0.25">
      <c r="B12" s="12">
        <v>5.4000000000000003E-3</v>
      </c>
      <c r="C12" s="12">
        <v>32.423941545425386</v>
      </c>
      <c r="D12" s="12">
        <v>26.209054748087805</v>
      </c>
      <c r="E12" s="12">
        <v>0.22098760243806595</v>
      </c>
      <c r="G12" s="12">
        <v>62.353508617192027</v>
      </c>
      <c r="H12" s="12">
        <v>49.601769176657712</v>
      </c>
      <c r="I12" s="12">
        <f t="shared" si="6"/>
        <v>2.0160571217499916E-2</v>
      </c>
      <c r="K12" s="12">
        <v>5.4000000000000003E-3</v>
      </c>
      <c r="L12" s="12">
        <v>32.051663762628678</v>
      </c>
      <c r="M12" s="12">
        <v>25.7523542777529</v>
      </c>
      <c r="N12" s="12">
        <v>61.340067084470434</v>
      </c>
      <c r="O12" s="12">
        <v>48.541619391394157</v>
      </c>
      <c r="Q12" s="12">
        <v>5.1999999999999998E-3</v>
      </c>
      <c r="R12">
        <f t="shared" si="8"/>
        <v>31.916342300781629</v>
      </c>
      <c r="S12">
        <f t="shared" si="8"/>
        <v>25.744163086103526</v>
      </c>
      <c r="T12">
        <f t="shared" si="9"/>
        <v>2.0494405061087361E-2</v>
      </c>
    </row>
    <row r="13" spans="1:25" x14ac:dyDescent="0.25">
      <c r="B13" s="12">
        <v>5.4999999999999997E-3</v>
      </c>
      <c r="C13" s="12">
        <v>32.476073524138371</v>
      </c>
      <c r="D13" s="12">
        <v>26.314749782485098</v>
      </c>
      <c r="E13" s="12">
        <v>0.22297621673159057</v>
      </c>
      <c r="G13" s="12">
        <v>62.398095266558229</v>
      </c>
      <c r="H13" s="12">
        <v>49.761895997418172</v>
      </c>
      <c r="I13" s="12">
        <f t="shared" si="6"/>
        <v>2.0095697319328098E-2</v>
      </c>
      <c r="K13" s="12">
        <v>5.4999999999999997E-3</v>
      </c>
      <c r="L13" s="12">
        <v>32.215345851991771</v>
      </c>
      <c r="M13" s="12">
        <v>25.931532495201495</v>
      </c>
      <c r="N13" s="12">
        <v>61.593156432527444</v>
      </c>
      <c r="O13" s="12">
        <v>48.838814831275087</v>
      </c>
      <c r="Q13" s="12">
        <v>5.3E-3</v>
      </c>
      <c r="R13">
        <f t="shared" si="8"/>
        <v>32.151887823545209</v>
      </c>
      <c r="S13">
        <f t="shared" si="8"/>
        <v>25.954722883586982</v>
      </c>
      <c r="T13">
        <f t="shared" si="9"/>
        <v>2.0340982495197137E-2</v>
      </c>
    </row>
    <row r="14" spans="1:25" x14ac:dyDescent="0.25">
      <c r="B14" s="12">
        <v>5.5999999999999999E-3</v>
      </c>
      <c r="C14" s="12">
        <v>32.627239265694541</v>
      </c>
      <c r="D14" s="12">
        <v>26.529607305322017</v>
      </c>
      <c r="E14" s="12">
        <v>0.22264377148491782</v>
      </c>
      <c r="G14" s="12">
        <v>62.62648685170781</v>
      </c>
      <c r="H14" s="12">
        <v>50.119241853945766</v>
      </c>
      <c r="I14" s="12">
        <f t="shared" si="6"/>
        <v>1.9952416736752222E-2</v>
      </c>
      <c r="K14" s="12">
        <v>5.5999999999999999E-3</v>
      </c>
      <c r="L14" s="12">
        <v>32.371798961325325</v>
      </c>
      <c r="M14" s="12">
        <v>26.104877176513867</v>
      </c>
      <c r="N14" s="12">
        <v>61.832309731612867</v>
      </c>
      <c r="O14" s="12">
        <v>49.124746300257364</v>
      </c>
      <c r="Q14" s="12">
        <v>5.4000000000000003E-3</v>
      </c>
      <c r="R14">
        <f t="shared" si="8"/>
        <v>32.36575467577692</v>
      </c>
      <c r="S14">
        <f t="shared" si="8"/>
        <v>26.154530458724796</v>
      </c>
      <c r="T14">
        <f t="shared" si="9"/>
        <v>2.0199517777527636E-2</v>
      </c>
    </row>
    <row r="15" spans="1:25" x14ac:dyDescent="0.25">
      <c r="B15" s="12">
        <v>5.7000000000000002E-3</v>
      </c>
      <c r="C15" s="12">
        <v>32.966127150368962</v>
      </c>
      <c r="D15" s="12">
        <v>26.625596765884858</v>
      </c>
      <c r="E15" s="12">
        <v>0.21974286446855557</v>
      </c>
      <c r="G15" s="12">
        <v>63.206211897846629</v>
      </c>
      <c r="H15" s="12">
        <v>50.266045597941769</v>
      </c>
      <c r="I15" s="12">
        <f t="shared" si="6"/>
        <v>1.9894145005927157E-2</v>
      </c>
      <c r="K15" s="12">
        <v>5.7000000000000002E-3</v>
      </c>
      <c r="L15" s="12">
        <v>32.521255100860834</v>
      </c>
      <c r="M15" s="12">
        <v>26.272544924396644</v>
      </c>
      <c r="N15" s="12">
        <v>62.058009286868987</v>
      </c>
      <c r="O15" s="12">
        <v>49.399737248106035</v>
      </c>
      <c r="Q15" s="12">
        <v>5.4999999999999997E-3</v>
      </c>
      <c r="R15">
        <f t="shared" si="8"/>
        <v>32.56028572400345</v>
      </c>
      <c r="S15">
        <f t="shared" si="8"/>
        <v>26.344319052039516</v>
      </c>
      <c r="T15">
        <f t="shared" si="9"/>
        <v>2.0068784331477837E-2</v>
      </c>
    </row>
    <row r="16" spans="1:25" x14ac:dyDescent="0.25">
      <c r="B16" s="12">
        <v>5.7999999999999996E-3</v>
      </c>
      <c r="C16" s="12">
        <v>33.033589031630534</v>
      </c>
      <c r="D16" s="12">
        <v>26.790296998874894</v>
      </c>
      <c r="E16" s="12">
        <v>0.22110374689833642</v>
      </c>
      <c r="G16" s="12">
        <v>63.275792930810979</v>
      </c>
      <c r="H16" s="12">
        <v>50.53799681339494</v>
      </c>
      <c r="I16" s="12">
        <f t="shared" si="6"/>
        <v>1.9787092149543866E-2</v>
      </c>
      <c r="K16" s="12">
        <v>5.7999999999999996E-3</v>
      </c>
      <c r="L16" s="12">
        <v>32.663938069029783</v>
      </c>
      <c r="M16" s="12">
        <v>26.434687641742471</v>
      </c>
      <c r="N16" s="12">
        <v>62.270719451951088</v>
      </c>
      <c r="O16" s="12">
        <v>49.664100949467304</v>
      </c>
      <c r="Q16" s="12">
        <v>5.5999999999999999E-3</v>
      </c>
      <c r="R16">
        <f t="shared" si="8"/>
        <v>32.737534374488071</v>
      </c>
      <c r="S16">
        <f t="shared" si="8"/>
        <v>26.524759787171121</v>
      </c>
      <c r="T16">
        <f t="shared" si="9"/>
        <v>1.9947711989494511E-2</v>
      </c>
    </row>
    <row r="17" spans="2:20" x14ac:dyDescent="0.25">
      <c r="B17" s="12">
        <v>5.9000000000000007E-3</v>
      </c>
      <c r="C17" s="12">
        <v>33.161089802855237</v>
      </c>
      <c r="D17" s="12">
        <v>27.041125457581792</v>
      </c>
      <c r="E17" s="12">
        <v>0.22139176695487664</v>
      </c>
      <c r="G17" s="12">
        <v>63.461351928846533</v>
      </c>
      <c r="H17" s="12">
        <v>50.961926061592742</v>
      </c>
      <c r="I17" s="12">
        <f t="shared" si="6"/>
        <v>1.9622492265920187E-2</v>
      </c>
      <c r="K17" s="12">
        <v>5.9000000000000007E-3</v>
      </c>
      <c r="L17" s="12">
        <v>32.800063786295134</v>
      </c>
      <c r="M17" s="12">
        <v>26.591452694177555</v>
      </c>
      <c r="N17" s="12">
        <v>62.470887387399884</v>
      </c>
      <c r="O17" s="12">
        <v>49.918140868939297</v>
      </c>
      <c r="Q17" s="12">
        <v>5.7000000000000002E-3</v>
      </c>
      <c r="R17">
        <f t="shared" si="8"/>
        <v>32.89930466243522</v>
      </c>
      <c r="S17">
        <f t="shared" si="8"/>
        <v>26.696467923592916</v>
      </c>
      <c r="T17">
        <f t="shared" si="9"/>
        <v>1.9835363190656295E-2</v>
      </c>
    </row>
    <row r="18" spans="2:20" x14ac:dyDescent="0.25">
      <c r="B18" s="12">
        <v>6.0000000000000001E-3</v>
      </c>
      <c r="C18" s="12">
        <v>33.195586090979084</v>
      </c>
      <c r="D18" s="12">
        <v>27.020072731139429</v>
      </c>
      <c r="E18" s="12">
        <v>0.22315655395515463</v>
      </c>
      <c r="G18" s="12">
        <v>63.471818569309399</v>
      </c>
      <c r="H18" s="12">
        <v>50.886483405370498</v>
      </c>
      <c r="I18" s="12">
        <f t="shared" si="6"/>
        <v>1.9651583938977028E-2</v>
      </c>
      <c r="K18" s="12">
        <v>6.0000000000000001E-3</v>
      </c>
      <c r="L18" s="12">
        <v>32.929840613447702</v>
      </c>
      <c r="M18" s="12">
        <v>26.742983066164545</v>
      </c>
      <c r="N18" s="12">
        <v>62.658943782606016</v>
      </c>
      <c r="O18" s="12">
        <v>50.162151011226548</v>
      </c>
      <c r="Q18" s="12">
        <v>5.7999999999999996E-3</v>
      </c>
      <c r="R18">
        <f t="shared" si="8"/>
        <v>33.047185209966543</v>
      </c>
      <c r="S18">
        <f t="shared" si="8"/>
        <v>26.860008383644924</v>
      </c>
      <c r="T18">
        <f t="shared" si="9"/>
        <v>1.9730913370718337E-2</v>
      </c>
    </row>
    <row r="19" spans="2:20" x14ac:dyDescent="0.25">
      <c r="B19" s="12">
        <v>6.0999999999999995E-3</v>
      </c>
      <c r="C19" s="12">
        <v>33.319161115355506</v>
      </c>
      <c r="D19" s="12">
        <v>27.254298294622878</v>
      </c>
      <c r="E19" s="12">
        <v>0.22322013605406063</v>
      </c>
      <c r="G19" s="12">
        <v>63.647555643058368</v>
      </c>
      <c r="H19" s="12">
        <v>51.280790668029383</v>
      </c>
      <c r="I19" s="12">
        <f t="shared" si="6"/>
        <v>1.9500479360265447E-2</v>
      </c>
      <c r="K19" s="12">
        <v>6.0999999999999995E-3</v>
      </c>
      <c r="L19" s="12">
        <v>33.053469655185729</v>
      </c>
      <c r="M19" s="12">
        <v>26.88941751095042</v>
      </c>
      <c r="N19" s="12">
        <v>62.835303543335243</v>
      </c>
      <c r="O19" s="12">
        <v>50.396416257066114</v>
      </c>
      <c r="Q19" s="12">
        <v>5.8999999999999999E-3</v>
      </c>
      <c r="R19">
        <f t="shared" si="8"/>
        <v>33.18257807619748</v>
      </c>
      <c r="S19">
        <f t="shared" si="8"/>
        <v>27.015900648904221</v>
      </c>
      <c r="T19">
        <f t="shared" si="9"/>
        <v>1.9633634709759436E-2</v>
      </c>
    </row>
    <row r="20" spans="2:20" x14ac:dyDescent="0.25">
      <c r="B20" s="12">
        <v>6.2000000000000006E-3</v>
      </c>
      <c r="C20" s="12">
        <v>33.415453291759711</v>
      </c>
      <c r="D20" s="12">
        <v>27.382816672206342</v>
      </c>
      <c r="E20" s="12">
        <v>0.22463431590624006</v>
      </c>
      <c r="G20" s="12">
        <v>63.778320930814026</v>
      </c>
      <c r="H20" s="12">
        <v>51.488517282442473</v>
      </c>
      <c r="I20" s="12">
        <f t="shared" si="6"/>
        <v>1.9421806118720745E-2</v>
      </c>
      <c r="K20" s="12">
        <v>6.2000000000000006E-3</v>
      </c>
      <c r="L20" s="12">
        <v>33.171145049747352</v>
      </c>
      <c r="M20" s="12">
        <v>27.030890694634135</v>
      </c>
      <c r="N20" s="12">
        <v>63.000366446663257</v>
      </c>
      <c r="O20" s="12">
        <v>50.621212685576566</v>
      </c>
      <c r="Q20" s="12">
        <v>6.0000000000000001E-3</v>
      </c>
      <c r="R20">
        <f t="shared" si="8"/>
        <v>33.306723338120406</v>
      </c>
      <c r="S20">
        <f t="shared" si="8"/>
        <v>27.164623107103019</v>
      </c>
      <c r="T20">
        <f t="shared" si="9"/>
        <v>1.9542882587132288E-2</v>
      </c>
    </row>
    <row r="21" spans="2:20" x14ac:dyDescent="0.25">
      <c r="B21" s="12">
        <v>6.3E-3</v>
      </c>
      <c r="C21" s="12">
        <v>33.522713117750158</v>
      </c>
      <c r="D21" s="12">
        <v>27.441080583341453</v>
      </c>
      <c r="E21" s="12">
        <v>0.22474937361114816</v>
      </c>
      <c r="G21" s="12">
        <v>63.922842258971812</v>
      </c>
      <c r="H21" s="12">
        <v>51.554594205223729</v>
      </c>
      <c r="I21" s="12">
        <f t="shared" si="6"/>
        <v>1.9396913416082632E-2</v>
      </c>
      <c r="K21" s="12">
        <v>6.3E-3</v>
      </c>
      <c r="L21" s="12">
        <v>33.283054245320734</v>
      </c>
      <c r="M21" s="12">
        <v>27.167533334615097</v>
      </c>
      <c r="N21" s="12">
        <v>63.154517765058785</v>
      </c>
      <c r="O21" s="12">
        <v>50.836807883648461</v>
      </c>
      <c r="Q21" s="12">
        <v>6.1000000000000004E-3</v>
      </c>
      <c r="R21">
        <f t="shared" si="8"/>
        <v>33.42072009210041</v>
      </c>
      <c r="S21">
        <f t="shared" si="8"/>
        <v>27.306616919195783</v>
      </c>
      <c r="T21">
        <f t="shared" si="9"/>
        <v>1.9458084233328076E-2</v>
      </c>
    </row>
    <row r="22" spans="2:20" x14ac:dyDescent="0.25">
      <c r="B22" s="12">
        <v>6.4000000000000003E-3</v>
      </c>
      <c r="C22" s="12">
        <v>33.756466928852191</v>
      </c>
      <c r="D22" s="12">
        <v>27.606684359771357</v>
      </c>
      <c r="E22" s="12">
        <v>0.22259698916842496</v>
      </c>
      <c r="G22" s="12">
        <v>64.298185396187563</v>
      </c>
      <c r="H22" s="12">
        <v>51.823296678931925</v>
      </c>
      <c r="I22" s="12">
        <f t="shared" si="6"/>
        <v>1.9296340913922152E-2</v>
      </c>
      <c r="K22" s="12">
        <v>6.4000000000000003E-3</v>
      </c>
      <c r="L22" s="12">
        <v>33.389378263914779</v>
      </c>
      <c r="M22" s="12">
        <v>27.299472332670749</v>
      </c>
      <c r="N22" s="12">
        <v>63.298128861250767</v>
      </c>
      <c r="O22" s="12">
        <v>51.04346124296351</v>
      </c>
      <c r="Q22" s="12">
        <v>6.1999999999999998E-3</v>
      </c>
      <c r="R22">
        <f t="shared" si="8"/>
        <v>33.52554444524749</v>
      </c>
      <c r="S22">
        <f t="shared" si="8"/>
        <v>27.442289466385542</v>
      </c>
      <c r="T22">
        <f t="shared" si="9"/>
        <v>1.9378729175314385E-2</v>
      </c>
    </row>
    <row r="23" spans="2:20" x14ac:dyDescent="0.25">
      <c r="B23" s="12">
        <v>6.5000000000000006E-3</v>
      </c>
      <c r="C23" s="12">
        <v>33.860024251542548</v>
      </c>
      <c r="D23" s="12">
        <v>27.579105977933953</v>
      </c>
      <c r="E23" s="12">
        <v>0.22259139855715476</v>
      </c>
      <c r="G23" s="12">
        <v>64.436091929606633</v>
      </c>
      <c r="H23" s="12">
        <v>51.734418968190937</v>
      </c>
      <c r="I23" s="12">
        <f t="shared" si="6"/>
        <v>1.9329491273785311E-2</v>
      </c>
      <c r="K23" s="12">
        <v>6.5000000000000006E-3</v>
      </c>
      <c r="L23" s="12">
        <v>33.490291953333553</v>
      </c>
      <c r="M23" s="12">
        <v>27.426830902899223</v>
      </c>
      <c r="N23" s="12">
        <v>63.431557755418062</v>
      </c>
      <c r="O23" s="12">
        <v>51.241424245199987</v>
      </c>
      <c r="Q23" s="12">
        <v>6.3E-3</v>
      </c>
      <c r="R23">
        <f t="shared" si="8"/>
        <v>33.622064967990276</v>
      </c>
      <c r="S23">
        <f t="shared" si="8"/>
        <v>27.572017428639622</v>
      </c>
      <c r="T23">
        <f t="shared" si="9"/>
        <v>1.9304361154297831E-2</v>
      </c>
    </row>
    <row r="24" spans="2:20" x14ac:dyDescent="0.25">
      <c r="B24" s="12">
        <v>6.6E-3</v>
      </c>
      <c r="C24" s="12">
        <v>33.720268712298569</v>
      </c>
      <c r="D24" s="12">
        <v>27.771007312114751</v>
      </c>
      <c r="E24" s="12">
        <v>0.2272857403177039</v>
      </c>
      <c r="G24" s="12">
        <v>64.118498601596045</v>
      </c>
      <c r="H24" s="12">
        <v>52.052911421205408</v>
      </c>
      <c r="I24" s="12">
        <f t="shared" si="6"/>
        <v>1.9211221288049186E-2</v>
      </c>
      <c r="K24" s="12">
        <v>6.6E-3</v>
      </c>
      <c r="L24" s="12">
        <v>33.585964227860941</v>
      </c>
      <c r="M24" s="12">
        <v>27.549728694750939</v>
      </c>
      <c r="N24" s="12">
        <v>63.555149666150619</v>
      </c>
      <c r="O24" s="12">
        <v>51.430940735953151</v>
      </c>
      <c r="Q24" s="12">
        <v>6.4000000000000003E-3</v>
      </c>
      <c r="R24">
        <f t="shared" si="8"/>
        <v>33.711055999321594</v>
      </c>
      <c r="S24">
        <f t="shared" si="8"/>
        <v>27.696149539200778</v>
      </c>
      <c r="T24">
        <f t="shared" si="9"/>
        <v>1.9234571258807238E-2</v>
      </c>
    </row>
    <row r="25" spans="2:20" x14ac:dyDescent="0.25">
      <c r="B25" s="12">
        <v>6.7000000000000002E-3</v>
      </c>
      <c r="C25" s="12">
        <v>33.814056032745761</v>
      </c>
      <c r="D25" s="12">
        <v>27.888582123251947</v>
      </c>
      <c r="E25" s="12">
        <v>0.22726485487920831</v>
      </c>
      <c r="G25" s="12">
        <v>64.23876803253826</v>
      </c>
      <c r="H25" s="12">
        <v>52.230018363429487</v>
      </c>
      <c r="I25" s="12">
        <f t="shared" si="6"/>
        <v>1.914607789416712E-2</v>
      </c>
      <c r="K25" s="12">
        <v>6.7000000000000002E-3</v>
      </c>
      <c r="L25" s="12">
        <v>33.297855869062595</v>
      </c>
      <c r="M25" s="12">
        <v>27.666898514560291</v>
      </c>
      <c r="N25" s="12">
        <v>62.953258930964907</v>
      </c>
      <c r="O25" s="12">
        <v>51.609480528417052</v>
      </c>
      <c r="Q25" s="12">
        <v>6.4999999999999997E-3</v>
      </c>
      <c r="R25">
        <f t="shared" si="8"/>
        <v>33.793209130856141</v>
      </c>
      <c r="S25">
        <f t="shared" si="8"/>
        <v>27.815009053626834</v>
      </c>
      <c r="T25">
        <f t="shared" si="9"/>
        <v>1.9168992065966724E-2</v>
      </c>
    </row>
    <row r="26" spans="2:20" x14ac:dyDescent="0.25">
      <c r="B26" s="12">
        <v>6.7999999999999996E-3</v>
      </c>
      <c r="C26" s="12">
        <v>33.91264738138603</v>
      </c>
      <c r="D26" s="12">
        <v>27.926592053418638</v>
      </c>
      <c r="E26" s="12">
        <v>0.22707916118690732</v>
      </c>
      <c r="G26" s="12">
        <v>64.365229540753276</v>
      </c>
      <c r="H26" s="12">
        <v>52.264686682524044</v>
      </c>
      <c r="I26" s="12">
        <f t="shared" si="6"/>
        <v>1.9133377878535605E-2</v>
      </c>
      <c r="K26" s="12">
        <v>6.7999999999999996E-3</v>
      </c>
      <c r="L26" s="12">
        <v>33.382566038431747</v>
      </c>
      <c r="M26" s="12">
        <v>27.778436293339805</v>
      </c>
      <c r="N26" s="12">
        <v>63.056984195292792</v>
      </c>
      <c r="O26" s="12">
        <v>51.777245885278248</v>
      </c>
      <c r="Q26" s="12">
        <v>6.6E-3</v>
      </c>
      <c r="R26">
        <f t="shared" si="8"/>
        <v>33.869143142217304</v>
      </c>
      <c r="S26">
        <f t="shared" si="8"/>
        <v>27.928895966797768</v>
      </c>
      <c r="T26">
        <f t="shared" si="9"/>
        <v>1.9107292623140815E-2</v>
      </c>
    </row>
    <row r="27" spans="2:20" x14ac:dyDescent="0.25">
      <c r="B27" s="12">
        <v>6.9000000000000008E-3</v>
      </c>
      <c r="C27" s="12">
        <v>34.004312526450434</v>
      </c>
      <c r="D27" s="12">
        <v>28.310221726604478</v>
      </c>
      <c r="E27" s="12">
        <v>0.22694600542883417</v>
      </c>
      <c r="G27" s="12">
        <v>64.4782292640012</v>
      </c>
      <c r="H27" s="12">
        <v>52.933142723728224</v>
      </c>
      <c r="I27" s="12">
        <f t="shared" si="6"/>
        <v>1.8891755685455119E-2</v>
      </c>
      <c r="K27" s="12">
        <v>6.9000000000000008E-3</v>
      </c>
      <c r="L27" s="12">
        <v>33.462561801704197</v>
      </c>
      <c r="M27" s="12">
        <v>27.885133316542941</v>
      </c>
      <c r="N27" s="12">
        <v>63.15193614714827</v>
      </c>
      <c r="O27" s="12">
        <v>51.935827047107594</v>
      </c>
      <c r="Q27" s="12">
        <v>6.7000000000000002E-3</v>
      </c>
      <c r="R27">
        <f t="shared" si="8"/>
        <v>33.939412616116002</v>
      </c>
      <c r="S27">
        <f t="shared" si="8"/>
        <v>28.038089006974488</v>
      </c>
      <c r="T27">
        <f t="shared" si="9"/>
        <v>1.9049174133253952E-2</v>
      </c>
    </row>
    <row r="28" spans="2:20" x14ac:dyDescent="0.25">
      <c r="B28" s="12">
        <v>7.0000000000000001E-3</v>
      </c>
      <c r="C28" s="12">
        <v>34.080164789856788</v>
      </c>
      <c r="D28" s="12">
        <v>28.564592362231039</v>
      </c>
      <c r="E28" s="12">
        <v>0.22700983604307276</v>
      </c>
      <c r="G28" s="12">
        <v>64.564155310632913</v>
      </c>
      <c r="H28" s="12">
        <v>53.366535986073259</v>
      </c>
      <c r="I28" s="12">
        <f t="shared" si="6"/>
        <v>1.8738334454778252E-2</v>
      </c>
      <c r="K28" s="12">
        <v>7.0000000000000001E-3</v>
      </c>
      <c r="L28" s="12">
        <v>33.537988882149307</v>
      </c>
      <c r="M28" s="12">
        <v>27.9877893121099</v>
      </c>
      <c r="N28" s="12">
        <v>63.238410368228053</v>
      </c>
      <c r="O28" s="12">
        <v>52.086826187006842</v>
      </c>
      <c r="Q28" s="12">
        <v>6.7999999999999996E-3</v>
      </c>
      <c r="R28">
        <f t="shared" si="8"/>
        <v>34.004515425015569</v>
      </c>
      <c r="S28">
        <f t="shared" si="8"/>
        <v>28.142847432260986</v>
      </c>
      <c r="T28">
        <f t="shared" si="9"/>
        <v>1.8994366231866937E-2</v>
      </c>
    </row>
    <row r="29" spans="2:20" x14ac:dyDescent="0.25">
      <c r="B29" s="12">
        <v>7.0999999999999995E-3</v>
      </c>
      <c r="C29" s="12">
        <v>34.159019996416056</v>
      </c>
      <c r="D29" s="12">
        <v>28.60274886006221</v>
      </c>
      <c r="E29" s="12">
        <v>0.22561484336501239</v>
      </c>
      <c r="G29" s="12">
        <v>64.660380126501138</v>
      </c>
      <c r="H29" s="12">
        <v>53.404244588594921</v>
      </c>
      <c r="I29" s="12">
        <f t="shared" si="6"/>
        <v>1.8725103364041616E-2</v>
      </c>
      <c r="K29" s="12">
        <v>7.0999999999999995E-3</v>
      </c>
      <c r="L29" s="12">
        <v>33.608988177401514</v>
      </c>
      <c r="M29" s="12">
        <v>28.087211430432397</v>
      </c>
      <c r="N29" s="12">
        <v>63.316692112563302</v>
      </c>
      <c r="O29" s="12">
        <v>52.231855365806538</v>
      </c>
      <c r="Q29" s="12">
        <v>6.8999999999999999E-3</v>
      </c>
      <c r="R29">
        <f t="shared" si="8"/>
        <v>34.064899251065327</v>
      </c>
      <c r="S29">
        <f t="shared" si="8"/>
        <v>28.243412651615159</v>
      </c>
      <c r="T29">
        <f t="shared" si="9"/>
        <v>1.8942623763937003E-2</v>
      </c>
    </row>
    <row r="30" spans="2:20" x14ac:dyDescent="0.25">
      <c r="B30" s="12">
        <v>7.2000000000000007E-3</v>
      </c>
      <c r="C30" s="12">
        <v>34.339695054645944</v>
      </c>
      <c r="D30" s="12">
        <v>28.715372715393229</v>
      </c>
      <c r="E30" s="12">
        <v>0.2231435246922886</v>
      </c>
      <c r="G30" s="12">
        <v>64.947990485049971</v>
      </c>
      <c r="H30" s="12">
        <v>53.566643312370829</v>
      </c>
      <c r="I30" s="12">
        <f t="shared" si="6"/>
        <v>1.8668334212553827E-2</v>
      </c>
      <c r="K30" s="12">
        <v>7.2000000000000007E-3</v>
      </c>
      <c r="L30" s="12">
        <v>33.675695941283706</v>
      </c>
      <c r="M30" s="12">
        <v>28.182099684713044</v>
      </c>
      <c r="N30" s="12">
        <v>63.387056711556951</v>
      </c>
      <c r="O30" s="12">
        <v>52.368324741413652</v>
      </c>
      <c r="Q30" s="12">
        <v>7.0000000000000097E-3</v>
      </c>
      <c r="R30">
        <f t="shared" si="8"/>
        <v>34.120967275885832</v>
      </c>
      <c r="S30">
        <f t="shared" si="8"/>
        <v>28.340009689792563</v>
      </c>
      <c r="T30">
        <f t="shared" si="9"/>
        <v>1.8893723984163325E-2</v>
      </c>
    </row>
    <row r="31" spans="2:20" x14ac:dyDescent="0.25">
      <c r="B31" s="12">
        <v>7.3000000000000009E-3</v>
      </c>
      <c r="C31" s="12">
        <v>34.40185835506275</v>
      </c>
      <c r="D31" s="12">
        <v>28.813143127327727</v>
      </c>
      <c r="E31" s="12">
        <v>0.22321246356205304</v>
      </c>
      <c r="G31" s="12">
        <v>65.008249028681718</v>
      </c>
      <c r="H31" s="12">
        <v>53.715884518697528</v>
      </c>
      <c r="I31" s="12">
        <f t="shared" si="6"/>
        <v>1.8616467157902203E-2</v>
      </c>
      <c r="K31" s="12">
        <v>7.3000000000000009E-3</v>
      </c>
      <c r="L31" s="12">
        <v>33.738243957819321</v>
      </c>
      <c r="M31" s="12">
        <v>28.273959767532535</v>
      </c>
      <c r="N31" s="12">
        <v>63.449769961051935</v>
      </c>
      <c r="O31" s="12">
        <v>52.499236961063275</v>
      </c>
      <c r="Q31" s="12">
        <v>7.1000000000000099E-3</v>
      </c>
      <c r="R31">
        <f t="shared" si="8"/>
        <v>34.173083155877634</v>
      </c>
      <c r="S31">
        <f t="shared" si="8"/>
        <v>28.432848513223888</v>
      </c>
      <c r="T31">
        <f t="shared" si="9"/>
        <v>1.8847464117747275E-2</v>
      </c>
    </row>
    <row r="32" spans="2:20" x14ac:dyDescent="0.25">
      <c r="B32" s="12">
        <v>7.4000000000000003E-3</v>
      </c>
      <c r="C32" s="12">
        <v>34.453852483277963</v>
      </c>
      <c r="D32" s="12">
        <v>28.839536911323624</v>
      </c>
      <c r="E32" s="12">
        <v>0.22339167403525861</v>
      </c>
      <c r="G32" s="12">
        <v>65.049051388675821</v>
      </c>
      <c r="H32" s="12">
        <v>53.724558286193066</v>
      </c>
      <c r="I32" s="12">
        <f t="shared" si="6"/>
        <v>1.8613461550915995E-2</v>
      </c>
      <c r="K32" s="12">
        <v>7.4000000000000003E-3</v>
      </c>
      <c r="L32" s="12">
        <v>33.796759707812626</v>
      </c>
      <c r="M32" s="12">
        <v>28.362185574386796</v>
      </c>
      <c r="N32" s="12">
        <v>63.505088491327164</v>
      </c>
      <c r="O32" s="12">
        <v>52.623385771388868</v>
      </c>
      <c r="Q32" s="12">
        <v>7.2000000000000102E-3</v>
      </c>
      <c r="R32">
        <f t="shared" si="8"/>
        <v>34.221575381255704</v>
      </c>
      <c r="S32">
        <f t="shared" si="8"/>
        <v>28.52212523176614</v>
      </c>
      <c r="T32">
        <f t="shared" si="9"/>
        <v>1.8803659228907497E-2</v>
      </c>
    </row>
    <row r="33" spans="2:20" x14ac:dyDescent="0.25">
      <c r="B33" s="12">
        <v>7.4999999999999997E-3</v>
      </c>
      <c r="C33" s="12">
        <v>34.635208150697423</v>
      </c>
      <c r="D33" s="12">
        <v>28.785700765301989</v>
      </c>
      <c r="E33" s="12">
        <v>0.2212390122706244</v>
      </c>
      <c r="G33" s="12">
        <v>65.323746281626811</v>
      </c>
      <c r="H33" s="12">
        <v>53.587486965577511</v>
      </c>
      <c r="I33" s="12">
        <f t="shared" si="6"/>
        <v>1.8661072885212186E-2</v>
      </c>
      <c r="K33" s="12">
        <v>7.4999999999999997E-3</v>
      </c>
      <c r="L33" s="12">
        <v>33.851366528355172</v>
      </c>
      <c r="M33" s="12">
        <v>28.446159327216073</v>
      </c>
      <c r="N33" s="12">
        <v>63.553260120866021</v>
      </c>
      <c r="O33" s="12">
        <v>52.739545811821813</v>
      </c>
      <c r="Q33" s="12">
        <v>7.3000000000000096E-3</v>
      </c>
      <c r="R33">
        <f t="shared" si="8"/>
        <v>34.266741102379719</v>
      </c>
      <c r="S33">
        <f t="shared" si="8"/>
        <v>28.60802318948074</v>
      </c>
      <c r="T33">
        <f t="shared" si="9"/>
        <v>1.8762140353076433E-2</v>
      </c>
    </row>
    <row r="34" spans="2:20" x14ac:dyDescent="0.25">
      <c r="B34" s="12">
        <v>7.6E-3</v>
      </c>
      <c r="C34" s="12">
        <v>34.591038803395662</v>
      </c>
      <c r="D34" s="12">
        <v>28.881181370910546</v>
      </c>
      <c r="E34" s="12">
        <v>0.2234342610446845</v>
      </c>
      <c r="G34" s="12">
        <v>65.184313739594415</v>
      </c>
      <c r="H34" s="12">
        <v>53.717801265625013</v>
      </c>
      <c r="I34" s="12">
        <f t="shared" si="6"/>
        <v>1.8615802889161027E-2</v>
      </c>
      <c r="K34" s="12">
        <v>7.6E-3</v>
      </c>
      <c r="L34" s="12">
        <v>33.902183765597798</v>
      </c>
      <c r="M34" s="12">
        <v>28.527392135661323</v>
      </c>
      <c r="N34" s="12">
        <v>63.594524194697058</v>
      </c>
      <c r="O34" s="12">
        <v>52.850722776670835</v>
      </c>
      <c r="Q34" s="12">
        <v>7.4000000000000099E-3</v>
      </c>
      <c r="R34">
        <f t="shared" si="8"/>
        <v>34.308849494662596</v>
      </c>
      <c r="S34">
        <f t="shared" si="8"/>
        <v>28.690713956039772</v>
      </c>
      <c r="T34">
        <f t="shared" si="9"/>
        <v>1.8722752855750022E-2</v>
      </c>
    </row>
    <row r="35" spans="2:20" x14ac:dyDescent="0.25">
      <c r="B35" s="12">
        <v>7.6999999999999994E-3</v>
      </c>
      <c r="C35" s="12">
        <v>34.282097534604006</v>
      </c>
      <c r="D35" s="12">
        <v>28.974612679686217</v>
      </c>
      <c r="E35" s="12">
        <v>0.22168491235214871</v>
      </c>
      <c r="G35" s="12">
        <v>64.552800440423809</v>
      </c>
      <c r="H35" s="12">
        <v>53.856990790617594</v>
      </c>
      <c r="I35" s="12">
        <f t="shared" si="6"/>
        <v>1.8567691683476113E-2</v>
      </c>
      <c r="K35" s="12">
        <v>7.6999999999999994E-3</v>
      </c>
      <c r="L35" s="12">
        <v>33.949326921109289</v>
      </c>
      <c r="M35" s="12">
        <v>28.605263225410624</v>
      </c>
      <c r="N35" s="12">
        <v>63.629111908062718</v>
      </c>
      <c r="O35" s="12">
        <v>52.955683593622588</v>
      </c>
      <c r="Q35" s="12">
        <v>7.5000000000000101E-3</v>
      </c>
      <c r="R35">
        <f t="shared" si="8"/>
        <v>34.34814472299572</v>
      </c>
      <c r="S35">
        <f t="shared" si="8"/>
        <v>28.770358229011261</v>
      </c>
      <c r="T35">
        <f t="shared" si="9"/>
        <v>1.868535498676753E-2</v>
      </c>
    </row>
    <row r="36" spans="2:20" x14ac:dyDescent="0.25">
      <c r="B36" s="12">
        <v>7.7999999999999996E-3</v>
      </c>
      <c r="C36" s="12">
        <v>34.411462945393879</v>
      </c>
      <c r="D36" s="12">
        <v>28.907429950755542</v>
      </c>
      <c r="E36" s="12">
        <v>0.21989179890709687</v>
      </c>
      <c r="G36" s="12">
        <v>64.743439497008538</v>
      </c>
      <c r="H36" s="12">
        <v>53.691937316541306</v>
      </c>
      <c r="I36" s="12">
        <f t="shared" si="6"/>
        <v>1.8624770309636825E-2</v>
      </c>
      <c r="K36" s="12">
        <v>7.7999999999999996E-3</v>
      </c>
      <c r="L36" s="12">
        <v>33.992907792125536</v>
      </c>
      <c r="M36" s="12">
        <v>29.14936767474795</v>
      </c>
      <c r="N36" s="12">
        <v>63.657246616130074</v>
      </c>
      <c r="O36" s="12">
        <v>53.908606304637978</v>
      </c>
      <c r="Q36" s="12">
        <v>7.6000000000000104E-3</v>
      </c>
      <c r="R36">
        <f t="shared" si="8"/>
        <v>34.384848557900199</v>
      </c>
      <c r="S36">
        <f t="shared" si="8"/>
        <v>28.847106656096344</v>
      </c>
      <c r="T36">
        <f t="shared" si="9"/>
        <v>1.8649816603600912E-2</v>
      </c>
    </row>
    <row r="37" spans="2:20" x14ac:dyDescent="0.25">
      <c r="B37" s="12">
        <v>7.9000000000000008E-3</v>
      </c>
      <c r="C37" s="12">
        <v>34.620746657276968</v>
      </c>
      <c r="D37" s="12">
        <v>29.09076250657202</v>
      </c>
      <c r="E37" s="12">
        <v>0.216078601086648</v>
      </c>
      <c r="G37" s="12">
        <v>65.07603401760025</v>
      </c>
      <c r="H37" s="12">
        <v>53.988609595712816</v>
      </c>
      <c r="I37" s="12">
        <f t="shared" si="6"/>
        <v>1.8522425516944763E-2</v>
      </c>
      <c r="K37" s="12">
        <v>7.9000000000000008E-3</v>
      </c>
      <c r="L37" s="12">
        <v>34.033034605976745</v>
      </c>
      <c r="M37" s="12">
        <v>29.224861794699656</v>
      </c>
      <c r="N37" s="12">
        <v>63.679144130418941</v>
      </c>
      <c r="O37" s="12">
        <v>54.008938244533525</v>
      </c>
      <c r="Q37" s="12">
        <v>7.7000000000000098E-3</v>
      </c>
      <c r="R37">
        <f t="shared" si="8"/>
        <v>34.419162688229619</v>
      </c>
      <c r="S37">
        <f t="shared" si="8"/>
        <v>28.92110058536257</v>
      </c>
      <c r="T37">
        <f t="shared" si="9"/>
        <v>1.8616018041222315E-2</v>
      </c>
    </row>
    <row r="38" spans="2:20" x14ac:dyDescent="0.25">
      <c r="B38" s="12">
        <v>8.0000000000000002E-3</v>
      </c>
      <c r="C38" s="12">
        <v>34.568219045356884</v>
      </c>
      <c r="D38" s="12">
        <v>29.04073897186224</v>
      </c>
      <c r="E38" s="12">
        <v>0.21762498067166725</v>
      </c>
      <c r="G38" s="12">
        <v>64.927243375886675</v>
      </c>
      <c r="H38" s="12">
        <v>53.864093496517349</v>
      </c>
      <c r="I38" s="12">
        <f t="shared" si="6"/>
        <v>1.8565243283350834E-2</v>
      </c>
      <c r="K38" s="12">
        <v>8.0000000000000002E-3</v>
      </c>
      <c r="L38" s="12">
        <v>34.069812148966086</v>
      </c>
      <c r="M38" s="12">
        <v>29.297207972830392</v>
      </c>
      <c r="N38" s="12">
        <v>63.695013002587707</v>
      </c>
      <c r="O38" s="12">
        <v>54.103482014415093</v>
      </c>
      <c r="Q38" s="12">
        <v>7.8000000000000101E-3</v>
      </c>
      <c r="R38">
        <f t="shared" si="8"/>
        <v>34.451270768990213</v>
      </c>
      <c r="S38">
        <f t="shared" si="8"/>
        <v>28.992472750616557</v>
      </c>
      <c r="T38">
        <f t="shared" si="9"/>
        <v>1.8583849109443266E-2</v>
      </c>
    </row>
    <row r="39" spans="2:20" x14ac:dyDescent="0.25">
      <c r="B39" s="12">
        <v>8.0999999999999996E-3</v>
      </c>
      <c r="C39" s="12">
        <v>34.60247595351057</v>
      </c>
      <c r="D39" s="12">
        <v>29.215597048661735</v>
      </c>
      <c r="E39" s="12">
        <v>0.21777788057255476</v>
      </c>
      <c r="G39" s="12">
        <v>64.936655975502063</v>
      </c>
      <c r="H39" s="12">
        <v>54.142634970947455</v>
      </c>
      <c r="I39" s="12">
        <f t="shared" si="6"/>
        <v>1.8469732781505606E-2</v>
      </c>
      <c r="K39" s="12">
        <v>8.0999999999999996E-3</v>
      </c>
      <c r="L39" s="12">
        <v>34.103341889957328</v>
      </c>
      <c r="M39" s="12">
        <v>29.366485567362066</v>
      </c>
      <c r="N39" s="12">
        <v>63.70505479618042</v>
      </c>
      <c r="O39" s="12">
        <v>54.192395758186343</v>
      </c>
      <c r="Q39" s="12">
        <v>7.9000000000000094E-3</v>
      </c>
      <c r="R39">
        <f t="shared" si="8"/>
        <v>34.481340237525316</v>
      </c>
      <c r="S39">
        <f t="shared" si="8"/>
        <v>29.061347898269798</v>
      </c>
      <c r="T39">
        <f t="shared" si="9"/>
        <v>1.8553208201401397E-2</v>
      </c>
    </row>
    <row r="40" spans="2:20" x14ac:dyDescent="0.25">
      <c r="B40" s="12">
        <v>8.199999999999999E-3</v>
      </c>
      <c r="C40" s="12">
        <v>34.63265225561139</v>
      </c>
      <c r="D40" s="12">
        <v>29.424727588927958</v>
      </c>
      <c r="E40" s="12">
        <v>0.21783232040476597</v>
      </c>
      <c r="G40" s="12">
        <v>64.939090939790503</v>
      </c>
      <c r="H40" s="12">
        <v>54.497168748351108</v>
      </c>
      <c r="I40" s="12">
        <f t="shared" si="6"/>
        <v>1.8349577105879589E-2</v>
      </c>
      <c r="K40" s="12">
        <v>8.199999999999999E-3</v>
      </c>
      <c r="L40" s="12">
        <v>34.13372209891736</v>
      </c>
      <c r="M40" s="12">
        <v>29.432771787138662</v>
      </c>
      <c r="N40" s="12">
        <v>63.709464346909691</v>
      </c>
      <c r="O40" s="12">
        <v>54.275833110733394</v>
      </c>
      <c r="Q40" s="12">
        <v>8.0000000000000106E-3</v>
      </c>
      <c r="R40">
        <f t="shared" si="8"/>
        <v>34.509523926781839</v>
      </c>
      <c r="S40">
        <f t="shared" si="8"/>
        <v>29.127843361357542</v>
      </c>
      <c r="T40">
        <f t="shared" si="9"/>
        <v>1.8524001499205703E-2</v>
      </c>
    </row>
    <row r="41" spans="2:20" x14ac:dyDescent="0.25">
      <c r="B41" s="12">
        <v>8.3000000000000001E-3</v>
      </c>
      <c r="C41" s="12">
        <v>34.656718068438508</v>
      </c>
      <c r="D41" s="12">
        <v>29.469920331508611</v>
      </c>
      <c r="E41" s="12">
        <v>0.2176463945530468</v>
      </c>
      <c r="G41" s="12">
        <v>64.938221395796319</v>
      </c>
      <c r="H41" s="12">
        <v>54.534514527660754</v>
      </c>
      <c r="I41" s="12">
        <f t="shared" si="6"/>
        <v>1.8337011132514701E-2</v>
      </c>
      <c r="K41" s="12">
        <v>8.3000000000000001E-3</v>
      </c>
      <c r="L41" s="12">
        <v>34.161047960645185</v>
      </c>
      <c r="M41" s="12">
        <v>29.496141757801613</v>
      </c>
      <c r="N41" s="12">
        <v>63.708430012016485</v>
      </c>
      <c r="O41" s="12">
        <v>54.35394334223961</v>
      </c>
      <c r="Q41" s="12">
        <v>8.10000000000001E-3</v>
      </c>
      <c r="R41">
        <f t="shared" si="8"/>
        <v>34.53596150051181</v>
      </c>
      <c r="S41">
        <f t="shared" si="8"/>
        <v>29.192069585760517</v>
      </c>
      <c r="T41">
        <f t="shared" si="9"/>
        <v>1.8496142264718664E-2</v>
      </c>
    </row>
    <row r="42" spans="2:20" x14ac:dyDescent="0.25">
      <c r="B42" s="12">
        <v>8.4000000000000012E-3</v>
      </c>
      <c r="C42" s="12">
        <v>34.680773659737874</v>
      </c>
      <c r="D42" s="12">
        <v>29.517198548889077</v>
      </c>
      <c r="E42" s="12">
        <v>0.21769536750165189</v>
      </c>
      <c r="G42" s="12">
        <v>64.929709767953298</v>
      </c>
      <c r="H42" s="12">
        <v>54.590336653801565</v>
      </c>
      <c r="I42" s="12">
        <f t="shared" si="6"/>
        <v>1.8318260360652344E-2</v>
      </c>
      <c r="K42" s="12">
        <v>8.4000000000000012E-3</v>
      </c>
      <c r="L42" s="12">
        <v>34.185411683908249</v>
      </c>
      <c r="M42" s="12">
        <v>29.556668585644008</v>
      </c>
      <c r="N42" s="12">
        <v>63.702133909221729</v>
      </c>
      <c r="O42" s="12">
        <v>54.426871497277148</v>
      </c>
      <c r="Q42" s="12">
        <v>8.2000000000000094E-3</v>
      </c>
      <c r="R42">
        <f t="shared" si="8"/>
        <v>34.560780731957173</v>
      </c>
      <c r="S42">
        <f t="shared" si="8"/>
        <v>29.254130613141051</v>
      </c>
      <c r="T42">
        <f t="shared" si="9"/>
        <v>1.8469550205115488E-2</v>
      </c>
    </row>
    <row r="43" spans="2:20" x14ac:dyDescent="0.25">
      <c r="B43" s="12">
        <v>8.5000000000000006E-3</v>
      </c>
      <c r="C43" s="12">
        <v>34.699761604663259</v>
      </c>
      <c r="D43" s="12">
        <v>29.414736930156259</v>
      </c>
      <c r="E43" s="12">
        <v>0.21778365185229268</v>
      </c>
      <c r="G43" s="12">
        <v>64.911836379567319</v>
      </c>
      <c r="H43" s="12">
        <v>54.356178003926615</v>
      </c>
      <c r="I43" s="12">
        <f t="shared" si="6"/>
        <v>1.8397172809459881E-2</v>
      </c>
      <c r="K43" s="12">
        <v>8.5000000000000006E-3</v>
      </c>
      <c r="L43" s="12">
        <v>34.206902606195015</v>
      </c>
      <c r="M43" s="12">
        <v>29.614423419235639</v>
      </c>
      <c r="N43" s="12">
        <v>63.690752145756477</v>
      </c>
      <c r="O43" s="12">
        <v>54.494758528887942</v>
      </c>
      <c r="Q43" s="12">
        <v>8.3000000000000105E-3</v>
      </c>
      <c r="R43">
        <f t="shared" si="8"/>
        <v>34.584098644734659</v>
      </c>
      <c r="S43">
        <f t="shared" si="8"/>
        <v>29.314124524630614</v>
      </c>
      <c r="T43">
        <f t="shared" si="9"/>
        <v>1.8444150904269416E-2</v>
      </c>
    </row>
    <row r="44" spans="2:20" x14ac:dyDescent="0.25">
      <c r="B44" s="12">
        <v>8.6E-3</v>
      </c>
      <c r="C44" s="12">
        <v>34.674579579144705</v>
      </c>
      <c r="D44" s="12">
        <v>29.393629773099541</v>
      </c>
      <c r="E44" s="12">
        <v>0.21796350604976633</v>
      </c>
      <c r="G44" s="12">
        <v>64.811327892332073</v>
      </c>
      <c r="H44" s="12">
        <v>54.283646515341985</v>
      </c>
      <c r="I44" s="12">
        <f t="shared" si="6"/>
        <v>1.8421754325538425E-2</v>
      </c>
      <c r="K44" s="12">
        <v>8.6E-3</v>
      </c>
      <c r="L44" s="12">
        <v>34.225607294282476</v>
      </c>
      <c r="M44" s="12">
        <v>29.669475508906451</v>
      </c>
      <c r="N44" s="12">
        <v>63.674455037932717</v>
      </c>
      <c r="O44" s="12">
        <v>54.557741427856207</v>
      </c>
      <c r="Q44" s="12">
        <v>8.4000000000000099E-3</v>
      </c>
      <c r="R44">
        <f t="shared" si="8"/>
        <v>34.606022532206936</v>
      </c>
      <c r="S44">
        <f t="shared" si="8"/>
        <v>29.372143848885607</v>
      </c>
      <c r="T44">
        <f t="shared" si="9"/>
        <v>1.8419875312209386E-2</v>
      </c>
    </row>
    <row r="45" spans="2:20" x14ac:dyDescent="0.25">
      <c r="B45" s="12">
        <v>8.6999999999999994E-3</v>
      </c>
      <c r="C45" s="12">
        <v>34.822060752108939</v>
      </c>
      <c r="D45" s="12">
        <v>29.657940796690625</v>
      </c>
      <c r="E45" s="12">
        <v>0.21570284478722399</v>
      </c>
      <c r="G45" s="12">
        <v>65.024180801211472</v>
      </c>
      <c r="H45" s="12">
        <v>54.726931720242234</v>
      </c>
      <c r="I45" s="12">
        <f t="shared" si="6"/>
        <v>1.8272539105826081E-2</v>
      </c>
      <c r="K45" s="12">
        <v>8.6999999999999994E-3</v>
      </c>
      <c r="L45" s="12">
        <v>34.241609640806765</v>
      </c>
      <c r="M45" s="12">
        <v>29.721892264172801</v>
      </c>
      <c r="N45" s="12">
        <v>63.653407321692157</v>
      </c>
      <c r="O45" s="12">
        <v>54.615953347366812</v>
      </c>
      <c r="Q45" s="12">
        <v>8.5000000000000093E-3</v>
      </c>
      <c r="R45">
        <f t="shared" si="8"/>
        <v>34.626650869535695</v>
      </c>
      <c r="S45">
        <f t="shared" si="8"/>
        <v>29.428275937756798</v>
      </c>
      <c r="T45">
        <f t="shared" si="9"/>
        <v>1.8396659285917091E-2</v>
      </c>
    </row>
    <row r="46" spans="2:20" x14ac:dyDescent="0.25">
      <c r="B46" s="12">
        <v>8.8000000000000005E-3</v>
      </c>
      <c r="C46" s="12">
        <v>34.838737046417307</v>
      </c>
      <c r="D46" s="12">
        <v>29.679095227632846</v>
      </c>
      <c r="E46" s="12">
        <v>0.21567354094287597</v>
      </c>
      <c r="G46" s="12">
        <v>65.003528857540402</v>
      </c>
      <c r="H46" s="12">
        <v>54.730671958456455</v>
      </c>
      <c r="I46" s="12">
        <f t="shared" si="6"/>
        <v>1.8271290379169001E-2</v>
      </c>
      <c r="K46" s="12">
        <v>8.8000000000000005E-3</v>
      </c>
      <c r="L46" s="12">
        <v>34.254990957016211</v>
      </c>
      <c r="M46" s="12">
        <v>29.771739309186582</v>
      </c>
      <c r="N46" s="12">
        <v>63.627768354548977</v>
      </c>
      <c r="O46" s="12">
        <v>54.669523723234313</v>
      </c>
      <c r="Q46" s="12">
        <v>8.6000000000000104E-3</v>
      </c>
      <c r="R46">
        <f t="shared" si="8"/>
        <v>34.64607413081059</v>
      </c>
      <c r="S46">
        <f t="shared" si="8"/>
        <v>29.482603312487807</v>
      </c>
      <c r="T46">
        <f t="shared" si="9"/>
        <v>1.8374443175602839E-2</v>
      </c>
    </row>
    <row r="47" spans="2:20" x14ac:dyDescent="0.25">
      <c r="B47" s="12">
        <v>8.8999999999999999E-3</v>
      </c>
      <c r="C47" s="12">
        <v>34.733498679305512</v>
      </c>
      <c r="D47" s="12">
        <v>29.748352826263808</v>
      </c>
      <c r="E47" s="12">
        <v>0.21770123054007381</v>
      </c>
      <c r="G47" s="12">
        <v>64.762069540291321</v>
      </c>
      <c r="H47" s="12">
        <v>54.823861407258264</v>
      </c>
      <c r="I47" s="12">
        <f t="shared" si="6"/>
        <v>1.8240232890046077E-2</v>
      </c>
      <c r="K47" s="12">
        <v>8.8999999999999999E-3</v>
      </c>
      <c r="L47" s="12">
        <v>34.265830061876727</v>
      </c>
      <c r="M47" s="12">
        <v>29.819080536284048</v>
      </c>
      <c r="N47" s="12">
        <v>63.597692309320387</v>
      </c>
      <c r="O47" s="12">
        <v>54.718578389879006</v>
      </c>
      <c r="Q47" s="12">
        <v>8.7000000000000098E-3</v>
      </c>
      <c r="R47">
        <f t="shared" si="8"/>
        <v>34.664375522093387</v>
      </c>
      <c r="S47">
        <f t="shared" si="8"/>
        <v>29.535203983065379</v>
      </c>
      <c r="T47">
        <f t="shared" si="9"/>
        <v>1.835317145134735E-2</v>
      </c>
    </row>
    <row r="48" spans="2:20" x14ac:dyDescent="0.25">
      <c r="B48" s="12">
        <v>9.0000000000000011E-3</v>
      </c>
      <c r="C48" s="12">
        <v>34.741396465631155</v>
      </c>
      <c r="D48" s="12">
        <v>29.603099198345745</v>
      </c>
      <c r="E48" s="12">
        <v>0.21774663099207844</v>
      </c>
      <c r="G48" s="12">
        <v>64.725157542534376</v>
      </c>
      <c r="H48" s="12">
        <v>54.523410296868789</v>
      </c>
      <c r="I48" s="12">
        <f t="shared" si="6"/>
        <v>1.8340745645864867E-2</v>
      </c>
      <c r="K48" s="12">
        <v>9.0000000000000011E-3</v>
      </c>
      <c r="L48" s="12">
        <v>34.274203367691079</v>
      </c>
      <c r="M48" s="12">
        <v>29.863978157708083</v>
      </c>
      <c r="N48" s="12">
        <v>63.563328360018886</v>
      </c>
      <c r="O48" s="12">
        <v>54.763239692219599</v>
      </c>
      <c r="Q48" s="12">
        <v>8.8000000000000092E-3</v>
      </c>
      <c r="R48">
        <f t="shared" si="8"/>
        <v>34.681631639871306</v>
      </c>
      <c r="S48">
        <f t="shared" si="8"/>
        <v>29.586151743083764</v>
      </c>
      <c r="T48">
        <f t="shared" si="9"/>
        <v>1.833279236563912E-2</v>
      </c>
    </row>
    <row r="49" spans="2:20" x14ac:dyDescent="0.25">
      <c r="B49" s="12">
        <v>9.1000000000000004E-3</v>
      </c>
      <c r="C49" s="12">
        <v>34.729797462140269</v>
      </c>
      <c r="D49" s="12">
        <v>29.758440911752075</v>
      </c>
      <c r="E49" s="12">
        <v>0.21954027827649514</v>
      </c>
      <c r="G49" s="12">
        <v>64.649374808385772</v>
      </c>
      <c r="H49" s="12">
        <v>54.762715174520267</v>
      </c>
      <c r="I49" s="12">
        <f t="shared" si="6"/>
        <v>1.826059932954667E-2</v>
      </c>
      <c r="K49" s="12">
        <v>9.1000000000000004E-3</v>
      </c>
      <c r="L49" s="12">
        <v>34.280184962385782</v>
      </c>
      <c r="M49" s="12">
        <v>29.906492755573868</v>
      </c>
      <c r="N49" s="12">
        <v>63.524820860261677</v>
      </c>
      <c r="O49" s="12">
        <v>54.803626593643322</v>
      </c>
      <c r="Q49" s="12">
        <v>8.9000000000000103E-3</v>
      </c>
      <c r="R49">
        <f t="shared" si="8"/>
        <v>34.69791306324904</v>
      </c>
      <c r="S49">
        <f t="shared" si="8"/>
        <v>29.635516442253451</v>
      </c>
      <c r="T49">
        <f t="shared" si="9"/>
        <v>1.8313257647890293E-2</v>
      </c>
    </row>
    <row r="50" spans="2:20" x14ac:dyDescent="0.25">
      <c r="B50" s="12">
        <v>9.1999999999999998E-3</v>
      </c>
      <c r="C50" s="12">
        <v>34.64614215701252</v>
      </c>
      <c r="D50" s="12">
        <v>29.763961774200098</v>
      </c>
      <c r="E50" s="12">
        <v>0.22101111939845525</v>
      </c>
      <c r="G50" s="12">
        <v>64.447844750315156</v>
      </c>
      <c r="H50" s="12">
        <v>54.734245668755122</v>
      </c>
      <c r="I50" s="12">
        <f t="shared" si="6"/>
        <v>1.8270097409433139E-2</v>
      </c>
      <c r="K50" s="12">
        <v>9.1999999999999998E-3</v>
      </c>
      <c r="L50" s="12">
        <v>34.717377762683398</v>
      </c>
      <c r="M50" s="12">
        <v>29.946683330145561</v>
      </c>
      <c r="N50" s="12">
        <v>64.273441265124688</v>
      </c>
      <c r="O50" s="12">
        <v>54.839854780208007</v>
      </c>
      <c r="Q50" s="12">
        <v>9.0000000000000097E-3</v>
      </c>
      <c r="R50">
        <f t="shared" si="8"/>
        <v>34.713284887197823</v>
      </c>
      <c r="S50">
        <f t="shared" si="8"/>
        <v>29.683364238477786</v>
      </c>
      <c r="T50">
        <f t="shared" si="9"/>
        <v>1.8294522227491717E-2</v>
      </c>
    </row>
    <row r="51" spans="2:20" x14ac:dyDescent="0.25">
      <c r="B51" s="12">
        <v>9.300000000000001E-3</v>
      </c>
      <c r="C51" s="12">
        <v>34.776156669609705</v>
      </c>
      <c r="D51" s="12">
        <v>29.718155972205174</v>
      </c>
      <c r="E51" s="12">
        <v>0.2184142154428228</v>
      </c>
      <c r="G51" s="12">
        <v>64.639391103146593</v>
      </c>
      <c r="H51" s="12">
        <v>54.617982870331772</v>
      </c>
      <c r="I51" s="12">
        <f t="shared" si="6"/>
        <v>1.8308988128948191E-2</v>
      </c>
      <c r="K51" s="12">
        <v>9.300000000000001E-3</v>
      </c>
      <c r="L51" s="12">
        <v>34.718807143167759</v>
      </c>
      <c r="M51" s="12">
        <v>29.9846073464882</v>
      </c>
      <c r="N51" s="12">
        <v>64.22648991205233</v>
      </c>
      <c r="O51" s="12">
        <v>54.872036761223917</v>
      </c>
      <c r="Q51" s="12">
        <v>9.1000000000000109E-3</v>
      </c>
      <c r="R51">
        <f t="shared" si="8"/>
        <v>34.727807203301417</v>
      </c>
      <c r="S51">
        <f t="shared" si="8"/>
        <v>29.729757831236213</v>
      </c>
      <c r="T51">
        <f t="shared" si="9"/>
        <v>1.8276543982381346E-2</v>
      </c>
    </row>
    <row r="52" spans="2:20" x14ac:dyDescent="0.25">
      <c r="B52" s="12">
        <v>9.4000000000000004E-3</v>
      </c>
      <c r="C52" s="12">
        <v>34.777193163720405</v>
      </c>
      <c r="D52" s="12">
        <v>29.853614453425489</v>
      </c>
      <c r="E52" s="12">
        <v>0.2183914646795482</v>
      </c>
      <c r="G52" s="12">
        <v>64.591198699940463</v>
      </c>
      <c r="H52" s="12">
        <v>54.831744445388544</v>
      </c>
      <c r="I52" s="12">
        <f t="shared" si="6"/>
        <v>1.8237610532270819E-2</v>
      </c>
      <c r="K52" s="12">
        <v>9.4000000000000004E-3</v>
      </c>
      <c r="L52" s="12">
        <v>34.718026306000979</v>
      </c>
      <c r="M52" s="12">
        <v>30.020320779556545</v>
      </c>
      <c r="N52" s="12">
        <v>64.175754159637563</v>
      </c>
      <c r="O52" s="12">
        <v>54.900281966355919</v>
      </c>
      <c r="Q52" s="12">
        <v>9.2000000000000103E-3</v>
      </c>
      <c r="R52">
        <f t="shared" si="8"/>
        <v>34.741535533673954</v>
      </c>
      <c r="S52">
        <f t="shared" si="8"/>
        <v>29.77475667784767</v>
      </c>
      <c r="T52">
        <f t="shared" si="9"/>
        <v>1.8259283510458777E-2</v>
      </c>
    </row>
    <row r="53" spans="2:20" x14ac:dyDescent="0.25">
      <c r="B53" s="12">
        <v>9.4999999999999998E-3</v>
      </c>
      <c r="C53" s="12">
        <v>34.676414087758594</v>
      </c>
      <c r="D53" s="12">
        <v>29.890892869105464</v>
      </c>
      <c r="E53" s="12">
        <v>0.22016779331934425</v>
      </c>
      <c r="G53" s="12">
        <v>64.359500262079706</v>
      </c>
      <c r="H53" s="12">
        <v>54.854892709742785</v>
      </c>
      <c r="I53" s="12">
        <f t="shared" si="6"/>
        <v>1.822991442698401E-2</v>
      </c>
      <c r="K53" s="12">
        <v>9.4999999999999998E-3</v>
      </c>
      <c r="L53" s="12">
        <v>34.715101631712834</v>
      </c>
      <c r="M53" s="12">
        <v>30.053878157780041</v>
      </c>
      <c r="N53" s="12">
        <v>64.121362305163075</v>
      </c>
      <c r="O53" s="12">
        <v>54.924696839381824</v>
      </c>
      <c r="Q53" s="12">
        <v>9.3000000000000096E-3</v>
      </c>
      <c r="R53">
        <f t="shared" si="8"/>
        <v>34.75452122305785</v>
      </c>
      <c r="S53">
        <f t="shared" si="8"/>
        <v>29.818417194039831</v>
      </c>
      <c r="T53">
        <f t="shared" si="9"/>
        <v>1.8242703921490241E-2</v>
      </c>
    </row>
    <row r="54" spans="2:20" x14ac:dyDescent="0.25">
      <c r="B54" s="12">
        <v>9.5999999999999992E-3</v>
      </c>
      <c r="C54" s="12">
        <v>34.670919113831914</v>
      </c>
      <c r="D54" s="12">
        <v>29.7905649985628</v>
      </c>
      <c r="E54" s="12">
        <v>0.2202107669611526</v>
      </c>
      <c r="G54" s="12">
        <v>64.299635696407776</v>
      </c>
      <c r="H54" s="12">
        <v>54.640983136436887</v>
      </c>
      <c r="I54" s="12">
        <f t="shared" si="6"/>
        <v>1.8301281247136973E-2</v>
      </c>
      <c r="K54" s="12">
        <v>9.5999999999999992E-3</v>
      </c>
      <c r="L54" s="12">
        <v>34.710097518014983</v>
      </c>
      <c r="M54" s="12">
        <v>30.08533260520025</v>
      </c>
      <c r="N54" s="12">
        <v>64.063438566387575</v>
      </c>
      <c r="O54" s="12">
        <v>54.945384928735173</v>
      </c>
      <c r="Q54" s="12">
        <v>9.4000000000000108E-3</v>
      </c>
      <c r="R54">
        <f t="shared" si="8"/>
        <v>34.766811793527417</v>
      </c>
      <c r="S54">
        <f t="shared" si="8"/>
        <v>29.860792940117314</v>
      </c>
      <c r="T54">
        <f t="shared" si="9"/>
        <v>1.8226770647419979E-2</v>
      </c>
    </row>
    <row r="55" spans="2:20" x14ac:dyDescent="0.25">
      <c r="B55" s="12">
        <v>9.7000000000000003E-3</v>
      </c>
      <c r="C55" s="12">
        <v>34.566160689193211</v>
      </c>
      <c r="D55" s="12">
        <v>30.036407397296859</v>
      </c>
      <c r="E55" s="12">
        <v>0.22221582357675504</v>
      </c>
      <c r="G55" s="12">
        <v>64.056475007589995</v>
      </c>
      <c r="H55" s="12">
        <v>55.048892692046493</v>
      </c>
      <c r="I55" s="12">
        <f t="shared" si="6"/>
        <v>1.8165669663769292E-2</v>
      </c>
      <c r="K55" s="12">
        <v>9.7000000000000003E-3</v>
      </c>
      <c r="L55" s="12">
        <v>34.703076445747364</v>
      </c>
      <c r="M55" s="12">
        <v>30.114735882215118</v>
      </c>
      <c r="N55" s="12">
        <v>64.002103223321683</v>
      </c>
      <c r="O55" s="12">
        <v>54.962446974956876</v>
      </c>
      <c r="Q55" s="12">
        <v>9.5000000000000102E-3</v>
      </c>
      <c r="R55">
        <f t="shared" si="8"/>
        <v>34.778451265714573</v>
      </c>
      <c r="S55">
        <f t="shared" si="8"/>
        <v>29.90193479390296</v>
      </c>
      <c r="T55">
        <f t="shared" si="9"/>
        <v>1.821145126924081E-2</v>
      </c>
    </row>
    <row r="56" spans="2:20" x14ac:dyDescent="0.25">
      <c r="B56" s="12">
        <v>9.8000000000000014E-3</v>
      </c>
      <c r="C56" s="12">
        <v>34.551648213201915</v>
      </c>
      <c r="D56" s="12">
        <v>29.964160581613513</v>
      </c>
      <c r="E56" s="12">
        <v>0.22235154385745209</v>
      </c>
      <c r="G56" s="12">
        <v>63.980330377366357</v>
      </c>
      <c r="H56" s="12">
        <v>54.888351639852871</v>
      </c>
      <c r="I56" s="12">
        <f t="shared" si="6"/>
        <v>1.8218801806282128E-2</v>
      </c>
      <c r="K56" s="12">
        <v>9.8000000000000014E-3</v>
      </c>
      <c r="L56" s="12">
        <v>34.694099042346373</v>
      </c>
      <c r="M56" s="12">
        <v>30.142138424981969</v>
      </c>
      <c r="N56" s="12">
        <v>63.937472754490123</v>
      </c>
      <c r="O56" s="12">
        <v>54.975980995173657</v>
      </c>
      <c r="Q56" s="12">
        <v>9.6000000000000096E-3</v>
      </c>
      <c r="R56">
        <f t="shared" si="8"/>
        <v>34.789480450027092</v>
      </c>
      <c r="S56">
        <f t="shared" si="8"/>
        <v>29.941891111519368</v>
      </c>
      <c r="T56">
        <f t="shared" si="9"/>
        <v>1.819671535878389E-2</v>
      </c>
    </row>
    <row r="57" spans="2:20" x14ac:dyDescent="0.25">
      <c r="B57" s="12">
        <v>9.9000000000000008E-3</v>
      </c>
      <c r="C57" s="12">
        <v>34.751269388574677</v>
      </c>
      <c r="D57" s="12">
        <v>30.026183420390133</v>
      </c>
      <c r="E57" s="12">
        <v>0.21840438855228669</v>
      </c>
      <c r="G57" s="12">
        <v>64.292525836740552</v>
      </c>
      <c r="H57" s="12">
        <v>54.964029851973187</v>
      </c>
      <c r="I57" s="12">
        <f t="shared" si="6"/>
        <v>1.8193716921651448E-2</v>
      </c>
      <c r="K57" s="12">
        <v>9.9000000000000008E-3</v>
      </c>
      <c r="L57" s="12">
        <v>34.683224142939594</v>
      </c>
      <c r="M57" s="12">
        <v>30.167589383528902</v>
      </c>
      <c r="N57" s="12">
        <v>63.86965996791951</v>
      </c>
      <c r="O57" s="12">
        <v>54.986082364716701</v>
      </c>
      <c r="Q57" s="12">
        <v>9.7000000000000107E-3</v>
      </c>
      <c r="R57">
        <f t="shared" si="8"/>
        <v>34.799937210938261</v>
      </c>
      <c r="S57">
        <f t="shared" si="8"/>
        <v>29.980707876981818</v>
      </c>
      <c r="T57">
        <f t="shared" si="9"/>
        <v>1.8182534333969168E-2</v>
      </c>
    </row>
    <row r="58" spans="2:20" x14ac:dyDescent="0.25">
      <c r="B58" s="12">
        <v>0.01</v>
      </c>
      <c r="C58" s="12">
        <v>34.727466586876709</v>
      </c>
      <c r="D58" s="12">
        <v>29.835459115104804</v>
      </c>
      <c r="E58" s="12">
        <v>0.21861080804519839</v>
      </c>
      <c r="G58" s="12">
        <v>64.202388224753932</v>
      </c>
      <c r="H58" s="12">
        <v>54.583917939797637</v>
      </c>
      <c r="I58" s="12">
        <f t="shared" si="6"/>
        <v>1.8320414469018737E-2</v>
      </c>
      <c r="K58" s="12">
        <v>0.01</v>
      </c>
      <c r="L58" s="12">
        <v>34.670508849167206</v>
      </c>
      <c r="M58" s="12">
        <v>30.191136658622451</v>
      </c>
      <c r="N58" s="12">
        <v>63.798774127081003</v>
      </c>
      <c r="O58" s="12">
        <v>54.992843895989054</v>
      </c>
      <c r="Q58" s="12">
        <v>9.8000000000000101E-3</v>
      </c>
      <c r="R58">
        <f t="shared" si="8"/>
        <v>34.809856707083448</v>
      </c>
      <c r="S58">
        <f t="shared" si="8"/>
        <v>30.018428841486823</v>
      </c>
      <c r="T58">
        <f t="shared" si="9"/>
        <v>1.8168881326217485E-2</v>
      </c>
    </row>
    <row r="59" spans="2:20" x14ac:dyDescent="0.25">
      <c r="Q59" s="12">
        <v>9.9000000000000095E-3</v>
      </c>
      <c r="R59">
        <f t="shared" si="8"/>
        <v>34.819271609596598</v>
      </c>
      <c r="S59">
        <f t="shared" si="8"/>
        <v>30.055095653202791</v>
      </c>
      <c r="T59">
        <f t="shared" si="9"/>
        <v>1.8155731058865286E-2</v>
      </c>
    </row>
    <row r="60" spans="2:20" x14ac:dyDescent="0.25">
      <c r="Q60" s="12">
        <v>0.01</v>
      </c>
      <c r="R60">
        <f t="shared" si="8"/>
        <v>34.828212300853522</v>
      </c>
      <c r="S60">
        <f t="shared" si="8"/>
        <v>30.090747978298467</v>
      </c>
      <c r="T60">
        <f t="shared" si="9"/>
        <v>1.8143059735546408E-2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chezy</vt:lpstr>
      <vt:lpstr>kst</vt:lpstr>
      <vt:lpstr>Computation Accuracy</vt:lpstr>
      <vt:lpstr>ChannelOptimum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2016-04-21T13:08:12Z</cp:lastPrinted>
  <dcterms:created xsi:type="dcterms:W3CDTF">2016-01-26T16:47:25Z</dcterms:created>
  <dcterms:modified xsi:type="dcterms:W3CDTF">2017-02-27T14:20:25Z</dcterms:modified>
</cp:coreProperties>
</file>