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ocalData\Thesis\400 Planning\411 Experiment Analysis\6perCent_Reservoir\Flushing\"/>
    </mc:Choice>
  </mc:AlternateContent>
  <bookViews>
    <workbookView xWindow="0" yWindow="0" windowWidth="28800" windowHeight="14220"/>
  </bookViews>
  <sheets>
    <sheet name="Sheet1" sheetId="1" r:id="rId1"/>
  </sheets>
  <definedNames>
    <definedName name="alpha">28.02</definedName>
    <definedName name="g">9.81</definedName>
    <definedName name="p">Sheet1!$H$1</definedName>
    <definedName name="w">0.1164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5" i="1" l="1"/>
  <c r="H66" i="1"/>
  <c r="H67" i="1"/>
  <c r="H68" i="1"/>
  <c r="H69" i="1"/>
  <c r="H70" i="1"/>
  <c r="D70" i="1" s="1"/>
  <c r="H71" i="1"/>
  <c r="D71" i="1" s="1"/>
  <c r="H72" i="1"/>
  <c r="D72" i="1" s="1"/>
  <c r="H73" i="1"/>
  <c r="H74" i="1"/>
  <c r="H75" i="1"/>
  <c r="D75" i="1" s="1"/>
  <c r="H76" i="1"/>
  <c r="D76" i="1" s="1"/>
  <c r="H77" i="1"/>
  <c r="D77" i="1" s="1"/>
  <c r="H78" i="1"/>
  <c r="D78" i="1" s="1"/>
  <c r="H64" i="1"/>
  <c r="D74" i="1"/>
  <c r="G79" i="1"/>
  <c r="H79" i="1"/>
  <c r="D79" i="1" s="1"/>
  <c r="G80" i="1"/>
  <c r="H80" i="1" s="1"/>
  <c r="D80" i="1" s="1"/>
  <c r="H59" i="1"/>
  <c r="D59" i="1" s="1"/>
  <c r="H60" i="1"/>
  <c r="D60" i="1" s="1"/>
  <c r="H61" i="1"/>
  <c r="H62" i="1"/>
  <c r="H63" i="1"/>
  <c r="D63" i="1" s="1"/>
  <c r="H58" i="1"/>
  <c r="D61" i="1"/>
  <c r="D62" i="1"/>
  <c r="D64" i="1"/>
  <c r="D65" i="1"/>
  <c r="D66" i="1"/>
  <c r="D67" i="1"/>
  <c r="D68" i="1"/>
  <c r="D69" i="1"/>
  <c r="D73" i="1"/>
  <c r="G21" i="1"/>
  <c r="G22" i="1"/>
  <c r="G23" i="1"/>
  <c r="G24" i="1"/>
  <c r="G25" i="1"/>
  <c r="G26" i="1"/>
  <c r="G27" i="1"/>
  <c r="G29" i="1"/>
  <c r="G30" i="1"/>
  <c r="G33" i="1"/>
  <c r="G34" i="1"/>
  <c r="G35" i="1"/>
  <c r="G37" i="1"/>
  <c r="G38" i="1"/>
  <c r="G39" i="1"/>
  <c r="G40" i="1"/>
  <c r="G42" i="1"/>
  <c r="G43" i="1"/>
  <c r="G44" i="1"/>
  <c r="G45" i="1"/>
  <c r="G47" i="1"/>
  <c r="G48" i="1"/>
  <c r="G49" i="1"/>
  <c r="G50" i="1"/>
  <c r="G51" i="1"/>
  <c r="G53" i="1"/>
  <c r="G54" i="1"/>
  <c r="G55" i="1"/>
  <c r="G56" i="1"/>
  <c r="G57" i="1"/>
  <c r="G20" i="1"/>
  <c r="H16" i="1"/>
  <c r="H17" i="1"/>
  <c r="H18" i="1"/>
  <c r="H19" i="1"/>
  <c r="H15" i="1"/>
  <c r="G15" i="1"/>
  <c r="G14" i="1"/>
  <c r="G13" i="1"/>
  <c r="G12" i="1"/>
  <c r="G11" i="1"/>
  <c r="H10" i="1"/>
  <c r="H9" i="1"/>
  <c r="H8" i="1"/>
  <c r="G7" i="1"/>
  <c r="G6" i="1"/>
  <c r="G4" i="1"/>
  <c r="O8" i="1"/>
  <c r="L7" i="1"/>
  <c r="L6" i="1"/>
  <c r="L8" i="1" l="1"/>
  <c r="H41" i="1" l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" i="1"/>
  <c r="H6" i="1"/>
  <c r="H7" i="1"/>
  <c r="H11" i="1"/>
  <c r="H12" i="1"/>
  <c r="H13" i="1"/>
  <c r="H14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" i="1"/>
  <c r="D6" i="1" l="1"/>
  <c r="D8" i="1"/>
  <c r="D14" i="1"/>
  <c r="D15" i="1"/>
  <c r="D16" i="1"/>
  <c r="D17" i="1"/>
  <c r="D18" i="1"/>
  <c r="D19" i="1"/>
  <c r="D20" i="1"/>
  <c r="D21" i="1"/>
  <c r="D22" i="1"/>
  <c r="D23" i="1"/>
  <c r="D25" i="1"/>
  <c r="D26" i="1"/>
  <c r="D27" i="1"/>
  <c r="D29" i="1"/>
  <c r="D30" i="1"/>
  <c r="D31" i="1"/>
  <c r="D32" i="1"/>
  <c r="D33" i="1"/>
  <c r="D34" i="1"/>
  <c r="D35" i="1"/>
  <c r="D36" i="1"/>
  <c r="D38" i="1"/>
  <c r="D39" i="1"/>
  <c r="D40" i="1"/>
  <c r="D41" i="1"/>
  <c r="D42" i="1"/>
  <c r="D43" i="1"/>
  <c r="D45" i="1"/>
  <c r="D46" i="1"/>
  <c r="D47" i="1"/>
  <c r="D48" i="1"/>
  <c r="D49" i="1"/>
  <c r="D50" i="1"/>
  <c r="D51" i="1"/>
  <c r="D52" i="1"/>
  <c r="D56" i="1"/>
  <c r="D57" i="1"/>
  <c r="D58" i="1"/>
  <c r="D55" i="1"/>
  <c r="D54" i="1"/>
  <c r="D53" i="1"/>
  <c r="D44" i="1"/>
  <c r="D37" i="1"/>
  <c r="D28" i="1"/>
  <c r="D24" i="1"/>
  <c r="D13" i="1"/>
  <c r="D12" i="1"/>
  <c r="D11" i="1"/>
  <c r="D10" i="1"/>
  <c r="D9" i="1"/>
  <c r="D7" i="1"/>
  <c r="D5" i="1"/>
  <c r="D4" i="1"/>
</calcChain>
</file>

<file path=xl/sharedStrings.xml><?xml version="1.0" encoding="utf-8"?>
<sst xmlns="http://schemas.openxmlformats.org/spreadsheetml/2006/main" count="43" uniqueCount="25">
  <si>
    <t>t</t>
  </si>
  <si>
    <t>[hh:mm:ss]</t>
  </si>
  <si>
    <t>[m³/s]</t>
  </si>
  <si>
    <t>[kg/s]</t>
  </si>
  <si>
    <r>
      <t>h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2"/>
      </rPr>
      <t xml:space="preserve"> (US4)</t>
    </r>
  </si>
  <si>
    <t>[m]</t>
  </si>
  <si>
    <r>
      <t>Q</t>
    </r>
    <r>
      <rPr>
        <vertAlign val="subscript"/>
        <sz val="12"/>
        <color theme="1"/>
        <rFont val="Times New Roman"/>
        <family val="1"/>
      </rPr>
      <t>obs</t>
    </r>
  </si>
  <si>
    <r>
      <t>Q</t>
    </r>
    <r>
      <rPr>
        <vertAlign val="subscript"/>
        <sz val="12"/>
        <color theme="1"/>
        <rFont val="Times New Roman"/>
        <family val="1"/>
      </rPr>
      <t>b,out</t>
    </r>
  </si>
  <si>
    <t>bucket weight:</t>
  </si>
  <si>
    <t>[kg]</t>
  </si>
  <si>
    <t>net weight</t>
  </si>
  <si>
    <t>Matlab</t>
  </si>
  <si>
    <t>Auto</t>
  </si>
  <si>
    <t>TIME</t>
  </si>
  <si>
    <t>a</t>
  </si>
  <si>
    <t>b</t>
  </si>
  <si>
    <r>
      <t>h</t>
    </r>
    <r>
      <rPr>
        <vertAlign val="subscript"/>
        <sz val="12"/>
        <color theme="1"/>
        <rFont val="Times New Roman"/>
        <family val="1"/>
      </rPr>
      <t>cr</t>
    </r>
    <r>
      <rPr>
        <sz val="12"/>
        <color theme="1"/>
        <rFont val="Times New Roman"/>
        <family val="2"/>
      </rPr>
      <t xml:space="preserve"> (US4)</t>
    </r>
  </si>
  <si>
    <t>gross weight</t>
  </si>
  <si>
    <r>
      <rPr>
        <sz val="12"/>
        <color theme="1"/>
        <rFont val="Times New Roman"/>
        <family val="1"/>
      </rPr>
      <t>∑</t>
    </r>
    <r>
      <rPr>
        <sz val="12"/>
        <color theme="1"/>
        <rFont val="Times New Roman"/>
        <family val="2"/>
      </rPr>
      <t xml:space="preserve"> deposit</t>
    </r>
  </si>
  <si>
    <r>
      <t>∑</t>
    </r>
    <r>
      <rPr>
        <sz val="12"/>
        <color theme="1"/>
        <rFont val="Times New Roman"/>
        <family val="2"/>
      </rPr>
      <t xml:space="preserve"> transit</t>
    </r>
  </si>
  <si>
    <r>
      <t>∑</t>
    </r>
    <r>
      <rPr>
        <sz val="12"/>
        <color theme="1"/>
        <rFont val="Times New Roman"/>
        <family val="2"/>
      </rPr>
      <t xml:space="preserve"> Sed in</t>
    </r>
  </si>
  <si>
    <t xml:space="preserve">HYDRAULIC </t>
  </si>
  <si>
    <t>MECHANICAL</t>
  </si>
  <si>
    <t>SPILLWAY</t>
  </si>
  <si>
    <t>FLUSHING OF EXP 06 502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</si>
</sst>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Times New Roman"/>
      <family val="2"/>
    </font>
    <font>
      <vertAlign val="subscript"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21" fontId="0" fillId="7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3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0"/>
  <sheetViews>
    <sheetView tabSelected="1" workbookViewId="0">
      <selection activeCell="F4" sqref="F4:F80"/>
    </sheetView>
  </sheetViews>
  <sheetFormatPr defaultRowHeight="15.75" x14ac:dyDescent="0.25"/>
  <cols>
    <col min="2" max="5" width="9" style="1"/>
  </cols>
  <sheetData>
    <row r="1" spans="2:16" x14ac:dyDescent="0.25">
      <c r="B1" s="6" t="s">
        <v>13</v>
      </c>
      <c r="C1" s="5" t="s">
        <v>11</v>
      </c>
      <c r="D1" s="8" t="s">
        <v>12</v>
      </c>
      <c r="E1" s="5" t="s">
        <v>11</v>
      </c>
      <c r="F1" s="5" t="s">
        <v>11</v>
      </c>
      <c r="G1" t="s">
        <v>8</v>
      </c>
      <c r="H1">
        <v>1.0640000000000001</v>
      </c>
      <c r="I1" t="s">
        <v>9</v>
      </c>
      <c r="K1" t="s">
        <v>21</v>
      </c>
      <c r="N1" t="s">
        <v>22</v>
      </c>
    </row>
    <row r="2" spans="2:16" ht="18.75" x14ac:dyDescent="0.35">
      <c r="B2" s="3" t="s">
        <v>0</v>
      </c>
      <c r="C2" s="4" t="s">
        <v>6</v>
      </c>
      <c r="D2" s="10" t="s">
        <v>7</v>
      </c>
      <c r="E2" s="4" t="s">
        <v>4</v>
      </c>
      <c r="F2" s="4" t="s">
        <v>16</v>
      </c>
      <c r="G2" s="1" t="s">
        <v>17</v>
      </c>
      <c r="H2" s="1" t="s">
        <v>10</v>
      </c>
      <c r="K2" t="s">
        <v>14</v>
      </c>
      <c r="L2">
        <v>3.95E-2</v>
      </c>
      <c r="M2" t="s">
        <v>5</v>
      </c>
      <c r="N2" t="s">
        <v>14</v>
      </c>
      <c r="O2">
        <v>2.4E-2</v>
      </c>
      <c r="P2" t="s">
        <v>5</v>
      </c>
    </row>
    <row r="3" spans="2:16" x14ac:dyDescent="0.25">
      <c r="B3" s="6" t="s">
        <v>1</v>
      </c>
      <c r="C3" s="5" t="s">
        <v>2</v>
      </c>
      <c r="D3" s="8" t="s">
        <v>3</v>
      </c>
      <c r="E3" s="5" t="s">
        <v>5</v>
      </c>
      <c r="F3" s="5" t="s">
        <v>5</v>
      </c>
      <c r="G3" s="1" t="s">
        <v>9</v>
      </c>
      <c r="H3" s="1" t="s">
        <v>9</v>
      </c>
      <c r="K3" t="s">
        <v>15</v>
      </c>
      <c r="L3">
        <v>0.15</v>
      </c>
      <c r="M3" t="s">
        <v>5</v>
      </c>
      <c r="N3" t="s">
        <v>15</v>
      </c>
      <c r="O3">
        <v>0.23400000000000001</v>
      </c>
      <c r="P3" t="s">
        <v>5</v>
      </c>
    </row>
    <row r="4" spans="2:16" x14ac:dyDescent="0.25">
      <c r="B4" s="7">
        <v>6.9444444444444447E-4</v>
      </c>
      <c r="C4" s="2">
        <v>9.2100000000000012E-3</v>
      </c>
      <c r="D4" s="9">
        <f>IF(ISNUMBER(H4),H4/60,"")</f>
        <v>0</v>
      </c>
      <c r="E4" s="2">
        <v>0.13488521525812097</v>
      </c>
      <c r="F4" s="2">
        <v>6.2030000000008322E-2</v>
      </c>
      <c r="G4" s="1">
        <f>p</f>
        <v>1.0640000000000001</v>
      </c>
      <c r="H4" s="11">
        <f t="shared" ref="H4:H35" si="0">IF(ISNUMBER(G4),G4-p,"")</f>
        <v>0</v>
      </c>
    </row>
    <row r="5" spans="2:16" x14ac:dyDescent="0.25">
      <c r="B5" s="7">
        <v>1.3888888888888889E-3</v>
      </c>
      <c r="C5" s="2">
        <v>1.0030000000000002E-2</v>
      </c>
      <c r="D5" s="9">
        <f t="shared" ref="D5:D68" si="1">IF(ISNUMBER(H5),H5/60,"")</f>
        <v>1.3499999999999994E-3</v>
      </c>
      <c r="E5" s="2">
        <v>0.15551235407009834</v>
      </c>
      <c r="F5" s="2">
        <v>6.4840000000007558E-2</v>
      </c>
      <c r="G5" s="1">
        <v>1.145</v>
      </c>
      <c r="H5" s="11">
        <f t="shared" si="0"/>
        <v>8.0999999999999961E-2</v>
      </c>
    </row>
    <row r="6" spans="2:16" x14ac:dyDescent="0.25">
      <c r="B6" s="7">
        <v>2.0833333333333298E-3</v>
      </c>
      <c r="C6" s="2">
        <v>6.9800000000000044E-3</v>
      </c>
      <c r="D6" s="9">
        <f t="shared" si="1"/>
        <v>0</v>
      </c>
      <c r="E6" s="2">
        <v>0.15561804780349514</v>
      </c>
      <c r="F6" s="2">
        <v>5.360000000000574E-2</v>
      </c>
      <c r="G6" s="1">
        <f>p</f>
        <v>1.0640000000000001</v>
      </c>
      <c r="H6" s="11">
        <f t="shared" si="0"/>
        <v>0</v>
      </c>
      <c r="K6" s="12" t="s">
        <v>19</v>
      </c>
      <c r="L6">
        <f>367-208</f>
        <v>159</v>
      </c>
      <c r="M6" t="s">
        <v>9</v>
      </c>
      <c r="N6" t="s">
        <v>23</v>
      </c>
    </row>
    <row r="7" spans="2:16" x14ac:dyDescent="0.25">
      <c r="B7" s="7">
        <v>2.7777777777777701E-3</v>
      </c>
      <c r="C7" s="2">
        <v>1.137E-2</v>
      </c>
      <c r="D7" s="9">
        <f t="shared" si="1"/>
        <v>0</v>
      </c>
      <c r="E7" s="2">
        <v>0.14871408999824354</v>
      </c>
      <c r="F7" s="2">
        <v>6.9180000000005876E-2</v>
      </c>
      <c r="G7" s="1">
        <f>p</f>
        <v>1.0640000000000001</v>
      </c>
      <c r="H7" s="11">
        <f t="shared" si="0"/>
        <v>0</v>
      </c>
      <c r="K7" s="12" t="s">
        <v>18</v>
      </c>
      <c r="L7">
        <f>572-367</f>
        <v>205</v>
      </c>
      <c r="M7" t="s">
        <v>9</v>
      </c>
      <c r="N7" t="s">
        <v>14</v>
      </c>
      <c r="O7">
        <v>3.6999999999999998E-2</v>
      </c>
      <c r="P7" t="s">
        <v>5</v>
      </c>
    </row>
    <row r="8" spans="2:16" x14ac:dyDescent="0.25">
      <c r="B8" s="7">
        <v>3.4722222222222199E-3</v>
      </c>
      <c r="C8" s="2">
        <v>7.2700000000000039E-3</v>
      </c>
      <c r="D8" s="9">
        <f t="shared" si="1"/>
        <v>8.44444444444444E-4</v>
      </c>
      <c r="E8" s="2">
        <v>0.15458932157086031</v>
      </c>
      <c r="F8" s="2">
        <v>5.4770000000006099E-2</v>
      </c>
      <c r="G8" s="14">
        <v>1.216</v>
      </c>
      <c r="H8" s="11">
        <f>(G8-p)/3</f>
        <v>5.0666666666666638E-2</v>
      </c>
      <c r="K8" s="12" t="s">
        <v>20</v>
      </c>
      <c r="L8">
        <f>L6+L7</f>
        <v>364</v>
      </c>
      <c r="M8" t="s">
        <v>9</v>
      </c>
      <c r="N8" t="s">
        <v>15</v>
      </c>
      <c r="O8">
        <f>0.234 + 4*0.03984</f>
        <v>0.39336000000000004</v>
      </c>
      <c r="P8" t="s">
        <v>5</v>
      </c>
    </row>
    <row r="9" spans="2:16" x14ac:dyDescent="0.25">
      <c r="B9" s="7">
        <v>4.1666666666666597E-3</v>
      </c>
      <c r="C9" s="2">
        <v>8.9100000000000082E-3</v>
      </c>
      <c r="D9" s="9">
        <f t="shared" si="1"/>
        <v>8.44444444444444E-4</v>
      </c>
      <c r="E9" s="2">
        <v>0.14838206282688685</v>
      </c>
      <c r="F9" s="2">
        <v>6.0960000000007994E-2</v>
      </c>
      <c r="G9" s="14"/>
      <c r="H9" s="11">
        <f>(G8-p)/3</f>
        <v>5.0666666666666638E-2</v>
      </c>
    </row>
    <row r="10" spans="2:16" x14ac:dyDescent="0.25">
      <c r="B10" s="7">
        <v>4.8611111111111103E-3</v>
      </c>
      <c r="C10" s="2">
        <v>9.5050000000000013E-3</v>
      </c>
      <c r="D10" s="9">
        <f t="shared" si="1"/>
        <v>8.44444444444444E-4</v>
      </c>
      <c r="E10" s="2">
        <v>0.152739826887654</v>
      </c>
      <c r="F10" s="2">
        <v>6.3050000000008252E-2</v>
      </c>
      <c r="G10" s="14"/>
      <c r="H10" s="11">
        <f>(G8-p)/3</f>
        <v>5.0666666666666638E-2</v>
      </c>
      <c r="K10" s="15" t="s">
        <v>24</v>
      </c>
      <c r="L10" s="15"/>
      <c r="M10" s="15"/>
      <c r="N10" s="15"/>
      <c r="O10" s="15"/>
      <c r="P10" s="15"/>
    </row>
    <row r="11" spans="2:16" x14ac:dyDescent="0.25">
      <c r="B11" s="7">
        <v>5.5555555555555497E-3</v>
      </c>
      <c r="C11" s="2">
        <v>1.0055000000000005E-2</v>
      </c>
      <c r="D11" s="9">
        <f t="shared" si="1"/>
        <v>0</v>
      </c>
      <c r="E11" s="2">
        <v>0.15765252762832171</v>
      </c>
      <c r="F11" s="2">
        <v>6.4920000000007527E-2</v>
      </c>
      <c r="G11" s="1">
        <f>p</f>
        <v>1.0640000000000001</v>
      </c>
      <c r="H11" s="11">
        <f t="shared" si="0"/>
        <v>0</v>
      </c>
    </row>
    <row r="12" spans="2:16" x14ac:dyDescent="0.25">
      <c r="B12" s="7">
        <v>6.2500000000000003E-3</v>
      </c>
      <c r="C12" s="2">
        <v>1.0130000000000007E-2</v>
      </c>
      <c r="D12" s="9">
        <f t="shared" si="1"/>
        <v>0</v>
      </c>
      <c r="E12" s="2">
        <v>0.1605679103802379</v>
      </c>
      <c r="F12" s="2">
        <v>6.517000000000743E-2</v>
      </c>
      <c r="G12" s="1">
        <f>p</f>
        <v>1.0640000000000001</v>
      </c>
      <c r="H12" s="11">
        <f t="shared" si="0"/>
        <v>0</v>
      </c>
    </row>
    <row r="13" spans="2:16" x14ac:dyDescent="0.25">
      <c r="B13" s="7">
        <v>6.9444444444444397E-3</v>
      </c>
      <c r="C13" s="2">
        <v>1.0100000000000005E-2</v>
      </c>
      <c r="D13" s="9">
        <f t="shared" si="1"/>
        <v>0</v>
      </c>
      <c r="E13" s="2">
        <v>0.15950282609415051</v>
      </c>
      <c r="F13" s="2">
        <v>6.5070000000007469E-2</v>
      </c>
      <c r="G13" s="1">
        <f>p</f>
        <v>1.0640000000000001</v>
      </c>
      <c r="H13" s="11">
        <f t="shared" si="0"/>
        <v>0</v>
      </c>
    </row>
    <row r="14" spans="2:16" x14ac:dyDescent="0.25">
      <c r="B14" s="7">
        <v>7.63888888888888E-3</v>
      </c>
      <c r="C14" s="2">
        <v>1.0045000000000005E-2</v>
      </c>
      <c r="D14" s="9">
        <f t="shared" si="1"/>
        <v>0</v>
      </c>
      <c r="E14" s="2">
        <v>0.1608359265979418</v>
      </c>
      <c r="F14" s="2">
        <v>6.4890000000007539E-2</v>
      </c>
      <c r="G14" s="1">
        <f>p</f>
        <v>1.0640000000000001</v>
      </c>
      <c r="H14" s="11">
        <f t="shared" si="0"/>
        <v>0</v>
      </c>
    </row>
    <row r="15" spans="2:16" x14ac:dyDescent="0.25">
      <c r="B15" s="7">
        <v>8.3333333333333297E-3</v>
      </c>
      <c r="C15" s="2">
        <v>1.0065000000000006E-2</v>
      </c>
      <c r="D15" s="9">
        <f t="shared" si="1"/>
        <v>2.4333333333333319E-4</v>
      </c>
      <c r="E15" s="2">
        <v>0.16077836371780488</v>
      </c>
      <c r="F15" s="2">
        <v>6.4960000000007512E-2</v>
      </c>
      <c r="G15" s="14">
        <f>1.137</f>
        <v>1.137</v>
      </c>
      <c r="H15" s="11">
        <f>(G$15-p)/5</f>
        <v>1.4599999999999991E-2</v>
      </c>
    </row>
    <row r="16" spans="2:16" x14ac:dyDescent="0.25">
      <c r="B16" s="7">
        <v>9.02777777777777E-3</v>
      </c>
      <c r="C16" s="2">
        <v>1.0110000000000006E-2</v>
      </c>
      <c r="D16" s="9">
        <f t="shared" si="1"/>
        <v>2.4333333333333319E-4</v>
      </c>
      <c r="E16" s="2">
        <v>0.16006391655490157</v>
      </c>
      <c r="F16" s="2">
        <v>6.5110000000007454E-2</v>
      </c>
      <c r="G16" s="14"/>
      <c r="H16" s="11">
        <f>(G$15-p)/5</f>
        <v>1.4599999999999991E-2</v>
      </c>
    </row>
    <row r="17" spans="2:12" x14ac:dyDescent="0.25">
      <c r="B17" s="7">
        <v>9.7222222222222206E-3</v>
      </c>
      <c r="C17" s="2">
        <v>1.0030000000000004E-2</v>
      </c>
      <c r="D17" s="9">
        <f t="shared" si="1"/>
        <v>2.4333333333333319E-4</v>
      </c>
      <c r="E17" s="2">
        <v>0.16142851798098487</v>
      </c>
      <c r="F17" s="2">
        <v>6.4840000000007558E-2</v>
      </c>
      <c r="G17" s="14"/>
      <c r="H17" s="11">
        <f>(G$15-p)/5</f>
        <v>1.4599999999999991E-2</v>
      </c>
    </row>
    <row r="18" spans="2:12" x14ac:dyDescent="0.25">
      <c r="B18" s="7">
        <v>1.0416666666666701E-2</v>
      </c>
      <c r="C18" s="2">
        <v>1.0035000000000006E-2</v>
      </c>
      <c r="D18" s="9">
        <f t="shared" si="1"/>
        <v>2.4333333333333319E-4</v>
      </c>
      <c r="E18" s="2">
        <v>0.16097628693343594</v>
      </c>
      <c r="F18" s="2">
        <v>6.4860000000007551E-2</v>
      </c>
      <c r="G18" s="14"/>
      <c r="H18" s="11">
        <f>(G$15-p)/5</f>
        <v>1.4599999999999991E-2</v>
      </c>
    </row>
    <row r="19" spans="2:12" x14ac:dyDescent="0.25">
      <c r="B19" s="7">
        <v>1.1111111111111099E-2</v>
      </c>
      <c r="C19" s="2">
        <v>1.0095000000000005E-2</v>
      </c>
      <c r="D19" s="9">
        <f t="shared" si="1"/>
        <v>2.4333333333333319E-4</v>
      </c>
      <c r="E19" s="2">
        <v>0.16013898947887995</v>
      </c>
      <c r="F19" s="2">
        <v>6.5060000000007473E-2</v>
      </c>
      <c r="G19" s="14"/>
      <c r="H19" s="11">
        <f>(G$15-p)/5</f>
        <v>1.4599999999999991E-2</v>
      </c>
    </row>
    <row r="20" spans="2:12" x14ac:dyDescent="0.25">
      <c r="B20" s="7">
        <v>1.18055555555555E-2</v>
      </c>
      <c r="C20" s="2">
        <v>1.0050000000000003E-2</v>
      </c>
      <c r="D20" s="9">
        <f t="shared" si="1"/>
        <v>0</v>
      </c>
      <c r="E20" s="2">
        <v>0.16061428013963058</v>
      </c>
      <c r="F20" s="2">
        <v>6.4910000000007531E-2</v>
      </c>
      <c r="G20" s="1">
        <f t="shared" ref="G20:G27" si="2">p</f>
        <v>1.0640000000000001</v>
      </c>
      <c r="H20" s="11">
        <f t="shared" si="0"/>
        <v>0</v>
      </c>
      <c r="L20" s="13"/>
    </row>
    <row r="21" spans="2:12" x14ac:dyDescent="0.25">
      <c r="B21" s="7">
        <v>1.2500000000000001E-2</v>
      </c>
      <c r="C21" s="2">
        <v>1.0045000000000005E-2</v>
      </c>
      <c r="D21" s="9">
        <f t="shared" si="1"/>
        <v>0</v>
      </c>
      <c r="E21" s="2">
        <v>0.16086034350062031</v>
      </c>
      <c r="F21" s="2">
        <v>6.4890000000007539E-2</v>
      </c>
      <c r="G21" s="1">
        <f t="shared" si="2"/>
        <v>1.0640000000000001</v>
      </c>
      <c r="H21" s="11">
        <f t="shared" si="0"/>
        <v>0</v>
      </c>
    </row>
    <row r="22" spans="2:12" x14ac:dyDescent="0.25">
      <c r="B22" s="7">
        <v>1.3194444444444399E-2</v>
      </c>
      <c r="C22" s="2">
        <v>1.0005000000000005E-2</v>
      </c>
      <c r="D22" s="9">
        <f t="shared" si="1"/>
        <v>0</v>
      </c>
      <c r="E22" s="2">
        <v>0.1610285901641256</v>
      </c>
      <c r="F22" s="2">
        <v>6.4760000000007589E-2</v>
      </c>
      <c r="G22" s="1">
        <f t="shared" si="2"/>
        <v>1.0640000000000001</v>
      </c>
      <c r="H22" s="11">
        <f t="shared" si="0"/>
        <v>0</v>
      </c>
    </row>
    <row r="23" spans="2:12" x14ac:dyDescent="0.25">
      <c r="B23" s="7">
        <v>1.38888888888888E-2</v>
      </c>
      <c r="C23" s="2">
        <v>1.0025000000000008E-2</v>
      </c>
      <c r="D23" s="9">
        <f t="shared" si="1"/>
        <v>0</v>
      </c>
      <c r="E23" s="2">
        <v>0.16130003121987155</v>
      </c>
      <c r="F23" s="2">
        <v>6.4820000000007566E-2</v>
      </c>
      <c r="G23" s="1">
        <f t="shared" si="2"/>
        <v>1.0640000000000001</v>
      </c>
      <c r="H23" s="11">
        <f t="shared" si="0"/>
        <v>0</v>
      </c>
    </row>
    <row r="24" spans="2:12" x14ac:dyDescent="0.25">
      <c r="B24" s="7">
        <v>1.4583333333333301E-2</v>
      </c>
      <c r="C24" s="2">
        <v>1.0180000000000003E-2</v>
      </c>
      <c r="D24" s="9">
        <f t="shared" si="1"/>
        <v>0</v>
      </c>
      <c r="E24" s="2">
        <v>0.16118000057348658</v>
      </c>
      <c r="F24" s="2">
        <v>6.5340000000007364E-2</v>
      </c>
      <c r="G24" s="1">
        <f t="shared" si="2"/>
        <v>1.0640000000000001</v>
      </c>
      <c r="H24" s="11">
        <f t="shared" si="0"/>
        <v>0</v>
      </c>
    </row>
    <row r="25" spans="2:12" x14ac:dyDescent="0.25">
      <c r="B25" s="7">
        <v>1.5277777777777699E-2</v>
      </c>
      <c r="C25" s="2">
        <v>9.9700000000000084E-3</v>
      </c>
      <c r="D25" s="9">
        <f t="shared" si="1"/>
        <v>0</v>
      </c>
      <c r="E25" s="2">
        <v>0.16083861892730233</v>
      </c>
      <c r="F25" s="2">
        <v>6.4640000000007636E-2</v>
      </c>
      <c r="G25" s="1">
        <f t="shared" si="2"/>
        <v>1.0640000000000001</v>
      </c>
      <c r="H25" s="11">
        <f t="shared" si="0"/>
        <v>0</v>
      </c>
    </row>
    <row r="26" spans="2:12" x14ac:dyDescent="0.25">
      <c r="B26" s="7">
        <v>1.59722222222222E-2</v>
      </c>
      <c r="C26" s="2">
        <v>1.0125000000000006E-2</v>
      </c>
      <c r="D26" s="9">
        <f t="shared" si="1"/>
        <v>0</v>
      </c>
      <c r="E26" s="2">
        <v>0.16062842377504113</v>
      </c>
      <c r="F26" s="2">
        <v>6.5160000000007434E-2</v>
      </c>
      <c r="G26" s="1">
        <f t="shared" si="2"/>
        <v>1.0640000000000001</v>
      </c>
      <c r="H26" s="11">
        <f t="shared" si="0"/>
        <v>0</v>
      </c>
    </row>
    <row r="27" spans="2:12" x14ac:dyDescent="0.25">
      <c r="B27" s="7">
        <v>1.6666666666666601E-2</v>
      </c>
      <c r="C27" s="2">
        <v>1.0250000000000007E-2</v>
      </c>
      <c r="D27" s="9">
        <f t="shared" si="1"/>
        <v>0</v>
      </c>
      <c r="E27" s="2">
        <v>0.16164497694026306</v>
      </c>
      <c r="F27" s="2">
        <v>6.5570000000007275E-2</v>
      </c>
      <c r="G27" s="1">
        <f t="shared" si="2"/>
        <v>1.0640000000000001</v>
      </c>
      <c r="H27" s="11">
        <f t="shared" si="0"/>
        <v>0</v>
      </c>
    </row>
    <row r="28" spans="2:12" x14ac:dyDescent="0.25">
      <c r="B28" s="7">
        <v>1.7361111111111101E-2</v>
      </c>
      <c r="C28" s="2">
        <v>1.0145000000000001E-2</v>
      </c>
      <c r="D28" s="9">
        <f t="shared" si="1"/>
        <v>4.0000000000000034E-4</v>
      </c>
      <c r="E28" s="2">
        <v>0.1617941497543581</v>
      </c>
      <c r="F28" s="2">
        <v>6.5220000000007411E-2</v>
      </c>
      <c r="G28" s="1">
        <v>1.0880000000000001</v>
      </c>
      <c r="H28" s="11">
        <f t="shared" si="0"/>
        <v>2.4000000000000021E-2</v>
      </c>
    </row>
    <row r="29" spans="2:12" x14ac:dyDescent="0.25">
      <c r="B29" s="7">
        <v>1.8055555555555498E-2</v>
      </c>
      <c r="C29" s="2">
        <v>1.0129999999999998E-2</v>
      </c>
      <c r="D29" s="9">
        <f t="shared" si="1"/>
        <v>0</v>
      </c>
      <c r="E29" s="2">
        <v>0.16025024194512544</v>
      </c>
      <c r="F29" s="2">
        <v>6.517000000000743E-2</v>
      </c>
      <c r="G29" s="1">
        <f>p</f>
        <v>1.0640000000000001</v>
      </c>
      <c r="H29" s="11">
        <f t="shared" si="0"/>
        <v>0</v>
      </c>
    </row>
    <row r="30" spans="2:12" x14ac:dyDescent="0.25">
      <c r="B30" s="7">
        <v>1.8749999999999999E-2</v>
      </c>
      <c r="C30" s="2">
        <v>1.0170000000000005E-2</v>
      </c>
      <c r="D30" s="9">
        <f t="shared" si="1"/>
        <v>0</v>
      </c>
      <c r="E30" s="2">
        <v>0.16185100955378742</v>
      </c>
      <c r="F30" s="2">
        <v>6.5310000000007376E-2</v>
      </c>
      <c r="G30" s="1">
        <f>p</f>
        <v>1.0640000000000001</v>
      </c>
      <c r="H30" s="11">
        <f t="shared" si="0"/>
        <v>0</v>
      </c>
    </row>
    <row r="31" spans="2:12" x14ac:dyDescent="0.25">
      <c r="B31" s="7">
        <v>1.94444444444444E-2</v>
      </c>
      <c r="C31" s="2">
        <v>1.0135E-2</v>
      </c>
      <c r="D31" s="9">
        <f t="shared" si="1"/>
        <v>3.8333333333333183E-4</v>
      </c>
      <c r="E31" s="2">
        <v>0.16149286300005825</v>
      </c>
      <c r="F31" s="2">
        <v>6.5190000000007423E-2</v>
      </c>
      <c r="G31" s="1">
        <v>1.087</v>
      </c>
      <c r="H31" s="11">
        <f t="shared" si="0"/>
        <v>2.2999999999999909E-2</v>
      </c>
    </row>
    <row r="32" spans="2:12" x14ac:dyDescent="0.25">
      <c r="B32" s="7">
        <v>2.01388888888888E-2</v>
      </c>
      <c r="C32" s="2">
        <v>1.0145000000000008E-2</v>
      </c>
      <c r="D32" s="9">
        <f t="shared" si="1"/>
        <v>2.16666666666665E-4</v>
      </c>
      <c r="E32" s="2">
        <v>0.16129811925769413</v>
      </c>
      <c r="F32" s="2">
        <v>6.5220000000007411E-2</v>
      </c>
      <c r="G32" s="1">
        <v>1.077</v>
      </c>
      <c r="H32" s="11">
        <f t="shared" si="0"/>
        <v>1.2999999999999901E-2</v>
      </c>
    </row>
    <row r="33" spans="2:8" x14ac:dyDescent="0.25">
      <c r="B33" s="7">
        <v>2.0833333333333301E-2</v>
      </c>
      <c r="C33" s="2">
        <v>1.0250000000000004E-2</v>
      </c>
      <c r="D33" s="9">
        <f t="shared" si="1"/>
        <v>0</v>
      </c>
      <c r="E33" s="2">
        <v>0.16133327364674968</v>
      </c>
      <c r="F33" s="2">
        <v>6.5570000000007275E-2</v>
      </c>
      <c r="G33" s="1">
        <f>p</f>
        <v>1.0640000000000001</v>
      </c>
      <c r="H33" s="11">
        <f t="shared" si="0"/>
        <v>0</v>
      </c>
    </row>
    <row r="34" spans="2:8" x14ac:dyDescent="0.25">
      <c r="B34" s="7">
        <v>2.1527777777777701E-2</v>
      </c>
      <c r="C34" s="2">
        <v>1.0215000000000002E-2</v>
      </c>
      <c r="D34" s="9">
        <f t="shared" si="1"/>
        <v>0</v>
      </c>
      <c r="E34" s="2">
        <v>0.16183817903019362</v>
      </c>
      <c r="F34" s="2">
        <v>6.5460000000007318E-2</v>
      </c>
      <c r="G34" s="1">
        <f>p</f>
        <v>1.0640000000000001</v>
      </c>
      <c r="H34" s="11">
        <f t="shared" si="0"/>
        <v>0</v>
      </c>
    </row>
    <row r="35" spans="2:8" x14ac:dyDescent="0.25">
      <c r="B35" s="7">
        <v>2.2222222222222199E-2</v>
      </c>
      <c r="C35" s="2">
        <v>1.0185000000000007E-2</v>
      </c>
      <c r="D35" s="9">
        <f t="shared" si="1"/>
        <v>0</v>
      </c>
      <c r="E35" s="2">
        <v>0.16144444364159932</v>
      </c>
      <c r="F35" s="2">
        <v>6.5360000000007357E-2</v>
      </c>
      <c r="G35" s="1">
        <f>p</f>
        <v>1.0640000000000001</v>
      </c>
      <c r="H35" s="11">
        <f t="shared" si="0"/>
        <v>0</v>
      </c>
    </row>
    <row r="36" spans="2:8" x14ac:dyDescent="0.25">
      <c r="B36" s="7">
        <v>2.2916666666666599E-2</v>
      </c>
      <c r="C36" s="2">
        <v>1.0095000000000008E-2</v>
      </c>
      <c r="D36" s="9">
        <f t="shared" si="1"/>
        <v>1.0499999999999991E-3</v>
      </c>
      <c r="E36" s="2">
        <v>0.16069047181301296</v>
      </c>
      <c r="F36" s="2">
        <v>6.5060000000007473E-2</v>
      </c>
      <c r="G36" s="1">
        <v>1.127</v>
      </c>
      <c r="H36" s="11">
        <f t="shared" ref="H36:H57" si="3">IF(ISNUMBER(G36),G36-p,"")</f>
        <v>6.2999999999999945E-2</v>
      </c>
    </row>
    <row r="37" spans="2:8" x14ac:dyDescent="0.25">
      <c r="B37" s="7">
        <v>2.36111111111111E-2</v>
      </c>
      <c r="C37" s="2">
        <v>1.0150000000000006E-2</v>
      </c>
      <c r="D37" s="9">
        <f t="shared" si="1"/>
        <v>0</v>
      </c>
      <c r="E37" s="2">
        <v>0.16082357331525632</v>
      </c>
      <c r="F37" s="2">
        <v>6.5240000000007403E-2</v>
      </c>
      <c r="G37" s="1">
        <f>p</f>
        <v>1.0640000000000001</v>
      </c>
      <c r="H37" s="11">
        <f t="shared" si="3"/>
        <v>0</v>
      </c>
    </row>
    <row r="38" spans="2:8" x14ac:dyDescent="0.25">
      <c r="B38" s="7">
        <v>2.43055555555555E-2</v>
      </c>
      <c r="C38" s="2">
        <v>1.0215000000000002E-2</v>
      </c>
      <c r="D38" s="9">
        <f t="shared" si="1"/>
        <v>0</v>
      </c>
      <c r="E38" s="2">
        <v>0.16237261650417198</v>
      </c>
      <c r="F38" s="2">
        <v>6.5460000000007318E-2</v>
      </c>
      <c r="G38" s="1">
        <f>p</f>
        <v>1.0640000000000001</v>
      </c>
      <c r="H38" s="11">
        <f t="shared" si="3"/>
        <v>0</v>
      </c>
    </row>
    <row r="39" spans="2:8" x14ac:dyDescent="0.25">
      <c r="B39" s="7">
        <v>2.5000000000000001E-2</v>
      </c>
      <c r="C39" s="2">
        <v>1.0105000000000006E-2</v>
      </c>
      <c r="D39" s="9">
        <f t="shared" si="1"/>
        <v>0</v>
      </c>
      <c r="E39" s="2">
        <v>0.16099299065460013</v>
      </c>
      <c r="F39" s="2">
        <v>6.5090000000007461E-2</v>
      </c>
      <c r="G39" s="1">
        <f>p</f>
        <v>1.0640000000000001</v>
      </c>
      <c r="H39" s="11">
        <f t="shared" si="3"/>
        <v>0</v>
      </c>
    </row>
    <row r="40" spans="2:8" x14ac:dyDescent="0.25">
      <c r="B40" s="7">
        <v>2.5694444444444402E-2</v>
      </c>
      <c r="C40" s="2">
        <v>1.0150000000000008E-2</v>
      </c>
      <c r="D40" s="9">
        <f t="shared" si="1"/>
        <v>0</v>
      </c>
      <c r="E40" s="2">
        <v>0.15836407607438285</v>
      </c>
      <c r="F40" s="2">
        <v>6.5240000000007403E-2</v>
      </c>
      <c r="G40" s="1">
        <f>p</f>
        <v>1.0640000000000001</v>
      </c>
      <c r="H40" s="11">
        <f t="shared" si="3"/>
        <v>0</v>
      </c>
    </row>
    <row r="41" spans="2:8" x14ac:dyDescent="0.25">
      <c r="B41" s="7">
        <v>2.6388888888888799E-2</v>
      </c>
      <c r="C41" s="2">
        <v>1.0075000000000008E-2</v>
      </c>
      <c r="D41" s="9">
        <f t="shared" si="1"/>
        <v>8.6666666666666739E-4</v>
      </c>
      <c r="E41" s="2">
        <v>0.15820933182716565</v>
      </c>
      <c r="F41" s="2">
        <v>6.49900000000075E-2</v>
      </c>
      <c r="G41" s="1">
        <v>1.1160000000000001</v>
      </c>
      <c r="H41" s="11">
        <f t="shared" si="3"/>
        <v>5.2000000000000046E-2</v>
      </c>
    </row>
    <row r="42" spans="2:8" x14ac:dyDescent="0.25">
      <c r="B42" s="7">
        <v>2.70833333333333E-2</v>
      </c>
      <c r="C42" s="2">
        <v>1.0225000000000005E-2</v>
      </c>
      <c r="D42" s="9">
        <f t="shared" si="1"/>
        <v>0</v>
      </c>
      <c r="E42" s="2">
        <v>0.15804304263177374</v>
      </c>
      <c r="F42" s="2">
        <v>6.5490000000007306E-2</v>
      </c>
      <c r="G42" s="1">
        <f>p</f>
        <v>1.0640000000000001</v>
      </c>
      <c r="H42" s="11">
        <f t="shared" si="3"/>
        <v>0</v>
      </c>
    </row>
    <row r="43" spans="2:8" x14ac:dyDescent="0.25">
      <c r="B43" s="7">
        <v>2.77777777777777E-2</v>
      </c>
      <c r="C43" s="2">
        <v>1.0110000000000004E-2</v>
      </c>
      <c r="D43" s="9">
        <f t="shared" si="1"/>
        <v>0</v>
      </c>
      <c r="E43" s="2">
        <v>0.16028480807037593</v>
      </c>
      <c r="F43" s="2">
        <v>6.5110000000007454E-2</v>
      </c>
      <c r="G43" s="1">
        <f>p</f>
        <v>1.0640000000000001</v>
      </c>
      <c r="H43" s="11">
        <f t="shared" si="3"/>
        <v>0</v>
      </c>
    </row>
    <row r="44" spans="2:8" x14ac:dyDescent="0.25">
      <c r="B44" s="7">
        <v>2.8472222222222201E-2</v>
      </c>
      <c r="C44" s="2">
        <v>1.0129999999999995E-2</v>
      </c>
      <c r="D44" s="9">
        <f t="shared" si="1"/>
        <v>0</v>
      </c>
      <c r="E44" s="2">
        <v>0.16084728626910738</v>
      </c>
      <c r="F44" s="2">
        <v>6.517000000000743E-2</v>
      </c>
      <c r="G44" s="1">
        <f>p</f>
        <v>1.0640000000000001</v>
      </c>
      <c r="H44" s="11">
        <f t="shared" si="3"/>
        <v>0</v>
      </c>
    </row>
    <row r="45" spans="2:8" x14ac:dyDescent="0.25">
      <c r="B45" s="7">
        <v>2.9166666666666601E-2</v>
      </c>
      <c r="C45" s="2">
        <v>1.0180000000000003E-2</v>
      </c>
      <c r="D45" s="9">
        <f t="shared" si="1"/>
        <v>0</v>
      </c>
      <c r="E45" s="2">
        <v>0.15671114252659488</v>
      </c>
      <c r="F45" s="2">
        <v>6.5340000000007364E-2</v>
      </c>
      <c r="G45" s="1">
        <f>p</f>
        <v>1.0640000000000001</v>
      </c>
      <c r="H45" s="11">
        <f t="shared" si="3"/>
        <v>0</v>
      </c>
    </row>
    <row r="46" spans="2:8" x14ac:dyDescent="0.25">
      <c r="B46" s="7">
        <v>2.9861111111111099E-2</v>
      </c>
      <c r="C46" s="2">
        <v>1.0045E-2</v>
      </c>
      <c r="D46" s="9">
        <f t="shared" si="1"/>
        <v>5.6666666666666714E-4</v>
      </c>
      <c r="E46" s="2">
        <v>0.15562085334212852</v>
      </c>
      <c r="F46" s="2">
        <v>6.4890000000007539E-2</v>
      </c>
      <c r="G46" s="1">
        <v>1.0980000000000001</v>
      </c>
      <c r="H46" s="11">
        <f t="shared" si="3"/>
        <v>3.400000000000003E-2</v>
      </c>
    </row>
    <row r="47" spans="2:8" x14ac:dyDescent="0.25">
      <c r="B47" s="7">
        <v>3.0555555555555499E-2</v>
      </c>
      <c r="C47" s="2">
        <v>1.0150000000000001E-2</v>
      </c>
      <c r="D47" s="9">
        <f t="shared" si="1"/>
        <v>0</v>
      </c>
      <c r="E47" s="2">
        <v>0.15553520774595483</v>
      </c>
      <c r="F47" s="2">
        <v>6.5240000000007403E-2</v>
      </c>
      <c r="G47" s="1">
        <f>p</f>
        <v>1.0640000000000001</v>
      </c>
      <c r="H47" s="11">
        <f t="shared" si="3"/>
        <v>0</v>
      </c>
    </row>
    <row r="48" spans="2:8" x14ac:dyDescent="0.25">
      <c r="B48" s="7">
        <v>3.125E-2</v>
      </c>
      <c r="C48" s="2">
        <v>1.0035000000000009E-2</v>
      </c>
      <c r="D48" s="9">
        <f t="shared" si="1"/>
        <v>0</v>
      </c>
      <c r="E48" s="2">
        <v>0.15620296542410045</v>
      </c>
      <c r="F48" s="2">
        <v>6.4860000000007551E-2</v>
      </c>
      <c r="G48" s="1">
        <f>p</f>
        <v>1.0640000000000001</v>
      </c>
      <c r="H48" s="11">
        <f t="shared" si="3"/>
        <v>0</v>
      </c>
    </row>
    <row r="49" spans="2:8" x14ac:dyDescent="0.25">
      <c r="B49" s="7">
        <v>3.19444444444444E-2</v>
      </c>
      <c r="C49" s="2">
        <v>1.0075000000000009E-2</v>
      </c>
      <c r="D49" s="9">
        <f t="shared" si="1"/>
        <v>0</v>
      </c>
      <c r="E49" s="2">
        <v>0.15731362259976492</v>
      </c>
      <c r="F49" s="2">
        <v>6.49900000000075E-2</v>
      </c>
      <c r="G49" s="1">
        <f>p</f>
        <v>1.0640000000000001</v>
      </c>
      <c r="H49" s="11">
        <f t="shared" si="3"/>
        <v>0</v>
      </c>
    </row>
    <row r="50" spans="2:8" x14ac:dyDescent="0.25">
      <c r="B50" s="7">
        <v>3.2638888888888801E-2</v>
      </c>
      <c r="C50" s="2">
        <v>1.017E-2</v>
      </c>
      <c r="D50" s="9">
        <f t="shared" si="1"/>
        <v>0</v>
      </c>
      <c r="E50" s="2">
        <v>0.16046972504850332</v>
      </c>
      <c r="F50" s="2">
        <v>6.5310000000007376E-2</v>
      </c>
      <c r="G50" s="1">
        <f>p</f>
        <v>1.0640000000000001</v>
      </c>
      <c r="H50" s="11">
        <f t="shared" si="3"/>
        <v>0</v>
      </c>
    </row>
    <row r="51" spans="2:8" x14ac:dyDescent="0.25">
      <c r="B51" s="7">
        <v>3.3333333333333298E-2</v>
      </c>
      <c r="C51" s="2">
        <v>1.0065000000000006E-2</v>
      </c>
      <c r="D51" s="9">
        <f t="shared" si="1"/>
        <v>0</v>
      </c>
      <c r="E51" s="2">
        <v>0.16077195403448258</v>
      </c>
      <c r="F51" s="2">
        <v>6.4960000000007512E-2</v>
      </c>
      <c r="G51" s="1">
        <f>p</f>
        <v>1.0640000000000001</v>
      </c>
      <c r="H51" s="11">
        <f t="shared" si="3"/>
        <v>0</v>
      </c>
    </row>
    <row r="52" spans="2:8" x14ac:dyDescent="0.25">
      <c r="B52" s="7">
        <v>3.4027777777777699E-2</v>
      </c>
      <c r="C52" s="2">
        <v>1.0160000000000004E-2</v>
      </c>
      <c r="D52" s="9">
        <f t="shared" si="1"/>
        <v>6.1666666666666532E-4</v>
      </c>
      <c r="E52" s="2">
        <v>0.1606745462488563</v>
      </c>
      <c r="F52" s="2">
        <v>6.5270000000007392E-2</v>
      </c>
      <c r="G52" s="1">
        <v>1.101</v>
      </c>
      <c r="H52" s="11">
        <f t="shared" si="3"/>
        <v>3.6999999999999922E-2</v>
      </c>
    </row>
    <row r="53" spans="2:8" x14ac:dyDescent="0.25">
      <c r="B53" s="7">
        <v>3.4722222222222203E-2</v>
      </c>
      <c r="C53" s="2">
        <v>1.0195000000000001E-2</v>
      </c>
      <c r="D53" s="9">
        <f t="shared" si="1"/>
        <v>0</v>
      </c>
      <c r="E53" s="2">
        <v>0.15750774528268124</v>
      </c>
      <c r="F53" s="2">
        <v>6.5390000000007345E-2</v>
      </c>
      <c r="G53" s="1">
        <f>p</f>
        <v>1.0640000000000001</v>
      </c>
      <c r="H53" s="11">
        <f t="shared" si="3"/>
        <v>0</v>
      </c>
    </row>
    <row r="54" spans="2:8" x14ac:dyDescent="0.25">
      <c r="B54" s="7">
        <v>3.5416666666666603E-2</v>
      </c>
      <c r="C54" s="2">
        <v>1.0230000000000001E-2</v>
      </c>
      <c r="D54" s="9">
        <f t="shared" si="1"/>
        <v>0</v>
      </c>
      <c r="E54" s="2">
        <v>0.15580479767222546</v>
      </c>
      <c r="F54" s="2">
        <v>6.5510000000007299E-2</v>
      </c>
      <c r="G54" s="1">
        <f>p</f>
        <v>1.0640000000000001</v>
      </c>
      <c r="H54" s="11">
        <f t="shared" si="3"/>
        <v>0</v>
      </c>
    </row>
    <row r="55" spans="2:8" x14ac:dyDescent="0.25">
      <c r="B55" s="7">
        <v>3.6111111111111101E-2</v>
      </c>
      <c r="C55" s="2">
        <v>1.0285000000000004E-2</v>
      </c>
      <c r="D55" s="9">
        <f t="shared" si="1"/>
        <v>0</v>
      </c>
      <c r="E55" s="2">
        <v>0.15657927279011302</v>
      </c>
      <c r="F55" s="2">
        <v>6.5690000000007229E-2</v>
      </c>
      <c r="G55" s="1">
        <f>p</f>
        <v>1.0640000000000001</v>
      </c>
      <c r="H55" s="11">
        <f t="shared" si="3"/>
        <v>0</v>
      </c>
    </row>
    <row r="56" spans="2:8" x14ac:dyDescent="0.25">
      <c r="B56" s="7">
        <v>3.6805555555555501E-2</v>
      </c>
      <c r="C56" s="2">
        <v>1.0125000000000002E-2</v>
      </c>
      <c r="D56" s="9">
        <f t="shared" si="1"/>
        <v>0</v>
      </c>
      <c r="E56" s="2">
        <v>0.15956696424345349</v>
      </c>
      <c r="F56" s="2">
        <v>6.5160000000007434E-2</v>
      </c>
      <c r="G56" s="1">
        <f>p</f>
        <v>1.0640000000000001</v>
      </c>
      <c r="H56" s="11">
        <f t="shared" si="3"/>
        <v>0</v>
      </c>
    </row>
    <row r="57" spans="2:8" x14ac:dyDescent="0.25">
      <c r="B57" s="7">
        <v>3.7499999999999999E-2</v>
      </c>
      <c r="C57" s="2">
        <v>1.0070000000000004E-2</v>
      </c>
      <c r="D57" s="9">
        <f t="shared" si="1"/>
        <v>0</v>
      </c>
      <c r="E57" s="2">
        <v>0.16072040764363257</v>
      </c>
      <c r="F57" s="2">
        <v>6.4970000000007508E-2</v>
      </c>
      <c r="G57" s="1">
        <f>p</f>
        <v>1.0640000000000001</v>
      </c>
      <c r="H57" s="11">
        <f t="shared" si="3"/>
        <v>0</v>
      </c>
    </row>
    <row r="58" spans="2:8" x14ac:dyDescent="0.25">
      <c r="B58" s="7">
        <v>3.8194444444444399E-2</v>
      </c>
      <c r="C58" s="2">
        <v>1.0085000000000009E-2</v>
      </c>
      <c r="D58" s="9">
        <f t="shared" si="1"/>
        <v>1.3333333333333345E-4</v>
      </c>
      <c r="E58" s="2">
        <v>0.16040019265900718</v>
      </c>
      <c r="F58" s="2">
        <v>6.5020000000007488E-2</v>
      </c>
      <c r="G58" s="14">
        <v>1.1120000000000001</v>
      </c>
      <c r="H58" s="11">
        <f t="shared" ref="H58:H63" si="4">(G$58-p)/6</f>
        <v>8.0000000000000071E-3</v>
      </c>
    </row>
    <row r="59" spans="2:8" x14ac:dyDescent="0.25">
      <c r="B59" s="7">
        <v>3.8888888888888799E-2</v>
      </c>
      <c r="C59" s="2">
        <v>1.0000000000000005E-2</v>
      </c>
      <c r="D59" s="9">
        <f t="shared" si="1"/>
        <v>1.3333333333333345E-4</v>
      </c>
      <c r="E59" s="2">
        <v>0.16053350070949521</v>
      </c>
      <c r="F59" s="2">
        <v>6.4740000000007597E-2</v>
      </c>
      <c r="G59" s="14"/>
      <c r="H59" s="11">
        <f t="shared" si="4"/>
        <v>8.0000000000000071E-3</v>
      </c>
    </row>
    <row r="60" spans="2:8" x14ac:dyDescent="0.25">
      <c r="B60" s="7">
        <v>3.95833333333332E-2</v>
      </c>
      <c r="C60" s="2">
        <v>1.0090000000000003E-2</v>
      </c>
      <c r="D60" s="9">
        <f t="shared" si="1"/>
        <v>1.3333333333333345E-4</v>
      </c>
      <c r="E60" s="2">
        <v>0.16039684731052334</v>
      </c>
      <c r="F60" s="2">
        <v>6.5040000000007481E-2</v>
      </c>
      <c r="G60" s="14"/>
      <c r="H60" s="11">
        <f t="shared" si="4"/>
        <v>8.0000000000000071E-3</v>
      </c>
    </row>
    <row r="61" spans="2:8" x14ac:dyDescent="0.25">
      <c r="B61" s="7">
        <v>4.02777777777776E-2</v>
      </c>
      <c r="C61" s="2">
        <v>1.0030000000000008E-2</v>
      </c>
      <c r="D61" s="9">
        <f t="shared" si="1"/>
        <v>1.3333333333333345E-4</v>
      </c>
      <c r="E61" s="2">
        <v>0.15713884130796874</v>
      </c>
      <c r="F61" s="2">
        <v>6.4840000000007558E-2</v>
      </c>
      <c r="G61" s="14"/>
      <c r="H61" s="11">
        <f t="shared" si="4"/>
        <v>8.0000000000000071E-3</v>
      </c>
    </row>
    <row r="62" spans="2:8" x14ac:dyDescent="0.25">
      <c r="B62" s="7">
        <v>4.0972222222222E-2</v>
      </c>
      <c r="C62" s="2">
        <v>1.0175000000000005E-2</v>
      </c>
      <c r="D62" s="9">
        <f t="shared" si="1"/>
        <v>1.3333333333333345E-4</v>
      </c>
      <c r="E62" s="2">
        <v>0.15786319828525139</v>
      </c>
      <c r="F62" s="2">
        <v>6.5320000000007372E-2</v>
      </c>
      <c r="G62" s="14"/>
      <c r="H62" s="11">
        <f t="shared" si="4"/>
        <v>8.0000000000000071E-3</v>
      </c>
    </row>
    <row r="63" spans="2:8" x14ac:dyDescent="0.25">
      <c r="B63" s="7">
        <v>4.1666666666666401E-2</v>
      </c>
      <c r="C63" s="2">
        <v>1.0135000000000002E-2</v>
      </c>
      <c r="D63" s="9">
        <f t="shared" si="1"/>
        <v>1.3333333333333345E-4</v>
      </c>
      <c r="E63" s="2">
        <v>0.15901238661153672</v>
      </c>
      <c r="F63" s="2">
        <v>6.5190000000007423E-2</v>
      </c>
      <c r="G63" s="14"/>
      <c r="H63" s="11">
        <f t="shared" si="4"/>
        <v>8.0000000000000071E-3</v>
      </c>
    </row>
    <row r="64" spans="2:8" x14ac:dyDescent="0.25">
      <c r="B64" s="7">
        <v>4.2361111111110801E-2</v>
      </c>
      <c r="C64" s="2">
        <v>1.0110000000000004E-2</v>
      </c>
      <c r="D64" s="9">
        <f t="shared" si="1"/>
        <v>3.5555555555555587E-5</v>
      </c>
      <c r="E64" s="2">
        <v>0.16022484220204494</v>
      </c>
      <c r="F64" s="2">
        <v>6.5110000000007454E-2</v>
      </c>
      <c r="G64" s="14">
        <v>1.0960000000000001</v>
      </c>
      <c r="H64" s="11">
        <f t="shared" ref="H64:H78" si="5">(G$64-p)/15</f>
        <v>2.1333333333333352E-3</v>
      </c>
    </row>
    <row r="65" spans="2:8" x14ac:dyDescent="0.25">
      <c r="B65" s="7">
        <v>4.3055555555555201E-2</v>
      </c>
      <c r="C65" s="2">
        <v>1.0140000000000008E-2</v>
      </c>
      <c r="D65" s="9">
        <f t="shared" si="1"/>
        <v>3.5555555555555587E-5</v>
      </c>
      <c r="E65" s="2">
        <v>0.16048104362865764</v>
      </c>
      <c r="F65" s="2">
        <v>6.5210000000007415E-2</v>
      </c>
      <c r="G65" s="14"/>
      <c r="H65" s="11">
        <f t="shared" si="5"/>
        <v>2.1333333333333352E-3</v>
      </c>
    </row>
    <row r="66" spans="2:8" x14ac:dyDescent="0.25">
      <c r="B66" s="7">
        <v>4.3749999999999602E-2</v>
      </c>
      <c r="C66" s="2">
        <v>1.0040000000000002E-2</v>
      </c>
      <c r="D66" s="9">
        <f t="shared" si="1"/>
        <v>3.5555555555555587E-5</v>
      </c>
      <c r="E66" s="2">
        <v>0.16017651611825245</v>
      </c>
      <c r="F66" s="2">
        <v>6.4870000000007547E-2</v>
      </c>
      <c r="G66" s="14"/>
      <c r="H66" s="11">
        <f t="shared" si="5"/>
        <v>2.1333333333333352E-3</v>
      </c>
    </row>
    <row r="67" spans="2:8" x14ac:dyDescent="0.25">
      <c r="B67" s="7">
        <v>4.4444444444444002E-2</v>
      </c>
      <c r="C67" s="2">
        <v>1.0065000000000004E-2</v>
      </c>
      <c r="D67" s="9">
        <f t="shared" si="1"/>
        <v>3.5555555555555587E-5</v>
      </c>
      <c r="E67" s="2">
        <v>0.1602695030512257</v>
      </c>
      <c r="F67" s="2">
        <v>6.4960000000007512E-2</v>
      </c>
      <c r="G67" s="14"/>
      <c r="H67" s="11">
        <f t="shared" si="5"/>
        <v>2.1333333333333352E-3</v>
      </c>
    </row>
    <row r="68" spans="2:8" x14ac:dyDescent="0.25">
      <c r="B68" s="7">
        <v>4.5138888888888402E-2</v>
      </c>
      <c r="C68" s="2">
        <v>1.0005000000000007E-2</v>
      </c>
      <c r="D68" s="9">
        <f t="shared" si="1"/>
        <v>3.5555555555555587E-5</v>
      </c>
      <c r="E68" s="2">
        <v>0.16022240863673684</v>
      </c>
      <c r="F68" s="2">
        <v>6.4760000000007589E-2</v>
      </c>
      <c r="G68" s="14"/>
      <c r="H68" s="11">
        <f t="shared" si="5"/>
        <v>2.1333333333333352E-3</v>
      </c>
    </row>
    <row r="69" spans="2:8" x14ac:dyDescent="0.25">
      <c r="B69" s="7">
        <v>4.5833333333332803E-2</v>
      </c>
      <c r="C69" s="2">
        <v>1.0024999999999999E-2</v>
      </c>
      <c r="D69" s="9">
        <f t="shared" ref="D69:D73" si="6">IF(ISNUMBER(H69),H69/60,"")</f>
        <v>3.5555555555555587E-5</v>
      </c>
      <c r="E69" s="2">
        <v>0.15919451740689042</v>
      </c>
      <c r="F69" s="2">
        <v>6.4820000000007566E-2</v>
      </c>
      <c r="G69" s="14"/>
      <c r="H69" s="11">
        <f t="shared" si="5"/>
        <v>2.1333333333333352E-3</v>
      </c>
    </row>
    <row r="70" spans="2:8" x14ac:dyDescent="0.25">
      <c r="B70" s="7">
        <v>4.6527777777777203E-2</v>
      </c>
      <c r="C70" s="2">
        <v>1.0064999999999998E-2</v>
      </c>
      <c r="D70" s="9">
        <f t="shared" si="6"/>
        <v>3.5555555555555587E-5</v>
      </c>
      <c r="E70" s="2">
        <v>0.15781443666246109</v>
      </c>
      <c r="F70" s="2">
        <v>6.4960000000007512E-2</v>
      </c>
      <c r="G70" s="14"/>
      <c r="H70" s="11">
        <f t="shared" si="5"/>
        <v>2.1333333333333352E-3</v>
      </c>
    </row>
    <row r="71" spans="2:8" x14ac:dyDescent="0.25">
      <c r="B71" s="7">
        <v>4.7222222222221603E-2</v>
      </c>
      <c r="C71" s="2">
        <v>9.9400000000000061E-3</v>
      </c>
      <c r="D71" s="9">
        <f t="shared" si="6"/>
        <v>3.5555555555555587E-5</v>
      </c>
      <c r="E71" s="2">
        <v>0.15806526381563957</v>
      </c>
      <c r="F71" s="2">
        <v>6.4540000000007675E-2</v>
      </c>
      <c r="G71" s="14"/>
      <c r="H71" s="11">
        <f t="shared" si="5"/>
        <v>2.1333333333333352E-3</v>
      </c>
    </row>
    <row r="72" spans="2:8" x14ac:dyDescent="0.25">
      <c r="B72" s="7">
        <v>4.7916666666665997E-2</v>
      </c>
      <c r="C72" s="2">
        <v>1.0220000000000009E-2</v>
      </c>
      <c r="D72" s="9">
        <f t="shared" si="6"/>
        <v>3.5555555555555587E-5</v>
      </c>
      <c r="E72" s="2">
        <v>0.15876226257121842</v>
      </c>
      <c r="F72" s="2">
        <v>6.5470000000007314E-2</v>
      </c>
      <c r="G72" s="14"/>
      <c r="H72" s="11">
        <f t="shared" si="5"/>
        <v>2.1333333333333352E-3</v>
      </c>
    </row>
    <row r="73" spans="2:8" x14ac:dyDescent="0.25">
      <c r="B73" s="7">
        <v>4.8611111111110397E-2</v>
      </c>
      <c r="C73" s="2">
        <v>1.0020000000000008E-2</v>
      </c>
      <c r="D73" s="9">
        <f t="shared" si="6"/>
        <v>3.5555555555555587E-5</v>
      </c>
      <c r="E73" s="2">
        <v>0.16036530661547627</v>
      </c>
      <c r="F73" s="2">
        <v>6.481000000000757E-2</v>
      </c>
      <c r="G73" s="14"/>
      <c r="H73" s="11">
        <f t="shared" si="5"/>
        <v>2.1333333333333352E-3</v>
      </c>
    </row>
    <row r="74" spans="2:8" x14ac:dyDescent="0.25">
      <c r="B74" s="7">
        <v>4.9305555555554798E-2</v>
      </c>
      <c r="C74" s="2">
        <v>1.0095000000000002E-2</v>
      </c>
      <c r="D74" s="9">
        <f t="shared" ref="D74:D80" si="7">IF(ISNUMBER(H74),H74/60,"")</f>
        <v>3.5555555555555587E-5</v>
      </c>
      <c r="E74" s="2">
        <v>0.16024205219790713</v>
      </c>
      <c r="F74" s="2">
        <v>6.5060000000007473E-2</v>
      </c>
      <c r="G74" s="14"/>
      <c r="H74" s="11">
        <f t="shared" si="5"/>
        <v>2.1333333333333352E-3</v>
      </c>
    </row>
    <row r="75" spans="2:8" x14ac:dyDescent="0.25">
      <c r="B75" s="7">
        <v>4.9999999999999198E-2</v>
      </c>
      <c r="C75" s="2">
        <v>1.0115000000000008E-2</v>
      </c>
      <c r="D75" s="9">
        <f t="shared" si="7"/>
        <v>3.5555555555555587E-5</v>
      </c>
      <c r="E75" s="2">
        <v>0.16054601009300998</v>
      </c>
      <c r="F75" s="2">
        <v>6.512000000000745E-2</v>
      </c>
      <c r="G75" s="14"/>
      <c r="H75" s="11">
        <f t="shared" si="5"/>
        <v>2.1333333333333352E-3</v>
      </c>
    </row>
    <row r="76" spans="2:8" x14ac:dyDescent="0.25">
      <c r="B76" s="7">
        <v>5.0694444444443598E-2</v>
      </c>
      <c r="C76" s="2">
        <v>1.0040000000000006E-2</v>
      </c>
      <c r="D76" s="9">
        <f t="shared" si="7"/>
        <v>3.5555555555555587E-5</v>
      </c>
      <c r="E76" s="2">
        <v>0.15984428960083152</v>
      </c>
      <c r="F76" s="2">
        <v>6.4870000000007547E-2</v>
      </c>
      <c r="G76" s="14"/>
      <c r="H76" s="11">
        <f t="shared" si="5"/>
        <v>2.1333333333333352E-3</v>
      </c>
    </row>
    <row r="77" spans="2:8" x14ac:dyDescent="0.25">
      <c r="B77" s="7">
        <v>5.1388888888887999E-2</v>
      </c>
      <c r="C77" s="2">
        <v>1.0020000000000006E-2</v>
      </c>
      <c r="D77" s="9">
        <f t="shared" si="7"/>
        <v>3.5555555555555587E-5</v>
      </c>
      <c r="E77" s="2">
        <v>0.15804333253331393</v>
      </c>
      <c r="F77" s="2">
        <v>6.481000000000757E-2</v>
      </c>
      <c r="G77" s="14"/>
      <c r="H77" s="11">
        <f t="shared" si="5"/>
        <v>2.1333333333333352E-3</v>
      </c>
    </row>
    <row r="78" spans="2:8" x14ac:dyDescent="0.25">
      <c r="B78" s="7">
        <v>5.2083333333332399E-2</v>
      </c>
      <c r="C78" s="2">
        <v>1.0255000000000002E-2</v>
      </c>
      <c r="D78" s="9">
        <f t="shared" si="7"/>
        <v>3.5555555555555587E-5</v>
      </c>
      <c r="E78" s="2">
        <v>0.15843489289558452</v>
      </c>
      <c r="F78" s="2">
        <v>6.5590000000007267E-2</v>
      </c>
      <c r="G78" s="14"/>
      <c r="H78" s="11">
        <f t="shared" si="5"/>
        <v>2.1333333333333352E-3</v>
      </c>
    </row>
    <row r="79" spans="2:8" x14ac:dyDescent="0.25">
      <c r="B79" s="7">
        <v>5.2777777777776799E-2</v>
      </c>
      <c r="C79" s="2">
        <v>1.0185000000000001E-2</v>
      </c>
      <c r="D79" s="9">
        <f t="shared" si="7"/>
        <v>0</v>
      </c>
      <c r="E79" s="2">
        <v>0.15847834197791535</v>
      </c>
      <c r="F79" s="2">
        <v>6.5360000000007357E-2</v>
      </c>
      <c r="G79" s="1">
        <f>p</f>
        <v>1.0640000000000001</v>
      </c>
      <c r="H79" s="11">
        <f t="shared" ref="H79:H80" si="8">IF(ISNUMBER(G79),G79-p,"")</f>
        <v>0</v>
      </c>
    </row>
    <row r="80" spans="2:8" x14ac:dyDescent="0.25">
      <c r="B80" s="7">
        <v>5.34722222222212E-2</v>
      </c>
      <c r="C80" s="2" t="e">
        <v>#N/A</v>
      </c>
      <c r="D80" s="9">
        <f t="shared" si="7"/>
        <v>0</v>
      </c>
      <c r="E80" s="2" t="e">
        <v>#N/A</v>
      </c>
      <c r="F80" s="2" t="e">
        <v>#N/A</v>
      </c>
      <c r="G80" s="1">
        <f>p</f>
        <v>1.0640000000000001</v>
      </c>
      <c r="H80" s="11">
        <f t="shared" si="8"/>
        <v>0</v>
      </c>
    </row>
  </sheetData>
  <mergeCells count="5">
    <mergeCell ref="G8:G10"/>
    <mergeCell ref="G15:G19"/>
    <mergeCell ref="G58:G63"/>
    <mergeCell ref="G64:G78"/>
    <mergeCell ref="K10:P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Schwindt Sebastian</dc:creator>
  <cp:lastModifiedBy>Schwindt Sebastian</cp:lastModifiedBy>
  <dcterms:created xsi:type="dcterms:W3CDTF">2016-09-28T10:00:01Z</dcterms:created>
  <dcterms:modified xsi:type="dcterms:W3CDTF">2016-10-28T12:15:35Z</dcterms:modified>
</cp:coreProperties>
</file>