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ocalData\Thesis\400 Planning\411 Experiment Analysis\6perCent_Reservoir\Hydrograph\"/>
    </mc:Choice>
  </mc:AlternateContent>
  <bookViews>
    <workbookView xWindow="0" yWindow="0" windowWidth="28800" windowHeight="14220"/>
  </bookViews>
  <sheets>
    <sheet name="Sheet1" sheetId="1" r:id="rId1"/>
  </sheets>
  <definedNames>
    <definedName name="alpha">28.02</definedName>
    <definedName name="g">9.81</definedName>
    <definedName name="p">Sheet1!$N$1</definedName>
    <definedName name="w">0.1164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" i="1" l="1"/>
  <c r="M31" i="1" l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30" i="1"/>
  <c r="R6" i="1" l="1"/>
  <c r="R8" i="1" l="1"/>
  <c r="N41" i="1" l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" i="1"/>
  <c r="L8" i="1" l="1"/>
  <c r="L5" i="1" l="1"/>
  <c r="L6" i="1"/>
  <c r="L7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4" i="1"/>
  <c r="F6" i="1" l="1"/>
  <c r="F8" i="1"/>
  <c r="F14" i="1"/>
  <c r="F15" i="1"/>
  <c r="F16" i="1"/>
  <c r="F17" i="1"/>
  <c r="F18" i="1"/>
  <c r="F19" i="1"/>
  <c r="F20" i="1"/>
  <c r="F21" i="1"/>
  <c r="F22" i="1"/>
  <c r="F23" i="1"/>
  <c r="F25" i="1"/>
  <c r="F26" i="1"/>
  <c r="F27" i="1"/>
  <c r="F29" i="1"/>
  <c r="F30" i="1"/>
  <c r="F31" i="1"/>
  <c r="F32" i="1"/>
  <c r="F33" i="1"/>
  <c r="F34" i="1"/>
  <c r="F35" i="1"/>
  <c r="F36" i="1"/>
  <c r="F38" i="1"/>
  <c r="F39" i="1"/>
  <c r="F40" i="1"/>
  <c r="F41" i="1"/>
  <c r="F42" i="1"/>
  <c r="F43" i="1"/>
  <c r="F45" i="1"/>
  <c r="F46" i="1"/>
  <c r="F47" i="1"/>
  <c r="F48" i="1"/>
  <c r="F49" i="1"/>
  <c r="F50" i="1"/>
  <c r="F51" i="1"/>
  <c r="F52" i="1"/>
  <c r="F56" i="1"/>
  <c r="F57" i="1"/>
  <c r="F58" i="1"/>
  <c r="F55" i="1"/>
  <c r="F54" i="1"/>
  <c r="F53" i="1"/>
  <c r="F44" i="1"/>
  <c r="F37" i="1"/>
  <c r="F28" i="1"/>
  <c r="F24" i="1"/>
  <c r="F13" i="1"/>
  <c r="F12" i="1"/>
  <c r="F11" i="1"/>
  <c r="F10" i="1"/>
  <c r="F9" i="1"/>
  <c r="F7" i="1"/>
  <c r="F5" i="1"/>
  <c r="F4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4" i="1"/>
  <c r="I5" i="1" l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4" i="1"/>
  <c r="J4" i="1" s="1"/>
</calcChain>
</file>

<file path=xl/comments1.xml><?xml version="1.0" encoding="utf-8"?>
<comments xmlns="http://schemas.openxmlformats.org/spreadsheetml/2006/main">
  <authors>
    <author>Schwindt Sebastian</author>
  </authors>
  <commentList>
    <comment ref="H1" authorId="0" shapeId="0">
      <text>
        <r>
          <rPr>
            <b/>
            <sz val="9"/>
            <color indexed="81"/>
            <rFont val="Tahoma"/>
            <family val="2"/>
          </rPr>
          <t>Schwindt Sebastian:</t>
        </r>
        <r>
          <rPr>
            <sz val="9"/>
            <color indexed="81"/>
            <rFont val="Tahoma"/>
            <family val="2"/>
          </rPr>
          <t xml:space="preserve">
Biased! Deposition &amp; screen!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</rPr>
          <t>Schwindt Sebastian:</t>
        </r>
        <r>
          <rPr>
            <sz val="9"/>
            <color indexed="81"/>
            <rFont val="Tahoma"/>
            <family val="2"/>
          </rPr>
          <t xml:space="preserve">
Usage of dynamometer (Newton scale) and kitchen scale</t>
        </r>
      </text>
    </comment>
    <comment ref="R7" authorId="0" shapeId="0">
      <text>
        <r>
          <rPr>
            <b/>
            <sz val="9"/>
            <color indexed="81"/>
            <rFont val="Tahoma"/>
            <charset val="1"/>
          </rPr>
          <t>Schwindt Sebastian:</t>
        </r>
        <r>
          <rPr>
            <sz val="9"/>
            <color indexed="81"/>
            <rFont val="Tahoma"/>
            <charset val="1"/>
          </rPr>
          <t xml:space="preserve">
!! This includes also deposits from EXP 06610</t>
        </r>
      </text>
    </comment>
  </commentList>
</comments>
</file>

<file path=xl/sharedStrings.xml><?xml version="1.0" encoding="utf-8"?>
<sst xmlns="http://schemas.openxmlformats.org/spreadsheetml/2006/main" count="64" uniqueCount="34">
  <si>
    <t>t</t>
  </si>
  <si>
    <t>[hh:mm:ss]</t>
  </si>
  <si>
    <t>[m³/s]</t>
  </si>
  <si>
    <t>[kg/s]</t>
  </si>
  <si>
    <r>
      <t>h</t>
    </r>
    <r>
      <rPr>
        <vertAlign val="subscript"/>
        <sz val="12"/>
        <color theme="1"/>
        <rFont val="Times New Roman"/>
        <family val="1"/>
      </rPr>
      <t>0</t>
    </r>
    <r>
      <rPr>
        <sz val="12"/>
        <color theme="1"/>
        <rFont val="Times New Roman"/>
        <family val="2"/>
      </rPr>
      <t xml:space="preserve"> (US4)</t>
    </r>
  </si>
  <si>
    <t>[m]</t>
  </si>
  <si>
    <r>
      <t>Q</t>
    </r>
    <r>
      <rPr>
        <vertAlign val="subscript"/>
        <sz val="12"/>
        <color theme="1"/>
        <rFont val="Times New Roman"/>
        <family val="1"/>
      </rPr>
      <t>tar</t>
    </r>
  </si>
  <si>
    <r>
      <t>Q</t>
    </r>
    <r>
      <rPr>
        <vertAlign val="subscript"/>
        <sz val="12"/>
        <color theme="1"/>
        <rFont val="Times New Roman"/>
        <family val="1"/>
      </rPr>
      <t>obs</t>
    </r>
  </si>
  <si>
    <r>
      <t>Q</t>
    </r>
    <r>
      <rPr>
        <vertAlign val="subscript"/>
        <sz val="12"/>
        <color theme="1"/>
        <rFont val="Times New Roman"/>
        <family val="1"/>
      </rPr>
      <t>b,tar</t>
    </r>
  </si>
  <si>
    <r>
      <t>Q</t>
    </r>
    <r>
      <rPr>
        <vertAlign val="subscript"/>
        <sz val="12"/>
        <color theme="1"/>
        <rFont val="Times New Roman"/>
        <family val="1"/>
      </rPr>
      <t>b,out</t>
    </r>
  </si>
  <si>
    <t>bucket weight:</t>
  </si>
  <si>
    <t>[kg]</t>
  </si>
  <si>
    <t>net weight</t>
  </si>
  <si>
    <t>Matlab</t>
  </si>
  <si>
    <t>Auto</t>
  </si>
  <si>
    <t>TAR</t>
  </si>
  <si>
    <t>TIME</t>
  </si>
  <si>
    <t>[m²]</t>
  </si>
  <si>
    <t>[m/s]</t>
  </si>
  <si>
    <t>a</t>
  </si>
  <si>
    <t>b</t>
  </si>
  <si>
    <r>
      <t>h</t>
    </r>
    <r>
      <rPr>
        <vertAlign val="subscript"/>
        <sz val="12"/>
        <color theme="1"/>
        <rFont val="Times New Roman"/>
        <family val="1"/>
      </rPr>
      <t>cr</t>
    </r>
    <r>
      <rPr>
        <sz val="12"/>
        <color theme="1"/>
        <rFont val="Times New Roman"/>
        <family val="2"/>
      </rPr>
      <t xml:space="preserve"> (US4)</t>
    </r>
  </si>
  <si>
    <r>
      <t>h</t>
    </r>
    <r>
      <rPr>
        <vertAlign val="subscript"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2"/>
      </rPr>
      <t xml:space="preserve"> (US4)</t>
    </r>
  </si>
  <si>
    <t>gross weight</t>
  </si>
  <si>
    <r>
      <rPr>
        <sz val="12"/>
        <color theme="1"/>
        <rFont val="Times New Roman"/>
        <family val="1"/>
      </rPr>
      <t>∑</t>
    </r>
    <r>
      <rPr>
        <sz val="12"/>
        <color theme="1"/>
        <rFont val="Times New Roman"/>
        <family val="2"/>
      </rPr>
      <t xml:space="preserve"> deposit</t>
    </r>
  </si>
  <si>
    <r>
      <t>∑</t>
    </r>
    <r>
      <rPr>
        <sz val="12"/>
        <color theme="1"/>
        <rFont val="Times New Roman"/>
        <family val="2"/>
      </rPr>
      <t xml:space="preserve"> transit</t>
    </r>
  </si>
  <si>
    <r>
      <t>∑</t>
    </r>
    <r>
      <rPr>
        <sz val="12"/>
        <color theme="1"/>
        <rFont val="Times New Roman"/>
        <family val="2"/>
      </rPr>
      <t xml:space="preserve"> Sed in</t>
    </r>
  </si>
  <si>
    <t xml:space="preserve">HYDRAULIC </t>
  </si>
  <si>
    <t>MECHANICAL</t>
  </si>
  <si>
    <t>SPILLWAY</t>
  </si>
  <si>
    <r>
      <t>A</t>
    </r>
    <r>
      <rPr>
        <vertAlign val="subscript"/>
        <sz val="12"/>
        <color theme="0" tint="-0.499984740745262"/>
        <rFont val="Times New Roman"/>
        <family val="2"/>
      </rPr>
      <t>0</t>
    </r>
    <r>
      <rPr>
        <sz val="12"/>
        <color theme="0" tint="-0.499984740745262"/>
        <rFont val="Times New Roman"/>
        <family val="2"/>
      </rPr>
      <t xml:space="preserve"> (US4)</t>
    </r>
  </si>
  <si>
    <r>
      <t>u</t>
    </r>
    <r>
      <rPr>
        <vertAlign val="subscript"/>
        <sz val="12"/>
        <color theme="0" tint="-0.499984740745262"/>
        <rFont val="Times New Roman"/>
        <family val="2"/>
      </rPr>
      <t>0</t>
    </r>
    <r>
      <rPr>
        <sz val="12"/>
        <color theme="0" tint="-0.499984740745262"/>
        <rFont val="Times New Roman"/>
        <family val="2"/>
      </rPr>
      <t xml:space="preserve"> (US4)</t>
    </r>
  </si>
  <si>
    <r>
      <t>H</t>
    </r>
    <r>
      <rPr>
        <vertAlign val="subscript"/>
        <sz val="12"/>
        <color theme="0" tint="-0.499984740745262"/>
        <rFont val="Times New Roman"/>
        <family val="2"/>
      </rPr>
      <t>0</t>
    </r>
    <r>
      <rPr>
        <sz val="12"/>
        <color theme="0" tint="-0.499984740745262"/>
        <rFont val="Times New Roman"/>
        <family val="2"/>
      </rPr>
      <t xml:space="preserve"> (US4)</t>
    </r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</si>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</sst>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2"/>
      <color theme="1"/>
      <name val="Times New Roman"/>
      <family val="2"/>
    </font>
    <font>
      <vertAlign val="subscript"/>
      <sz val="12"/>
      <color theme="1"/>
      <name val="Times New Roman"/>
      <family val="1"/>
    </font>
    <font>
      <sz val="12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Times New Roman"/>
      <family val="2"/>
    </font>
    <font>
      <vertAlign val="subscript"/>
      <sz val="12"/>
      <color theme="0" tint="-0.499984740745262"/>
      <name val="Times New Roman"/>
      <family val="2"/>
    </font>
    <font>
      <b/>
      <i/>
      <sz val="12"/>
      <color rgb="FFFF0000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21" fontId="0" fillId="7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/>
    <xf numFmtId="164" fontId="0" fillId="0" borderId="0" xfId="0" applyNumberFormat="1"/>
    <xf numFmtId="0" fontId="5" fillId="8" borderId="0" xfId="0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0" fontId="5" fillId="9" borderId="0" xfId="0" applyFont="1" applyFill="1"/>
    <xf numFmtId="0" fontId="5" fillId="0" borderId="0" xfId="0" applyFont="1"/>
    <xf numFmtId="0" fontId="7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V58"/>
  <sheetViews>
    <sheetView tabSelected="1" topLeftCell="B1" workbookViewId="0">
      <selection activeCell="K4" sqref="K4:K58"/>
    </sheetView>
  </sheetViews>
  <sheetFormatPr defaultRowHeight="15.75" x14ac:dyDescent="0.25"/>
  <cols>
    <col min="2" max="7" width="9" style="1"/>
    <col min="8" max="10" width="9" style="18"/>
    <col min="19" max="19" width="10" customWidth="1"/>
  </cols>
  <sheetData>
    <row r="1" spans="2:22" x14ac:dyDescent="0.25">
      <c r="B1" s="6" t="s">
        <v>16</v>
      </c>
      <c r="C1" s="6" t="s">
        <v>15</v>
      </c>
      <c r="D1" s="5" t="s">
        <v>13</v>
      </c>
      <c r="E1" s="6" t="s">
        <v>15</v>
      </c>
      <c r="F1" s="9" t="s">
        <v>14</v>
      </c>
      <c r="G1" s="5" t="s">
        <v>13</v>
      </c>
      <c r="H1" s="15" t="s">
        <v>14</v>
      </c>
      <c r="I1" s="15" t="s">
        <v>14</v>
      </c>
      <c r="J1" s="15" t="s">
        <v>14</v>
      </c>
      <c r="K1" s="5" t="s">
        <v>13</v>
      </c>
      <c r="L1" s="9" t="s">
        <v>14</v>
      </c>
      <c r="M1" t="s">
        <v>10</v>
      </c>
      <c r="N1">
        <v>1</v>
      </c>
      <c r="O1" t="s">
        <v>11</v>
      </c>
      <c r="Q1" t="s">
        <v>27</v>
      </c>
      <c r="T1" t="s">
        <v>28</v>
      </c>
    </row>
    <row r="2" spans="2:22" ht="18.75" x14ac:dyDescent="0.35">
      <c r="B2" s="3" t="s">
        <v>0</v>
      </c>
      <c r="C2" s="3" t="s">
        <v>6</v>
      </c>
      <c r="D2" s="4" t="s">
        <v>7</v>
      </c>
      <c r="E2" s="3" t="s">
        <v>8</v>
      </c>
      <c r="F2" s="11" t="s">
        <v>9</v>
      </c>
      <c r="G2" s="4" t="s">
        <v>4</v>
      </c>
      <c r="H2" s="16" t="s">
        <v>30</v>
      </c>
      <c r="I2" s="16" t="s">
        <v>31</v>
      </c>
      <c r="J2" s="16" t="s">
        <v>32</v>
      </c>
      <c r="K2" s="4" t="s">
        <v>21</v>
      </c>
      <c r="L2" s="11" t="s">
        <v>22</v>
      </c>
      <c r="M2" s="1" t="s">
        <v>23</v>
      </c>
      <c r="N2" s="1" t="s">
        <v>12</v>
      </c>
      <c r="Q2" t="s">
        <v>19</v>
      </c>
      <c r="R2">
        <v>0.152</v>
      </c>
      <c r="S2" t="s">
        <v>5</v>
      </c>
      <c r="T2" t="s">
        <v>19</v>
      </c>
      <c r="U2" t="s">
        <v>33</v>
      </c>
      <c r="V2" t="s">
        <v>5</v>
      </c>
    </row>
    <row r="3" spans="2:22" x14ac:dyDescent="0.25">
      <c r="B3" s="6" t="s">
        <v>1</v>
      </c>
      <c r="C3" s="6" t="s">
        <v>2</v>
      </c>
      <c r="D3" s="5" t="s">
        <v>2</v>
      </c>
      <c r="E3" s="6" t="s">
        <v>3</v>
      </c>
      <c r="F3" s="9" t="s">
        <v>3</v>
      </c>
      <c r="G3" s="5" t="s">
        <v>5</v>
      </c>
      <c r="H3" s="15" t="s">
        <v>17</v>
      </c>
      <c r="I3" s="15" t="s">
        <v>18</v>
      </c>
      <c r="J3" s="15" t="s">
        <v>5</v>
      </c>
      <c r="K3" s="5" t="s">
        <v>5</v>
      </c>
      <c r="L3" s="9" t="s">
        <v>17</v>
      </c>
      <c r="M3" s="1" t="s">
        <v>11</v>
      </c>
      <c r="N3" s="1" t="s">
        <v>11</v>
      </c>
      <c r="Q3" t="s">
        <v>20</v>
      </c>
      <c r="R3">
        <v>7.5999999999999998E-2</v>
      </c>
      <c r="S3" t="s">
        <v>5</v>
      </c>
      <c r="T3" t="s">
        <v>20</v>
      </c>
      <c r="U3" t="s">
        <v>33</v>
      </c>
      <c r="V3" t="s">
        <v>5</v>
      </c>
    </row>
    <row r="4" spans="2:22" x14ac:dyDescent="0.25">
      <c r="B4" s="8">
        <v>6.9444444444444447E-4</v>
      </c>
      <c r="C4" s="7">
        <v>5.4999999999999997E-3</v>
      </c>
      <c r="D4" s="2">
        <v>5.814999999999999E-3</v>
      </c>
      <c r="E4" s="7">
        <v>7.3699999999999988E-2</v>
      </c>
      <c r="F4" s="10">
        <f>IF(ISNUMBER(N4),N4/60,"")</f>
        <v>4.1666666666666664E-2</v>
      </c>
      <c r="G4" s="2">
        <v>7.9691170762677788E-2</v>
      </c>
      <c r="H4" s="17">
        <f t="shared" ref="H4:H35" si="0">G4*(w+G4/TAN(RADIANS(alpha)))</f>
        <v>2.1209897953709759E-2</v>
      </c>
      <c r="I4" s="17">
        <f>C4/H4</f>
        <v>0.25931289306547611</v>
      </c>
      <c r="J4" s="17">
        <f>G4+I4^2/(2*g)</f>
        <v>8.31184478528912E-2</v>
      </c>
      <c r="K4">
        <v>4.8600000000004209E-2</v>
      </c>
      <c r="L4">
        <f>K4/G4</f>
        <v>0.6098542603262308</v>
      </c>
      <c r="M4" s="1">
        <v>3.5</v>
      </c>
      <c r="N4" s="12">
        <f t="shared" ref="N4:N35" si="1">IF(ISNUMBER(M4),M4-p,"")</f>
        <v>2.5</v>
      </c>
      <c r="Q4" s="19"/>
      <c r="R4" s="19"/>
      <c r="S4" s="19"/>
    </row>
    <row r="5" spans="2:22" x14ac:dyDescent="0.25">
      <c r="B5" s="8">
        <v>1.3888888888888889E-3</v>
      </c>
      <c r="C5" s="7">
        <v>5.4999999999999997E-3</v>
      </c>
      <c r="D5" s="2">
        <v>5.911666666666664E-3</v>
      </c>
      <c r="E5" s="7">
        <v>7.3699999999999988E-2</v>
      </c>
      <c r="F5" s="10">
        <f t="shared" ref="F5:F58" si="2">IF(ISNUMBER(N5),N5/60,"")</f>
        <v>4.1666666666666664E-2</v>
      </c>
      <c r="G5" s="2">
        <v>7.9311130701888236E-2</v>
      </c>
      <c r="H5" s="17">
        <f t="shared" si="0"/>
        <v>2.1052109812363683E-2</v>
      </c>
      <c r="I5" s="17">
        <f t="shared" ref="I5:I58" si="3">C5/H5</f>
        <v>0.26125647495767418</v>
      </c>
      <c r="J5" s="17">
        <f t="shared" ref="J5:J58" si="4">G5+I5^2/(2*g)</f>
        <v>8.2789976048845929E-2</v>
      </c>
      <c r="K5">
        <v>4.9040000000004344E-2</v>
      </c>
      <c r="L5">
        <f t="shared" ref="L5:L58" si="5">K5/G5</f>
        <v>0.61832430789991</v>
      </c>
      <c r="M5" s="1">
        <v>3.5</v>
      </c>
      <c r="N5" s="12">
        <f t="shared" si="1"/>
        <v>2.5</v>
      </c>
      <c r="T5" t="s">
        <v>29</v>
      </c>
    </row>
    <row r="6" spans="2:22" x14ac:dyDescent="0.25">
      <c r="B6" s="8">
        <v>2.0833333333333298E-3</v>
      </c>
      <c r="C6" s="7">
        <v>6.9899999999999997E-3</v>
      </c>
      <c r="D6" s="2">
        <v>6.6833333333333371E-3</v>
      </c>
      <c r="E6" s="7">
        <v>9.3635839962984357E-2</v>
      </c>
      <c r="F6" s="10">
        <f t="shared" si="2"/>
        <v>3.833333333333333E-2</v>
      </c>
      <c r="G6" s="2">
        <v>8.2286870458404937E-2</v>
      </c>
      <c r="H6" s="17">
        <f t="shared" si="0"/>
        <v>2.230211653196983E-2</v>
      </c>
      <c r="I6" s="17">
        <f t="shared" si="3"/>
        <v>0.31342316725768671</v>
      </c>
      <c r="J6" s="17">
        <f t="shared" si="4"/>
        <v>8.7293704391832039E-2</v>
      </c>
      <c r="K6">
        <v>5.2370000000005364E-2</v>
      </c>
      <c r="L6">
        <f t="shared" si="5"/>
        <v>0.63643202990053915</v>
      </c>
      <c r="M6" s="1">
        <v>3.3</v>
      </c>
      <c r="N6" s="12">
        <f t="shared" si="1"/>
        <v>2.2999999999999998</v>
      </c>
      <c r="Q6" s="13" t="s">
        <v>25</v>
      </c>
      <c r="R6">
        <f>226-209</f>
        <v>17</v>
      </c>
      <c r="S6" t="s">
        <v>11</v>
      </c>
      <c r="T6" t="s">
        <v>19</v>
      </c>
      <c r="U6" t="s">
        <v>33</v>
      </c>
      <c r="V6" t="s">
        <v>5</v>
      </c>
    </row>
    <row r="7" spans="2:22" x14ac:dyDescent="0.25">
      <c r="B7" s="8">
        <v>2.7777777777777701E-3</v>
      </c>
      <c r="C7" s="7">
        <v>6.9899999999999997E-3</v>
      </c>
      <c r="D7" s="2">
        <v>6.6583333333333355E-3</v>
      </c>
      <c r="E7" s="7">
        <v>9.3635839962984357E-2</v>
      </c>
      <c r="F7" s="10">
        <f t="shared" si="2"/>
        <v>3.833333333333333E-2</v>
      </c>
      <c r="G7" s="2">
        <v>8.7830834046643727E-2</v>
      </c>
      <c r="H7" s="17">
        <f t="shared" si="0"/>
        <v>2.4719703894218154E-2</v>
      </c>
      <c r="I7" s="17">
        <f t="shared" si="3"/>
        <v>0.28277037742490657</v>
      </c>
      <c r="J7" s="17">
        <f t="shared" si="4"/>
        <v>9.1906220710712236E-2</v>
      </c>
      <c r="K7">
        <v>5.2270000000005333E-2</v>
      </c>
      <c r="L7">
        <f t="shared" si="5"/>
        <v>0.5951212984297366</v>
      </c>
      <c r="M7" s="1">
        <v>3.3</v>
      </c>
      <c r="N7" s="12">
        <f t="shared" si="1"/>
        <v>2.2999999999999998</v>
      </c>
      <c r="Q7" s="13" t="s">
        <v>24</v>
      </c>
      <c r="R7">
        <f>705-226</f>
        <v>479</v>
      </c>
      <c r="S7" t="s">
        <v>11</v>
      </c>
      <c r="T7" t="s">
        <v>20</v>
      </c>
      <c r="U7" t="s">
        <v>33</v>
      </c>
      <c r="V7" t="s">
        <v>5</v>
      </c>
    </row>
    <row r="8" spans="2:22" x14ac:dyDescent="0.25">
      <c r="B8" s="8">
        <v>3.4722222222222199E-3</v>
      </c>
      <c r="C8" s="7">
        <v>6.9899999999999997E-3</v>
      </c>
      <c r="D8" s="2">
        <v>6.7250000000000044E-3</v>
      </c>
      <c r="E8" s="7">
        <v>9.3635839962984357E-2</v>
      </c>
      <c r="F8" s="10">
        <f t="shared" si="2"/>
        <v>4.1666666666666664E-2</v>
      </c>
      <c r="G8" s="2">
        <v>9.6227845740630522E-2</v>
      </c>
      <c r="H8" s="17">
        <f t="shared" si="0"/>
        <v>2.8601413305581615E-2</v>
      </c>
      <c r="I8" s="17">
        <f t="shared" si="3"/>
        <v>0.24439351738733447</v>
      </c>
      <c r="J8" s="17">
        <f t="shared" si="4"/>
        <v>9.927209606381876E-2</v>
      </c>
      <c r="K8">
        <v>5.2550000000005419E-2</v>
      </c>
      <c r="L8">
        <f>K8/G8</f>
        <v>0.54609972399929874</v>
      </c>
      <c r="M8" s="1">
        <v>3.5</v>
      </c>
      <c r="N8" s="12">
        <f t="shared" si="1"/>
        <v>2.5</v>
      </c>
      <c r="Q8" s="13" t="s">
        <v>26</v>
      </c>
      <c r="R8">
        <f>R6+R7</f>
        <v>496</v>
      </c>
      <c r="S8" t="s">
        <v>11</v>
      </c>
    </row>
    <row r="9" spans="2:22" x14ac:dyDescent="0.25">
      <c r="B9" s="8">
        <v>4.1666666666666597E-3</v>
      </c>
      <c r="C9" s="7">
        <v>6.9899999999999997E-3</v>
      </c>
      <c r="D9" s="2">
        <v>6.7416666666666701E-3</v>
      </c>
      <c r="E9" s="7">
        <v>9.3635839962984357E-2</v>
      </c>
      <c r="F9" s="10">
        <f t="shared" si="2"/>
        <v>3.3333333333333333E-2</v>
      </c>
      <c r="G9" s="2">
        <v>0.10051390563298956</v>
      </c>
      <c r="H9" s="17">
        <f t="shared" si="0"/>
        <v>3.0684892871764357E-2</v>
      </c>
      <c r="I9" s="17">
        <f t="shared" si="3"/>
        <v>0.22779939396275559</v>
      </c>
      <c r="J9" s="17">
        <f t="shared" si="4"/>
        <v>0.10315878656519134</v>
      </c>
      <c r="K9">
        <v>5.2610000000005437E-2</v>
      </c>
      <c r="L9">
        <f t="shared" si="5"/>
        <v>0.52341016567501053</v>
      </c>
      <c r="M9" s="1">
        <v>3</v>
      </c>
      <c r="N9" s="12">
        <f t="shared" si="1"/>
        <v>2</v>
      </c>
    </row>
    <row r="10" spans="2:22" x14ac:dyDescent="0.25">
      <c r="B10" s="8">
        <v>4.8611111111111103E-3</v>
      </c>
      <c r="C10" s="7">
        <v>8.4799999999999997E-3</v>
      </c>
      <c r="D10" s="2">
        <v>8.2933333333333401E-3</v>
      </c>
      <c r="E10" s="7">
        <v>0.11357167992596873</v>
      </c>
      <c r="F10" s="10">
        <f t="shared" si="2"/>
        <v>2.8333333333333335E-2</v>
      </c>
      <c r="G10" s="2">
        <v>0.10223374910849341</v>
      </c>
      <c r="H10" s="17">
        <f t="shared" si="0"/>
        <v>3.1540329236270072E-2</v>
      </c>
      <c r="I10" s="17">
        <f t="shared" si="3"/>
        <v>0.26886212684959393</v>
      </c>
      <c r="J10" s="17">
        <f t="shared" si="4"/>
        <v>0.10591809382073027</v>
      </c>
      <c r="K10">
        <v>5.8710000000007305E-2</v>
      </c>
      <c r="L10">
        <f t="shared" si="5"/>
        <v>0.57427219985547584</v>
      </c>
      <c r="M10" s="1">
        <v>2.7</v>
      </c>
      <c r="N10" s="12">
        <f t="shared" si="1"/>
        <v>1.7000000000000002</v>
      </c>
    </row>
    <row r="11" spans="2:22" x14ac:dyDescent="0.25">
      <c r="B11" s="8">
        <v>5.5555555555555497E-3</v>
      </c>
      <c r="C11" s="7">
        <v>8.4799999999999997E-3</v>
      </c>
      <c r="D11" s="2">
        <v>8.2166666666666707E-3</v>
      </c>
      <c r="E11" s="7">
        <v>0.11357167992596873</v>
      </c>
      <c r="F11" s="10">
        <f t="shared" si="2"/>
        <v>4.1666666666666664E-2</v>
      </c>
      <c r="G11" s="2">
        <v>0.11063189022654447</v>
      </c>
      <c r="H11" s="17">
        <f t="shared" si="0"/>
        <v>3.587717243405996E-2</v>
      </c>
      <c r="I11" s="17">
        <f t="shared" si="3"/>
        <v>0.23636199356528775</v>
      </c>
      <c r="J11" s="17">
        <f t="shared" si="4"/>
        <v>0.11347934139892761</v>
      </c>
      <c r="K11">
        <v>5.8430000000007219E-2</v>
      </c>
      <c r="L11">
        <f t="shared" si="5"/>
        <v>0.52814789551510177</v>
      </c>
      <c r="M11" s="1">
        <v>3.5</v>
      </c>
      <c r="N11" s="12">
        <f t="shared" si="1"/>
        <v>2.5</v>
      </c>
    </row>
    <row r="12" spans="2:22" x14ac:dyDescent="0.25">
      <c r="B12" s="8">
        <v>6.2500000000000003E-3</v>
      </c>
      <c r="C12" s="7">
        <v>8.4799999999999997E-3</v>
      </c>
      <c r="D12" s="2">
        <v>8.6300000000000075E-3</v>
      </c>
      <c r="E12" s="7">
        <v>0.11357167992596873</v>
      </c>
      <c r="F12" s="10">
        <f t="shared" si="2"/>
        <v>1.8333333333333333E-2</v>
      </c>
      <c r="G12" s="2">
        <v>0.12875617684506854</v>
      </c>
      <c r="H12" s="17">
        <f t="shared" si="0"/>
        <v>4.6139951665262822E-2</v>
      </c>
      <c r="I12" s="17">
        <f t="shared" si="3"/>
        <v>0.18378866240521657</v>
      </c>
      <c r="J12" s="17">
        <f t="shared" si="4"/>
        <v>0.13047780133175044</v>
      </c>
      <c r="K12">
        <v>5.9950000000007685E-2</v>
      </c>
      <c r="L12">
        <f t="shared" si="5"/>
        <v>0.4656087301516037</v>
      </c>
      <c r="M12" s="1">
        <v>2.1</v>
      </c>
      <c r="N12" s="12">
        <f t="shared" si="1"/>
        <v>1.1000000000000001</v>
      </c>
    </row>
    <row r="13" spans="2:22" x14ac:dyDescent="0.25">
      <c r="B13" s="8">
        <v>6.9444444444444397E-3</v>
      </c>
      <c r="C13" s="7">
        <v>8.4799999999999997E-3</v>
      </c>
      <c r="D13" s="2">
        <v>8.7983333333333403E-3</v>
      </c>
      <c r="E13" s="7">
        <v>0.11357167992596873</v>
      </c>
      <c r="F13" s="10">
        <f t="shared" si="2"/>
        <v>8.3333333333333332E-3</v>
      </c>
      <c r="G13" s="2">
        <v>0.1378418405463141</v>
      </c>
      <c r="H13" s="17">
        <f t="shared" si="0"/>
        <v>5.1749222353087973E-2</v>
      </c>
      <c r="I13" s="17">
        <f t="shared" si="3"/>
        <v>0.16386719673081199</v>
      </c>
      <c r="J13" s="17">
        <f t="shared" si="4"/>
        <v>0.13921046736407222</v>
      </c>
      <c r="K13">
        <v>6.0560000000007871E-2</v>
      </c>
      <c r="L13">
        <f t="shared" si="5"/>
        <v>0.43934410451854089</v>
      </c>
      <c r="M13" s="1">
        <v>1.5</v>
      </c>
      <c r="N13" s="12">
        <f t="shared" si="1"/>
        <v>0.5</v>
      </c>
    </row>
    <row r="14" spans="2:22" x14ac:dyDescent="0.25">
      <c r="B14" s="8">
        <v>7.63888888888888E-3</v>
      </c>
      <c r="C14" s="7">
        <v>9.9600000000000001E-3</v>
      </c>
      <c r="D14" s="2">
        <v>9.93666666666667E-3</v>
      </c>
      <c r="E14" s="7">
        <v>0.13350751988895312</v>
      </c>
      <c r="F14" s="10">
        <f t="shared" si="2"/>
        <v>5.000000000000001E-3</v>
      </c>
      <c r="G14" s="2">
        <v>0.14025110023185974</v>
      </c>
      <c r="H14" s="17">
        <f t="shared" si="0"/>
        <v>5.3288682941021549E-2</v>
      </c>
      <c r="I14" s="17">
        <f t="shared" si="3"/>
        <v>0.18690647714118688</v>
      </c>
      <c r="J14" s="17">
        <f t="shared" si="4"/>
        <v>0.14203163189329343</v>
      </c>
      <c r="K14">
        <v>6.4530000000007678E-2</v>
      </c>
      <c r="L14">
        <f t="shared" si="5"/>
        <v>0.46010334245740842</v>
      </c>
      <c r="M14" s="1">
        <v>1.3</v>
      </c>
      <c r="N14" s="12">
        <f t="shared" si="1"/>
        <v>0.30000000000000004</v>
      </c>
    </row>
    <row r="15" spans="2:22" x14ac:dyDescent="0.25">
      <c r="B15" s="8">
        <v>8.3333333333333297E-3</v>
      </c>
      <c r="C15" s="7">
        <v>9.9600000000000001E-3</v>
      </c>
      <c r="D15" s="2">
        <v>1.0110000000000006E-2</v>
      </c>
      <c r="E15" s="7">
        <v>0.13350751988895312</v>
      </c>
      <c r="F15" s="10">
        <f t="shared" si="2"/>
        <v>2.0000000000000004E-2</v>
      </c>
      <c r="G15" s="2">
        <v>0.145201372111086</v>
      </c>
      <c r="H15" s="17">
        <f t="shared" si="0"/>
        <v>5.6520251255660028E-2</v>
      </c>
      <c r="I15" s="17">
        <f t="shared" si="3"/>
        <v>0.17622002342041235</v>
      </c>
      <c r="J15" s="17">
        <f t="shared" si="4"/>
        <v>0.14678411913729858</v>
      </c>
      <c r="K15">
        <v>6.5110000000007454E-2</v>
      </c>
      <c r="L15">
        <f t="shared" si="5"/>
        <v>0.4484117405598288</v>
      </c>
      <c r="M15" s="1">
        <v>2.2000000000000002</v>
      </c>
      <c r="N15" s="12">
        <f t="shared" si="1"/>
        <v>1.2000000000000002</v>
      </c>
    </row>
    <row r="16" spans="2:22" x14ac:dyDescent="0.25">
      <c r="B16" s="8">
        <v>9.02777777777777E-3</v>
      </c>
      <c r="C16" s="7">
        <v>9.9600000000000001E-3</v>
      </c>
      <c r="D16" s="2">
        <v>1.0005000000000007E-2</v>
      </c>
      <c r="E16" s="7">
        <v>0.13350751988895312</v>
      </c>
      <c r="F16" s="10">
        <f t="shared" si="2"/>
        <v>1.1666666666666665E-2</v>
      </c>
      <c r="G16" s="2">
        <v>0.15406564493496627</v>
      </c>
      <c r="H16" s="17">
        <f t="shared" si="0"/>
        <v>6.2537015990520889E-2</v>
      </c>
      <c r="I16" s="17">
        <f t="shared" si="3"/>
        <v>0.1592656739731505</v>
      </c>
      <c r="J16" s="17">
        <f t="shared" si="4"/>
        <v>0.15535848667330071</v>
      </c>
      <c r="K16">
        <v>6.4760000000007589E-2</v>
      </c>
      <c r="L16">
        <f t="shared" si="5"/>
        <v>0.4203403038188292</v>
      </c>
      <c r="M16" s="1">
        <v>1.7</v>
      </c>
      <c r="N16" s="12">
        <f t="shared" si="1"/>
        <v>0.7</v>
      </c>
    </row>
    <row r="17" spans="2:18" x14ac:dyDescent="0.25">
      <c r="B17" s="8">
        <v>9.7222222222222206E-3</v>
      </c>
      <c r="C17" s="7">
        <v>9.9600000000000001E-3</v>
      </c>
      <c r="D17" s="2">
        <v>1.0173333333333345E-2</v>
      </c>
      <c r="E17" s="7">
        <v>0.13350751988895312</v>
      </c>
      <c r="F17" s="10">
        <f t="shared" si="2"/>
        <v>8.3333333333333332E-3</v>
      </c>
      <c r="G17" s="2">
        <v>0.15502742079192583</v>
      </c>
      <c r="H17" s="17">
        <f t="shared" si="0"/>
        <v>6.3207595261283625E-2</v>
      </c>
      <c r="I17" s="17">
        <f t="shared" si="3"/>
        <v>0.15757599951126081</v>
      </c>
      <c r="J17" s="17">
        <f t="shared" si="4"/>
        <v>0.15629297612434034</v>
      </c>
      <c r="K17">
        <v>6.5320000000007372E-2</v>
      </c>
      <c r="L17">
        <f t="shared" si="5"/>
        <v>0.42134481542899654</v>
      </c>
      <c r="M17" s="1">
        <v>1.5</v>
      </c>
      <c r="N17" s="12">
        <f t="shared" si="1"/>
        <v>0.5</v>
      </c>
    </row>
    <row r="18" spans="2:18" x14ac:dyDescent="0.25">
      <c r="B18" s="8">
        <v>1.0416666666666701E-2</v>
      </c>
      <c r="C18" s="7">
        <v>1.145E-2</v>
      </c>
      <c r="D18" s="2">
        <v>1.1116666666666669E-2</v>
      </c>
      <c r="E18" s="7">
        <v>0.15344335985193747</v>
      </c>
      <c r="F18" s="10">
        <f t="shared" si="2"/>
        <v>5.000000000000001E-3</v>
      </c>
      <c r="G18" s="2">
        <v>0.15728985390224726</v>
      </c>
      <c r="H18" s="17">
        <f t="shared" si="0"/>
        <v>6.4798739702408764E-2</v>
      </c>
      <c r="I18" s="17">
        <f t="shared" si="3"/>
        <v>0.17670096752783557</v>
      </c>
      <c r="J18" s="17">
        <f t="shared" si="4"/>
        <v>0.15888125206357617</v>
      </c>
      <c r="K18">
        <v>6.8380000000006186E-2</v>
      </c>
      <c r="L18">
        <f t="shared" si="5"/>
        <v>0.43473878513806169</v>
      </c>
      <c r="M18" s="1">
        <v>1.3</v>
      </c>
      <c r="N18" s="12">
        <f t="shared" si="1"/>
        <v>0.30000000000000004</v>
      </c>
    </row>
    <row r="19" spans="2:18" x14ac:dyDescent="0.25">
      <c r="B19" s="8">
        <v>1.1111111111111099E-2</v>
      </c>
      <c r="C19" s="7">
        <v>1.145E-2</v>
      </c>
      <c r="D19" s="2">
        <v>1.1525000000000002E-2</v>
      </c>
      <c r="E19" s="7">
        <v>0.15344335985193747</v>
      </c>
      <c r="F19" s="10">
        <f t="shared" si="2"/>
        <v>8.3333333333333332E-3</v>
      </c>
      <c r="G19" s="2">
        <v>0.1671673256687505</v>
      </c>
      <c r="H19" s="17">
        <f t="shared" si="0"/>
        <v>7.1970788546133591E-2</v>
      </c>
      <c r="I19" s="17">
        <f t="shared" si="3"/>
        <v>0.15909232386220834</v>
      </c>
      <c r="J19" s="17">
        <f t="shared" si="4"/>
        <v>0.16845735459392266</v>
      </c>
      <c r="K19">
        <v>6.966000000000569E-2</v>
      </c>
      <c r="L19">
        <f t="shared" si="5"/>
        <v>0.41670822764754928</v>
      </c>
      <c r="M19" s="1">
        <v>1.5</v>
      </c>
      <c r="N19" s="12">
        <f t="shared" si="1"/>
        <v>0.5</v>
      </c>
    </row>
    <row r="20" spans="2:18" x14ac:dyDescent="0.25">
      <c r="B20" s="8">
        <v>1.18055555555555E-2</v>
      </c>
      <c r="C20" s="7">
        <v>1.145E-2</v>
      </c>
      <c r="D20" s="2">
        <v>1.1471666666666666E-2</v>
      </c>
      <c r="E20" s="7">
        <v>0.15344335985193747</v>
      </c>
      <c r="F20" s="10">
        <f t="shared" si="2"/>
        <v>5.000000000000001E-3</v>
      </c>
      <c r="G20" s="2">
        <v>0.1827171299215605</v>
      </c>
      <c r="H20" s="17">
        <f t="shared" si="0"/>
        <v>8.4004520614061981E-2</v>
      </c>
      <c r="I20" s="17">
        <f t="shared" si="3"/>
        <v>0.13630218845726405</v>
      </c>
      <c r="J20" s="17">
        <f t="shared" si="4"/>
        <v>0.1836640354556196</v>
      </c>
      <c r="K20">
        <v>6.9490000000005755E-2</v>
      </c>
      <c r="L20">
        <f t="shared" si="5"/>
        <v>0.38031464280244248</v>
      </c>
      <c r="M20" s="1">
        <v>1.3</v>
      </c>
      <c r="N20" s="12">
        <f t="shared" si="1"/>
        <v>0.30000000000000004</v>
      </c>
      <c r="R20" s="14"/>
    </row>
    <row r="21" spans="2:18" x14ac:dyDescent="0.25">
      <c r="B21" s="8">
        <v>1.2500000000000001E-2</v>
      </c>
      <c r="C21" s="7">
        <v>1.145E-2</v>
      </c>
      <c r="D21" s="2">
        <v>1.1690000000000006E-2</v>
      </c>
      <c r="E21" s="7">
        <v>0.15344335985193747</v>
      </c>
      <c r="F21" s="10">
        <f t="shared" si="2"/>
        <v>2.4999999999999983E-3</v>
      </c>
      <c r="G21" s="2">
        <v>0.18956850547593768</v>
      </c>
      <c r="H21" s="17">
        <f t="shared" si="0"/>
        <v>8.9595093868560322E-2</v>
      </c>
      <c r="I21" s="17">
        <f t="shared" si="3"/>
        <v>0.12779717622482342</v>
      </c>
      <c r="J21" s="17">
        <f t="shared" si="4"/>
        <v>0.19040092740514453</v>
      </c>
      <c r="K21">
        <v>7.0170000000005492E-2</v>
      </c>
      <c r="L21">
        <f t="shared" si="5"/>
        <v>0.37015642352527972</v>
      </c>
      <c r="M21" s="1">
        <v>1.1499999999999999</v>
      </c>
      <c r="N21" s="12">
        <f t="shared" si="1"/>
        <v>0.14999999999999991</v>
      </c>
    </row>
    <row r="22" spans="2:18" x14ac:dyDescent="0.25">
      <c r="B22" s="8">
        <v>1.3194444444444399E-2</v>
      </c>
      <c r="C22" s="7">
        <v>1.2500000000000001E-2</v>
      </c>
      <c r="D22" s="2">
        <v>1.2453333333333332E-2</v>
      </c>
      <c r="E22" s="7">
        <v>0.16750000000000001</v>
      </c>
      <c r="F22" s="10">
        <f t="shared" si="2"/>
        <v>2.4999999999999983E-3</v>
      </c>
      <c r="G22" s="2">
        <v>0.19222486415742943</v>
      </c>
      <c r="H22" s="17">
        <f t="shared" si="0"/>
        <v>9.1810084271865641E-2</v>
      </c>
      <c r="I22" s="17">
        <f t="shared" si="3"/>
        <v>0.13615062113422449</v>
      </c>
      <c r="J22" s="17">
        <f t="shared" si="4"/>
        <v>0.19316966495433233</v>
      </c>
      <c r="K22">
        <v>7.2480000000004596E-2</v>
      </c>
      <c r="L22">
        <f t="shared" si="5"/>
        <v>0.37705840145968061</v>
      </c>
      <c r="M22" s="1">
        <v>1.1499999999999999</v>
      </c>
      <c r="N22" s="12">
        <f t="shared" si="1"/>
        <v>0.14999999999999991</v>
      </c>
    </row>
    <row r="23" spans="2:18" x14ac:dyDescent="0.25">
      <c r="B23" s="8">
        <v>1.38888888888888E-2</v>
      </c>
      <c r="C23" s="7">
        <v>1.2500000000000001E-2</v>
      </c>
      <c r="D23" s="2">
        <v>1.2498333333333334E-2</v>
      </c>
      <c r="E23" s="7">
        <v>0.16750000000000001</v>
      </c>
      <c r="F23" s="10">
        <f t="shared" si="2"/>
        <v>1.6666666666666681E-3</v>
      </c>
      <c r="G23" s="2">
        <v>0.19835540196421994</v>
      </c>
      <c r="H23" s="17">
        <f t="shared" si="0"/>
        <v>9.7023226727227699E-2</v>
      </c>
      <c r="I23" s="17">
        <f t="shared" si="3"/>
        <v>0.12883512970706135</v>
      </c>
      <c r="J23" s="17">
        <f t="shared" si="4"/>
        <v>0.19920140046812593</v>
      </c>
      <c r="K23">
        <v>7.2610000000004546E-2</v>
      </c>
      <c r="L23">
        <f t="shared" si="5"/>
        <v>0.3660601086785738</v>
      </c>
      <c r="M23" s="1">
        <v>1.1000000000000001</v>
      </c>
      <c r="N23" s="12">
        <f t="shared" si="1"/>
        <v>0.10000000000000009</v>
      </c>
    </row>
    <row r="24" spans="2:18" x14ac:dyDescent="0.25">
      <c r="B24" s="8">
        <v>1.4583333333333301E-2</v>
      </c>
      <c r="C24" s="7">
        <v>1.2500000000000001E-2</v>
      </c>
      <c r="D24" s="2">
        <v>1.2450000000000004E-2</v>
      </c>
      <c r="E24" s="7">
        <v>0.16750000000000001</v>
      </c>
      <c r="F24" s="10">
        <f t="shared" si="2"/>
        <v>8.3333333333333404E-4</v>
      </c>
      <c r="G24" s="2">
        <v>0.20926327070844447</v>
      </c>
      <c r="H24" s="17">
        <f t="shared" si="0"/>
        <v>0.10664804737191474</v>
      </c>
      <c r="I24" s="17">
        <f t="shared" si="3"/>
        <v>0.11720795933945825</v>
      </c>
      <c r="J24" s="17">
        <f t="shared" si="4"/>
        <v>0.20996345958370033</v>
      </c>
      <c r="K24">
        <v>7.24700000000046E-2</v>
      </c>
      <c r="L24">
        <f t="shared" si="5"/>
        <v>0.34631017547734522</v>
      </c>
      <c r="M24" s="1">
        <v>1.05</v>
      </c>
      <c r="N24" s="12">
        <f t="shared" si="1"/>
        <v>5.0000000000000044E-2</v>
      </c>
    </row>
    <row r="25" spans="2:18" x14ac:dyDescent="0.25">
      <c r="B25" s="8">
        <v>1.5277777777777699E-2</v>
      </c>
      <c r="C25" s="7">
        <v>1.2500000000000001E-2</v>
      </c>
      <c r="D25" s="2">
        <v>1.2408333333333329E-2</v>
      </c>
      <c r="E25" s="7">
        <v>0.16750000000000001</v>
      </c>
      <c r="F25" s="10">
        <f t="shared" si="2"/>
        <v>8.3333333333333404E-4</v>
      </c>
      <c r="G25" s="2">
        <v>0.21702467155997832</v>
      </c>
      <c r="H25" s="17">
        <f t="shared" si="0"/>
        <v>0.11376879364229757</v>
      </c>
      <c r="I25" s="17">
        <f t="shared" si="3"/>
        <v>0.10987195697355698</v>
      </c>
      <c r="J25" s="17">
        <f t="shared" si="4"/>
        <v>0.21763995427808225</v>
      </c>
      <c r="K25">
        <v>7.2340000000004651E-2</v>
      </c>
      <c r="L25">
        <f t="shared" si="5"/>
        <v>0.33332615817373701</v>
      </c>
      <c r="M25" s="1">
        <v>1.05</v>
      </c>
      <c r="N25" s="12">
        <f t="shared" si="1"/>
        <v>5.0000000000000044E-2</v>
      </c>
    </row>
    <row r="26" spans="2:18" x14ac:dyDescent="0.25">
      <c r="B26" s="8">
        <v>1.59722222222222E-2</v>
      </c>
      <c r="C26" s="7">
        <v>1.162E-2</v>
      </c>
      <c r="D26" s="2">
        <v>1.1809999999999996E-2</v>
      </c>
      <c r="E26" s="7">
        <v>0.15577303531589157</v>
      </c>
      <c r="F26" s="10">
        <f t="shared" si="2"/>
        <v>8.3333333333333404E-4</v>
      </c>
      <c r="G26" s="2">
        <v>0.21958866189219528</v>
      </c>
      <c r="H26" s="17">
        <f t="shared" si="0"/>
        <v>0.11617089161268376</v>
      </c>
      <c r="I26" s="17">
        <f t="shared" si="3"/>
        <v>0.10002505652398132</v>
      </c>
      <c r="J26" s="17">
        <f t="shared" si="4"/>
        <v>0.22009860133830261</v>
      </c>
      <c r="K26">
        <v>7.0540000000005348E-2</v>
      </c>
      <c r="L26">
        <f t="shared" si="5"/>
        <v>0.32123698642799786</v>
      </c>
      <c r="M26" s="1">
        <v>1.05</v>
      </c>
      <c r="N26" s="12">
        <f t="shared" si="1"/>
        <v>5.0000000000000044E-2</v>
      </c>
    </row>
    <row r="27" spans="2:18" x14ac:dyDescent="0.25">
      <c r="B27" s="8">
        <v>1.6666666666666601E-2</v>
      </c>
      <c r="C27" s="7">
        <v>1.162E-2</v>
      </c>
      <c r="D27" s="2">
        <v>1.1830000000000005E-2</v>
      </c>
      <c r="E27" s="7">
        <v>0.15577303531589157</v>
      </c>
      <c r="F27" s="10">
        <f t="shared" si="2"/>
        <v>8.3333333333333404E-4</v>
      </c>
      <c r="G27" s="2">
        <v>0.21506786110946419</v>
      </c>
      <c r="H27" s="17">
        <f t="shared" si="0"/>
        <v>0.11195216130304862</v>
      </c>
      <c r="I27" s="17">
        <f t="shared" si="3"/>
        <v>0.10379433380071396</v>
      </c>
      <c r="J27" s="17">
        <f t="shared" si="4"/>
        <v>0.21561695712012341</v>
      </c>
      <c r="K27">
        <v>7.0600000000005325E-2</v>
      </c>
      <c r="L27">
        <f t="shared" si="5"/>
        <v>0.32826848063584768</v>
      </c>
      <c r="M27" s="1">
        <v>1.05</v>
      </c>
      <c r="N27" s="12">
        <f t="shared" si="1"/>
        <v>5.0000000000000044E-2</v>
      </c>
    </row>
    <row r="28" spans="2:18" x14ac:dyDescent="0.25">
      <c r="B28" s="8">
        <v>1.7361111111111101E-2</v>
      </c>
      <c r="C28" s="7">
        <v>1.162E-2</v>
      </c>
      <c r="D28" s="2">
        <v>1.1654999999999995E-2</v>
      </c>
      <c r="E28" s="7">
        <v>0.15577303531589157</v>
      </c>
      <c r="F28" s="10">
        <f t="shared" si="2"/>
        <v>8.3333333333333404E-4</v>
      </c>
      <c r="G28" s="2">
        <v>0.20879787156724877</v>
      </c>
      <c r="H28" s="17">
        <f t="shared" si="0"/>
        <v>0.10622825875152475</v>
      </c>
      <c r="I28" s="17">
        <f t="shared" si="3"/>
        <v>0.10938708905301728</v>
      </c>
      <c r="J28" s="17">
        <f t="shared" si="4"/>
        <v>0.20940773574928204</v>
      </c>
      <c r="K28">
        <v>7.0060000000005535E-2</v>
      </c>
      <c r="L28">
        <f t="shared" si="5"/>
        <v>0.33553981884073419</v>
      </c>
      <c r="M28" s="1">
        <v>1.05</v>
      </c>
      <c r="N28" s="12">
        <f t="shared" si="1"/>
        <v>5.0000000000000044E-2</v>
      </c>
    </row>
    <row r="29" spans="2:18" x14ac:dyDescent="0.25">
      <c r="B29" s="8">
        <v>1.8055555555555498E-2</v>
      </c>
      <c r="C29" s="7">
        <v>1.162E-2</v>
      </c>
      <c r="D29" s="2">
        <v>1.1868333333333335E-2</v>
      </c>
      <c r="E29" s="7">
        <v>0.15577303531589157</v>
      </c>
      <c r="F29" s="10">
        <f t="shared" si="2"/>
        <v>8.3333333333333404E-4</v>
      </c>
      <c r="G29" s="2">
        <v>0.20646356127542687</v>
      </c>
      <c r="H29" s="17">
        <f t="shared" si="0"/>
        <v>0.10413499885349649</v>
      </c>
      <c r="I29" s="17">
        <f t="shared" si="3"/>
        <v>0.11158592334886112</v>
      </c>
      <c r="J29" s="17">
        <f t="shared" si="4"/>
        <v>0.20709819013830238</v>
      </c>
      <c r="K29">
        <v>7.0710000000005283E-2</v>
      </c>
      <c r="L29">
        <f t="shared" si="5"/>
        <v>0.34248174139395288</v>
      </c>
      <c r="M29" s="1">
        <v>1.05</v>
      </c>
      <c r="N29" s="12">
        <f t="shared" si="1"/>
        <v>5.0000000000000044E-2</v>
      </c>
    </row>
    <row r="30" spans="2:18" x14ac:dyDescent="0.25">
      <c r="B30" s="8">
        <v>1.8749999999999999E-2</v>
      </c>
      <c r="C30" s="7">
        <v>1.0749999999999999E-2</v>
      </c>
      <c r="D30" s="2">
        <v>1.1711666666666671E-2</v>
      </c>
      <c r="E30" s="7">
        <v>0.14404607063178312</v>
      </c>
      <c r="F30" s="10">
        <f t="shared" si="2"/>
        <v>0</v>
      </c>
      <c r="G30" s="2">
        <v>0.20544003498176622</v>
      </c>
      <c r="H30" s="17">
        <f t="shared" si="0"/>
        <v>0.1032236243613005</v>
      </c>
      <c r="I30" s="17">
        <f t="shared" si="3"/>
        <v>0.10414282647519858</v>
      </c>
      <c r="J30" s="17">
        <f t="shared" si="4"/>
        <v>0.20599282439594782</v>
      </c>
      <c r="K30">
        <v>7.0230000000005469E-2</v>
      </c>
      <c r="L30">
        <f t="shared" si="5"/>
        <v>0.34185157730448557</v>
      </c>
      <c r="M30" s="1">
        <f t="shared" ref="M30:M58" si="6">p</f>
        <v>1</v>
      </c>
      <c r="N30" s="12">
        <f t="shared" si="1"/>
        <v>0</v>
      </c>
    </row>
    <row r="31" spans="2:18" x14ac:dyDescent="0.25">
      <c r="B31" s="8">
        <v>1.94444444444444E-2</v>
      </c>
      <c r="C31" s="7">
        <v>1.0749999999999999E-2</v>
      </c>
      <c r="D31" s="2">
        <v>1.0226666666666676E-2</v>
      </c>
      <c r="E31" s="7">
        <v>0.14404607063178312</v>
      </c>
      <c r="F31" s="10">
        <f t="shared" si="2"/>
        <v>0</v>
      </c>
      <c r="G31" s="2">
        <v>0.20186471255377686</v>
      </c>
      <c r="H31" s="17">
        <f t="shared" si="0"/>
        <v>0.1000709616443602</v>
      </c>
      <c r="I31" s="17">
        <f t="shared" si="3"/>
        <v>0.10742377032614284</v>
      </c>
      <c r="J31" s="17">
        <f t="shared" si="4"/>
        <v>0.20245288107727757</v>
      </c>
      <c r="K31">
        <v>6.5500000000007302E-2</v>
      </c>
      <c r="L31">
        <f t="shared" si="5"/>
        <v>0.32447473940032023</v>
      </c>
      <c r="M31" s="1">
        <f t="shared" si="6"/>
        <v>1</v>
      </c>
      <c r="N31" s="12">
        <f t="shared" si="1"/>
        <v>0</v>
      </c>
    </row>
    <row r="32" spans="2:18" x14ac:dyDescent="0.25">
      <c r="B32" s="8">
        <v>2.01388888888888E-2</v>
      </c>
      <c r="C32" s="7">
        <v>1.0749999999999999E-2</v>
      </c>
      <c r="D32" s="2">
        <v>1.0285000000000004E-2</v>
      </c>
      <c r="E32" s="7">
        <v>0.14404607063178312</v>
      </c>
      <c r="F32" s="10">
        <f t="shared" si="2"/>
        <v>0</v>
      </c>
      <c r="G32" s="2">
        <v>0.19290884648313331</v>
      </c>
      <c r="H32" s="17">
        <f t="shared" si="0"/>
        <v>9.2384712600381252E-2</v>
      </c>
      <c r="I32" s="17">
        <f t="shared" si="3"/>
        <v>0.11636124308250147</v>
      </c>
      <c r="J32" s="17">
        <f t="shared" si="4"/>
        <v>0.1935989554990204</v>
      </c>
      <c r="K32">
        <v>6.5690000000007229E-2</v>
      </c>
      <c r="L32">
        <f t="shared" si="5"/>
        <v>0.34052352288442478</v>
      </c>
      <c r="M32" s="1">
        <f t="shared" si="6"/>
        <v>1</v>
      </c>
      <c r="N32" s="12">
        <f t="shared" si="1"/>
        <v>0</v>
      </c>
    </row>
    <row r="33" spans="2:14" x14ac:dyDescent="0.25">
      <c r="B33" s="8">
        <v>2.0833333333333301E-2</v>
      </c>
      <c r="C33" s="7">
        <v>1.0749999999999999E-2</v>
      </c>
      <c r="D33" s="2">
        <v>1.0055000000000005E-2</v>
      </c>
      <c r="E33" s="7">
        <v>0.14404607063178312</v>
      </c>
      <c r="F33" s="10">
        <f t="shared" si="2"/>
        <v>0</v>
      </c>
      <c r="G33" s="2">
        <v>0.18011412817547093</v>
      </c>
      <c r="H33" s="17">
        <f t="shared" si="0"/>
        <v>8.1926773150873988E-2</v>
      </c>
      <c r="I33" s="17">
        <f t="shared" si="3"/>
        <v>0.13121473709458945</v>
      </c>
      <c r="J33" s="17">
        <f t="shared" si="4"/>
        <v>0.18099166677031303</v>
      </c>
      <c r="K33">
        <v>6.4920000000007527E-2</v>
      </c>
      <c r="L33">
        <f t="shared" si="5"/>
        <v>0.36043813251984935</v>
      </c>
      <c r="M33" s="1">
        <f t="shared" si="6"/>
        <v>1</v>
      </c>
      <c r="N33" s="12">
        <f t="shared" si="1"/>
        <v>0</v>
      </c>
    </row>
    <row r="34" spans="2:14" x14ac:dyDescent="0.25">
      <c r="B34" s="8">
        <v>2.1527777777777701E-2</v>
      </c>
      <c r="C34" s="7">
        <v>9.8700000000000003E-3</v>
      </c>
      <c r="D34" s="2">
        <v>9.7733333333333422E-3</v>
      </c>
      <c r="E34" s="7">
        <v>0.13231910594767465</v>
      </c>
      <c r="F34" s="10">
        <f t="shared" si="2"/>
        <v>0</v>
      </c>
      <c r="G34" s="2">
        <v>0.17477114821508549</v>
      </c>
      <c r="H34" s="17">
        <f t="shared" si="0"/>
        <v>7.7741721414665343E-2</v>
      </c>
      <c r="I34" s="17">
        <f t="shared" si="3"/>
        <v>0.12695885581635841</v>
      </c>
      <c r="J34" s="17">
        <f t="shared" si="4"/>
        <v>0.17559268496687952</v>
      </c>
      <c r="K34">
        <v>6.3970000000007896E-2</v>
      </c>
      <c r="L34">
        <f t="shared" si="5"/>
        <v>0.36602151243683528</v>
      </c>
      <c r="M34" s="1">
        <f t="shared" si="6"/>
        <v>1</v>
      </c>
      <c r="N34" s="12">
        <f t="shared" si="1"/>
        <v>0</v>
      </c>
    </row>
    <row r="35" spans="2:14" x14ac:dyDescent="0.25">
      <c r="B35" s="8">
        <v>2.2222222222222199E-2</v>
      </c>
      <c r="C35" s="7">
        <v>9.8700000000000003E-3</v>
      </c>
      <c r="D35" s="2">
        <v>9.663333333333338E-3</v>
      </c>
      <c r="E35" s="7">
        <v>0.13231910594767465</v>
      </c>
      <c r="F35" s="10">
        <f t="shared" si="2"/>
        <v>0</v>
      </c>
      <c r="G35" s="2">
        <v>0.1665710705622675</v>
      </c>
      <c r="H35" s="17">
        <f t="shared" si="0"/>
        <v>7.1527447581180126E-2</v>
      </c>
      <c r="I35" s="17">
        <f t="shared" si="3"/>
        <v>0.13798898651874913</v>
      </c>
      <c r="J35" s="17">
        <f t="shared" si="4"/>
        <v>0.167541557840579</v>
      </c>
      <c r="K35">
        <v>6.3600000000008039E-2</v>
      </c>
      <c r="L35">
        <f t="shared" si="5"/>
        <v>0.38181900245537009</v>
      </c>
      <c r="M35" s="1">
        <f t="shared" si="6"/>
        <v>1</v>
      </c>
      <c r="N35" s="12">
        <f t="shared" si="1"/>
        <v>0</v>
      </c>
    </row>
    <row r="36" spans="2:14" x14ac:dyDescent="0.25">
      <c r="B36" s="8">
        <v>2.2916666666666599E-2</v>
      </c>
      <c r="C36" s="7">
        <v>9.8700000000000003E-3</v>
      </c>
      <c r="D36" s="2">
        <v>9.8050000000000064E-3</v>
      </c>
      <c r="E36" s="7">
        <v>0.13231910594767465</v>
      </c>
      <c r="F36" s="10">
        <f t="shared" si="2"/>
        <v>0</v>
      </c>
      <c r="G36" s="2">
        <v>0.16415935258607123</v>
      </c>
      <c r="H36" s="17">
        <f t="shared" ref="H36:H58" si="7">G36*(w+G36/TAN(RADIANS(alpha)))</f>
        <v>6.9747864988217737E-2</v>
      </c>
      <c r="I36" s="17">
        <f t="shared" si="3"/>
        <v>0.14150970788377973</v>
      </c>
      <c r="J36" s="17">
        <f t="shared" si="4"/>
        <v>0.16517999465668043</v>
      </c>
      <c r="K36">
        <v>6.4080000000007853E-2</v>
      </c>
      <c r="L36">
        <f t="shared" si="5"/>
        <v>0.39035241666422715</v>
      </c>
      <c r="M36" s="1">
        <f t="shared" si="6"/>
        <v>1</v>
      </c>
      <c r="N36" s="12">
        <f t="shared" ref="N36:N58" si="8">IF(ISNUMBER(M36),M36-p,"")</f>
        <v>0</v>
      </c>
    </row>
    <row r="37" spans="2:14" x14ac:dyDescent="0.25">
      <c r="B37" s="8">
        <v>2.36111111111111E-2</v>
      </c>
      <c r="C37" s="7">
        <v>9.8700000000000003E-3</v>
      </c>
      <c r="D37" s="2">
        <v>9.5900000000000065E-3</v>
      </c>
      <c r="E37" s="7">
        <v>0.13231910594767465</v>
      </c>
      <c r="F37" s="10">
        <f t="shared" si="2"/>
        <v>0</v>
      </c>
      <c r="G37" s="2">
        <v>0.16420149746285315</v>
      </c>
      <c r="H37" s="17">
        <f t="shared" si="7"/>
        <v>6.977877561023875E-2</v>
      </c>
      <c r="I37" s="17">
        <f t="shared" si="3"/>
        <v>0.14144702187281943</v>
      </c>
      <c r="J37" s="17">
        <f t="shared" si="4"/>
        <v>0.16522123548511053</v>
      </c>
      <c r="K37">
        <v>6.3350000000008136E-2</v>
      </c>
      <c r="L37">
        <f t="shared" si="5"/>
        <v>0.38580646936146018</v>
      </c>
      <c r="M37" s="1">
        <f t="shared" si="6"/>
        <v>1</v>
      </c>
      <c r="N37" s="12">
        <f t="shared" si="8"/>
        <v>0</v>
      </c>
    </row>
    <row r="38" spans="2:14" x14ac:dyDescent="0.25">
      <c r="B38" s="8">
        <v>2.43055555555555E-2</v>
      </c>
      <c r="C38" s="7">
        <v>8.9999999999999993E-3</v>
      </c>
      <c r="D38" s="2">
        <v>8.8333333333333406E-3</v>
      </c>
      <c r="E38" s="7">
        <v>0.12059214126356621</v>
      </c>
      <c r="F38" s="10">
        <f t="shared" si="2"/>
        <v>0</v>
      </c>
      <c r="G38" s="2">
        <v>0.16394113275799396</v>
      </c>
      <c r="H38" s="17">
        <f t="shared" si="7"/>
        <v>6.9587921207068817E-2</v>
      </c>
      <c r="I38" s="17">
        <f t="shared" si="3"/>
        <v>0.12933278999985084</v>
      </c>
      <c r="J38" s="17">
        <f t="shared" si="4"/>
        <v>0.16479367967793002</v>
      </c>
      <c r="K38">
        <v>6.0690000000007911E-2</v>
      </c>
      <c r="L38">
        <f t="shared" si="5"/>
        <v>0.37019385543466421</v>
      </c>
      <c r="M38" s="1">
        <f t="shared" si="6"/>
        <v>1</v>
      </c>
      <c r="N38" s="12">
        <f t="shared" si="8"/>
        <v>0</v>
      </c>
    </row>
    <row r="39" spans="2:14" x14ac:dyDescent="0.25">
      <c r="B39" s="8">
        <v>2.5000000000000001E-2</v>
      </c>
      <c r="C39" s="7">
        <v>8.9999999999999993E-3</v>
      </c>
      <c r="D39" s="2">
        <v>8.8066666666666744E-3</v>
      </c>
      <c r="E39" s="7">
        <v>0.12059214126356621</v>
      </c>
      <c r="F39" s="10">
        <f t="shared" si="2"/>
        <v>0</v>
      </c>
      <c r="G39" s="2">
        <v>0.15873677682888318</v>
      </c>
      <c r="H39" s="17">
        <f t="shared" si="7"/>
        <v>6.5826430408867959E-2</v>
      </c>
      <c r="I39" s="17">
        <f t="shared" si="3"/>
        <v>0.13672319680861114</v>
      </c>
      <c r="J39" s="17">
        <f t="shared" si="4"/>
        <v>0.15968954097493651</v>
      </c>
      <c r="K39">
        <v>6.0590000000007881E-2</v>
      </c>
      <c r="L39">
        <f t="shared" si="5"/>
        <v>0.38170108534661351</v>
      </c>
      <c r="M39" s="1">
        <f t="shared" si="6"/>
        <v>1</v>
      </c>
      <c r="N39" s="12">
        <f t="shared" si="8"/>
        <v>0</v>
      </c>
    </row>
    <row r="40" spans="2:14" x14ac:dyDescent="0.25">
      <c r="B40" s="8">
        <v>2.5694444444444402E-2</v>
      </c>
      <c r="C40" s="7">
        <v>8.9999999999999993E-3</v>
      </c>
      <c r="D40" s="2">
        <v>8.8216666666666756E-3</v>
      </c>
      <c r="E40" s="7">
        <v>0.12059214126356621</v>
      </c>
      <c r="F40" s="10">
        <f t="shared" si="2"/>
        <v>0</v>
      </c>
      <c r="G40" s="2">
        <v>0.1548015490008674</v>
      </c>
      <c r="H40" s="17">
        <f t="shared" si="7"/>
        <v>6.3049798253078299E-2</v>
      </c>
      <c r="I40" s="17">
        <f t="shared" si="3"/>
        <v>0.14274431083624586</v>
      </c>
      <c r="J40" s="17">
        <f t="shared" si="4"/>
        <v>0.1558400779649915</v>
      </c>
      <c r="K40">
        <v>6.0650000000007899E-2</v>
      </c>
      <c r="L40">
        <f t="shared" si="5"/>
        <v>0.39179194518052307</v>
      </c>
      <c r="M40" s="1">
        <f t="shared" si="6"/>
        <v>1</v>
      </c>
      <c r="N40" s="12">
        <f t="shared" si="8"/>
        <v>0</v>
      </c>
    </row>
    <row r="41" spans="2:14" x14ac:dyDescent="0.25">
      <c r="B41" s="8">
        <v>2.6388888888888799E-2</v>
      </c>
      <c r="C41" s="7">
        <v>8.9999999999999993E-3</v>
      </c>
      <c r="D41" s="2">
        <v>8.8133333333333362E-3</v>
      </c>
      <c r="E41" s="7">
        <v>0.12059214126356621</v>
      </c>
      <c r="F41" s="10">
        <f t="shared" si="2"/>
        <v>0</v>
      </c>
      <c r="G41" s="2">
        <v>0.15605989826735339</v>
      </c>
      <c r="H41" s="17">
        <f t="shared" si="7"/>
        <v>6.3931339040460153E-2</v>
      </c>
      <c r="I41" s="17">
        <f t="shared" si="3"/>
        <v>0.14077602839358924</v>
      </c>
      <c r="J41" s="17">
        <f t="shared" si="4"/>
        <v>0.15706998441262723</v>
      </c>
      <c r="K41">
        <v>6.062000000000789E-2</v>
      </c>
      <c r="L41">
        <f t="shared" si="5"/>
        <v>0.38844059667498293</v>
      </c>
      <c r="M41" s="1">
        <f t="shared" si="6"/>
        <v>1</v>
      </c>
      <c r="N41" s="12">
        <f t="shared" si="8"/>
        <v>0</v>
      </c>
    </row>
    <row r="42" spans="2:14" x14ac:dyDescent="0.25">
      <c r="B42" s="8">
        <v>2.70833333333333E-2</v>
      </c>
      <c r="C42" s="7">
        <v>8.1200000000000005E-3</v>
      </c>
      <c r="D42" s="2">
        <v>8.0183333333333374E-3</v>
      </c>
      <c r="E42" s="7">
        <v>0.10886517657945778</v>
      </c>
      <c r="F42" s="10">
        <f t="shared" si="2"/>
        <v>0</v>
      </c>
      <c r="G42" s="2">
        <v>0.15617193943665633</v>
      </c>
      <c r="H42" s="17">
        <f t="shared" si="7"/>
        <v>6.4010118380361206E-2</v>
      </c>
      <c r="I42" s="17">
        <f t="shared" si="3"/>
        <v>0.12685494427223679</v>
      </c>
      <c r="J42" s="17">
        <f t="shared" si="4"/>
        <v>0.15699213193850711</v>
      </c>
      <c r="K42">
        <v>5.768000000000699E-2</v>
      </c>
      <c r="L42">
        <f t="shared" si="5"/>
        <v>0.3693365159456326</v>
      </c>
      <c r="M42" s="1">
        <f t="shared" si="6"/>
        <v>1</v>
      </c>
      <c r="N42" s="12">
        <f t="shared" si="8"/>
        <v>0</v>
      </c>
    </row>
    <row r="43" spans="2:14" x14ac:dyDescent="0.25">
      <c r="B43" s="8">
        <v>2.77777777777777E-2</v>
      </c>
      <c r="C43" s="7">
        <v>8.1200000000000005E-3</v>
      </c>
      <c r="D43" s="2">
        <v>8.053333333333336E-3</v>
      </c>
      <c r="E43" s="7">
        <v>0.10886517657945778</v>
      </c>
      <c r="F43" s="10">
        <f t="shared" si="2"/>
        <v>0</v>
      </c>
      <c r="G43" s="2">
        <v>0.1513321256939148</v>
      </c>
      <c r="H43" s="17">
        <f t="shared" si="7"/>
        <v>6.0650105077933857E-2</v>
      </c>
      <c r="I43" s="17">
        <f t="shared" si="3"/>
        <v>0.13388270291644186</v>
      </c>
      <c r="J43" s="17">
        <f t="shared" si="4"/>
        <v>0.15224571275508769</v>
      </c>
      <c r="K43">
        <v>5.7810000000007029E-2</v>
      </c>
      <c r="L43">
        <f t="shared" si="5"/>
        <v>0.38200745370440287</v>
      </c>
      <c r="M43" s="1">
        <f t="shared" si="6"/>
        <v>1</v>
      </c>
      <c r="N43" s="12">
        <f t="shared" si="8"/>
        <v>0</v>
      </c>
    </row>
    <row r="44" spans="2:14" x14ac:dyDescent="0.25">
      <c r="B44" s="8">
        <v>2.8472222222222201E-2</v>
      </c>
      <c r="C44" s="7">
        <v>8.1200000000000005E-3</v>
      </c>
      <c r="D44" s="2">
        <v>8.1083333333333354E-3</v>
      </c>
      <c r="E44" s="7">
        <v>0.10886517657945778</v>
      </c>
      <c r="F44" s="10">
        <f t="shared" si="2"/>
        <v>0</v>
      </c>
      <c r="G44" s="2">
        <v>0.14558365693313999</v>
      </c>
      <c r="H44" s="17">
        <f t="shared" si="7"/>
        <v>5.677363990728946E-2</v>
      </c>
      <c r="I44" s="17">
        <f t="shared" si="3"/>
        <v>0.14302412199147077</v>
      </c>
      <c r="J44" s="17">
        <f t="shared" si="4"/>
        <v>0.14662626139141885</v>
      </c>
      <c r="K44">
        <v>5.8020000000007094E-2</v>
      </c>
      <c r="L44">
        <f t="shared" si="5"/>
        <v>0.39853374494262817</v>
      </c>
      <c r="M44" s="1">
        <f t="shared" si="6"/>
        <v>1</v>
      </c>
      <c r="N44" s="12">
        <f t="shared" si="8"/>
        <v>0</v>
      </c>
    </row>
    <row r="45" spans="2:14" x14ac:dyDescent="0.25">
      <c r="B45" s="8">
        <v>2.9166666666666601E-2</v>
      </c>
      <c r="C45" s="7">
        <v>8.1200000000000005E-3</v>
      </c>
      <c r="D45" s="2">
        <v>7.7366666666666729E-3</v>
      </c>
      <c r="E45" s="7">
        <v>0.10886517657945778</v>
      </c>
      <c r="F45" s="10">
        <f t="shared" si="2"/>
        <v>0</v>
      </c>
      <c r="G45" s="2">
        <v>0.14464230099381309</v>
      </c>
      <c r="H45" s="17">
        <f t="shared" si="7"/>
        <v>5.6150672862516668E-2</v>
      </c>
      <c r="I45" s="17">
        <f t="shared" si="3"/>
        <v>0.14461091178518182</v>
      </c>
      <c r="J45" s="17">
        <f t="shared" si="4"/>
        <v>0.14570816826228106</v>
      </c>
      <c r="K45">
        <v>5.6600000000006659E-2</v>
      </c>
      <c r="L45">
        <f t="shared" si="5"/>
        <v>0.39131014655545104</v>
      </c>
      <c r="M45" s="1">
        <f t="shared" si="6"/>
        <v>1</v>
      </c>
      <c r="N45" s="12">
        <f t="shared" si="8"/>
        <v>0</v>
      </c>
    </row>
    <row r="46" spans="2:14" x14ac:dyDescent="0.25">
      <c r="B46" s="8">
        <v>2.9861111111111099E-2</v>
      </c>
      <c r="C46" s="7">
        <v>7.2500000000000004E-3</v>
      </c>
      <c r="D46" s="2">
        <v>6.7750000000000015E-3</v>
      </c>
      <c r="E46" s="7">
        <v>9.7138211895349325E-2</v>
      </c>
      <c r="F46" s="10">
        <f t="shared" si="2"/>
        <v>0</v>
      </c>
      <c r="G46" s="2">
        <v>0.14494215959432563</v>
      </c>
      <c r="H46" s="17">
        <f t="shared" si="7"/>
        <v>5.6348750706597714E-2</v>
      </c>
      <c r="I46" s="17">
        <f t="shared" si="3"/>
        <v>0.12866301220678383</v>
      </c>
      <c r="J46" s="17">
        <f t="shared" si="4"/>
        <v>0.14578589918199755</v>
      </c>
      <c r="K46">
        <v>5.275000000000548E-2</v>
      </c>
      <c r="L46">
        <f t="shared" si="5"/>
        <v>0.36393827819073421</v>
      </c>
      <c r="M46" s="1">
        <f t="shared" si="6"/>
        <v>1</v>
      </c>
      <c r="N46" s="12">
        <f t="shared" si="8"/>
        <v>0</v>
      </c>
    </row>
    <row r="47" spans="2:14" x14ac:dyDescent="0.25">
      <c r="B47" s="8">
        <v>3.0555555555555499E-2</v>
      </c>
      <c r="C47" s="7">
        <v>7.2500000000000004E-3</v>
      </c>
      <c r="D47" s="2">
        <v>6.7750000000000032E-3</v>
      </c>
      <c r="E47" s="7">
        <v>9.7138211895349325E-2</v>
      </c>
      <c r="F47" s="10">
        <f t="shared" si="2"/>
        <v>0</v>
      </c>
      <c r="G47" s="2">
        <v>0.13792625305847023</v>
      </c>
      <c r="H47" s="17">
        <f t="shared" si="7"/>
        <v>5.1802791199196778E-2</v>
      </c>
      <c r="I47" s="17">
        <f t="shared" si="3"/>
        <v>0.13995384866660263</v>
      </c>
      <c r="J47" s="17">
        <f t="shared" si="4"/>
        <v>0.13892457516634965</v>
      </c>
      <c r="K47">
        <v>5.275000000000548E-2</v>
      </c>
      <c r="L47">
        <f t="shared" si="5"/>
        <v>0.38245075778027188</v>
      </c>
      <c r="M47" s="1">
        <f t="shared" si="6"/>
        <v>1</v>
      </c>
      <c r="N47" s="12">
        <f t="shared" si="8"/>
        <v>0</v>
      </c>
    </row>
    <row r="48" spans="2:14" x14ac:dyDescent="0.25">
      <c r="B48" s="8">
        <v>3.125E-2</v>
      </c>
      <c r="C48" s="7">
        <v>7.2500000000000004E-3</v>
      </c>
      <c r="D48" s="2">
        <v>6.6433333333333292E-3</v>
      </c>
      <c r="E48" s="7">
        <v>9.7138211895349325E-2</v>
      </c>
      <c r="F48" s="10">
        <f t="shared" si="2"/>
        <v>0</v>
      </c>
      <c r="G48" s="2">
        <v>0.12973619087344554</v>
      </c>
      <c r="H48" s="17">
        <f t="shared" si="7"/>
        <v>4.6730061542355095E-2</v>
      </c>
      <c r="I48" s="17">
        <f t="shared" si="3"/>
        <v>0.15514638245080761</v>
      </c>
      <c r="J48" s="17">
        <f t="shared" si="4"/>
        <v>0.13096302063835749</v>
      </c>
      <c r="K48">
        <v>5.2200000000005312E-2</v>
      </c>
      <c r="L48">
        <f t="shared" si="5"/>
        <v>0.40235496085225075</v>
      </c>
      <c r="M48" s="1">
        <f t="shared" si="6"/>
        <v>1</v>
      </c>
      <c r="N48" s="12">
        <f t="shared" si="8"/>
        <v>0</v>
      </c>
    </row>
    <row r="49" spans="2:14" x14ac:dyDescent="0.25">
      <c r="B49" s="8">
        <v>3.19444444444444E-2</v>
      </c>
      <c r="C49" s="7">
        <v>7.2500000000000004E-3</v>
      </c>
      <c r="D49" s="2">
        <v>6.6166666666666657E-3</v>
      </c>
      <c r="E49" s="7">
        <v>9.7138211895349325E-2</v>
      </c>
      <c r="F49" s="10">
        <f t="shared" si="2"/>
        <v>0</v>
      </c>
      <c r="G49" s="2">
        <v>0.12922316728229832</v>
      </c>
      <c r="H49" s="17">
        <f t="shared" si="7"/>
        <v>4.6420697102982134E-2</v>
      </c>
      <c r="I49" s="17">
        <f t="shared" si="3"/>
        <v>0.15618033447270765</v>
      </c>
      <c r="J49" s="17">
        <f t="shared" si="4"/>
        <v>0.13046640361644751</v>
      </c>
      <c r="K49">
        <v>5.2090000000005278E-2</v>
      </c>
      <c r="L49">
        <f t="shared" si="5"/>
        <v>0.40310109321349874</v>
      </c>
      <c r="M49" s="1">
        <f t="shared" si="6"/>
        <v>1</v>
      </c>
      <c r="N49" s="12">
        <f t="shared" si="8"/>
        <v>0</v>
      </c>
    </row>
    <row r="50" spans="2:14" x14ac:dyDescent="0.25">
      <c r="B50" s="8">
        <v>3.2638888888888801E-2</v>
      </c>
      <c r="C50" s="7">
        <v>6.3699999999999998E-3</v>
      </c>
      <c r="D50" s="2">
        <v>6.5866666666666686E-3</v>
      </c>
      <c r="E50" s="7">
        <v>8.5411247211240882E-2</v>
      </c>
      <c r="F50" s="10">
        <f t="shared" si="2"/>
        <v>0</v>
      </c>
      <c r="G50" s="2">
        <v>0.12982173358132812</v>
      </c>
      <c r="H50" s="17">
        <f t="shared" si="7"/>
        <v>4.6781741882804616E-2</v>
      </c>
      <c r="I50" s="17">
        <f t="shared" si="3"/>
        <v>0.13616423295989746</v>
      </c>
      <c r="J50" s="17">
        <f t="shared" si="4"/>
        <v>0.13076672330291617</v>
      </c>
      <c r="K50">
        <v>5.1970000000005241E-2</v>
      </c>
      <c r="L50">
        <f t="shared" si="5"/>
        <v>0.40031817913945911</v>
      </c>
      <c r="M50" s="1">
        <f t="shared" si="6"/>
        <v>1</v>
      </c>
      <c r="N50" s="12">
        <f t="shared" si="8"/>
        <v>0</v>
      </c>
    </row>
    <row r="51" spans="2:14" x14ac:dyDescent="0.25">
      <c r="B51" s="8">
        <v>3.3333333333333298E-2</v>
      </c>
      <c r="C51" s="7">
        <v>6.3699999999999998E-3</v>
      </c>
      <c r="D51" s="2">
        <v>6.4933333333333353E-3</v>
      </c>
      <c r="E51" s="7">
        <v>8.5411247211240882E-2</v>
      </c>
      <c r="F51" s="10">
        <f t="shared" si="2"/>
        <v>0</v>
      </c>
      <c r="G51" s="2">
        <v>0.12911206792669111</v>
      </c>
      <c r="H51" s="17">
        <f t="shared" si="7"/>
        <v>4.6353832062272178E-2</v>
      </c>
      <c r="I51" s="17">
        <f t="shared" si="3"/>
        <v>0.13742121668479276</v>
      </c>
      <c r="J51" s="17">
        <f t="shared" si="4"/>
        <v>0.13007458529647342</v>
      </c>
      <c r="K51">
        <v>5.1570000000005119E-2</v>
      </c>
      <c r="L51">
        <f t="shared" si="5"/>
        <v>0.39942044789559245</v>
      </c>
      <c r="M51" s="1">
        <f t="shared" si="6"/>
        <v>1</v>
      </c>
      <c r="N51" s="12">
        <f t="shared" si="8"/>
        <v>0</v>
      </c>
    </row>
    <row r="52" spans="2:14" x14ac:dyDescent="0.25">
      <c r="B52" s="8">
        <v>3.4027777777777699E-2</v>
      </c>
      <c r="C52" s="7">
        <v>6.3699999999999998E-3</v>
      </c>
      <c r="D52" s="2">
        <v>6.5499999999999985E-3</v>
      </c>
      <c r="E52" s="7">
        <v>8.5411247211240882E-2</v>
      </c>
      <c r="F52" s="10">
        <f t="shared" si="2"/>
        <v>0</v>
      </c>
      <c r="G52" s="2">
        <v>0.12717549875401407</v>
      </c>
      <c r="H52" s="17">
        <f t="shared" si="7"/>
        <v>4.5195761415290171E-2</v>
      </c>
      <c r="I52" s="17">
        <f t="shared" si="3"/>
        <v>0.14094242027406062</v>
      </c>
      <c r="J52" s="17">
        <f t="shared" si="4"/>
        <v>0.12818797407678217</v>
      </c>
      <c r="K52">
        <v>5.1810000000005192E-2</v>
      </c>
      <c r="L52">
        <f t="shared" si="5"/>
        <v>0.40738979211882115</v>
      </c>
      <c r="M52" s="1">
        <f t="shared" si="6"/>
        <v>1</v>
      </c>
      <c r="N52" s="12">
        <f t="shared" si="8"/>
        <v>0</v>
      </c>
    </row>
    <row r="53" spans="2:14" x14ac:dyDescent="0.25">
      <c r="B53" s="8">
        <v>3.4722222222222203E-2</v>
      </c>
      <c r="C53" s="7">
        <v>6.3699999999999998E-3</v>
      </c>
      <c r="D53" s="2">
        <v>6.5483333333333366E-3</v>
      </c>
      <c r="E53" s="7">
        <v>8.5411247211240882E-2</v>
      </c>
      <c r="F53" s="10">
        <f t="shared" si="2"/>
        <v>0</v>
      </c>
      <c r="G53" s="2">
        <v>0.12676089778072314</v>
      </c>
      <c r="H53" s="17">
        <f t="shared" si="7"/>
        <v>4.4949661329263826E-2</v>
      </c>
      <c r="I53" s="17">
        <f t="shared" si="3"/>
        <v>0.141714082189378</v>
      </c>
      <c r="J53" s="17">
        <f t="shared" si="4"/>
        <v>0.1277844900891216</v>
      </c>
      <c r="K53">
        <v>5.1800000000005189E-2</v>
      </c>
      <c r="L53">
        <f t="shared" si="5"/>
        <v>0.40864336642369969</v>
      </c>
      <c r="M53" s="1">
        <f t="shared" si="6"/>
        <v>1</v>
      </c>
      <c r="N53" s="12">
        <f t="shared" si="8"/>
        <v>0</v>
      </c>
    </row>
    <row r="54" spans="2:14" x14ac:dyDescent="0.25">
      <c r="B54" s="8">
        <v>3.5416666666666603E-2</v>
      </c>
      <c r="C54" s="7">
        <v>5.4999999999999997E-3</v>
      </c>
      <c r="D54" s="2">
        <v>6.0183333333333347E-3</v>
      </c>
      <c r="E54" s="7">
        <v>0</v>
      </c>
      <c r="F54" s="10">
        <f t="shared" si="2"/>
        <v>0</v>
      </c>
      <c r="G54" s="2">
        <v>0.12645907266343948</v>
      </c>
      <c r="H54" s="17">
        <f t="shared" si="7"/>
        <v>4.4770909410599753E-2</v>
      </c>
      <c r="I54" s="17">
        <f t="shared" si="3"/>
        <v>0.12284762745288004</v>
      </c>
      <c r="J54" s="17">
        <f t="shared" si="4"/>
        <v>0.12722826428274639</v>
      </c>
      <c r="K54">
        <v>4.9510000000004488E-2</v>
      </c>
      <c r="L54">
        <f t="shared" si="5"/>
        <v>0.39151006691130275</v>
      </c>
      <c r="M54" s="1">
        <f t="shared" si="6"/>
        <v>1</v>
      </c>
      <c r="N54" s="12">
        <f t="shared" si="8"/>
        <v>0</v>
      </c>
    </row>
    <row r="55" spans="2:14" x14ac:dyDescent="0.25">
      <c r="B55" s="8">
        <v>3.6111111111111101E-2</v>
      </c>
      <c r="C55" s="7">
        <v>5.4999999999999997E-3</v>
      </c>
      <c r="D55" s="2">
        <v>5.9116666666666701E-3</v>
      </c>
      <c r="E55" s="7">
        <v>0</v>
      </c>
      <c r="F55" s="10">
        <f t="shared" si="2"/>
        <v>0</v>
      </c>
      <c r="G55" s="2">
        <v>0.12502991590818502</v>
      </c>
      <c r="H55" s="17">
        <f t="shared" si="7"/>
        <v>4.3929159005167834E-2</v>
      </c>
      <c r="I55" s="17">
        <f t="shared" si="3"/>
        <v>0.12520157737035162</v>
      </c>
      <c r="J55" s="17">
        <f t="shared" si="4"/>
        <v>0.12582886774182539</v>
      </c>
      <c r="K55">
        <v>4.9040000000004344E-2</v>
      </c>
      <c r="L55">
        <f t="shared" si="5"/>
        <v>0.39222612959298941</v>
      </c>
      <c r="M55" s="1">
        <f t="shared" si="6"/>
        <v>1</v>
      </c>
      <c r="N55" s="12">
        <f t="shared" si="8"/>
        <v>0</v>
      </c>
    </row>
    <row r="56" spans="2:14" x14ac:dyDescent="0.25">
      <c r="B56" s="8">
        <v>3.6805555555555501E-2</v>
      </c>
      <c r="C56" s="7">
        <v>5.4999999999999997E-3</v>
      </c>
      <c r="D56" s="2">
        <v>5.9250000000000049E-3</v>
      </c>
      <c r="E56" s="7">
        <v>0</v>
      </c>
      <c r="F56" s="10">
        <f t="shared" si="2"/>
        <v>0</v>
      </c>
      <c r="G56" s="2">
        <v>0.11951293049802432</v>
      </c>
      <c r="H56" s="17">
        <f t="shared" si="7"/>
        <v>4.0751755195042899E-2</v>
      </c>
      <c r="I56" s="17">
        <f t="shared" si="3"/>
        <v>0.13496351196841277</v>
      </c>
      <c r="J56" s="17">
        <f t="shared" si="4"/>
        <v>0.1204413275195762</v>
      </c>
      <c r="K56">
        <v>4.9100000000004362E-2</v>
      </c>
      <c r="L56">
        <f t="shared" si="5"/>
        <v>0.41083420677075638</v>
      </c>
      <c r="M56" s="1">
        <f t="shared" si="6"/>
        <v>1</v>
      </c>
      <c r="N56" s="12">
        <f t="shared" si="8"/>
        <v>0</v>
      </c>
    </row>
    <row r="57" spans="2:14" x14ac:dyDescent="0.25">
      <c r="B57" s="8">
        <v>3.7499999999999999E-2</v>
      </c>
      <c r="C57" s="7">
        <v>5.4999999999999997E-3</v>
      </c>
      <c r="D57" s="2">
        <v>5.8600000000000006E-3</v>
      </c>
      <c r="E57" s="7">
        <v>0</v>
      </c>
      <c r="F57" s="10">
        <f t="shared" si="2"/>
        <v>0</v>
      </c>
      <c r="G57" s="2">
        <v>0.11726123850732255</v>
      </c>
      <c r="H57" s="17">
        <f t="shared" si="7"/>
        <v>3.9487806852553271E-2</v>
      </c>
      <c r="I57" s="17">
        <f t="shared" si="3"/>
        <v>0.1392835013739025</v>
      </c>
      <c r="J57" s="17">
        <f t="shared" si="4"/>
        <v>0.1182500200442733</v>
      </c>
      <c r="K57">
        <v>4.8810000000004274E-2</v>
      </c>
      <c r="L57">
        <f t="shared" si="5"/>
        <v>0.41625008077120268</v>
      </c>
      <c r="M57" s="1">
        <f t="shared" si="6"/>
        <v>1</v>
      </c>
      <c r="N57" s="12">
        <f t="shared" si="8"/>
        <v>0</v>
      </c>
    </row>
    <row r="58" spans="2:14" x14ac:dyDescent="0.25">
      <c r="B58" s="8">
        <v>3.8194444444444399E-2</v>
      </c>
      <c r="C58" s="7">
        <v>5.4999999999999997E-3</v>
      </c>
      <c r="D58" s="2">
        <v>3.7833333333333349E-4</v>
      </c>
      <c r="E58" s="7">
        <v>0</v>
      </c>
      <c r="F58" s="10">
        <f t="shared" si="2"/>
        <v>0</v>
      </c>
      <c r="G58" s="2">
        <v>0.11587484714170372</v>
      </c>
      <c r="H58" s="17">
        <f t="shared" si="7"/>
        <v>3.8719058084445361E-2</v>
      </c>
      <c r="I58" s="17">
        <f t="shared" si="3"/>
        <v>0.14204891007432641</v>
      </c>
      <c r="J58" s="17">
        <f t="shared" si="4"/>
        <v>0.11690328204758059</v>
      </c>
      <c r="K58">
        <v>9.699999999999773E-3</v>
      </c>
      <c r="L58">
        <f t="shared" si="5"/>
        <v>8.3711005790045284E-2</v>
      </c>
      <c r="M58" s="1">
        <f t="shared" si="6"/>
        <v>1</v>
      </c>
      <c r="N58" s="12">
        <f t="shared" si="8"/>
        <v>0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Schwindt Sebastian</dc:creator>
  <cp:lastModifiedBy>Schwindt Sebastian</cp:lastModifiedBy>
  <dcterms:created xsi:type="dcterms:W3CDTF">2016-09-28T10:00:01Z</dcterms:created>
  <dcterms:modified xsi:type="dcterms:W3CDTF">2016-12-02T07:42:24Z</dcterms:modified>
</cp:coreProperties>
</file>