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DesignOptimization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N52" i="1" l="1"/>
  <c r="F52" i="1" s="1"/>
  <c r="N56" i="1"/>
  <c r="F56" i="1" s="1"/>
  <c r="N48" i="1"/>
  <c r="F48" i="1" s="1"/>
  <c r="N44" i="1"/>
  <c r="F44" i="1" s="1"/>
  <c r="N40" i="1"/>
  <c r="F40" i="1" s="1"/>
  <c r="N36" i="1"/>
  <c r="F36" i="1" s="1"/>
  <c r="N32" i="1"/>
  <c r="F32" i="1" s="1"/>
  <c r="N28" i="1"/>
  <c r="F28" i="1" s="1"/>
  <c r="N24" i="1"/>
  <c r="F24" i="1"/>
  <c r="N20" i="1"/>
  <c r="N14" i="1"/>
  <c r="N9" i="1"/>
  <c r="F9" i="1" s="1"/>
  <c r="N8" i="1"/>
  <c r="F8" i="1" s="1"/>
  <c r="N7" i="1"/>
  <c r="F7" i="1" s="1"/>
  <c r="N6" i="1"/>
  <c r="F6" i="1" s="1"/>
  <c r="N5" i="1"/>
  <c r="F5" i="1" s="1"/>
  <c r="N4" i="1"/>
  <c r="F4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3" i="1"/>
  <c r="F34" i="1"/>
  <c r="F35" i="1"/>
  <c r="F37" i="1"/>
  <c r="F38" i="1"/>
  <c r="F39" i="1"/>
  <c r="F41" i="1"/>
  <c r="F42" i="1"/>
  <c r="F43" i="1"/>
  <c r="F45" i="1"/>
  <c r="F46" i="1"/>
  <c r="F47" i="1"/>
  <c r="F49" i="1"/>
  <c r="F50" i="1"/>
  <c r="F51" i="1"/>
  <c r="F53" i="1"/>
  <c r="F54" i="1"/>
  <c r="F55" i="1"/>
  <c r="F57" i="1"/>
  <c r="F58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  <c r="R4" i="1" l="1"/>
  <c r="R3" i="1"/>
</calcChain>
</file>

<file path=xl/sharedStrings.xml><?xml version="1.0" encoding="utf-8"?>
<sst xmlns="http://schemas.openxmlformats.org/spreadsheetml/2006/main" count="46" uniqueCount="29">
  <si>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</si>
  <si>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</si>
  <si>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</si>
  <si>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</si>
  <si>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</si>
  <si>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</si>
  <si>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</si>
  <si>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</si>
  <si>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</si>
  <si>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</si>
  <si>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</si>
  <si>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</si>
  <si>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</si>
  <si>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</si>
  <si>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</si>
  <si>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</si>
  <si>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</si>
  <si>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r>
      <t>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</si>
  <si>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[m²]</t>
  </si>
  <si>
    <t>[m/s]</t>
  </si>
  <si>
    <r>
      <t>u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</si>
  <si>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</si>
  <si>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a</t>
  </si>
  <si>
    <t>b</t>
  </si>
  <si>
    <t>mean(H0-a)</t>
  </si>
  <si>
    <t>max(H0-a)</t>
  </si>
  <si>
    <t>Remainder: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</si>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</sst>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9"/>
  <sheetViews>
    <sheetView tabSelected="1" workbookViewId="0">
      <selection activeCell="K4" sqref="K4:K58"/>
    </sheetView>
  </sheetViews>
  <sheetFormatPr defaultRowHeight="15.75" x14ac:dyDescent="0.25"/>
  <cols>
    <col min="2" max="7" width="9" style="1"/>
  </cols>
  <sheetData>
    <row r="1" spans="2:19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9" t="s">
        <v>14</v>
      </c>
      <c r="I1" s="9" t="s">
        <v>14</v>
      </c>
      <c r="J1" s="9" t="s">
        <v>14</v>
      </c>
      <c r="K1" s="5" t="s">
        <v>13</v>
      </c>
      <c r="L1" s="9" t="s">
        <v>14</v>
      </c>
      <c r="M1" t="s">
        <v>10</v>
      </c>
      <c r="N1">
        <v>1.0649999999999999</v>
      </c>
      <c r="O1" t="s">
        <v>11</v>
      </c>
      <c r="Q1" t="s">
        <v>22</v>
      </c>
      <c r="R1">
        <v>4.1000000000000002E-2</v>
      </c>
      <c r="S1" t="s">
        <v>5</v>
      </c>
    </row>
    <row r="2" spans="2:19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2" t="s">
        <v>9</v>
      </c>
      <c r="G2" s="4" t="s">
        <v>4</v>
      </c>
      <c r="H2" s="12" t="s">
        <v>17</v>
      </c>
      <c r="I2" s="12" t="s">
        <v>20</v>
      </c>
      <c r="J2" s="12" t="s">
        <v>21</v>
      </c>
      <c r="K2" s="4" t="s">
        <v>27</v>
      </c>
      <c r="L2" s="12" t="s">
        <v>28</v>
      </c>
      <c r="M2" s="1"/>
      <c r="N2" s="1" t="s">
        <v>12</v>
      </c>
      <c r="Q2" t="s">
        <v>23</v>
      </c>
      <c r="R2">
        <v>0.15</v>
      </c>
      <c r="S2" t="s">
        <v>5</v>
      </c>
    </row>
    <row r="3" spans="2:19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9" t="s">
        <v>18</v>
      </c>
      <c r="I3" s="9" t="s">
        <v>19</v>
      </c>
      <c r="J3" s="9" t="s">
        <v>5</v>
      </c>
      <c r="K3" s="5" t="s">
        <v>5</v>
      </c>
      <c r="L3" s="9" t="s">
        <v>18</v>
      </c>
      <c r="M3" s="1"/>
      <c r="N3" s="1" t="s">
        <v>11</v>
      </c>
      <c r="Q3" t="s">
        <v>24</v>
      </c>
      <c r="R3">
        <f>AVERAGE($J$4:$J$6)-$R$1</f>
        <v>2.8095529653545039E-2</v>
      </c>
      <c r="S3" t="s">
        <v>5</v>
      </c>
    </row>
    <row r="4" spans="2:19" x14ac:dyDescent="0.25">
      <c r="B4" s="8">
        <v>6.9444444444444447E-4</v>
      </c>
      <c r="C4" s="7">
        <v>5.4999999999999997E-3</v>
      </c>
      <c r="D4" s="2"/>
      <c r="E4" s="7">
        <v>7.3699999999999988E-2</v>
      </c>
      <c r="F4" s="10">
        <f>IF(ISNUMBER(N4),N4/60,"")</f>
        <v>6.0533333333333335E-2</v>
      </c>
      <c r="G4" s="2">
        <v>4.809408270417339E-2</v>
      </c>
      <c r="H4" s="11">
        <f t="shared" ref="H4:H35" si="0">G4*(w+G4/TAN(RADIANS(alpha)))</f>
        <v>9.9446873648190628E-3</v>
      </c>
      <c r="I4" s="11">
        <f>C4/H4</f>
        <v>0.55305911571007627</v>
      </c>
      <c r="J4" s="11">
        <f>G4+I4^2/(2*g)</f>
        <v>6.3684010607843705E-2</v>
      </c>
      <c r="K4">
        <v>4.7160000000003768E-2</v>
      </c>
      <c r="L4">
        <f>K4/G4</f>
        <v>0.98057801185407445</v>
      </c>
      <c r="M4" s="1"/>
      <c r="N4" s="1">
        <f>4.697-p</f>
        <v>3.6320000000000001</v>
      </c>
      <c r="Q4" t="s">
        <v>25</v>
      </c>
      <c r="R4">
        <f>MAX($J$4:$J$58)-$R$1</f>
        <v>6.7682306404356518E-2</v>
      </c>
      <c r="S4" t="s">
        <v>5</v>
      </c>
    </row>
    <row r="5" spans="2:19" x14ac:dyDescent="0.25">
      <c r="B5" s="8">
        <v>1.3888888888888889E-3</v>
      </c>
      <c r="C5" s="7">
        <v>5.4999999999999997E-3</v>
      </c>
      <c r="D5" s="2"/>
      <c r="E5" s="7">
        <v>7.3699999999999988E-2</v>
      </c>
      <c r="F5" s="10">
        <f t="shared" ref="F5:F58" si="1">IF(ISNUMBER(N5),N5/60,"")</f>
        <v>6.0383333333333331E-2</v>
      </c>
      <c r="G5" s="2">
        <v>6.5410909427273706E-2</v>
      </c>
      <c r="H5" s="11">
        <f t="shared" si="0"/>
        <v>1.5653909997646411E-2</v>
      </c>
      <c r="I5" s="11">
        <f t="shared" ref="I5:I58" si="2">C5/H5</f>
        <v>0.3513499183799404</v>
      </c>
      <c r="J5" s="11">
        <f t="shared" ref="J5:J58" si="3">G5+I5^2/(2*g)</f>
        <v>7.1702793481585161E-2</v>
      </c>
      <c r="K5">
        <v>4.7160000000003768E-2</v>
      </c>
      <c r="L5">
        <f t="shared" ref="L5:L58" si="4">K5/G5</f>
        <v>0.72098065006171519</v>
      </c>
      <c r="M5" s="1"/>
      <c r="N5" s="1">
        <f>4.688-p</f>
        <v>3.6229999999999998</v>
      </c>
    </row>
    <row r="6" spans="2:19" x14ac:dyDescent="0.25">
      <c r="B6" s="8">
        <v>2.0833333333333298E-3</v>
      </c>
      <c r="C6" s="7">
        <v>5.4999999999999997E-3</v>
      </c>
      <c r="D6" s="2"/>
      <c r="E6" s="7">
        <v>9.3635839962984357E-2</v>
      </c>
      <c r="F6" s="10">
        <f t="shared" si="1"/>
        <v>6.3016666666666665E-2</v>
      </c>
      <c r="G6" s="2">
        <v>6.5687903367166262E-2</v>
      </c>
      <c r="H6" s="11">
        <f t="shared" si="0"/>
        <v>1.5754390522763846E-2</v>
      </c>
      <c r="I6" s="11">
        <f t="shared" si="2"/>
        <v>0.34910903040348884</v>
      </c>
      <c r="J6" s="11">
        <f t="shared" si="3"/>
        <v>7.1899784871206227E-2</v>
      </c>
      <c r="K6">
        <v>4.7160000000003768E-2</v>
      </c>
      <c r="L6">
        <f t="shared" si="4"/>
        <v>0.71794040580653451</v>
      </c>
      <c r="M6" s="1"/>
      <c r="N6" s="1">
        <f>(4.458+5.234-2*p)/2</f>
        <v>3.7810000000000001</v>
      </c>
    </row>
    <row r="7" spans="2:19" x14ac:dyDescent="0.25">
      <c r="B7" s="8">
        <v>2.7777777777777701E-3</v>
      </c>
      <c r="C7" s="7">
        <v>6.9899999999999997E-3</v>
      </c>
      <c r="D7" s="2"/>
      <c r="E7" s="7">
        <v>9.3635839962984357E-2</v>
      </c>
      <c r="F7" s="10">
        <f t="shared" si="1"/>
        <v>6.3016666666666665E-2</v>
      </c>
      <c r="G7" s="2">
        <v>6.810399074044729E-2</v>
      </c>
      <c r="H7" s="11">
        <f t="shared" si="0"/>
        <v>1.6643061769856506E-2</v>
      </c>
      <c r="I7" s="11">
        <f t="shared" si="2"/>
        <v>0.41999483608599658</v>
      </c>
      <c r="J7" s="11">
        <f t="shared" si="3"/>
        <v>7.7094595344876601E-2</v>
      </c>
      <c r="K7">
        <v>5.3640000000005753E-2</v>
      </c>
      <c r="L7">
        <f t="shared" si="4"/>
        <v>0.78761904283163686</v>
      </c>
      <c r="M7" s="1"/>
      <c r="N7" s="1">
        <f>(4.458+5.234-2*p)/2</f>
        <v>3.7810000000000001</v>
      </c>
    </row>
    <row r="8" spans="2:19" x14ac:dyDescent="0.25">
      <c r="B8" s="8">
        <v>3.4722222222222199E-3</v>
      </c>
      <c r="C8" s="7">
        <v>6.9899999999999997E-3</v>
      </c>
      <c r="D8" s="2"/>
      <c r="E8" s="7">
        <v>9.3635839962984357E-2</v>
      </c>
      <c r="F8" s="10">
        <f t="shared" si="1"/>
        <v>4.6416666666666676E-2</v>
      </c>
      <c r="G8" s="2">
        <v>7.0725973043131302E-2</v>
      </c>
      <c r="H8" s="11">
        <f t="shared" si="0"/>
        <v>1.7632287076565837E-2</v>
      </c>
      <c r="I8" s="11">
        <f t="shared" si="2"/>
        <v>0.39643183947986238</v>
      </c>
      <c r="J8" s="11">
        <f t="shared" si="3"/>
        <v>7.8736075150847268E-2</v>
      </c>
      <c r="K8">
        <v>5.3640000000005753E-2</v>
      </c>
      <c r="L8">
        <f t="shared" si="4"/>
        <v>0.75842010639138335</v>
      </c>
      <c r="M8" s="1"/>
      <c r="N8" s="1">
        <f>(4.081+3.619-2*p)/2</f>
        <v>2.7850000000000006</v>
      </c>
    </row>
    <row r="9" spans="2:19" x14ac:dyDescent="0.25">
      <c r="B9" s="8">
        <v>4.1666666666666597E-3</v>
      </c>
      <c r="C9" s="7">
        <v>6.9899999999999997E-3</v>
      </c>
      <c r="D9" s="2"/>
      <c r="E9" s="7">
        <v>9.3635839962984357E-2</v>
      </c>
      <c r="F9" s="10">
        <f t="shared" si="1"/>
        <v>4.6416666666666676E-2</v>
      </c>
      <c r="G9" s="2">
        <v>6.847614369814016E-2</v>
      </c>
      <c r="H9" s="11">
        <f t="shared" si="0"/>
        <v>1.6781894809745415E-2</v>
      </c>
      <c r="I9" s="11">
        <f t="shared" si="2"/>
        <v>0.41652030829920567</v>
      </c>
      <c r="J9" s="11">
        <f t="shared" si="3"/>
        <v>7.7318608898225033E-2</v>
      </c>
      <c r="K9">
        <v>5.3640000000005753E-2</v>
      </c>
      <c r="L9">
        <f t="shared" si="4"/>
        <v>0.78333850452303777</v>
      </c>
      <c r="M9" s="1"/>
      <c r="N9" s="1">
        <f>(4.081+3.619-2*p)/2</f>
        <v>2.7850000000000006</v>
      </c>
    </row>
    <row r="10" spans="2:19" x14ac:dyDescent="0.25">
      <c r="B10" s="8">
        <v>4.8611111111111103E-3</v>
      </c>
      <c r="C10" s="7">
        <v>8.4799999999999997E-3</v>
      </c>
      <c r="D10" s="2"/>
      <c r="E10" s="7">
        <v>0.11357167992596873</v>
      </c>
      <c r="F10" s="10" t="str">
        <f t="shared" si="1"/>
        <v/>
      </c>
      <c r="G10" s="2">
        <v>6.8418502594937688E-2</v>
      </c>
      <c r="H10" s="11">
        <f t="shared" si="0"/>
        <v>1.6760357515964826E-2</v>
      </c>
      <c r="I10" s="11">
        <f t="shared" si="2"/>
        <v>0.50595579431539595</v>
      </c>
      <c r="J10" s="11">
        <f t="shared" si="3"/>
        <v>8.1465967722426133E-2</v>
      </c>
      <c r="K10">
        <v>5.9400000000007516E-2</v>
      </c>
      <c r="L10">
        <f t="shared" si="4"/>
        <v>0.86818620325085194</v>
      </c>
      <c r="M10" s="1"/>
      <c r="N10" s="1"/>
    </row>
    <row r="11" spans="2:19" x14ac:dyDescent="0.25">
      <c r="B11" s="8">
        <v>5.5555555555555497E-3</v>
      </c>
      <c r="C11" s="7">
        <v>8.4799999999999997E-3</v>
      </c>
      <c r="D11" s="2"/>
      <c r="E11" s="7">
        <v>0.11357167992596873</v>
      </c>
      <c r="F11" s="10" t="str">
        <f t="shared" si="1"/>
        <v/>
      </c>
      <c r="G11" s="2">
        <v>6.8150205460046145E-2</v>
      </c>
      <c r="H11" s="11">
        <f t="shared" si="0"/>
        <v>1.6660274036439222E-2</v>
      </c>
      <c r="I11" s="11">
        <f t="shared" si="2"/>
        <v>0.50899522909722905</v>
      </c>
      <c r="J11" s="11">
        <f t="shared" si="3"/>
        <v>8.1354901853712844E-2</v>
      </c>
      <c r="K11">
        <v>5.9400000000007516E-2</v>
      </c>
      <c r="L11">
        <f t="shared" si="4"/>
        <v>0.87160412208634441</v>
      </c>
      <c r="M11" s="1"/>
      <c r="N11" s="1"/>
    </row>
    <row r="12" spans="2:19" x14ac:dyDescent="0.25">
      <c r="B12" s="8">
        <v>6.2500000000000003E-3</v>
      </c>
      <c r="C12" s="7">
        <v>8.4799999999999997E-3</v>
      </c>
      <c r="D12" s="2"/>
      <c r="E12" s="7">
        <v>0.11357167992596873</v>
      </c>
      <c r="F12" s="10" t="str">
        <f t="shared" si="1"/>
        <v/>
      </c>
      <c r="G12" s="2">
        <v>7.3054352293249872E-2</v>
      </c>
      <c r="H12" s="11">
        <f t="shared" si="0"/>
        <v>1.853240100594589E-2</v>
      </c>
      <c r="I12" s="11">
        <f t="shared" si="2"/>
        <v>0.45757697544313319</v>
      </c>
      <c r="J12" s="11">
        <f t="shared" si="3"/>
        <v>8.3725947015761887E-2</v>
      </c>
      <c r="K12">
        <v>5.9400000000007516E-2</v>
      </c>
      <c r="L12">
        <f t="shared" si="4"/>
        <v>0.81309323996971494</v>
      </c>
      <c r="M12" s="1"/>
      <c r="N12" s="1"/>
    </row>
    <row r="13" spans="2:19" x14ac:dyDescent="0.25">
      <c r="B13" s="8">
        <v>6.9444444444444397E-3</v>
      </c>
      <c r="C13" s="7">
        <v>8.4799999999999997E-3</v>
      </c>
      <c r="D13" s="2"/>
      <c r="E13" s="7">
        <v>0.11357167992596873</v>
      </c>
      <c r="F13" s="10" t="str">
        <f t="shared" si="1"/>
        <v/>
      </c>
      <c r="G13" s="2">
        <v>7.3745849479944572E-2</v>
      </c>
      <c r="H13" s="11">
        <f t="shared" si="0"/>
        <v>1.8803646780413588E-2</v>
      </c>
      <c r="I13" s="11">
        <f t="shared" si="2"/>
        <v>0.45097635044033096</v>
      </c>
      <c r="J13" s="11">
        <f t="shared" si="3"/>
        <v>8.4111785700968028E-2</v>
      </c>
      <c r="K13">
        <v>5.9400000000007516E-2</v>
      </c>
      <c r="L13">
        <f t="shared" si="4"/>
        <v>0.80546905919310807</v>
      </c>
      <c r="M13" s="1"/>
      <c r="N13" s="1"/>
    </row>
    <row r="14" spans="2:19" x14ac:dyDescent="0.25">
      <c r="B14" s="8">
        <v>7.63888888888888E-3</v>
      </c>
      <c r="C14" s="7">
        <v>9.9600000000000001E-3</v>
      </c>
      <c r="D14" s="2"/>
      <c r="E14" s="7">
        <v>0.13350751988895312</v>
      </c>
      <c r="F14" s="10">
        <f t="shared" si="1"/>
        <v>7.2316666666666654E-2</v>
      </c>
      <c r="G14" s="2">
        <v>7.3194467673848712E-2</v>
      </c>
      <c r="H14" s="11">
        <f t="shared" si="0"/>
        <v>1.8587217303204593E-2</v>
      </c>
      <c r="I14" s="11">
        <f t="shared" si="2"/>
        <v>0.53585213093101425</v>
      </c>
      <c r="J14" s="11">
        <f t="shared" si="3"/>
        <v>8.7829406828961287E-2</v>
      </c>
      <c r="K14">
        <v>6.4610000000007647E-2</v>
      </c>
      <c r="L14">
        <f t="shared" si="4"/>
        <v>0.88271698740821414</v>
      </c>
      <c r="M14" s="1"/>
      <c r="N14" s="1">
        <f>4.316+2.153-2*p</f>
        <v>4.3389999999999995</v>
      </c>
    </row>
    <row r="15" spans="2:19" x14ac:dyDescent="0.25">
      <c r="B15" s="8">
        <v>8.3333333333333297E-3</v>
      </c>
      <c r="C15" s="7">
        <v>9.9600000000000001E-3</v>
      </c>
      <c r="D15" s="2"/>
      <c r="E15" s="7">
        <v>0.13350751988895312</v>
      </c>
      <c r="F15" s="10" t="str">
        <f t="shared" si="1"/>
        <v/>
      </c>
      <c r="G15" s="2">
        <v>7.6284755566464871E-2</v>
      </c>
      <c r="H15" s="11">
        <f t="shared" si="0"/>
        <v>1.9814966888934998E-2</v>
      </c>
      <c r="I15" s="11">
        <f t="shared" si="2"/>
        <v>0.50265034788232865</v>
      </c>
      <c r="J15" s="11">
        <f t="shared" si="3"/>
        <v>8.9162297474019714E-2</v>
      </c>
      <c r="K15">
        <v>6.4610000000007647E-2</v>
      </c>
      <c r="L15">
        <f t="shared" si="4"/>
        <v>0.84695820967420787</v>
      </c>
      <c r="M15" s="1"/>
      <c r="N15" s="1"/>
    </row>
    <row r="16" spans="2:19" x14ac:dyDescent="0.25">
      <c r="B16" s="8">
        <v>9.02777777777777E-3</v>
      </c>
      <c r="C16" s="7">
        <v>9.9600000000000001E-3</v>
      </c>
      <c r="D16" s="2"/>
      <c r="E16" s="7">
        <v>0.13350751988895312</v>
      </c>
      <c r="F16" s="10" t="str">
        <f t="shared" si="1"/>
        <v/>
      </c>
      <c r="G16" s="2">
        <v>7.7560970535935247E-2</v>
      </c>
      <c r="H16" s="11">
        <f t="shared" si="0"/>
        <v>2.0332469805422925E-2</v>
      </c>
      <c r="I16" s="11">
        <f t="shared" si="2"/>
        <v>0.48985686910222498</v>
      </c>
      <c r="J16" s="11">
        <f t="shared" si="3"/>
        <v>8.9791335072460954E-2</v>
      </c>
      <c r="K16">
        <v>6.4610000000007647E-2</v>
      </c>
      <c r="L16">
        <f t="shared" si="4"/>
        <v>0.83302206707267534</v>
      </c>
      <c r="M16" s="1"/>
      <c r="N16" s="1"/>
    </row>
    <row r="17" spans="2:14" x14ac:dyDescent="0.25">
      <c r="B17" s="8">
        <v>9.7222222222222206E-3</v>
      </c>
      <c r="C17" s="7">
        <v>9.9600000000000001E-3</v>
      </c>
      <c r="D17" s="2"/>
      <c r="E17" s="7">
        <v>0.13350751988895312</v>
      </c>
      <c r="F17" s="10" t="str">
        <f t="shared" si="1"/>
        <v/>
      </c>
      <c r="G17" s="2">
        <v>7.8689308979876346E-2</v>
      </c>
      <c r="H17" s="11">
        <f t="shared" si="0"/>
        <v>2.0795107450902357E-2</v>
      </c>
      <c r="I17" s="11">
        <f t="shared" si="2"/>
        <v>0.47895881391888689</v>
      </c>
      <c r="J17" s="11">
        <f t="shared" si="3"/>
        <v>9.0381538614462839E-2</v>
      </c>
      <c r="K17">
        <v>6.4610000000007647E-2</v>
      </c>
      <c r="L17">
        <f t="shared" si="4"/>
        <v>0.8210772319341465</v>
      </c>
      <c r="M17" s="1"/>
      <c r="N17" s="1"/>
    </row>
    <row r="18" spans="2:14" x14ac:dyDescent="0.25">
      <c r="B18" s="8">
        <v>1.0416666666666701E-2</v>
      </c>
      <c r="C18" s="7">
        <v>1.145E-2</v>
      </c>
      <c r="D18" s="2"/>
      <c r="E18" s="7">
        <v>0.15344335985193747</v>
      </c>
      <c r="F18" s="10" t="str">
        <f t="shared" si="1"/>
        <v/>
      </c>
      <c r="G18" s="2">
        <v>7.955696926047183E-2</v>
      </c>
      <c r="H18" s="11">
        <f t="shared" si="0"/>
        <v>2.1154117079662298E-2</v>
      </c>
      <c r="I18" s="11">
        <f t="shared" si="2"/>
        <v>0.5412657950639832</v>
      </c>
      <c r="J18" s="11">
        <f t="shared" si="3"/>
        <v>9.4489113037548575E-2</v>
      </c>
      <c r="K18">
        <v>6.9430000000005779E-2</v>
      </c>
      <c r="L18">
        <f t="shared" si="4"/>
        <v>0.87270795563729864</v>
      </c>
      <c r="M18" s="1"/>
      <c r="N18" s="1"/>
    </row>
    <row r="19" spans="2:14" x14ac:dyDescent="0.25">
      <c r="B19" s="8">
        <v>1.1111111111111099E-2</v>
      </c>
      <c r="C19" s="7">
        <v>1.145E-2</v>
      </c>
      <c r="D19" s="2"/>
      <c r="E19" s="7">
        <v>0.15344335985193747</v>
      </c>
      <c r="F19" s="10" t="str">
        <f t="shared" si="1"/>
        <v/>
      </c>
      <c r="G19" s="2">
        <v>8.2101242730422158E-2</v>
      </c>
      <c r="H19" s="11">
        <f t="shared" si="0"/>
        <v>2.2223167408119717E-2</v>
      </c>
      <c r="I19" s="11">
        <f t="shared" si="2"/>
        <v>0.51522808561557676</v>
      </c>
      <c r="J19" s="11">
        <f t="shared" si="3"/>
        <v>9.5631313077368746E-2</v>
      </c>
      <c r="K19">
        <v>6.9430000000005779E-2</v>
      </c>
      <c r="L19">
        <f t="shared" si="4"/>
        <v>0.84566320424622365</v>
      </c>
      <c r="M19" s="1"/>
      <c r="N19" s="1"/>
    </row>
    <row r="20" spans="2:14" x14ac:dyDescent="0.25">
      <c r="B20" s="8">
        <v>1.18055555555555E-2</v>
      </c>
      <c r="C20" s="7">
        <v>1.145E-2</v>
      </c>
      <c r="D20" s="2"/>
      <c r="E20" s="7">
        <v>0.15344335985193747</v>
      </c>
      <c r="F20" s="10">
        <f t="shared" si="1"/>
        <v>0.11866666666666667</v>
      </c>
      <c r="G20" s="2">
        <v>8.6439536203343631E-2</v>
      </c>
      <c r="H20" s="11">
        <f t="shared" si="0"/>
        <v>2.4102135892464467E-2</v>
      </c>
      <c r="I20" s="11">
        <f t="shared" si="2"/>
        <v>0.4750616315120787</v>
      </c>
      <c r="J20" s="11">
        <f t="shared" si="3"/>
        <v>9.7942265751504595E-2</v>
      </c>
      <c r="K20">
        <v>6.9430000000005779E-2</v>
      </c>
      <c r="L20">
        <f t="shared" si="4"/>
        <v>0.80322041336126593</v>
      </c>
      <c r="M20" s="1"/>
      <c r="N20" s="1">
        <f>4.539+4.711-2*p</f>
        <v>7.12</v>
      </c>
    </row>
    <row r="21" spans="2:14" x14ac:dyDescent="0.25">
      <c r="B21" s="8">
        <v>1.2500000000000001E-2</v>
      </c>
      <c r="C21" s="7">
        <v>1.145E-2</v>
      </c>
      <c r="D21" s="2"/>
      <c r="E21" s="7">
        <v>0.15344335985193747</v>
      </c>
      <c r="F21" s="10" t="str">
        <f t="shared" si="1"/>
        <v/>
      </c>
      <c r="G21" s="2">
        <v>8.9102423931225014E-2</v>
      </c>
      <c r="H21" s="11">
        <f t="shared" si="0"/>
        <v>2.5290499008516067E-2</v>
      </c>
      <c r="I21" s="11">
        <f t="shared" si="2"/>
        <v>0.4527391885839992</v>
      </c>
      <c r="J21" s="11">
        <f t="shared" si="3"/>
        <v>9.9549558124889539E-2</v>
      </c>
      <c r="K21">
        <v>6.9430000000005779E-2</v>
      </c>
      <c r="L21">
        <f t="shared" si="4"/>
        <v>0.77921561430917208</v>
      </c>
      <c r="M21" s="1"/>
      <c r="N21" s="1"/>
    </row>
    <row r="22" spans="2:14" x14ac:dyDescent="0.25">
      <c r="B22" s="8">
        <v>1.3194444444444399E-2</v>
      </c>
      <c r="C22" s="7">
        <v>1.2500000000000001E-2</v>
      </c>
      <c r="D22" s="2"/>
      <c r="E22" s="7">
        <v>0.16750000000000001</v>
      </c>
      <c r="F22" s="10" t="str">
        <f t="shared" si="1"/>
        <v/>
      </c>
      <c r="G22" s="2">
        <v>9.2838410961990595E-2</v>
      </c>
      <c r="H22" s="11">
        <f t="shared" si="0"/>
        <v>2.7002675646003175E-2</v>
      </c>
      <c r="I22" s="11">
        <f t="shared" si="2"/>
        <v>0.46291708880524213</v>
      </c>
      <c r="J22" s="11">
        <f t="shared" si="3"/>
        <v>0.10376054302661447</v>
      </c>
      <c r="K22">
        <v>7.2620000000004542E-2</v>
      </c>
      <c r="L22">
        <f t="shared" si="4"/>
        <v>0.78221933408291788</v>
      </c>
      <c r="M22" s="1"/>
      <c r="N22" s="1"/>
    </row>
    <row r="23" spans="2:14" x14ac:dyDescent="0.25">
      <c r="B23" s="8">
        <v>1.38888888888888E-2</v>
      </c>
      <c r="C23" s="7">
        <v>1.2500000000000001E-2</v>
      </c>
      <c r="D23" s="2"/>
      <c r="E23" s="7">
        <v>0.16750000000000001</v>
      </c>
      <c r="F23" s="10" t="str">
        <f t="shared" si="1"/>
        <v/>
      </c>
      <c r="G23" s="2">
        <v>9.2751863760501332E-2</v>
      </c>
      <c r="H23" s="11">
        <f t="shared" si="0"/>
        <v>2.6962418145633316E-2</v>
      </c>
      <c r="I23" s="11">
        <f t="shared" si="2"/>
        <v>0.46360826883120021</v>
      </c>
      <c r="J23" s="11">
        <f t="shared" si="3"/>
        <v>0.103706635775214</v>
      </c>
      <c r="K23">
        <v>7.2620000000004542E-2</v>
      </c>
      <c r="L23">
        <f t="shared" si="4"/>
        <v>0.78294922663246791</v>
      </c>
      <c r="M23" s="1"/>
      <c r="N23" s="1"/>
    </row>
    <row r="24" spans="2:14" x14ac:dyDescent="0.25">
      <c r="B24" s="8">
        <v>1.4583333333333301E-2</v>
      </c>
      <c r="C24" s="7">
        <v>1.2500000000000001E-2</v>
      </c>
      <c r="D24" s="2"/>
      <c r="E24" s="7">
        <v>0.16750000000000001</v>
      </c>
      <c r="F24" s="10">
        <f t="shared" si="1"/>
        <v>0.146035</v>
      </c>
      <c r="G24" s="2">
        <v>9.5738739239063717E-2</v>
      </c>
      <c r="H24" s="11">
        <f t="shared" si="0"/>
        <v>2.8368044547225853E-2</v>
      </c>
      <c r="I24" s="11">
        <f t="shared" si="2"/>
        <v>0.44063664589889368</v>
      </c>
      <c r="J24" s="11">
        <f t="shared" si="3"/>
        <v>0.10563479702239842</v>
      </c>
      <c r="K24">
        <v>7.2620000000004542E-2</v>
      </c>
      <c r="L24">
        <f t="shared" si="4"/>
        <v>0.75852262707021145</v>
      </c>
      <c r="M24" s="1"/>
      <c r="N24" s="1">
        <f>3.91+4.893+3.1541-3*p</f>
        <v>8.7621000000000002</v>
      </c>
    </row>
    <row r="25" spans="2:14" x14ac:dyDescent="0.25">
      <c r="B25" s="8">
        <v>1.5277777777777699E-2</v>
      </c>
      <c r="C25" s="7">
        <v>1.2500000000000001E-2</v>
      </c>
      <c r="D25" s="2"/>
      <c r="E25" s="7">
        <v>0.16750000000000001</v>
      </c>
      <c r="F25" s="10" t="str">
        <f t="shared" si="1"/>
        <v/>
      </c>
      <c r="G25" s="2">
        <v>0.10011453902721731</v>
      </c>
      <c r="H25" s="11">
        <f t="shared" si="0"/>
        <v>3.0487841519752437E-2</v>
      </c>
      <c r="I25" s="11">
        <f t="shared" si="2"/>
        <v>0.40999950724296147</v>
      </c>
      <c r="J25" s="11">
        <f t="shared" si="3"/>
        <v>0.10868230640435653</v>
      </c>
      <c r="K25">
        <v>7.2620000000004542E-2</v>
      </c>
      <c r="L25">
        <f t="shared" si="4"/>
        <v>0.72536916920989813</v>
      </c>
      <c r="M25" s="1"/>
      <c r="N25" s="1"/>
    </row>
    <row r="26" spans="2:14" x14ac:dyDescent="0.25">
      <c r="B26" s="8">
        <v>1.59722222222222E-2</v>
      </c>
      <c r="C26" s="7">
        <v>1.162E-2</v>
      </c>
      <c r="D26" s="2"/>
      <c r="E26" s="7">
        <v>0.15577303531589157</v>
      </c>
      <c r="F26" s="10" t="str">
        <f t="shared" si="1"/>
        <v/>
      </c>
      <c r="G26" s="2">
        <v>0.10034823987772799</v>
      </c>
      <c r="H26" s="11">
        <f t="shared" si="0"/>
        <v>3.0603079029931854E-2</v>
      </c>
      <c r="I26" s="11">
        <f t="shared" si="2"/>
        <v>0.3797003559228424</v>
      </c>
      <c r="J26" s="11">
        <f t="shared" si="3"/>
        <v>0.10769647434704162</v>
      </c>
      <c r="K26">
        <v>6.9950000000005577E-2</v>
      </c>
      <c r="L26">
        <f t="shared" si="4"/>
        <v>0.69707251552431848</v>
      </c>
      <c r="M26" s="1"/>
      <c r="N26" s="1"/>
    </row>
    <row r="27" spans="2:14" x14ac:dyDescent="0.25">
      <c r="B27" s="8">
        <v>1.6666666666666601E-2</v>
      </c>
      <c r="C27" s="7">
        <v>1.162E-2</v>
      </c>
      <c r="D27" s="2"/>
      <c r="E27" s="7">
        <v>0.15577303531589157</v>
      </c>
      <c r="F27" s="10" t="str">
        <f t="shared" si="1"/>
        <v/>
      </c>
      <c r="G27" s="2">
        <v>0.10033530775194663</v>
      </c>
      <c r="H27" s="11">
        <f t="shared" si="0"/>
        <v>3.0596696854720818E-2</v>
      </c>
      <c r="I27" s="11">
        <f t="shared" si="2"/>
        <v>0.37977955774683991</v>
      </c>
      <c r="J27" s="11">
        <f t="shared" si="3"/>
        <v>0.10768660808234343</v>
      </c>
      <c r="K27">
        <v>6.9950000000005577E-2</v>
      </c>
      <c r="L27">
        <f t="shared" si="4"/>
        <v>0.69716236056143921</v>
      </c>
      <c r="M27" s="1"/>
      <c r="N27" s="1"/>
    </row>
    <row r="28" spans="2:14" x14ac:dyDescent="0.25">
      <c r="B28" s="8">
        <v>1.7361111111111101E-2</v>
      </c>
      <c r="C28" s="7">
        <v>1.162E-2</v>
      </c>
      <c r="D28" s="2"/>
      <c r="E28" s="7">
        <v>0.15577303531589157</v>
      </c>
      <c r="F28" s="10">
        <f t="shared" si="1"/>
        <v>0.14296666666666666</v>
      </c>
      <c r="G28" s="2">
        <v>9.7585528669999283E-2</v>
      </c>
      <c r="H28" s="11">
        <f t="shared" si="0"/>
        <v>2.9253920053134329E-2</v>
      </c>
      <c r="I28" s="11">
        <f t="shared" si="2"/>
        <v>0.39721172338252175</v>
      </c>
      <c r="J28" s="11">
        <f t="shared" si="3"/>
        <v>0.10562717766044337</v>
      </c>
      <c r="K28">
        <v>6.9950000000005577E-2</v>
      </c>
      <c r="L28">
        <f t="shared" si="4"/>
        <v>0.71680710196849406</v>
      </c>
      <c r="M28" s="1"/>
      <c r="N28" s="1">
        <f>4.269+4.907+2.597-3*p</f>
        <v>8.5779999999999994</v>
      </c>
    </row>
    <row r="29" spans="2:14" x14ac:dyDescent="0.25">
      <c r="B29" s="8">
        <v>1.8055555555555498E-2</v>
      </c>
      <c r="C29" s="7">
        <v>1.162E-2</v>
      </c>
      <c r="D29" s="2"/>
      <c r="E29" s="7">
        <v>0.15577303531589157</v>
      </c>
      <c r="F29" s="10" t="str">
        <f t="shared" si="1"/>
        <v/>
      </c>
      <c r="G29" s="2">
        <v>9.6809263731723647E-2</v>
      </c>
      <c r="H29" s="11">
        <f t="shared" si="0"/>
        <v>2.8879996524902501E-2</v>
      </c>
      <c r="I29" s="11">
        <f t="shared" si="2"/>
        <v>0.40235461905199205</v>
      </c>
      <c r="J29" s="11">
        <f t="shared" si="3"/>
        <v>0.10506049917884258</v>
      </c>
      <c r="K29">
        <v>6.9950000000005577E-2</v>
      </c>
      <c r="L29">
        <f t="shared" si="4"/>
        <v>0.72255481865712712</v>
      </c>
      <c r="M29" s="1"/>
      <c r="N29" s="1"/>
    </row>
    <row r="30" spans="2:14" x14ac:dyDescent="0.25">
      <c r="B30" s="8">
        <v>1.8749999999999999E-2</v>
      </c>
      <c r="C30" s="7">
        <v>1.0749999999999999E-2</v>
      </c>
      <c r="D30" s="2"/>
      <c r="E30" s="7">
        <v>0.14404607063178312</v>
      </c>
      <c r="F30" s="10" t="str">
        <f t="shared" si="1"/>
        <v/>
      </c>
      <c r="G30" s="2">
        <v>9.6214159849269218E-2</v>
      </c>
      <c r="H30" s="11">
        <f t="shared" si="0"/>
        <v>2.8594871091058745E-2</v>
      </c>
      <c r="I30" s="11">
        <f t="shared" si="2"/>
        <v>0.37594154440379307</v>
      </c>
      <c r="J30" s="11">
        <f t="shared" si="3"/>
        <v>0.10341762798426968</v>
      </c>
      <c r="K30">
        <v>6.7210000000006639E-2</v>
      </c>
      <c r="L30">
        <f t="shared" si="4"/>
        <v>0.69854582844457613</v>
      </c>
      <c r="M30" s="1"/>
      <c r="N30" s="1"/>
    </row>
    <row r="31" spans="2:14" x14ac:dyDescent="0.25">
      <c r="B31" s="8">
        <v>1.94444444444444E-2</v>
      </c>
      <c r="C31" s="7">
        <v>1.0749999999999999E-2</v>
      </c>
      <c r="D31" s="2"/>
      <c r="E31" s="7">
        <v>0.14404607063178312</v>
      </c>
      <c r="F31" s="10" t="str">
        <f t="shared" si="1"/>
        <v/>
      </c>
      <c r="G31" s="2">
        <v>9.0630011245433378E-2</v>
      </c>
      <c r="H31" s="11">
        <f t="shared" si="0"/>
        <v>2.5984242218806484E-2</v>
      </c>
      <c r="I31" s="11">
        <f t="shared" si="2"/>
        <v>0.41371227644343328</v>
      </c>
      <c r="J31" s="11">
        <f t="shared" si="3"/>
        <v>9.9353652819337945E-2</v>
      </c>
      <c r="K31">
        <v>6.7210000000006639E-2</v>
      </c>
      <c r="L31">
        <f t="shared" si="4"/>
        <v>0.7415865790637115</v>
      </c>
      <c r="M31" s="1"/>
      <c r="N31" s="1"/>
    </row>
    <row r="32" spans="2:14" x14ac:dyDescent="0.25">
      <c r="B32" s="8">
        <v>2.01388888888888E-2</v>
      </c>
      <c r="C32" s="7">
        <v>1.0749999999999999E-2</v>
      </c>
      <c r="D32" s="2"/>
      <c r="E32" s="7">
        <v>0.14404607063178312</v>
      </c>
      <c r="F32" s="10">
        <f t="shared" si="1"/>
        <v>0.12344999999999999</v>
      </c>
      <c r="G32" s="2">
        <v>8.5711798223865071E-2</v>
      </c>
      <c r="H32" s="11">
        <f t="shared" si="0"/>
        <v>2.3782006063157946E-2</v>
      </c>
      <c r="I32" s="11">
        <f t="shared" si="2"/>
        <v>0.45202242281207022</v>
      </c>
      <c r="J32" s="11">
        <f t="shared" si="3"/>
        <v>9.612587930056711E-2</v>
      </c>
      <c r="K32">
        <v>6.7210000000006639E-2</v>
      </c>
      <c r="L32">
        <f t="shared" si="4"/>
        <v>0.78413942295861316</v>
      </c>
      <c r="M32" s="1"/>
      <c r="N32" s="1">
        <f>4.55+4.987-2*p</f>
        <v>7.4069999999999991</v>
      </c>
    </row>
    <row r="33" spans="2:14" x14ac:dyDescent="0.25">
      <c r="B33" s="8">
        <v>2.0833333333333301E-2</v>
      </c>
      <c r="C33" s="7">
        <v>1.0749999999999999E-2</v>
      </c>
      <c r="D33" s="2"/>
      <c r="E33" s="7">
        <v>0.14404607063178312</v>
      </c>
      <c r="F33" s="10" t="str">
        <f t="shared" si="1"/>
        <v/>
      </c>
      <c r="G33" s="2">
        <v>8.5821625790630837E-2</v>
      </c>
      <c r="H33" s="11">
        <f t="shared" si="0"/>
        <v>2.3830191366212609E-2</v>
      </c>
      <c r="I33" s="11">
        <f t="shared" si="2"/>
        <v>0.45110842102769577</v>
      </c>
      <c r="J33" s="11">
        <f t="shared" si="3"/>
        <v>9.6193634328964217E-2</v>
      </c>
      <c r="K33">
        <v>6.7210000000006639E-2</v>
      </c>
      <c r="L33">
        <f t="shared" si="4"/>
        <v>0.78313594482550541</v>
      </c>
      <c r="M33" s="1"/>
      <c r="N33" s="1"/>
    </row>
    <row r="34" spans="2:14" x14ac:dyDescent="0.25">
      <c r="B34" s="8">
        <v>2.1527777777777701E-2</v>
      </c>
      <c r="C34" s="7">
        <v>9.8700000000000003E-3</v>
      </c>
      <c r="D34" s="2"/>
      <c r="E34" s="7">
        <v>0.13231910594767465</v>
      </c>
      <c r="F34" s="10" t="str">
        <f t="shared" si="1"/>
        <v/>
      </c>
      <c r="G34" s="2">
        <v>8.6895950379344875E-2</v>
      </c>
      <c r="H34" s="11">
        <f t="shared" si="0"/>
        <v>2.4303926775727572E-2</v>
      </c>
      <c r="I34" s="11">
        <f t="shared" si="2"/>
        <v>0.40610721432296315</v>
      </c>
      <c r="J34" s="11">
        <f t="shared" si="3"/>
        <v>9.530181528888397E-2</v>
      </c>
      <c r="K34">
        <v>6.4300000000007768E-2</v>
      </c>
      <c r="L34">
        <f t="shared" si="4"/>
        <v>0.73996543819712735</v>
      </c>
      <c r="M34" s="1"/>
      <c r="N34" s="1"/>
    </row>
    <row r="35" spans="2:14" x14ac:dyDescent="0.25">
      <c r="B35" s="8">
        <v>2.2222222222222199E-2</v>
      </c>
      <c r="C35" s="7">
        <v>9.8700000000000003E-3</v>
      </c>
      <c r="D35" s="2"/>
      <c r="E35" s="7">
        <v>0.13231910594767465</v>
      </c>
      <c r="F35" s="10" t="str">
        <f t="shared" si="1"/>
        <v/>
      </c>
      <c r="G35" s="2">
        <v>8.3525244658118253E-2</v>
      </c>
      <c r="H35" s="11">
        <f t="shared" si="0"/>
        <v>2.283212186518321E-2</v>
      </c>
      <c r="I35" s="11">
        <f t="shared" si="2"/>
        <v>0.43228570950520379</v>
      </c>
      <c r="J35" s="11">
        <f t="shared" si="3"/>
        <v>9.3049757127150745E-2</v>
      </c>
      <c r="K35">
        <v>6.4300000000007768E-2</v>
      </c>
      <c r="L35">
        <f t="shared" si="4"/>
        <v>0.76982713745045128</v>
      </c>
      <c r="M35" s="1"/>
      <c r="N35" s="1"/>
    </row>
    <row r="36" spans="2:14" x14ac:dyDescent="0.25">
      <c r="B36" s="8">
        <v>2.2916666666666599E-2</v>
      </c>
      <c r="C36" s="7">
        <v>9.8700000000000003E-3</v>
      </c>
      <c r="D36" s="2"/>
      <c r="E36" s="7">
        <v>0.13231910594767465</v>
      </c>
      <c r="F36" s="10">
        <f t="shared" si="1"/>
        <v>0.10983333333333332</v>
      </c>
      <c r="G36" s="2">
        <v>8.2275691183038457E-2</v>
      </c>
      <c r="H36" s="11">
        <f t="shared" ref="H36:H58" si="5">G36*(w+G36/TAN(RADIANS(alpha)))</f>
        <v>2.2297358221998159E-2</v>
      </c>
      <c r="I36" s="11">
        <f t="shared" si="2"/>
        <v>0.44265333595719164</v>
      </c>
      <c r="J36" s="11">
        <f t="shared" si="3"/>
        <v>9.2262540104242854E-2</v>
      </c>
      <c r="K36">
        <v>6.4300000000007768E-2</v>
      </c>
      <c r="L36">
        <f t="shared" si="4"/>
        <v>0.78151880677562191</v>
      </c>
      <c r="M36" s="1"/>
      <c r="N36" s="1">
        <f>4.175+3.907+1.703-3*p</f>
        <v>6.59</v>
      </c>
    </row>
    <row r="37" spans="2:14" x14ac:dyDescent="0.25">
      <c r="B37" s="8">
        <v>2.36111111111111E-2</v>
      </c>
      <c r="C37" s="7">
        <v>9.8700000000000003E-3</v>
      </c>
      <c r="D37" s="2"/>
      <c r="E37" s="7">
        <v>0.13231910594767465</v>
      </c>
      <c r="F37" s="10" t="str">
        <f t="shared" si="1"/>
        <v/>
      </c>
      <c r="G37" s="2">
        <v>8.1013451838871833E-2</v>
      </c>
      <c r="H37" s="11">
        <f t="shared" si="5"/>
        <v>2.1763123280834455E-2</v>
      </c>
      <c r="I37" s="11">
        <f t="shared" si="2"/>
        <v>0.45351946375692997</v>
      </c>
      <c r="J37" s="11">
        <f t="shared" si="3"/>
        <v>9.1496627374364869E-2</v>
      </c>
      <c r="K37">
        <v>6.4300000000007768E-2</v>
      </c>
      <c r="L37">
        <f t="shared" si="4"/>
        <v>0.79369534985244727</v>
      </c>
      <c r="M37" s="1"/>
      <c r="N37" s="1"/>
    </row>
    <row r="38" spans="2:14" x14ac:dyDescent="0.25">
      <c r="B38" s="8">
        <v>2.43055555555555E-2</v>
      </c>
      <c r="C38" s="7">
        <v>8.9999999999999993E-3</v>
      </c>
      <c r="D38" s="2"/>
      <c r="E38" s="7">
        <v>0.12059214126356621</v>
      </c>
      <c r="F38" s="10" t="str">
        <f t="shared" si="1"/>
        <v/>
      </c>
      <c r="G38" s="2">
        <v>8.1486277607156529E-2</v>
      </c>
      <c r="H38" s="11">
        <f t="shared" si="5"/>
        <v>2.1962542442541127E-2</v>
      </c>
      <c r="I38" s="11">
        <f t="shared" si="2"/>
        <v>0.40978862185678144</v>
      </c>
      <c r="J38" s="11">
        <f t="shared" si="3"/>
        <v>9.004523349927071E-2</v>
      </c>
      <c r="K38">
        <v>6.1280000000008092E-2</v>
      </c>
      <c r="L38">
        <f t="shared" si="4"/>
        <v>0.75202846171765958</v>
      </c>
      <c r="M38" s="1"/>
      <c r="N38" s="1"/>
    </row>
    <row r="39" spans="2:14" x14ac:dyDescent="0.25">
      <c r="B39" s="8">
        <v>2.5000000000000001E-2</v>
      </c>
      <c r="C39" s="7">
        <v>8.9999999999999993E-3</v>
      </c>
      <c r="D39" s="2"/>
      <c r="E39" s="7">
        <v>0.12059214126356621</v>
      </c>
      <c r="F39" s="10" t="str">
        <f t="shared" si="1"/>
        <v/>
      </c>
      <c r="G39" s="2">
        <v>7.978503097575701E-2</v>
      </c>
      <c r="H39" s="11">
        <f t="shared" si="5"/>
        <v>2.1248951189826136E-2</v>
      </c>
      <c r="I39" s="11">
        <f t="shared" si="2"/>
        <v>0.42355031641792951</v>
      </c>
      <c r="J39" s="11">
        <f t="shared" si="3"/>
        <v>8.8928500422124399E-2</v>
      </c>
      <c r="K39">
        <v>6.1280000000008092E-2</v>
      </c>
      <c r="L39">
        <f t="shared" si="4"/>
        <v>0.76806387427020306</v>
      </c>
      <c r="M39" s="1"/>
      <c r="N39" s="1"/>
    </row>
    <row r="40" spans="2:14" x14ac:dyDescent="0.25">
      <c r="B40" s="8">
        <v>2.5694444444444402E-2</v>
      </c>
      <c r="C40" s="7">
        <v>8.9999999999999993E-3</v>
      </c>
      <c r="D40" s="2"/>
      <c r="E40" s="7">
        <v>0.12059214126356621</v>
      </c>
      <c r="F40" s="10">
        <f t="shared" si="1"/>
        <v>0.10516666666666669</v>
      </c>
      <c r="G40" s="2">
        <v>7.9139673650364187E-2</v>
      </c>
      <c r="H40" s="11">
        <f t="shared" si="5"/>
        <v>2.0981100559315808E-2</v>
      </c>
      <c r="I40" s="11">
        <f t="shared" si="2"/>
        <v>0.42895747887752789</v>
      </c>
      <c r="J40" s="11">
        <f t="shared" si="3"/>
        <v>8.8518089485479623E-2</v>
      </c>
      <c r="K40">
        <v>6.1280000000008092E-2</v>
      </c>
      <c r="L40">
        <f t="shared" si="4"/>
        <v>0.77432717590851596</v>
      </c>
      <c r="M40" s="1"/>
      <c r="N40" s="1">
        <f>4.117+4.323-2*p</f>
        <v>6.3100000000000014</v>
      </c>
    </row>
    <row r="41" spans="2:14" x14ac:dyDescent="0.25">
      <c r="B41" s="8">
        <v>2.6388888888888799E-2</v>
      </c>
      <c r="C41" s="7">
        <v>8.9999999999999993E-3</v>
      </c>
      <c r="D41" s="2"/>
      <c r="E41" s="7">
        <v>0.12059214126356621</v>
      </c>
      <c r="F41" s="10" t="str">
        <f t="shared" si="1"/>
        <v/>
      </c>
      <c r="G41" s="2">
        <v>7.8829196684086125E-2</v>
      </c>
      <c r="H41" s="11">
        <f t="shared" si="5"/>
        <v>2.0852797128210285E-2</v>
      </c>
      <c r="I41" s="11">
        <f t="shared" si="2"/>
        <v>0.43159677546685243</v>
      </c>
      <c r="J41" s="11">
        <f t="shared" si="3"/>
        <v>8.8323374899854964E-2</v>
      </c>
      <c r="K41">
        <v>6.1280000000008092E-2</v>
      </c>
      <c r="L41">
        <f t="shared" si="4"/>
        <v>0.77737694379396327</v>
      </c>
      <c r="M41" s="1"/>
      <c r="N41" s="1"/>
    </row>
    <row r="42" spans="2:14" x14ac:dyDescent="0.25">
      <c r="B42" s="8">
        <v>2.70833333333333E-2</v>
      </c>
      <c r="C42" s="7">
        <v>8.1200000000000005E-3</v>
      </c>
      <c r="D42" s="2"/>
      <c r="E42" s="7">
        <v>0.10886517657945778</v>
      </c>
      <c r="F42" s="10" t="str">
        <f t="shared" si="1"/>
        <v/>
      </c>
      <c r="G42" s="2">
        <v>7.877379649213935E-2</v>
      </c>
      <c r="H42" s="11">
        <f t="shared" si="5"/>
        <v>2.0829941298201409E-2</v>
      </c>
      <c r="I42" s="11">
        <f t="shared" si="2"/>
        <v>0.38982347015548879</v>
      </c>
      <c r="J42" s="11">
        <f t="shared" si="3"/>
        <v>8.6519073652387424E-2</v>
      </c>
      <c r="K42">
        <v>5.8070000000007109E-2</v>
      </c>
      <c r="L42">
        <f t="shared" si="4"/>
        <v>0.73717406784884076</v>
      </c>
      <c r="M42" s="1"/>
      <c r="N42" s="1"/>
    </row>
    <row r="43" spans="2:14" x14ac:dyDescent="0.25">
      <c r="B43" s="8">
        <v>2.77777777777777E-2</v>
      </c>
      <c r="C43" s="7">
        <v>8.1200000000000005E-3</v>
      </c>
      <c r="D43" s="2"/>
      <c r="E43" s="7">
        <v>0.10886517657945778</v>
      </c>
      <c r="F43" s="10" t="str">
        <f t="shared" si="1"/>
        <v/>
      </c>
      <c r="G43" s="2">
        <v>7.711992170940217E-2</v>
      </c>
      <c r="H43" s="11">
        <f t="shared" si="5"/>
        <v>2.0152933104290782E-2</v>
      </c>
      <c r="I43" s="11">
        <f t="shared" si="2"/>
        <v>0.40291901719612033</v>
      </c>
      <c r="J43" s="11">
        <f t="shared" si="3"/>
        <v>8.5394322036532008E-2</v>
      </c>
      <c r="K43">
        <v>5.8070000000007109E-2</v>
      </c>
      <c r="L43">
        <f t="shared" si="4"/>
        <v>0.75298312955791591</v>
      </c>
      <c r="M43" s="1"/>
      <c r="N43" s="1"/>
    </row>
    <row r="44" spans="2:14" x14ac:dyDescent="0.25">
      <c r="B44" s="8">
        <v>2.8472222222222201E-2</v>
      </c>
      <c r="C44" s="7">
        <v>8.1200000000000005E-3</v>
      </c>
      <c r="D44" s="2"/>
      <c r="E44" s="7">
        <v>0.10886517657945778</v>
      </c>
      <c r="F44" s="10">
        <f t="shared" si="1"/>
        <v>9.955E-2</v>
      </c>
      <c r="G44" s="2">
        <v>7.6320269151448447E-2</v>
      </c>
      <c r="H44" s="11">
        <f t="shared" si="5"/>
        <v>1.9829284786563799E-2</v>
      </c>
      <c r="I44" s="11">
        <f t="shared" si="2"/>
        <v>0.40949535434087175</v>
      </c>
      <c r="J44" s="11">
        <f t="shared" si="3"/>
        <v>8.4866978897970166E-2</v>
      </c>
      <c r="K44">
        <v>5.8070000000007109E-2</v>
      </c>
      <c r="L44">
        <f t="shared" si="4"/>
        <v>0.7608725787480406</v>
      </c>
      <c r="M44" s="1"/>
      <c r="N44" s="1">
        <f>4.344+3.759-2*p</f>
        <v>5.9729999999999999</v>
      </c>
    </row>
    <row r="45" spans="2:14" x14ac:dyDescent="0.25">
      <c r="B45" s="8">
        <v>2.9166666666666601E-2</v>
      </c>
      <c r="C45" s="7">
        <v>8.1200000000000005E-3</v>
      </c>
      <c r="D45" s="2"/>
      <c r="E45" s="7">
        <v>0.10886517657945778</v>
      </c>
      <c r="F45" s="10" t="str">
        <f t="shared" si="1"/>
        <v/>
      </c>
      <c r="G45" s="2">
        <v>7.565588463377787E-2</v>
      </c>
      <c r="H45" s="11">
        <f t="shared" si="5"/>
        <v>1.9562212150317285E-2</v>
      </c>
      <c r="I45" s="11">
        <f t="shared" si="2"/>
        <v>0.41508597992933532</v>
      </c>
      <c r="J45" s="11">
        <f t="shared" si="3"/>
        <v>8.4437554905638035E-2</v>
      </c>
      <c r="K45">
        <v>5.8070000000007109E-2</v>
      </c>
      <c r="L45">
        <f t="shared" si="4"/>
        <v>0.76755430567103244</v>
      </c>
      <c r="M45" s="1"/>
      <c r="N45" s="1"/>
    </row>
    <row r="46" spans="2:14" x14ac:dyDescent="0.25">
      <c r="B46" s="8">
        <v>2.9861111111111099E-2</v>
      </c>
      <c r="C46" s="7">
        <v>7.2500000000000004E-3</v>
      </c>
      <c r="D46" s="2"/>
      <c r="E46" s="7">
        <v>9.7138211895349325E-2</v>
      </c>
      <c r="F46" s="10" t="str">
        <f t="shared" si="1"/>
        <v/>
      </c>
      <c r="G46" s="2">
        <v>7.6000061594071591E-2</v>
      </c>
      <c r="H46" s="11">
        <f t="shared" si="5"/>
        <v>1.970035904232988E-2</v>
      </c>
      <c r="I46" s="11">
        <f t="shared" si="2"/>
        <v>0.36801359733708555</v>
      </c>
      <c r="J46" s="11">
        <f t="shared" si="3"/>
        <v>8.29029162232756E-2</v>
      </c>
      <c r="K46">
        <v>5.4690000000006074E-2</v>
      </c>
      <c r="L46">
        <f t="shared" si="4"/>
        <v>0.71960467995557764</v>
      </c>
      <c r="M46" s="1"/>
      <c r="N46" s="1"/>
    </row>
    <row r="47" spans="2:14" x14ac:dyDescent="0.25">
      <c r="B47" s="8">
        <v>3.0555555555555499E-2</v>
      </c>
      <c r="C47" s="7">
        <v>7.2500000000000004E-3</v>
      </c>
      <c r="D47" s="2"/>
      <c r="E47" s="7">
        <v>9.7138211895349325E-2</v>
      </c>
      <c r="F47" s="10" t="str">
        <f t="shared" si="1"/>
        <v/>
      </c>
      <c r="G47" s="2">
        <v>7.3200171109814055E-2</v>
      </c>
      <c r="H47" s="11">
        <f t="shared" si="5"/>
        <v>1.8589450178822169E-2</v>
      </c>
      <c r="I47" s="11">
        <f t="shared" si="2"/>
        <v>0.39000615565593677</v>
      </c>
      <c r="J47" s="11">
        <f t="shared" si="3"/>
        <v>8.0952709409993606E-2</v>
      </c>
      <c r="K47">
        <v>5.4690000000006074E-2</v>
      </c>
      <c r="L47">
        <f t="shared" si="4"/>
        <v>0.74712940107695602</v>
      </c>
      <c r="M47" s="1"/>
      <c r="N47" s="1"/>
    </row>
    <row r="48" spans="2:14" x14ac:dyDescent="0.25">
      <c r="B48" s="8">
        <v>3.125E-2</v>
      </c>
      <c r="C48" s="7">
        <v>7.2500000000000004E-3</v>
      </c>
      <c r="D48" s="2"/>
      <c r="E48" s="7">
        <v>9.7138211895349325E-2</v>
      </c>
      <c r="F48" s="10">
        <f t="shared" si="1"/>
        <v>9.0266666666666662E-2</v>
      </c>
      <c r="G48" s="2">
        <v>7.2247171431180077E-2</v>
      </c>
      <c r="H48" s="11">
        <f t="shared" si="5"/>
        <v>1.821805051370215E-2</v>
      </c>
      <c r="I48" s="11">
        <f t="shared" si="2"/>
        <v>0.39795696002418779</v>
      </c>
      <c r="J48" s="11">
        <f t="shared" si="3"/>
        <v>8.0319023726373395E-2</v>
      </c>
      <c r="K48">
        <v>5.4690000000006074E-2</v>
      </c>
      <c r="L48">
        <f t="shared" si="4"/>
        <v>0.75698465305457252</v>
      </c>
      <c r="M48" s="1"/>
      <c r="N48" s="1">
        <f>3.879+3.667-2*p</f>
        <v>5.4159999999999995</v>
      </c>
    </row>
    <row r="49" spans="2:14" x14ac:dyDescent="0.25">
      <c r="B49" s="8">
        <v>3.19444444444444E-2</v>
      </c>
      <c r="C49" s="7">
        <v>7.2500000000000004E-3</v>
      </c>
      <c r="D49" s="2"/>
      <c r="E49" s="7">
        <v>9.7138211895349325E-2</v>
      </c>
      <c r="F49" s="10" t="str">
        <f t="shared" si="1"/>
        <v/>
      </c>
      <c r="G49" s="2">
        <v>7.2069066590356667E-2</v>
      </c>
      <c r="H49" s="11">
        <f t="shared" si="5"/>
        <v>1.8149018688144683E-2</v>
      </c>
      <c r="I49" s="11">
        <f t="shared" si="2"/>
        <v>0.39947063389911275</v>
      </c>
      <c r="J49" s="11">
        <f t="shared" si="3"/>
        <v>8.0202440053545196E-2</v>
      </c>
      <c r="K49">
        <v>5.4690000000006074E-2</v>
      </c>
      <c r="L49">
        <f t="shared" si="4"/>
        <v>0.75885539507353583</v>
      </c>
      <c r="M49" s="1"/>
      <c r="N49" s="1"/>
    </row>
    <row r="50" spans="2:14" x14ac:dyDescent="0.25">
      <c r="B50" s="8">
        <v>3.2638888888888801E-2</v>
      </c>
      <c r="C50" s="7">
        <v>6.3699999999999998E-3</v>
      </c>
      <c r="D50" s="2"/>
      <c r="E50" s="7">
        <v>8.5411247211240882E-2</v>
      </c>
      <c r="F50" s="10" t="str">
        <f t="shared" si="1"/>
        <v/>
      </c>
      <c r="G50" s="2">
        <v>7.2059215769509008E-2</v>
      </c>
      <c r="H50" s="11">
        <f t="shared" si="5"/>
        <v>1.8145204078340672E-2</v>
      </c>
      <c r="I50" s="11">
        <f t="shared" si="2"/>
        <v>0.35105694995206238</v>
      </c>
      <c r="J50" s="11">
        <f t="shared" si="3"/>
        <v>7.8340611391815057E-2</v>
      </c>
      <c r="K50">
        <v>5.1040000000004956E-2</v>
      </c>
      <c r="L50">
        <f t="shared" si="4"/>
        <v>0.70830634853511576</v>
      </c>
      <c r="M50" s="1"/>
      <c r="N50" s="1"/>
    </row>
    <row r="51" spans="2:14" x14ac:dyDescent="0.25">
      <c r="B51" s="8">
        <v>3.3333333333333298E-2</v>
      </c>
      <c r="C51" s="7">
        <v>6.3699999999999998E-3</v>
      </c>
      <c r="D51" s="2"/>
      <c r="E51" s="7">
        <v>8.5411247211240882E-2</v>
      </c>
      <c r="F51" s="10" t="str">
        <f t="shared" si="1"/>
        <v/>
      </c>
      <c r="G51" s="2">
        <v>6.9743059319331113E-2</v>
      </c>
      <c r="H51" s="11">
        <f t="shared" si="5"/>
        <v>1.7258424534536489E-2</v>
      </c>
      <c r="I51" s="11">
        <f t="shared" si="2"/>
        <v>0.36909510408975921</v>
      </c>
      <c r="J51" s="11">
        <f t="shared" si="3"/>
        <v>7.6686545347008486E-2</v>
      </c>
      <c r="K51">
        <v>5.1040000000004956E-2</v>
      </c>
      <c r="L51">
        <f t="shared" si="4"/>
        <v>0.73182909522665407</v>
      </c>
      <c r="M51" s="1"/>
      <c r="N51" s="1"/>
    </row>
    <row r="52" spans="2:14" x14ac:dyDescent="0.25">
      <c r="B52" s="8">
        <v>3.4027777777777699E-2</v>
      </c>
      <c r="C52" s="7">
        <v>6.3699999999999998E-3</v>
      </c>
      <c r="D52" s="2"/>
      <c r="E52" s="7">
        <v>8.5411247211240882E-2</v>
      </c>
      <c r="F52" s="10">
        <f t="shared" si="1"/>
        <v>9.2883333333333332E-2</v>
      </c>
      <c r="G52" s="2">
        <v>6.9050300879691384E-2</v>
      </c>
      <c r="H52" s="11">
        <f t="shared" si="5"/>
        <v>1.6997107270480587E-2</v>
      </c>
      <c r="I52" s="11">
        <f t="shared" si="2"/>
        <v>0.37476965336701618</v>
      </c>
      <c r="J52" s="11">
        <f t="shared" si="3"/>
        <v>7.6208929477287385E-2</v>
      </c>
      <c r="K52">
        <v>5.1040000000004956E-2</v>
      </c>
      <c r="L52">
        <f t="shared" si="4"/>
        <v>0.73917129034576734</v>
      </c>
      <c r="M52" s="1"/>
      <c r="N52" s="1">
        <f>4.281+3.422-2*p</f>
        <v>5.5729999999999995</v>
      </c>
    </row>
    <row r="53" spans="2:14" x14ac:dyDescent="0.25">
      <c r="B53" s="8">
        <v>3.4722222222222203E-2</v>
      </c>
      <c r="C53" s="7">
        <v>6.3699999999999998E-3</v>
      </c>
      <c r="D53" s="2"/>
      <c r="E53" s="7">
        <v>8.5411247211240882E-2</v>
      </c>
      <c r="F53" s="10" t="str">
        <f t="shared" si="1"/>
        <v/>
      </c>
      <c r="G53" s="2">
        <v>6.9008085624906915E-2</v>
      </c>
      <c r="H53" s="11">
        <f t="shared" si="5"/>
        <v>1.6981241445687242E-2</v>
      </c>
      <c r="I53" s="11">
        <f t="shared" si="2"/>
        <v>0.37511980619166102</v>
      </c>
      <c r="J53" s="11">
        <f t="shared" si="3"/>
        <v>7.6180097296531246E-2</v>
      </c>
      <c r="K53">
        <v>5.1040000000004956E-2</v>
      </c>
      <c r="L53">
        <f t="shared" si="4"/>
        <v>0.73962347365253123</v>
      </c>
      <c r="M53" s="1"/>
      <c r="N53" s="1"/>
    </row>
    <row r="54" spans="2:14" x14ac:dyDescent="0.25">
      <c r="B54" s="8">
        <v>3.5416666666666603E-2</v>
      </c>
      <c r="C54" s="7">
        <v>5.4999999999999997E-3</v>
      </c>
      <c r="D54" s="2"/>
      <c r="E54" s="7">
        <v>0</v>
      </c>
      <c r="F54" s="10" t="str">
        <f t="shared" si="1"/>
        <v/>
      </c>
      <c r="G54" s="2">
        <v>6.8801118717289375E-2</v>
      </c>
      <c r="H54" s="11">
        <f t="shared" si="5"/>
        <v>1.6903553663312049E-2</v>
      </c>
      <c r="I54" s="11">
        <f t="shared" si="2"/>
        <v>0.32537536837223496</v>
      </c>
      <c r="J54" s="11">
        <f t="shared" si="3"/>
        <v>7.4197098857114424E-2</v>
      </c>
      <c r="K54">
        <v>4.7160000000003768E-2</v>
      </c>
      <c r="L54">
        <f t="shared" si="4"/>
        <v>0.6854539705057543</v>
      </c>
      <c r="M54" s="1"/>
      <c r="N54" s="1"/>
    </row>
    <row r="55" spans="2:14" x14ac:dyDescent="0.25">
      <c r="B55" s="8">
        <v>3.6111111111111101E-2</v>
      </c>
      <c r="C55" s="7">
        <v>5.4999999999999997E-3</v>
      </c>
      <c r="D55" s="2"/>
      <c r="E55" s="7">
        <v>0</v>
      </c>
      <c r="F55" s="10" t="str">
        <f t="shared" si="1"/>
        <v/>
      </c>
      <c r="G55" s="2">
        <v>6.8348502867531316E-2</v>
      </c>
      <c r="H55" s="11">
        <f t="shared" si="5"/>
        <v>1.6734219277339844E-2</v>
      </c>
      <c r="I55" s="11">
        <f t="shared" si="2"/>
        <v>0.3286678576901203</v>
      </c>
      <c r="J55" s="11">
        <f t="shared" si="3"/>
        <v>7.3854239905177241E-2</v>
      </c>
      <c r="K55">
        <v>4.7160000000003768E-2</v>
      </c>
      <c r="L55">
        <f t="shared" si="4"/>
        <v>0.6899931676836617</v>
      </c>
      <c r="M55" s="1"/>
      <c r="N55" s="1"/>
    </row>
    <row r="56" spans="2:14" x14ac:dyDescent="0.25">
      <c r="B56" s="8">
        <v>3.6805555555555501E-2</v>
      </c>
      <c r="C56" s="7">
        <v>5.4999999999999997E-3</v>
      </c>
      <c r="D56" s="2"/>
      <c r="E56" s="7">
        <v>0</v>
      </c>
      <c r="F56" s="10">
        <f t="shared" si="1"/>
        <v>2.4166666666666668E-3</v>
      </c>
      <c r="G56" s="2">
        <v>6.8688391920128378E-2</v>
      </c>
      <c r="H56" s="11">
        <f t="shared" si="5"/>
        <v>1.6861307880890127E-2</v>
      </c>
      <c r="I56" s="11">
        <f t="shared" si="2"/>
        <v>0.32619059202598755</v>
      </c>
      <c r="J56" s="11">
        <f t="shared" si="3"/>
        <v>7.4111445045829921E-2</v>
      </c>
      <c r="K56">
        <v>4.7160000000003768E-2</v>
      </c>
      <c r="L56">
        <f t="shared" si="4"/>
        <v>0.68657889174115383</v>
      </c>
      <c r="M56" s="1"/>
      <c r="N56" s="1">
        <f>1.21-p</f>
        <v>0.14500000000000002</v>
      </c>
    </row>
    <row r="57" spans="2:14" x14ac:dyDescent="0.25">
      <c r="B57" s="8">
        <v>3.7499999999999999E-2</v>
      </c>
      <c r="C57" s="7">
        <v>5.4999999999999997E-3</v>
      </c>
      <c r="D57" s="2"/>
      <c r="E57" s="7">
        <v>0</v>
      </c>
      <c r="F57" s="10" t="str">
        <f t="shared" si="1"/>
        <v/>
      </c>
      <c r="G57" s="2">
        <v>6.9029060078192123E-2</v>
      </c>
      <c r="H57" s="11">
        <f t="shared" si="5"/>
        <v>1.6989123469867144E-2</v>
      </c>
      <c r="I57" s="11">
        <f t="shared" si="2"/>
        <v>0.32373653707062089</v>
      </c>
      <c r="J57" s="11">
        <f t="shared" si="3"/>
        <v>7.4370820803700666E-2</v>
      </c>
      <c r="K57">
        <v>4.7160000000003768E-2</v>
      </c>
      <c r="L57">
        <f t="shared" si="4"/>
        <v>0.68319052796870838</v>
      </c>
      <c r="M57" s="1"/>
      <c r="N57" s="1"/>
    </row>
    <row r="58" spans="2:14" x14ac:dyDescent="0.25">
      <c r="B58" s="8">
        <v>3.8194444444444399E-2</v>
      </c>
      <c r="C58" s="7">
        <v>5.4999999999999997E-3</v>
      </c>
      <c r="D58" s="2"/>
      <c r="E58" s="7">
        <v>0</v>
      </c>
      <c r="F58" s="10" t="str">
        <f t="shared" si="1"/>
        <v/>
      </c>
      <c r="G58" s="2">
        <v>6.9088220520099206E-2</v>
      </c>
      <c r="H58" s="11">
        <f t="shared" si="5"/>
        <v>1.7011364377977442E-2</v>
      </c>
      <c r="I58" s="11">
        <f t="shared" si="2"/>
        <v>0.3233132791582658</v>
      </c>
      <c r="J58" s="11">
        <f t="shared" si="3"/>
        <v>7.4416022583303626E-2</v>
      </c>
      <c r="K58">
        <v>4.7160000000003768E-2</v>
      </c>
      <c r="L58">
        <f t="shared" si="4"/>
        <v>0.68260550995497038</v>
      </c>
      <c r="M58" s="1"/>
      <c r="N58" s="1"/>
    </row>
    <row r="59" spans="2:14" x14ac:dyDescent="0.25">
      <c r="M59" t="s">
        <v>26</v>
      </c>
      <c r="N59">
        <v>2.1379999999999999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2016-09-30T06:52:19Z</dcterms:modified>
</cp:coreProperties>
</file>