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DesignOptimization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N56" i="1"/>
  <c r="N57" i="1"/>
  <c r="N58" i="1"/>
  <c r="F58" i="1" s="1"/>
  <c r="N55" i="1"/>
  <c r="F55" i="1" s="1"/>
  <c r="N54" i="1"/>
  <c r="F54" i="1" s="1"/>
  <c r="N53" i="1"/>
  <c r="F53" i="1" s="1"/>
  <c r="N52" i="1"/>
  <c r="N48" i="1"/>
  <c r="N44" i="1"/>
  <c r="F44" i="1" s="1"/>
  <c r="N40" i="1"/>
  <c r="N37" i="1"/>
  <c r="F37" i="1" s="1"/>
  <c r="N32" i="1"/>
  <c r="N28" i="1"/>
  <c r="F28" i="1" s="1"/>
  <c r="N24" i="1"/>
  <c r="F24" i="1" s="1"/>
  <c r="N19" i="1"/>
  <c r="N15" i="1"/>
  <c r="N14" i="1"/>
  <c r="N13" i="1"/>
  <c r="F13" i="1" s="1"/>
  <c r="N12" i="1"/>
  <c r="F12" i="1" s="1"/>
  <c r="N11" i="1"/>
  <c r="F11" i="1" s="1"/>
  <c r="N10" i="1"/>
  <c r="F10" i="1" s="1"/>
  <c r="N9" i="1"/>
  <c r="F9" i="1" s="1"/>
  <c r="N8" i="1"/>
  <c r="N6" i="1"/>
  <c r="N7" i="1"/>
  <c r="F7" i="1" s="1"/>
  <c r="N5" i="1"/>
  <c r="F5" i="1" s="1"/>
  <c r="N4" i="1"/>
  <c r="F4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  <c r="R3" i="1" l="1"/>
  <c r="R4" i="1"/>
</calcChain>
</file>

<file path=xl/sharedStrings.xml><?xml version="1.0" encoding="utf-8"?>
<sst xmlns="http://schemas.openxmlformats.org/spreadsheetml/2006/main" count="45" uniqueCount="28">
  <si>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</si>
  <si>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</si>
  <si>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</si>
  <si>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</si>
  <si>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</si>
  <si>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</si>
  <si>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</si>
  <si>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</si>
  <si>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</si>
  <si>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</si>
  <si>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</si>
  <si>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</si>
  <si>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</si>
  <si>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</si>
  <si>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</si>
  <si>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</si>
  <si>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</si>
  <si>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</si>
  <si>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</si>
  <si>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</si>
  <si>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</si>
  <si>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</si>
  <si>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</si>
  <si>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</si>
  <si>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t>mean(H0-a)</t>
  </si>
  <si>
    <t>max(H0-a)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</si>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</sst>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"/>
  <sheetViews>
    <sheetView tabSelected="1" workbookViewId="0">
      <selection activeCell="L15" sqref="L15"/>
    </sheetView>
  </sheetViews>
  <sheetFormatPr defaultRowHeight="15.75" x14ac:dyDescent="0.25"/>
  <cols>
    <col min="2" max="7" width="9" style="1"/>
  </cols>
  <sheetData>
    <row r="1" spans="2:19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22</v>
      </c>
      <c r="R1">
        <v>3.6999999999999998E-2</v>
      </c>
      <c r="S1" t="s">
        <v>5</v>
      </c>
    </row>
    <row r="2" spans="2:19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26</v>
      </c>
      <c r="L2" s="12" t="s">
        <v>27</v>
      </c>
      <c r="M2" s="1"/>
      <c r="N2" s="1" t="s">
        <v>12</v>
      </c>
      <c r="Q2" t="s">
        <v>23</v>
      </c>
      <c r="R2">
        <v>0.15</v>
      </c>
      <c r="S2" t="s">
        <v>5</v>
      </c>
    </row>
    <row r="3" spans="2:19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/>
      <c r="N3" s="1" t="s">
        <v>11</v>
      </c>
      <c r="Q3" t="s">
        <v>24</v>
      </c>
      <c r="R3">
        <f>AVERAGE($J$4:$J$6)-$R$1</f>
        <v>5.6432244988065185E-2</v>
      </c>
      <c r="S3" t="s">
        <v>5</v>
      </c>
    </row>
    <row r="4" spans="2:19" x14ac:dyDescent="0.25">
      <c r="B4" s="8">
        <v>6.9444444444444447E-4</v>
      </c>
      <c r="C4" s="7">
        <v>5.4999999999999997E-3</v>
      </c>
      <c r="D4" s="2">
        <v>5.0466666666666672E-3</v>
      </c>
      <c r="E4" s="7">
        <v>7.3699999999999988E-2</v>
      </c>
      <c r="F4" s="10">
        <f>IF(ISNUMBER(N4),N4/60,"")</f>
        <v>1.6866666666666665E-2</v>
      </c>
      <c r="G4" s="2">
        <v>5.921873791519898E-2</v>
      </c>
      <c r="H4" s="11">
        <f t="shared" ref="H4:H35" si="0">G4*(w+G4/TAN(RADIANS(alpha)))</f>
        <v>1.3482953103139662E-2</v>
      </c>
      <c r="I4" s="11">
        <f>C4/H4</f>
        <v>0.40792250465658453</v>
      </c>
      <c r="J4" s="11">
        <f>G4+I4^2/(2*g)</f>
        <v>6.7699918843094051E-2</v>
      </c>
      <c r="K4">
        <v>4.501000000000311E-2</v>
      </c>
      <c r="L4">
        <f>K4/G4</f>
        <v>0.76006347964485954</v>
      </c>
      <c r="M4" s="1"/>
      <c r="N4" s="1">
        <f>2.076-p</f>
        <v>1.012</v>
      </c>
      <c r="Q4" t="s">
        <v>25</v>
      </c>
      <c r="R4">
        <f>MAX($J$4:$J$58)-$R$1</f>
        <v>0.10240168888731263</v>
      </c>
      <c r="S4" t="s">
        <v>5</v>
      </c>
    </row>
    <row r="5" spans="2:19" x14ac:dyDescent="0.25">
      <c r="B5" s="8">
        <v>1.3888888888888889E-3</v>
      </c>
      <c r="C5" s="7">
        <v>5.4999999999999997E-3</v>
      </c>
      <c r="D5" s="2">
        <v>5.1766666666666688E-3</v>
      </c>
      <c r="E5" s="7">
        <v>7.3699999999999988E-2</v>
      </c>
      <c r="F5" s="10">
        <f t="shared" ref="F5:F58" si="1">IF(ISNUMBER(N5),N5/60,"")</f>
        <v>8.0000000000000069E-4</v>
      </c>
      <c r="G5" s="2">
        <v>0.10232154218447857</v>
      </c>
      <c r="H5" s="11">
        <f t="shared" si="0"/>
        <v>3.1584295025128675E-2</v>
      </c>
      <c r="I5" s="11">
        <f t="shared" ref="I5:I58" si="2">C5/H5</f>
        <v>0.17413717784817306</v>
      </c>
      <c r="J5" s="11">
        <f t="shared" ref="J5:J58" si="3">G5+I5^2/(2*g)</f>
        <v>0.10386709553355739</v>
      </c>
      <c r="K5">
        <v>4.5640000000003303E-2</v>
      </c>
      <c r="L5">
        <f t="shared" ref="L5:L58" si="4">K5/G5</f>
        <v>0.44604487995028047</v>
      </c>
      <c r="M5" s="1"/>
      <c r="N5" s="1">
        <f>(1.08-p)*3</f>
        <v>4.8000000000000043E-2</v>
      </c>
    </row>
    <row r="6" spans="2:19" x14ac:dyDescent="0.25">
      <c r="B6" s="8">
        <v>2.0833333333333298E-3</v>
      </c>
      <c r="C6" s="7">
        <v>5.4999999999999997E-3</v>
      </c>
      <c r="D6" s="2">
        <v>6.6700000000000075E-3</v>
      </c>
      <c r="E6" s="7">
        <v>9.3635839962984357E-2</v>
      </c>
      <c r="F6" s="10">
        <f t="shared" si="1"/>
        <v>8.0000000000000069E-4</v>
      </c>
      <c r="G6" s="2">
        <v>0.10741016267490847</v>
      </c>
      <c r="H6" s="11">
        <f t="shared" si="0"/>
        <v>3.4182117313462747E-2</v>
      </c>
      <c r="I6" s="11">
        <f t="shared" si="2"/>
        <v>0.16090284722748305</v>
      </c>
      <c r="J6" s="11">
        <f t="shared" si="3"/>
        <v>0.10872972058754408</v>
      </c>
      <c r="K6">
        <v>5.2320000000005348E-2</v>
      </c>
      <c r="L6">
        <f t="shared" si="4"/>
        <v>0.4871047459294795</v>
      </c>
      <c r="M6" s="1"/>
      <c r="N6" s="1">
        <f>(1.08-p)*3</f>
        <v>4.8000000000000043E-2</v>
      </c>
    </row>
    <row r="7" spans="2:19" x14ac:dyDescent="0.25">
      <c r="B7" s="8">
        <v>2.7777777777777701E-3</v>
      </c>
      <c r="C7" s="7">
        <v>6.9899999999999997E-3</v>
      </c>
      <c r="D7" s="2">
        <v>6.6383333333333364E-3</v>
      </c>
      <c r="E7" s="7">
        <v>9.3635839962984357E-2</v>
      </c>
      <c r="F7" s="10">
        <f t="shared" si="1"/>
        <v>8.0000000000000069E-4</v>
      </c>
      <c r="G7" s="2">
        <v>0.11719244867828581</v>
      </c>
      <c r="H7" s="11">
        <f t="shared" si="0"/>
        <v>3.9449492831505013E-2</v>
      </c>
      <c r="I7" s="11">
        <f t="shared" si="2"/>
        <v>0.17718858972041512</v>
      </c>
      <c r="J7" s="11">
        <f t="shared" si="3"/>
        <v>0.11879264217100291</v>
      </c>
      <c r="K7">
        <v>5.2180000000005305E-2</v>
      </c>
      <c r="L7">
        <f t="shared" si="4"/>
        <v>0.44525053097276535</v>
      </c>
      <c r="M7" s="1"/>
      <c r="N7" s="1">
        <f>(1.08-p)*3</f>
        <v>4.8000000000000043E-2</v>
      </c>
    </row>
    <row r="8" spans="2:19" x14ac:dyDescent="0.25">
      <c r="B8" s="8">
        <v>3.4722222222222199E-3</v>
      </c>
      <c r="C8" s="7">
        <v>6.9899999999999997E-3</v>
      </c>
      <c r="D8" s="2">
        <v>6.8566666666666672E-3</v>
      </c>
      <c r="E8" s="7">
        <v>9.3635839962984357E-2</v>
      </c>
      <c r="F8" s="10">
        <f t="shared" si="1"/>
        <v>9.0833333333333321E-3</v>
      </c>
      <c r="G8" s="2">
        <v>0.11715684555007087</v>
      </c>
      <c r="H8" s="11">
        <f t="shared" si="0"/>
        <v>3.9429669863807595E-2</v>
      </c>
      <c r="I8" s="11">
        <f t="shared" si="2"/>
        <v>0.17727766994103353</v>
      </c>
      <c r="J8" s="11">
        <f t="shared" si="3"/>
        <v>0.11875864841753887</v>
      </c>
      <c r="K8">
        <v>5.3090000000005584E-2</v>
      </c>
      <c r="L8">
        <f t="shared" si="4"/>
        <v>0.45315320458432629</v>
      </c>
      <c r="M8" s="1"/>
      <c r="N8" s="1">
        <f>1.609-p</f>
        <v>0.54499999999999993</v>
      </c>
    </row>
    <row r="9" spans="2:19" x14ac:dyDescent="0.25">
      <c r="B9" s="8">
        <v>4.1666666666666597E-3</v>
      </c>
      <c r="C9" s="7">
        <v>6.9899999999999997E-3</v>
      </c>
      <c r="D9" s="2">
        <v>6.660000000000001E-3</v>
      </c>
      <c r="E9" s="7">
        <v>9.3635839962984357E-2</v>
      </c>
      <c r="F9" s="10">
        <f t="shared" si="1"/>
        <v>2.9833333333333333E-2</v>
      </c>
      <c r="G9" s="2">
        <v>0.11935804871476521</v>
      </c>
      <c r="H9" s="11">
        <f t="shared" si="0"/>
        <v>4.066420471920916E-2</v>
      </c>
      <c r="I9" s="11">
        <f t="shared" si="2"/>
        <v>0.17189565241141994</v>
      </c>
      <c r="J9" s="11">
        <f t="shared" si="3"/>
        <v>0.12086406886348834</v>
      </c>
      <c r="K9">
        <v>5.2270000000005333E-2</v>
      </c>
      <c r="L9">
        <f t="shared" si="4"/>
        <v>0.43792605997536938</v>
      </c>
      <c r="M9" s="1"/>
      <c r="N9" s="1">
        <f>2.854-p</f>
        <v>1.79</v>
      </c>
    </row>
    <row r="10" spans="2:19" x14ac:dyDescent="0.25">
      <c r="B10" s="8">
        <v>4.8611111111111103E-3</v>
      </c>
      <c r="C10" s="7">
        <v>8.4799999999999997E-3</v>
      </c>
      <c r="D10" s="2">
        <v>8.1616666666666747E-3</v>
      </c>
      <c r="E10" s="7">
        <v>0.11357167992596873</v>
      </c>
      <c r="F10" s="10">
        <f t="shared" si="1"/>
        <v>1.3933333333333331E-2</v>
      </c>
      <c r="G10" s="2">
        <v>0.12436236008211017</v>
      </c>
      <c r="H10" s="11">
        <f t="shared" si="0"/>
        <v>4.3538609517283049E-2</v>
      </c>
      <c r="I10" s="11">
        <f t="shared" si="2"/>
        <v>0.19476965603675941</v>
      </c>
      <c r="J10" s="11">
        <f t="shared" si="3"/>
        <v>0.1262958574782711</v>
      </c>
      <c r="K10">
        <v>5.8220000000007155E-2</v>
      </c>
      <c r="L10">
        <f t="shared" si="4"/>
        <v>0.46814807922242258</v>
      </c>
      <c r="M10" s="1"/>
      <c r="N10" s="1">
        <f>1.9-p</f>
        <v>0.83599999999999985</v>
      </c>
    </row>
    <row r="11" spans="2:19" x14ac:dyDescent="0.25">
      <c r="B11" s="8">
        <v>5.5555555555555497E-3</v>
      </c>
      <c r="C11" s="7">
        <v>8.4799999999999997E-3</v>
      </c>
      <c r="D11" s="2">
        <v>8.756666666666673E-3</v>
      </c>
      <c r="E11" s="7">
        <v>0.11357167992596873</v>
      </c>
      <c r="F11" s="10">
        <f t="shared" si="1"/>
        <v>2.6966666666666663E-2</v>
      </c>
      <c r="G11" s="2">
        <v>0.12997139878359462</v>
      </c>
      <c r="H11" s="11">
        <f t="shared" si="0"/>
        <v>4.6872227763907516E-2</v>
      </c>
      <c r="I11" s="11">
        <f t="shared" si="2"/>
        <v>0.18091736630725619</v>
      </c>
      <c r="J11" s="11">
        <f t="shared" si="3"/>
        <v>0.13163965023270544</v>
      </c>
      <c r="K11">
        <v>6.0410000000007825E-2</v>
      </c>
      <c r="L11">
        <f t="shared" si="4"/>
        <v>0.46479456684614029</v>
      </c>
      <c r="M11" s="1"/>
      <c r="N11" s="1">
        <f>2.682-p</f>
        <v>1.6179999999999999</v>
      </c>
    </row>
    <row r="12" spans="2:19" x14ac:dyDescent="0.25">
      <c r="B12" s="8">
        <v>6.2500000000000003E-3</v>
      </c>
      <c r="C12" s="7">
        <v>8.4799999999999997E-3</v>
      </c>
      <c r="D12" s="2">
        <v>8.756666666666673E-3</v>
      </c>
      <c r="E12" s="7">
        <v>0.11357167992596873</v>
      </c>
      <c r="F12" s="10">
        <f t="shared" si="1"/>
        <v>3.6366666666666665E-2</v>
      </c>
      <c r="G12" s="2">
        <v>0.13438732247591095</v>
      </c>
      <c r="H12" s="11">
        <f t="shared" si="0"/>
        <v>4.9579931029762644E-2</v>
      </c>
      <c r="I12" s="11">
        <f t="shared" si="2"/>
        <v>0.17103694627791008</v>
      </c>
      <c r="J12" s="11">
        <f t="shared" si="3"/>
        <v>0.13587833353564963</v>
      </c>
      <c r="K12">
        <v>6.0410000000007825E-2</v>
      </c>
      <c r="L12">
        <f t="shared" si="4"/>
        <v>0.44952156860507708</v>
      </c>
      <c r="M12" s="1"/>
      <c r="N12" s="1">
        <f>3.246-p</f>
        <v>2.1819999999999999</v>
      </c>
    </row>
    <row r="13" spans="2:19" x14ac:dyDescent="0.25">
      <c r="B13" s="8">
        <v>6.9444444444444397E-3</v>
      </c>
      <c r="C13" s="7">
        <v>8.4799999999999997E-3</v>
      </c>
      <c r="D13" s="2">
        <v>8.7633333333333435E-3</v>
      </c>
      <c r="E13" s="7">
        <v>0.11357167992596873</v>
      </c>
      <c r="F13" s="10">
        <f t="shared" si="1"/>
        <v>6.0683333333333332E-2</v>
      </c>
      <c r="G13" s="2">
        <v>0.13021813645756497</v>
      </c>
      <c r="H13" s="11">
        <f t="shared" si="0"/>
        <v>4.7021586353061702E-2</v>
      </c>
      <c r="I13" s="11">
        <f t="shared" si="2"/>
        <v>0.18034270337729352</v>
      </c>
      <c r="J13" s="11">
        <f t="shared" si="3"/>
        <v>0.13187580672573165</v>
      </c>
      <c r="K13">
        <v>6.0440000000007835E-2</v>
      </c>
      <c r="L13">
        <f t="shared" si="4"/>
        <v>0.46414425551009025</v>
      </c>
      <c r="M13" s="1"/>
      <c r="N13" s="1">
        <f>4.705-p</f>
        <v>3.641</v>
      </c>
    </row>
    <row r="14" spans="2:19" x14ac:dyDescent="0.25">
      <c r="B14" s="8">
        <v>7.63888888888888E-3</v>
      </c>
      <c r="C14" s="7">
        <v>9.9600000000000001E-3</v>
      </c>
      <c r="D14" s="2">
        <v>9.4916666666666708E-3</v>
      </c>
      <c r="E14" s="7">
        <v>0.13350751988895312</v>
      </c>
      <c r="F14" s="10">
        <f t="shared" si="1"/>
        <v>6.7433333333333331E-2</v>
      </c>
      <c r="G14" s="2">
        <v>0.12344423872733933</v>
      </c>
      <c r="H14" s="11">
        <f t="shared" si="0"/>
        <v>4.3004203926603861E-2</v>
      </c>
      <c r="I14" s="11">
        <f t="shared" si="2"/>
        <v>0.23160526391789352</v>
      </c>
      <c r="J14" s="11">
        <f t="shared" si="3"/>
        <v>0.12617823456192021</v>
      </c>
      <c r="K14">
        <v>6.3010000000008268E-2</v>
      </c>
      <c r="L14">
        <f t="shared" si="4"/>
        <v>0.51043289382814572</v>
      </c>
      <c r="M14" s="1"/>
      <c r="N14" s="1">
        <f>5.11-p</f>
        <v>4.0460000000000003</v>
      </c>
    </row>
    <row r="15" spans="2:19" x14ac:dyDescent="0.25">
      <c r="B15" s="8">
        <v>8.3333333333333297E-3</v>
      </c>
      <c r="C15" s="7">
        <v>9.9600000000000001E-3</v>
      </c>
      <c r="D15" s="2">
        <v>1.0095000000000005E-2</v>
      </c>
      <c r="E15" s="7">
        <v>0.13350751988895312</v>
      </c>
      <c r="F15" s="10">
        <f t="shared" si="1"/>
        <v>0.10466666666666669</v>
      </c>
      <c r="G15" s="2">
        <v>0.1234793983568442</v>
      </c>
      <c r="H15" s="11">
        <f t="shared" si="0"/>
        <v>4.3024610751664964E-2</v>
      </c>
      <c r="I15" s="11">
        <f t="shared" si="2"/>
        <v>0.23149541218370159</v>
      </c>
      <c r="J15" s="11">
        <f t="shared" si="3"/>
        <v>0.12621080130598292</v>
      </c>
      <c r="K15">
        <v>6.5060000000007473E-2</v>
      </c>
      <c r="L15">
        <f t="shared" si="4"/>
        <v>0.52688951246741589</v>
      </c>
      <c r="M15" s="1"/>
      <c r="N15" s="1">
        <f>3.23+4.128+2.114-3*p</f>
        <v>6.2800000000000011</v>
      </c>
    </row>
    <row r="16" spans="2:19" x14ac:dyDescent="0.25">
      <c r="B16" s="8">
        <v>9.02777777777777E-3</v>
      </c>
      <c r="C16" s="7">
        <v>9.9600000000000001E-3</v>
      </c>
      <c r="D16" s="2">
        <v>1.0068333333333339E-2</v>
      </c>
      <c r="E16" s="7">
        <v>0.13350751988895312</v>
      </c>
      <c r="F16" s="10" t="str">
        <f t="shared" si="1"/>
        <v/>
      </c>
      <c r="G16" s="2">
        <v>0.11864962470786154</v>
      </c>
      <c r="H16" s="11">
        <f t="shared" si="0"/>
        <v>4.0264901080612849E-2</v>
      </c>
      <c r="I16" s="11">
        <f t="shared" si="2"/>
        <v>0.24736183953511912</v>
      </c>
      <c r="J16" s="11">
        <f t="shared" si="3"/>
        <v>0.12176827300848325</v>
      </c>
      <c r="K16">
        <v>6.4970000000007508E-2</v>
      </c>
      <c r="L16">
        <f t="shared" si="4"/>
        <v>0.5475786388703402</v>
      </c>
      <c r="M16" s="1"/>
      <c r="N16" s="1"/>
    </row>
    <row r="17" spans="2:14" x14ac:dyDescent="0.25">
      <c r="B17" s="8">
        <v>9.7222222222222206E-3</v>
      </c>
      <c r="C17" s="7">
        <v>9.9600000000000001E-3</v>
      </c>
      <c r="D17" s="2">
        <v>1.0118333333333337E-2</v>
      </c>
      <c r="E17" s="7">
        <v>0.13350751988895312</v>
      </c>
      <c r="F17" s="10" t="str">
        <f t="shared" si="1"/>
        <v/>
      </c>
      <c r="G17" s="2">
        <v>0.11869363799725963</v>
      </c>
      <c r="H17" s="11">
        <f t="shared" si="0"/>
        <v>4.0289654247345139E-2</v>
      </c>
      <c r="I17" s="11">
        <f t="shared" si="2"/>
        <v>0.24720986531316058</v>
      </c>
      <c r="J17" s="11">
        <f t="shared" si="3"/>
        <v>0.12180845540338353</v>
      </c>
      <c r="K17">
        <v>6.5140000000007442E-2</v>
      </c>
      <c r="L17">
        <f t="shared" si="4"/>
        <v>0.54880784765828294</v>
      </c>
      <c r="M17" s="1"/>
      <c r="N17" s="1"/>
    </row>
    <row r="18" spans="2:14" x14ac:dyDescent="0.25">
      <c r="B18" s="8">
        <v>1.0416666666666701E-2</v>
      </c>
      <c r="C18" s="7">
        <v>1.145E-2</v>
      </c>
      <c r="D18" s="2">
        <v>1.1160000000000005E-2</v>
      </c>
      <c r="E18" s="7">
        <v>0.15344335985193747</v>
      </c>
      <c r="F18" s="10" t="str">
        <f t="shared" si="1"/>
        <v/>
      </c>
      <c r="G18" s="2">
        <v>0.11909026316127216</v>
      </c>
      <c r="H18" s="11">
        <f t="shared" si="0"/>
        <v>4.0513045490380477E-2</v>
      </c>
      <c r="I18" s="11">
        <f t="shared" si="2"/>
        <v>0.28262501279294638</v>
      </c>
      <c r="J18" s="11">
        <f t="shared" si="3"/>
        <v>0.12316146080939719</v>
      </c>
      <c r="K18">
        <v>6.8520000000006132E-2</v>
      </c>
      <c r="L18">
        <f t="shared" si="4"/>
        <v>0.57536189929495973</v>
      </c>
      <c r="M18" s="1"/>
      <c r="N18" s="1"/>
    </row>
    <row r="19" spans="2:14" x14ac:dyDescent="0.25">
      <c r="B19" s="8">
        <v>1.1111111111111099E-2</v>
      </c>
      <c r="C19" s="7">
        <v>1.145E-2</v>
      </c>
      <c r="D19" s="2">
        <v>1.1300000000000004E-2</v>
      </c>
      <c r="E19" s="7">
        <v>0.15344335985193747</v>
      </c>
      <c r="F19" s="10">
        <f t="shared" si="1"/>
        <v>0.13551666666666667</v>
      </c>
      <c r="G19" s="2">
        <v>0.12323938136661723</v>
      </c>
      <c r="H19" s="11">
        <f t="shared" si="0"/>
        <v>4.2885396084499074E-2</v>
      </c>
      <c r="I19" s="11">
        <f t="shared" si="2"/>
        <v>0.26699065522070814</v>
      </c>
      <c r="J19" s="11">
        <f t="shared" si="3"/>
        <v>0.12687261327157048</v>
      </c>
      <c r="K19">
        <v>6.8960000000005961E-2</v>
      </c>
      <c r="L19">
        <f t="shared" si="4"/>
        <v>0.55956139373063807</v>
      </c>
      <c r="M19" s="1"/>
      <c r="N19" s="1">
        <f>4.44+3.818+3.065-3*p</f>
        <v>8.1310000000000002</v>
      </c>
    </row>
    <row r="20" spans="2:14" x14ac:dyDescent="0.25">
      <c r="B20" s="8">
        <v>1.18055555555555E-2</v>
      </c>
      <c r="C20" s="7">
        <v>1.145E-2</v>
      </c>
      <c r="D20" s="2">
        <v>1.1423333333333336E-2</v>
      </c>
      <c r="E20" s="7">
        <v>0.15344335985193747</v>
      </c>
      <c r="F20" s="10" t="str">
        <f t="shared" si="1"/>
        <v/>
      </c>
      <c r="G20" s="2">
        <v>0.12510716637016278</v>
      </c>
      <c r="H20" s="11">
        <f t="shared" si="0"/>
        <v>4.3974462039087496E-2</v>
      </c>
      <c r="I20" s="11">
        <f t="shared" si="2"/>
        <v>0.26037839848552236</v>
      </c>
      <c r="J20" s="11">
        <f t="shared" si="3"/>
        <v>0.12856266639044236</v>
      </c>
      <c r="K20">
        <v>6.9340000000005814E-2</v>
      </c>
      <c r="L20">
        <f t="shared" si="4"/>
        <v>0.55424482874821901</v>
      </c>
      <c r="M20" s="1"/>
      <c r="N20" s="1"/>
    </row>
    <row r="21" spans="2:14" x14ac:dyDescent="0.25">
      <c r="B21" s="8">
        <v>1.2500000000000001E-2</v>
      </c>
      <c r="C21" s="7">
        <v>1.145E-2</v>
      </c>
      <c r="D21" s="2">
        <v>1.1294999999999999E-2</v>
      </c>
      <c r="E21" s="7">
        <v>0.15344335985193747</v>
      </c>
      <c r="F21" s="10" t="str">
        <f t="shared" si="1"/>
        <v/>
      </c>
      <c r="G21" s="2">
        <v>0.12592314436596705</v>
      </c>
      <c r="H21" s="11">
        <f t="shared" si="0"/>
        <v>4.4454356681429934E-2</v>
      </c>
      <c r="I21" s="11">
        <f t="shared" si="2"/>
        <v>0.25756755591028602</v>
      </c>
      <c r="J21" s="11">
        <f t="shared" si="3"/>
        <v>0.12930444130060509</v>
      </c>
      <c r="K21">
        <v>6.8940000000005969E-2</v>
      </c>
      <c r="L21">
        <f t="shared" si="4"/>
        <v>0.54747679901994428</v>
      </c>
      <c r="M21" s="1"/>
      <c r="N21" s="1"/>
    </row>
    <row r="22" spans="2:14" x14ac:dyDescent="0.25">
      <c r="B22" s="8">
        <v>1.3194444444444399E-2</v>
      </c>
      <c r="C22" s="7">
        <v>1.2500000000000001E-2</v>
      </c>
      <c r="D22" s="2">
        <v>1.1971666666666669E-2</v>
      </c>
      <c r="E22" s="7">
        <v>0.16750000000000001</v>
      </c>
      <c r="F22" s="10" t="str">
        <f t="shared" si="1"/>
        <v/>
      </c>
      <c r="G22" s="2">
        <v>0.12635560236193136</v>
      </c>
      <c r="H22" s="11">
        <f t="shared" si="0"/>
        <v>4.4709709302054867E-2</v>
      </c>
      <c r="I22" s="11">
        <f t="shared" si="2"/>
        <v>0.27958133021065062</v>
      </c>
      <c r="J22" s="11">
        <f t="shared" si="3"/>
        <v>0.13033958402362131</v>
      </c>
      <c r="K22">
        <v>7.1030000000005158E-2</v>
      </c>
      <c r="L22">
        <f t="shared" si="4"/>
        <v>0.56214365388048049</v>
      </c>
      <c r="M22" s="1"/>
      <c r="N22" s="1"/>
    </row>
    <row r="23" spans="2:14" x14ac:dyDescent="0.25">
      <c r="B23" s="8">
        <v>1.38888888888888E-2</v>
      </c>
      <c r="C23" s="7">
        <v>1.2500000000000001E-2</v>
      </c>
      <c r="D23" s="2">
        <v>1.2496666666666668E-2</v>
      </c>
      <c r="E23" s="7">
        <v>0.16750000000000001</v>
      </c>
      <c r="F23" s="10" t="str">
        <f t="shared" si="1"/>
        <v/>
      </c>
      <c r="G23" s="2">
        <v>0.130174376933126</v>
      </c>
      <c r="H23" s="11">
        <f t="shared" si="0"/>
        <v>4.6995080554327891E-2</v>
      </c>
      <c r="I23" s="11">
        <f t="shared" si="2"/>
        <v>0.26598528723766268</v>
      </c>
      <c r="J23" s="11">
        <f t="shared" si="3"/>
        <v>0.13378029808638298</v>
      </c>
      <c r="K23">
        <v>7.2610000000004546E-2</v>
      </c>
      <c r="L23">
        <f t="shared" si="4"/>
        <v>0.55779026341955307</v>
      </c>
      <c r="M23" s="1"/>
      <c r="N23" s="1"/>
    </row>
    <row r="24" spans="2:14" x14ac:dyDescent="0.25">
      <c r="B24" s="8">
        <v>1.4583333333333301E-2</v>
      </c>
      <c r="C24" s="7">
        <v>1.2500000000000001E-2</v>
      </c>
      <c r="D24" s="2">
        <v>1.2661666666666673E-2</v>
      </c>
      <c r="E24" s="7">
        <v>0.16750000000000001</v>
      </c>
      <c r="F24" s="10">
        <f t="shared" si="1"/>
        <v>0.13520000000000001</v>
      </c>
      <c r="G24" s="2">
        <v>0.13631377648081358</v>
      </c>
      <c r="H24" s="11">
        <f t="shared" si="0"/>
        <v>5.0784130992018617E-2</v>
      </c>
      <c r="I24" s="11">
        <f t="shared" si="2"/>
        <v>0.24613988180608107</v>
      </c>
      <c r="J24" s="11">
        <f t="shared" si="3"/>
        <v>0.13940168888731264</v>
      </c>
      <c r="K24">
        <v>7.309000000000436E-2</v>
      </c>
      <c r="L24">
        <f t="shared" si="4"/>
        <v>0.53618938515940762</v>
      </c>
      <c r="M24" s="1"/>
      <c r="N24" s="1">
        <f>4.012+3.119+4.173-3*p</f>
        <v>8.1120000000000001</v>
      </c>
    </row>
    <row r="25" spans="2:14" x14ac:dyDescent="0.25">
      <c r="B25" s="8">
        <v>1.5277777777777699E-2</v>
      </c>
      <c r="C25" s="7">
        <v>1.2500000000000001E-2</v>
      </c>
      <c r="D25" s="2">
        <v>1.2539999999999996E-2</v>
      </c>
      <c r="E25" s="7">
        <v>0.16750000000000001</v>
      </c>
      <c r="F25" s="10" t="str">
        <f t="shared" si="1"/>
        <v/>
      </c>
      <c r="G25" s="2">
        <v>0.13470645936342987</v>
      </c>
      <c r="H25" s="11">
        <f t="shared" si="0"/>
        <v>4.9778455204077782E-2</v>
      </c>
      <c r="I25" s="11">
        <f t="shared" si="2"/>
        <v>0.25111265403382821</v>
      </c>
      <c r="J25" s="11">
        <f t="shared" si="3"/>
        <v>0.13792040253447538</v>
      </c>
      <c r="K25">
        <v>7.2730000000004499E-2</v>
      </c>
      <c r="L25">
        <f t="shared" si="4"/>
        <v>0.539914717851676</v>
      </c>
      <c r="M25" s="1"/>
      <c r="N25" s="1"/>
    </row>
    <row r="26" spans="2:14" x14ac:dyDescent="0.25">
      <c r="B26" s="8">
        <v>1.59722222222222E-2</v>
      </c>
      <c r="C26" s="7">
        <v>1.162E-2</v>
      </c>
      <c r="D26" s="2">
        <v>1.1885000000000012E-2</v>
      </c>
      <c r="E26" s="7">
        <v>0.15577303531589157</v>
      </c>
      <c r="F26" s="10" t="str">
        <f t="shared" si="1"/>
        <v/>
      </c>
      <c r="G26" s="2">
        <v>0.13633944007736309</v>
      </c>
      <c r="H26" s="11">
        <f t="shared" si="0"/>
        <v>5.0800267096064271E-2</v>
      </c>
      <c r="I26" s="11">
        <f t="shared" si="2"/>
        <v>0.22873895481742959</v>
      </c>
      <c r="J26" s="11">
        <f t="shared" si="3"/>
        <v>0.13900618367832998</v>
      </c>
      <c r="K26">
        <v>7.0770000000005259E-2</v>
      </c>
      <c r="L26">
        <f t="shared" si="4"/>
        <v>0.51907210385966263</v>
      </c>
      <c r="M26" s="1"/>
      <c r="N26" s="1"/>
    </row>
    <row r="27" spans="2:14" x14ac:dyDescent="0.25">
      <c r="B27" s="8">
        <v>1.6666666666666601E-2</v>
      </c>
      <c r="C27" s="7">
        <v>1.162E-2</v>
      </c>
      <c r="D27" s="2">
        <v>1.1504999999999996E-2</v>
      </c>
      <c r="E27" s="7">
        <v>0.15577303531589157</v>
      </c>
      <c r="F27" s="10" t="str">
        <f t="shared" si="1"/>
        <v/>
      </c>
      <c r="G27" s="2">
        <v>0.13015950966287188</v>
      </c>
      <c r="H27" s="11">
        <f t="shared" si="0"/>
        <v>4.6986076864173526E-2</v>
      </c>
      <c r="I27" s="11">
        <f t="shared" si="2"/>
        <v>0.24730730411034058</v>
      </c>
      <c r="J27" s="11">
        <f t="shared" si="3"/>
        <v>0.13327678298939197</v>
      </c>
      <c r="K27">
        <v>6.9600000000005713E-2</v>
      </c>
      <c r="L27">
        <f t="shared" si="4"/>
        <v>0.53472850489585999</v>
      </c>
      <c r="M27" s="1"/>
      <c r="N27" s="1"/>
    </row>
    <row r="28" spans="2:14" x14ac:dyDescent="0.25">
      <c r="B28" s="8">
        <v>1.7361111111111101E-2</v>
      </c>
      <c r="C28" s="7">
        <v>1.162E-2</v>
      </c>
      <c r="D28" s="2">
        <v>1.1489999999999998E-2</v>
      </c>
      <c r="E28" s="7">
        <v>0.15577303531589157</v>
      </c>
      <c r="F28" s="10">
        <f t="shared" si="1"/>
        <v>0.15859999999999999</v>
      </c>
      <c r="G28" s="2">
        <v>0.1293410702694614</v>
      </c>
      <c r="H28" s="11">
        <f t="shared" si="0"/>
        <v>4.6491707639818754E-2</v>
      </c>
      <c r="I28" s="11">
        <f t="shared" si="2"/>
        <v>0.24993704447301951</v>
      </c>
      <c r="J28" s="11">
        <f t="shared" si="3"/>
        <v>0.13252499107475743</v>
      </c>
      <c r="K28">
        <v>6.9550000000005732E-2</v>
      </c>
      <c r="L28">
        <f t="shared" si="4"/>
        <v>0.53772556431696017</v>
      </c>
      <c r="M28" s="1"/>
      <c r="N28" s="1">
        <f>5.332+3.784+3.592-3*p</f>
        <v>9.516</v>
      </c>
    </row>
    <row r="29" spans="2:14" x14ac:dyDescent="0.25">
      <c r="B29" s="8">
        <v>1.8055555555555498E-2</v>
      </c>
      <c r="C29" s="7">
        <v>1.162E-2</v>
      </c>
      <c r="D29" s="2">
        <v>1.1668333333333329E-2</v>
      </c>
      <c r="E29" s="7">
        <v>0.15577303531589157</v>
      </c>
      <c r="F29" s="10" t="str">
        <f t="shared" si="1"/>
        <v/>
      </c>
      <c r="G29" s="2">
        <v>0.12943774127330332</v>
      </c>
      <c r="H29" s="11">
        <f t="shared" si="0"/>
        <v>4.6549969570350513E-2</v>
      </c>
      <c r="I29" s="11">
        <f t="shared" si="2"/>
        <v>0.24962422332927217</v>
      </c>
      <c r="J29" s="11">
        <f t="shared" si="3"/>
        <v>0.13261369707721476</v>
      </c>
      <c r="K29">
        <v>7.0100000000005519E-2</v>
      </c>
      <c r="L29">
        <f t="shared" si="4"/>
        <v>0.54157310928341829</v>
      </c>
      <c r="M29" s="1"/>
      <c r="N29" s="1"/>
    </row>
    <row r="30" spans="2:14" x14ac:dyDescent="0.25">
      <c r="B30" s="8">
        <v>1.8749999999999999E-2</v>
      </c>
      <c r="C30" s="7">
        <v>1.0749999999999999E-2</v>
      </c>
      <c r="D30" s="2">
        <v>1.0435000000000009E-2</v>
      </c>
      <c r="E30" s="7">
        <v>0.14404607063178312</v>
      </c>
      <c r="F30" s="10" t="str">
        <f t="shared" si="1"/>
        <v/>
      </c>
      <c r="G30" s="2">
        <v>0.13004477551832211</v>
      </c>
      <c r="H30" s="11">
        <f t="shared" si="0"/>
        <v>4.6916621258402479E-2</v>
      </c>
      <c r="I30" s="11">
        <f t="shared" si="2"/>
        <v>0.22912988428540643</v>
      </c>
      <c r="J30" s="11">
        <f t="shared" si="3"/>
        <v>0.13272064217849763</v>
      </c>
      <c r="K30">
        <v>6.6180000000007039E-2</v>
      </c>
      <c r="L30">
        <f t="shared" si="4"/>
        <v>0.5089016435780066</v>
      </c>
      <c r="M30" s="1"/>
      <c r="N30" s="1"/>
    </row>
    <row r="31" spans="2:14" x14ac:dyDescent="0.25">
      <c r="B31" s="8">
        <v>1.94444444444444E-2</v>
      </c>
      <c r="C31" s="7">
        <v>1.0749999999999999E-2</v>
      </c>
      <c r="D31" s="2">
        <v>1.0316666666666668E-2</v>
      </c>
      <c r="E31" s="7">
        <v>0.14404607063178312</v>
      </c>
      <c r="F31" s="10" t="str">
        <f t="shared" si="1"/>
        <v/>
      </c>
      <c r="G31" s="2">
        <v>0.12543710173875081</v>
      </c>
      <c r="H31" s="11">
        <f t="shared" si="0"/>
        <v>4.4168202956189402E-2</v>
      </c>
      <c r="I31" s="11">
        <f t="shared" si="2"/>
        <v>0.24338776043623425</v>
      </c>
      <c r="J31" s="11">
        <f t="shared" si="3"/>
        <v>0.1284563475048143</v>
      </c>
      <c r="K31">
        <v>6.579000000000719E-2</v>
      </c>
      <c r="L31">
        <f t="shared" si="4"/>
        <v>0.5244859701639849</v>
      </c>
      <c r="M31" s="1"/>
      <c r="N31" s="1"/>
    </row>
    <row r="32" spans="2:14" x14ac:dyDescent="0.25">
      <c r="B32" s="8">
        <v>2.01388888888888E-2</v>
      </c>
      <c r="C32" s="7">
        <v>1.0749999999999999E-2</v>
      </c>
      <c r="D32" s="2">
        <v>1.032666666666667E-2</v>
      </c>
      <c r="E32" s="7">
        <v>0.14404607063178312</v>
      </c>
      <c r="F32" s="10">
        <f t="shared" si="1"/>
        <v>0.13053333333333333</v>
      </c>
      <c r="G32" s="2">
        <v>0.12438598813624085</v>
      </c>
      <c r="H32" s="11">
        <f t="shared" si="0"/>
        <v>4.3552404376346505E-2</v>
      </c>
      <c r="I32" s="11">
        <f t="shared" si="2"/>
        <v>0.24682908220420477</v>
      </c>
      <c r="J32" s="11">
        <f t="shared" si="3"/>
        <v>0.12749121728108131</v>
      </c>
      <c r="K32">
        <v>6.5830000000007174E-2</v>
      </c>
      <c r="L32">
        <f t="shared" si="4"/>
        <v>0.52923967551637008</v>
      </c>
      <c r="M32" s="1"/>
      <c r="N32" s="1">
        <f>3.512+3.837+3.675-3*p</f>
        <v>7.8320000000000007</v>
      </c>
    </row>
    <row r="33" spans="2:14" x14ac:dyDescent="0.25">
      <c r="B33" s="8">
        <v>2.0833333333333301E-2</v>
      </c>
      <c r="C33" s="7">
        <v>1.0749999999999999E-2</v>
      </c>
      <c r="D33" s="2">
        <v>1.0220000000000007E-2</v>
      </c>
      <c r="E33" s="7">
        <v>0.14404607063178312</v>
      </c>
      <c r="F33" s="10" t="str">
        <f t="shared" si="1"/>
        <v/>
      </c>
      <c r="G33" s="2">
        <v>0.12570589245217054</v>
      </c>
      <c r="H33" s="11">
        <f t="shared" si="0"/>
        <v>4.4326341614527698E-2</v>
      </c>
      <c r="I33" s="11">
        <f t="shared" si="2"/>
        <v>0.24251945025115157</v>
      </c>
      <c r="J33" s="11">
        <f t="shared" si="3"/>
        <v>0.12870363372383825</v>
      </c>
      <c r="K33">
        <v>6.5470000000007314E-2</v>
      </c>
      <c r="L33">
        <f t="shared" si="4"/>
        <v>0.52081886316441217</v>
      </c>
      <c r="M33" s="1"/>
      <c r="N33" s="1"/>
    </row>
    <row r="34" spans="2:14" x14ac:dyDescent="0.25">
      <c r="B34" s="8">
        <v>2.1527777777777701E-2</v>
      </c>
      <c r="C34" s="7">
        <v>9.8700000000000003E-3</v>
      </c>
      <c r="D34" s="2">
        <v>9.7100000000000034E-3</v>
      </c>
      <c r="E34" s="7">
        <v>0.13231910594767465</v>
      </c>
      <c r="F34" s="10" t="str">
        <f t="shared" si="1"/>
        <v/>
      </c>
      <c r="G34" s="2">
        <v>0.12608786567601926</v>
      </c>
      <c r="H34" s="11">
        <f t="shared" si="0"/>
        <v>4.4551536474877113E-2</v>
      </c>
      <c r="I34" s="11">
        <f t="shared" si="2"/>
        <v>0.22154118086512581</v>
      </c>
      <c r="J34" s="11">
        <f t="shared" si="3"/>
        <v>0.12858941994814538</v>
      </c>
      <c r="K34">
        <v>6.3760000000007977E-2</v>
      </c>
      <c r="L34">
        <f t="shared" si="4"/>
        <v>0.50567911240434726</v>
      </c>
      <c r="M34" s="1"/>
      <c r="N34" s="1"/>
    </row>
    <row r="35" spans="2:14" x14ac:dyDescent="0.25">
      <c r="B35" s="8">
        <v>2.2222222222222199E-2</v>
      </c>
      <c r="C35" s="7">
        <v>9.8700000000000003E-3</v>
      </c>
      <c r="D35" s="2">
        <v>9.7816666666666711E-3</v>
      </c>
      <c r="E35" s="7">
        <v>0.13231910594767465</v>
      </c>
      <c r="F35" s="10" t="str">
        <f t="shared" si="1"/>
        <v/>
      </c>
      <c r="G35" s="2">
        <v>0.12403598186495711</v>
      </c>
      <c r="H35" s="11">
        <f t="shared" si="0"/>
        <v>4.3348273511809109E-2</v>
      </c>
      <c r="I35" s="11">
        <f t="shared" si="2"/>
        <v>0.22769072907393131</v>
      </c>
      <c r="J35" s="11">
        <f t="shared" si="3"/>
        <v>0.12667834007628323</v>
      </c>
      <c r="K35">
        <v>6.4000000000007884E-2</v>
      </c>
      <c r="L35">
        <f t="shared" si="4"/>
        <v>0.51597930727623231</v>
      </c>
      <c r="M35" s="1"/>
      <c r="N35" s="1"/>
    </row>
    <row r="36" spans="2:14" x14ac:dyDescent="0.25">
      <c r="B36" s="8">
        <v>2.2916666666666599E-2</v>
      </c>
      <c r="C36" s="7">
        <v>9.8700000000000003E-3</v>
      </c>
      <c r="D36" s="2">
        <v>1.0010000000000003E-2</v>
      </c>
      <c r="E36" s="7">
        <v>0.13231910594767465</v>
      </c>
      <c r="F36" s="10" t="str">
        <f t="shared" si="1"/>
        <v/>
      </c>
      <c r="G36" s="2">
        <v>0.12021278355224148</v>
      </c>
      <c r="H36" s="11">
        <f t="shared" ref="H36:H58" si="5">G36*(w+G36/TAN(RADIANS(alpha)))</f>
        <v>4.1148487248052812E-2</v>
      </c>
      <c r="I36" s="11">
        <f t="shared" si="2"/>
        <v>0.23986300979915268</v>
      </c>
      <c r="J36" s="11">
        <f t="shared" si="3"/>
        <v>0.12314521288302173</v>
      </c>
      <c r="K36">
        <v>6.4770000000007585E-2</v>
      </c>
      <c r="L36">
        <f t="shared" si="4"/>
        <v>0.53879461140553453</v>
      </c>
      <c r="M36" s="1"/>
      <c r="N36" s="1"/>
    </row>
    <row r="37" spans="2:14" x14ac:dyDescent="0.25">
      <c r="B37" s="8">
        <v>2.36111111111111E-2</v>
      </c>
      <c r="C37" s="7">
        <v>9.8700000000000003E-3</v>
      </c>
      <c r="D37" s="2">
        <v>1.0043333333333333E-2</v>
      </c>
      <c r="E37" s="7">
        <v>0.13231910594767465</v>
      </c>
      <c r="F37" s="10">
        <f t="shared" si="1"/>
        <v>0.10231666666666665</v>
      </c>
      <c r="G37" s="2">
        <v>0.12107335431301511</v>
      </c>
      <c r="H37" s="11">
        <f t="shared" si="5"/>
        <v>4.1638850223902707E-2</v>
      </c>
      <c r="I37" s="11">
        <f t="shared" si="2"/>
        <v>0.23703824545890426</v>
      </c>
      <c r="J37" s="11">
        <f t="shared" si="3"/>
        <v>0.12393712239712498</v>
      </c>
      <c r="K37">
        <v>6.4880000000007543E-2</v>
      </c>
      <c r="L37">
        <f t="shared" si="4"/>
        <v>0.53587348238714072</v>
      </c>
      <c r="M37" s="1"/>
      <c r="N37" s="1">
        <f>3.475+3.078+2.778-3*p</f>
        <v>6.1389999999999993</v>
      </c>
    </row>
    <row r="38" spans="2:14" x14ac:dyDescent="0.25">
      <c r="B38" s="8">
        <v>2.43055555555555E-2</v>
      </c>
      <c r="C38" s="7">
        <v>8.9999999999999993E-3</v>
      </c>
      <c r="D38" s="2">
        <v>8.8033333333333384E-3</v>
      </c>
      <c r="E38" s="7">
        <v>0.12059214126356621</v>
      </c>
      <c r="F38" s="10" t="str">
        <f t="shared" si="1"/>
        <v/>
      </c>
      <c r="G38" s="2">
        <v>0.12155903022525072</v>
      </c>
      <c r="H38" s="11">
        <f t="shared" si="5"/>
        <v>4.1916822523401939E-2</v>
      </c>
      <c r="I38" s="11">
        <f t="shared" si="2"/>
        <v>0.21471093127288804</v>
      </c>
      <c r="J38" s="11">
        <f t="shared" si="3"/>
        <v>0.12390871340609021</v>
      </c>
      <c r="K38">
        <v>6.0580000000007878E-2</v>
      </c>
      <c r="L38">
        <f t="shared" si="4"/>
        <v>0.49835869772695801</v>
      </c>
      <c r="M38" s="1"/>
      <c r="N38" s="1"/>
    </row>
    <row r="39" spans="2:14" x14ac:dyDescent="0.25">
      <c r="B39" s="8">
        <v>2.5000000000000001E-2</v>
      </c>
      <c r="C39" s="7">
        <v>8.9999999999999993E-3</v>
      </c>
      <c r="D39" s="2">
        <v>8.6783333333333417E-3</v>
      </c>
      <c r="E39" s="7">
        <v>0.12059214126356621</v>
      </c>
      <c r="F39" s="10" t="str">
        <f t="shared" si="1"/>
        <v/>
      </c>
      <c r="G39" s="2">
        <v>0.12084714671534641</v>
      </c>
      <c r="H39" s="11">
        <f t="shared" si="5"/>
        <v>4.1509684917285225E-2</v>
      </c>
      <c r="I39" s="11">
        <f t="shared" si="2"/>
        <v>0.21681687100092323</v>
      </c>
      <c r="J39" s="11">
        <f t="shared" si="3"/>
        <v>0.12324314852730517</v>
      </c>
      <c r="K39">
        <v>6.013000000000774E-2</v>
      </c>
      <c r="L39">
        <f t="shared" si="4"/>
        <v>0.49757070509610812</v>
      </c>
      <c r="M39" s="1"/>
      <c r="N39" s="1"/>
    </row>
    <row r="40" spans="2:14" x14ac:dyDescent="0.25">
      <c r="B40" s="8">
        <v>2.5694444444444402E-2</v>
      </c>
      <c r="C40" s="7">
        <v>8.9999999999999993E-3</v>
      </c>
      <c r="D40" s="2">
        <v>8.7250000000000071E-3</v>
      </c>
      <c r="E40" s="7">
        <v>0.12059214126356621</v>
      </c>
      <c r="F40" s="10">
        <f t="shared" si="1"/>
        <v>8.9566666666666669E-2</v>
      </c>
      <c r="G40" s="2">
        <v>0.11704505963248821</v>
      </c>
      <c r="H40" s="11">
        <f t="shared" si="5"/>
        <v>3.9367461107368315E-2</v>
      </c>
      <c r="I40" s="11">
        <f t="shared" si="2"/>
        <v>0.22861520013835718</v>
      </c>
      <c r="J40" s="11">
        <f t="shared" si="3"/>
        <v>0.11970891843647909</v>
      </c>
      <c r="K40">
        <v>6.0300000000007792E-2</v>
      </c>
      <c r="L40">
        <f t="shared" si="4"/>
        <v>0.51518620426479167</v>
      </c>
      <c r="M40" s="1"/>
      <c r="N40" s="1">
        <f>3.236+2.532+2.798-3*p</f>
        <v>5.3740000000000006</v>
      </c>
    </row>
    <row r="41" spans="2:14" x14ac:dyDescent="0.25">
      <c r="B41" s="8">
        <v>2.6388888888888799E-2</v>
      </c>
      <c r="C41" s="7">
        <v>8.9999999999999993E-3</v>
      </c>
      <c r="D41" s="2">
        <v>8.7016666666666735E-3</v>
      </c>
      <c r="E41" s="7">
        <v>0.12059214126356621</v>
      </c>
      <c r="F41" s="10" t="str">
        <f t="shared" si="1"/>
        <v/>
      </c>
      <c r="G41" s="2">
        <v>0.11594586864969253</v>
      </c>
      <c r="H41" s="11">
        <f t="shared" si="5"/>
        <v>3.875826369321627E-2</v>
      </c>
      <c r="I41" s="11">
        <f t="shared" si="2"/>
        <v>0.23220854451163764</v>
      </c>
      <c r="J41" s="11">
        <f t="shared" si="3"/>
        <v>0.11869412594552399</v>
      </c>
      <c r="K41">
        <v>6.0210000000007764E-2</v>
      </c>
      <c r="L41">
        <f t="shared" si="4"/>
        <v>0.51929405248513294</v>
      </c>
      <c r="M41" s="1"/>
      <c r="N41" s="1"/>
    </row>
    <row r="42" spans="2:14" x14ac:dyDescent="0.25">
      <c r="B42" s="8">
        <v>2.70833333333333E-2</v>
      </c>
      <c r="C42" s="7">
        <v>8.1200000000000005E-3</v>
      </c>
      <c r="D42" s="2">
        <v>8.1300000000000018E-3</v>
      </c>
      <c r="E42" s="7">
        <v>0.10886517657945778</v>
      </c>
      <c r="F42" s="10" t="str">
        <f t="shared" si="1"/>
        <v/>
      </c>
      <c r="G42" s="2">
        <v>0.11548881251450925</v>
      </c>
      <c r="H42" s="11">
        <f t="shared" si="5"/>
        <v>3.8506289087484456E-2</v>
      </c>
      <c r="I42" s="11">
        <f t="shared" si="2"/>
        <v>0.2108746439198996</v>
      </c>
      <c r="J42" s="11">
        <f t="shared" si="3"/>
        <v>0.1177552811917949</v>
      </c>
      <c r="K42">
        <v>5.8100000000007118E-2</v>
      </c>
      <c r="L42">
        <f t="shared" si="4"/>
        <v>0.5030790319426639</v>
      </c>
      <c r="M42" s="1"/>
      <c r="N42" s="1"/>
    </row>
    <row r="43" spans="2:14" x14ac:dyDescent="0.25">
      <c r="B43" s="8">
        <v>2.77777777777777E-2</v>
      </c>
      <c r="C43" s="7">
        <v>8.1200000000000005E-3</v>
      </c>
      <c r="D43" s="2">
        <v>8.1250000000000037E-3</v>
      </c>
      <c r="E43" s="7">
        <v>0.10886517657945778</v>
      </c>
      <c r="F43" s="10" t="str">
        <f t="shared" si="1"/>
        <v/>
      </c>
      <c r="G43" s="2">
        <v>0.11286580635106312</v>
      </c>
      <c r="H43" s="11">
        <f t="shared" si="5"/>
        <v>3.7075409968258699E-2</v>
      </c>
      <c r="I43" s="11">
        <f t="shared" si="2"/>
        <v>0.21901308729834035</v>
      </c>
      <c r="J43" s="11">
        <f t="shared" si="3"/>
        <v>0.1153105939355662</v>
      </c>
      <c r="K43">
        <v>5.8080000000007112E-2</v>
      </c>
      <c r="L43">
        <f t="shared" si="4"/>
        <v>0.51459340855947411</v>
      </c>
      <c r="M43" s="1"/>
      <c r="N43" s="1"/>
    </row>
    <row r="44" spans="2:14" x14ac:dyDescent="0.25">
      <c r="B44" s="8">
        <v>2.8472222222222201E-2</v>
      </c>
      <c r="C44" s="7">
        <v>8.1200000000000005E-3</v>
      </c>
      <c r="D44" s="2">
        <v>8.2450000000000058E-3</v>
      </c>
      <c r="E44" s="7">
        <v>0.10886517657945778</v>
      </c>
      <c r="F44" s="10">
        <f t="shared" si="1"/>
        <v>9.3533333333333302E-2</v>
      </c>
      <c r="G44" s="2">
        <v>0.11514444011968313</v>
      </c>
      <c r="H44" s="11">
        <f t="shared" si="5"/>
        <v>3.8316955543563257E-2</v>
      </c>
      <c r="I44" s="11">
        <f t="shared" si="2"/>
        <v>0.21191662763416114</v>
      </c>
      <c r="J44" s="11">
        <f t="shared" si="3"/>
        <v>0.11743336249826802</v>
      </c>
      <c r="K44">
        <v>5.853000000000725E-2</v>
      </c>
      <c r="L44">
        <f t="shared" si="4"/>
        <v>0.50831807370959603</v>
      </c>
      <c r="M44" s="1"/>
      <c r="N44" s="1">
        <f>3.078+3.135+2.591-3*p</f>
        <v>5.6119999999999983</v>
      </c>
    </row>
    <row r="45" spans="2:14" x14ac:dyDescent="0.25">
      <c r="B45" s="8">
        <v>2.9166666666666601E-2</v>
      </c>
      <c r="C45" s="7">
        <v>8.1200000000000005E-3</v>
      </c>
      <c r="D45" s="2">
        <v>8.1533333333333371E-3</v>
      </c>
      <c r="E45" s="7">
        <v>0.10886517657945778</v>
      </c>
      <c r="F45" s="10" t="str">
        <f t="shared" si="1"/>
        <v/>
      </c>
      <c r="G45" s="2">
        <v>0.11598512214465355</v>
      </c>
      <c r="H45" s="11">
        <f t="shared" si="5"/>
        <v>3.8779940716329848E-2</v>
      </c>
      <c r="I45" s="11">
        <f t="shared" si="2"/>
        <v>0.20938660168143963</v>
      </c>
      <c r="J45" s="11">
        <f t="shared" si="3"/>
        <v>0.11821971689305834</v>
      </c>
      <c r="K45">
        <v>5.8190000000007146E-2</v>
      </c>
      <c r="L45">
        <f t="shared" si="4"/>
        <v>0.50170227805109457</v>
      </c>
      <c r="M45" s="1"/>
      <c r="N45" s="1"/>
    </row>
    <row r="46" spans="2:14" x14ac:dyDescent="0.25">
      <c r="B46" s="8">
        <v>2.9861111111111099E-2</v>
      </c>
      <c r="C46" s="7">
        <v>7.2500000000000004E-3</v>
      </c>
      <c r="D46" s="2">
        <v>7.311666666666672E-3</v>
      </c>
      <c r="E46" s="7">
        <v>9.7138211895349325E-2</v>
      </c>
      <c r="F46" s="10" t="str">
        <f t="shared" si="1"/>
        <v/>
      </c>
      <c r="G46" s="2">
        <v>0.11806641040634423</v>
      </c>
      <c r="H46" s="11">
        <f t="shared" si="5"/>
        <v>3.9937587534098935E-2</v>
      </c>
      <c r="I46" s="11">
        <f t="shared" si="2"/>
        <v>0.18153324844195734</v>
      </c>
      <c r="J46" s="11">
        <f t="shared" si="3"/>
        <v>0.1197460393711704</v>
      </c>
      <c r="K46">
        <v>5.4940000000006151E-2</v>
      </c>
      <c r="L46">
        <f t="shared" si="4"/>
        <v>0.465331331840457</v>
      </c>
      <c r="M46" s="1"/>
      <c r="N46" s="1"/>
    </row>
    <row r="47" spans="2:14" x14ac:dyDescent="0.25">
      <c r="B47" s="8">
        <v>3.0555555555555499E-2</v>
      </c>
      <c r="C47" s="7">
        <v>7.2500000000000004E-3</v>
      </c>
      <c r="D47" s="2">
        <v>7.2033333333333376E-3</v>
      </c>
      <c r="E47" s="7">
        <v>9.7138211895349325E-2</v>
      </c>
      <c r="F47" s="10" t="str">
        <f t="shared" si="1"/>
        <v/>
      </c>
      <c r="G47" s="2">
        <v>0.11954308601233028</v>
      </c>
      <c r="H47" s="11">
        <f t="shared" si="5"/>
        <v>4.0768811775695336E-2</v>
      </c>
      <c r="I47" s="11">
        <f t="shared" si="2"/>
        <v>0.17783201629442993</v>
      </c>
      <c r="J47" s="11">
        <f t="shared" si="3"/>
        <v>0.12115492220087984</v>
      </c>
      <c r="K47">
        <v>5.4500000000006016E-2</v>
      </c>
      <c r="L47">
        <f t="shared" si="4"/>
        <v>0.45590256883936064</v>
      </c>
      <c r="M47" s="1"/>
      <c r="N47" s="1"/>
    </row>
    <row r="48" spans="2:14" x14ac:dyDescent="0.25">
      <c r="B48" s="8">
        <v>3.125E-2</v>
      </c>
      <c r="C48" s="7">
        <v>7.2500000000000004E-3</v>
      </c>
      <c r="D48" s="2">
        <v>7.1016666666666702E-3</v>
      </c>
      <c r="E48" s="7">
        <v>9.7138211895349325E-2</v>
      </c>
      <c r="F48" s="10">
        <f t="shared" si="1"/>
        <v>7.6666666666666661E-2</v>
      </c>
      <c r="G48" s="2">
        <v>0.114770591269685</v>
      </c>
      <c r="H48" s="11">
        <f t="shared" si="5"/>
        <v>3.8111920611630268E-2</v>
      </c>
      <c r="I48" s="11">
        <f t="shared" si="2"/>
        <v>0.19022919558106929</v>
      </c>
      <c r="J48" s="11">
        <f t="shared" si="3"/>
        <v>0.11661499223051175</v>
      </c>
      <c r="K48">
        <v>5.409000000000589E-2</v>
      </c>
      <c r="L48">
        <f t="shared" si="4"/>
        <v>0.47128797892925889</v>
      </c>
      <c r="M48" s="1"/>
      <c r="N48" s="1">
        <f>4.078+2.65-2*p</f>
        <v>4.5999999999999996</v>
      </c>
    </row>
    <row r="49" spans="2:14" x14ac:dyDescent="0.25">
      <c r="B49" s="8">
        <v>3.19444444444444E-2</v>
      </c>
      <c r="C49" s="7">
        <v>7.2500000000000004E-3</v>
      </c>
      <c r="D49" s="2">
        <v>7.0600000000000003E-3</v>
      </c>
      <c r="E49" s="7">
        <v>9.7138211895349325E-2</v>
      </c>
      <c r="F49" s="10" t="str">
        <f t="shared" si="1"/>
        <v/>
      </c>
      <c r="G49" s="2">
        <v>0.11496733998293888</v>
      </c>
      <c r="H49" s="11">
        <f t="shared" si="5"/>
        <v>3.8219760666279863E-2</v>
      </c>
      <c r="I49" s="11">
        <f t="shared" si="2"/>
        <v>0.18969244897434576</v>
      </c>
      <c r="J49" s="11">
        <f t="shared" si="3"/>
        <v>0.11680134738344269</v>
      </c>
      <c r="K49">
        <v>5.3920000000005838E-2</v>
      </c>
      <c r="L49">
        <f t="shared" si="4"/>
        <v>0.46900276207145047</v>
      </c>
      <c r="M49" s="1"/>
      <c r="N49" s="1"/>
    </row>
    <row r="50" spans="2:14" x14ac:dyDescent="0.25">
      <c r="B50" s="8">
        <v>3.2638888888888801E-2</v>
      </c>
      <c r="C50" s="7">
        <v>6.3699999999999998E-3</v>
      </c>
      <c r="D50" s="2">
        <v>6.2916666666666659E-3</v>
      </c>
      <c r="E50" s="7">
        <v>8.5411247211240882E-2</v>
      </c>
      <c r="F50" s="10" t="str">
        <f t="shared" si="1"/>
        <v/>
      </c>
      <c r="G50" s="2">
        <v>0.11595551970001942</v>
      </c>
      <c r="H50" s="11">
        <f t="shared" si="5"/>
        <v>3.8763592772003495E-2</v>
      </c>
      <c r="I50" s="11">
        <f t="shared" si="2"/>
        <v>0.16432945308930832</v>
      </c>
      <c r="J50" s="11">
        <f t="shared" si="3"/>
        <v>0.11733187898404751</v>
      </c>
      <c r="K50">
        <v>5.0710000000004855E-2</v>
      </c>
      <c r="L50">
        <f t="shared" si="4"/>
        <v>0.43732286424305822</v>
      </c>
      <c r="M50" s="1"/>
      <c r="N50" s="1"/>
    </row>
    <row r="51" spans="2:14" x14ac:dyDescent="0.25">
      <c r="B51" s="8">
        <v>3.3333333333333298E-2</v>
      </c>
      <c r="C51" s="7">
        <v>6.3699999999999998E-3</v>
      </c>
      <c r="D51" s="2">
        <v>6.2283333333333349E-3</v>
      </c>
      <c r="E51" s="7">
        <v>8.5411247211240882E-2</v>
      </c>
      <c r="F51" s="10" t="str">
        <f t="shared" si="1"/>
        <v/>
      </c>
      <c r="G51" s="2">
        <v>0.1176060260123292</v>
      </c>
      <c r="H51" s="11">
        <f t="shared" si="5"/>
        <v>3.9680111859832903E-2</v>
      </c>
      <c r="I51" s="11">
        <f t="shared" si="2"/>
        <v>0.16053382164096613</v>
      </c>
      <c r="J51" s="11">
        <f t="shared" si="3"/>
        <v>0.11891953813723509</v>
      </c>
      <c r="K51">
        <v>5.043000000000477E-2</v>
      </c>
      <c r="L51">
        <f t="shared" si="4"/>
        <v>0.42880455798003031</v>
      </c>
      <c r="M51" s="1"/>
      <c r="N51" s="1"/>
    </row>
    <row r="52" spans="2:14" x14ac:dyDescent="0.25">
      <c r="B52" s="8">
        <v>3.4027777777777699E-2</v>
      </c>
      <c r="C52" s="7">
        <v>6.3699999999999998E-3</v>
      </c>
      <c r="D52" s="2">
        <v>6.2366666666666664E-3</v>
      </c>
      <c r="E52" s="7">
        <v>8.5411247211240882E-2</v>
      </c>
      <c r="F52" s="10">
        <f t="shared" si="1"/>
        <v>1.4250000000000001E-2</v>
      </c>
      <c r="G52" s="2">
        <v>0.12104913803975449</v>
      </c>
      <c r="H52" s="11">
        <f t="shared" si="5"/>
        <v>4.1625013457828007E-2</v>
      </c>
      <c r="I52" s="11">
        <f t="shared" si="2"/>
        <v>0.15303298355575803</v>
      </c>
      <c r="J52" s="11">
        <f t="shared" si="3"/>
        <v>0.12224277178368807</v>
      </c>
      <c r="K52">
        <v>5.0470000000004782E-2</v>
      </c>
      <c r="L52">
        <f t="shared" si="4"/>
        <v>0.4169381196537692</v>
      </c>
      <c r="M52" s="1"/>
      <c r="N52" s="1">
        <f>1.919-p</f>
        <v>0.85499999999999998</v>
      </c>
    </row>
    <row r="53" spans="2:14" x14ac:dyDescent="0.25">
      <c r="B53" s="8">
        <v>3.4722222222222203E-2</v>
      </c>
      <c r="C53" s="7">
        <v>6.3699999999999998E-3</v>
      </c>
      <c r="D53" s="2">
        <v>6.2400000000000042E-3</v>
      </c>
      <c r="E53" s="7">
        <v>8.5411247211240882E-2</v>
      </c>
      <c r="F53" s="10">
        <f t="shared" si="1"/>
        <v>1.0666666666666639E-3</v>
      </c>
      <c r="G53" s="2">
        <v>0.12320110953899617</v>
      </c>
      <c r="H53" s="11">
        <f t="shared" si="5"/>
        <v>4.2863217671099116E-2</v>
      </c>
      <c r="I53" s="11">
        <f t="shared" si="2"/>
        <v>0.14861226818944639</v>
      </c>
      <c r="J53" s="11">
        <f t="shared" si="3"/>
        <v>0.12432677754391014</v>
      </c>
      <c r="K53">
        <v>5.0480000000004785E-2</v>
      </c>
      <c r="L53">
        <f t="shared" si="4"/>
        <v>0.40973656965343019</v>
      </c>
      <c r="M53" s="1"/>
      <c r="N53" s="1">
        <f>1.128-p</f>
        <v>6.3999999999999835E-2</v>
      </c>
    </row>
    <row r="54" spans="2:14" x14ac:dyDescent="0.25">
      <c r="B54" s="8">
        <v>3.5416666666666603E-2</v>
      </c>
      <c r="C54" s="7">
        <v>5.4999999999999997E-3</v>
      </c>
      <c r="D54" s="2">
        <v>5.9016666666666653E-3</v>
      </c>
      <c r="E54" s="7">
        <v>0</v>
      </c>
      <c r="F54" s="10">
        <f t="shared" si="1"/>
        <v>6.9500000000000004E-3</v>
      </c>
      <c r="G54" s="2">
        <v>0.12495292670601951</v>
      </c>
      <c r="H54" s="11">
        <f t="shared" si="5"/>
        <v>4.3884031499810634E-2</v>
      </c>
      <c r="I54" s="11">
        <f t="shared" si="2"/>
        <v>0.12533032659097723</v>
      </c>
      <c r="J54" s="11">
        <f t="shared" si="3"/>
        <v>0.12575352256552008</v>
      </c>
      <c r="K54">
        <v>4.8990000000004329E-2</v>
      </c>
      <c r="L54">
        <f t="shared" si="4"/>
        <v>0.39206764732501675</v>
      </c>
      <c r="M54" s="1"/>
      <c r="N54" s="1">
        <f>1.481-p</f>
        <v>0.41700000000000004</v>
      </c>
    </row>
    <row r="55" spans="2:14" x14ac:dyDescent="0.25">
      <c r="B55" s="8">
        <v>3.6111111111111101E-2</v>
      </c>
      <c r="C55" s="7">
        <v>5.4999999999999997E-3</v>
      </c>
      <c r="D55" s="2">
        <v>5.6866666666666663E-3</v>
      </c>
      <c r="E55" s="7">
        <v>0</v>
      </c>
      <c r="F55" s="10">
        <f t="shared" si="1"/>
        <v>6.166666666666663E-4</v>
      </c>
      <c r="G55" s="2">
        <v>0.12624301810021005</v>
      </c>
      <c r="H55" s="11">
        <f t="shared" si="5"/>
        <v>4.4643164221777346E-2</v>
      </c>
      <c r="I55" s="11">
        <f t="shared" si="2"/>
        <v>0.12319915256627462</v>
      </c>
      <c r="J55" s="11">
        <f t="shared" si="3"/>
        <v>0.12701661805908102</v>
      </c>
      <c r="K55">
        <v>4.8020000000004032E-2</v>
      </c>
      <c r="L55">
        <f t="shared" si="4"/>
        <v>0.38037747134567385</v>
      </c>
      <c r="M55" s="1"/>
      <c r="N55" s="1">
        <f>(1.212-p)/4</f>
        <v>3.6999999999999977E-2</v>
      </c>
    </row>
    <row r="56" spans="2:14" x14ac:dyDescent="0.25">
      <c r="B56" s="8">
        <v>3.6805555555555501E-2</v>
      </c>
      <c r="C56" s="7">
        <v>5.4999999999999997E-3</v>
      </c>
      <c r="D56" s="2">
        <v>5.7716666666666671E-3</v>
      </c>
      <c r="E56" s="7">
        <v>0</v>
      </c>
      <c r="F56" s="10">
        <f t="shared" si="1"/>
        <v>6.166666666666663E-4</v>
      </c>
      <c r="G56" s="2">
        <v>0.12202513487323616</v>
      </c>
      <c r="H56" s="11">
        <f t="shared" si="5"/>
        <v>4.2184427026747524E-2</v>
      </c>
      <c r="I56" s="11">
        <f t="shared" si="2"/>
        <v>0.13037986735040069</v>
      </c>
      <c r="J56" s="11">
        <f t="shared" si="3"/>
        <v>0.12289154210108061</v>
      </c>
      <c r="K56">
        <v>4.8410000000004151E-2</v>
      </c>
      <c r="L56">
        <f t="shared" si="4"/>
        <v>0.39672154470711379</v>
      </c>
      <c r="M56" s="1"/>
      <c r="N56" s="1">
        <f>(1.212-p)/4</f>
        <v>3.6999999999999977E-2</v>
      </c>
    </row>
    <row r="57" spans="2:14" x14ac:dyDescent="0.25">
      <c r="B57" s="8">
        <v>3.7499999999999999E-2</v>
      </c>
      <c r="C57" s="7">
        <v>5.4999999999999997E-3</v>
      </c>
      <c r="D57" s="2">
        <v>5.5666666666666685E-3</v>
      </c>
      <c r="E57" s="7">
        <v>0</v>
      </c>
      <c r="F57" s="10">
        <f t="shared" si="1"/>
        <v>6.166666666666663E-4</v>
      </c>
      <c r="G57" s="2">
        <v>0.12059766454160224</v>
      </c>
      <c r="H57" s="11">
        <f t="shared" si="5"/>
        <v>4.1367452758158375E-2</v>
      </c>
      <c r="I57" s="11">
        <f t="shared" si="2"/>
        <v>0.13295476596429556</v>
      </c>
      <c r="J57" s="11">
        <f t="shared" si="3"/>
        <v>0.12149863140157272</v>
      </c>
      <c r="K57">
        <v>4.7470000000003863E-2</v>
      </c>
      <c r="L57">
        <f t="shared" si="4"/>
        <v>0.39362287968377918</v>
      </c>
      <c r="M57" s="1"/>
      <c r="N57" s="1">
        <f>(1.212-p)/4</f>
        <v>3.6999999999999977E-2</v>
      </c>
    </row>
    <row r="58" spans="2:14" x14ac:dyDescent="0.25">
      <c r="B58" s="8">
        <v>3.8194444444444399E-2</v>
      </c>
      <c r="C58" s="7">
        <v>5.4999999999999997E-3</v>
      </c>
      <c r="D58" s="2">
        <v>5.7249999999999992E-3</v>
      </c>
      <c r="E58" s="7">
        <v>0</v>
      </c>
      <c r="F58" s="10">
        <f t="shared" si="1"/>
        <v>6.166666666666663E-4</v>
      </c>
      <c r="G58" s="2">
        <v>0.12016184224273624</v>
      </c>
      <c r="H58" s="11">
        <f t="shared" si="5"/>
        <v>4.1119547567814753E-2</v>
      </c>
      <c r="I58" s="11">
        <f t="shared" si="2"/>
        <v>0.1337563354978395</v>
      </c>
      <c r="J58" s="11">
        <f t="shared" si="3"/>
        <v>0.12107370550908744</v>
      </c>
      <c r="K58">
        <v>4.8200000000004087E-2</v>
      </c>
      <c r="L58">
        <f t="shared" si="4"/>
        <v>0.40112567434374341</v>
      </c>
      <c r="M58" s="1"/>
      <c r="N58" s="1">
        <f>(1.212-p)/4</f>
        <v>3.6999999999999977E-2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2016-09-30T06:55:25Z</dcterms:modified>
</cp:coreProperties>
</file>