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6perCent_Reservoir\Hydrograph\"/>
    </mc:Choice>
  </mc:AlternateContent>
  <bookViews>
    <workbookView xWindow="0" yWindow="0" windowWidth="28800" windowHeight="14220"/>
  </bookViews>
  <sheets>
    <sheet name="Sheet1" sheetId="1" r:id="rId1"/>
  </sheets>
  <definedNames>
    <definedName name="alpha">28.02</definedName>
    <definedName name="g">9.81</definedName>
    <definedName name="p">Sheet1!$N$1</definedName>
    <definedName name="w">0.1164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F32" i="1"/>
  <c r="F33" i="1"/>
  <c r="R9" i="1" l="1"/>
  <c r="N30" i="1" l="1"/>
  <c r="N27" i="1"/>
  <c r="N24" i="1"/>
  <c r="N21" i="1"/>
  <c r="N19" i="1"/>
  <c r="N17" i="1"/>
  <c r="N16" i="1"/>
  <c r="N15" i="1"/>
  <c r="N14" i="1"/>
  <c r="N13" i="1"/>
  <c r="N12" i="1"/>
  <c r="N11" i="1"/>
  <c r="N10" i="1"/>
  <c r="N9" i="1"/>
  <c r="N8" i="1"/>
  <c r="N7" i="1" l="1"/>
  <c r="N4" i="1"/>
  <c r="L8" i="1"/>
  <c r="L5" i="1" l="1"/>
  <c r="L6" i="1"/>
  <c r="L7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4" i="1"/>
  <c r="F6" i="1" l="1"/>
  <c r="F8" i="1"/>
  <c r="F14" i="1"/>
  <c r="F15" i="1"/>
  <c r="F16" i="1"/>
  <c r="F17" i="1"/>
  <c r="F18" i="1"/>
  <c r="F19" i="1"/>
  <c r="F20" i="1"/>
  <c r="F21" i="1"/>
  <c r="F22" i="1"/>
  <c r="F23" i="1"/>
  <c r="F25" i="1"/>
  <c r="F26" i="1"/>
  <c r="F27" i="1"/>
  <c r="F29" i="1"/>
  <c r="F30" i="1"/>
  <c r="F34" i="1"/>
  <c r="F35" i="1"/>
  <c r="F36" i="1"/>
  <c r="F38" i="1"/>
  <c r="F39" i="1"/>
  <c r="F40" i="1"/>
  <c r="F41" i="1"/>
  <c r="F42" i="1"/>
  <c r="F43" i="1"/>
  <c r="F45" i="1"/>
  <c r="F46" i="1"/>
  <c r="F47" i="1"/>
  <c r="F48" i="1"/>
  <c r="F49" i="1"/>
  <c r="F50" i="1"/>
  <c r="F51" i="1"/>
  <c r="F52" i="1"/>
  <c r="F56" i="1"/>
  <c r="F57" i="1"/>
  <c r="F58" i="1"/>
  <c r="F55" i="1"/>
  <c r="F54" i="1"/>
  <c r="F53" i="1"/>
  <c r="F44" i="1"/>
  <c r="F37" i="1"/>
  <c r="F28" i="1"/>
  <c r="F24" i="1"/>
  <c r="F13" i="1"/>
  <c r="F12" i="1"/>
  <c r="F11" i="1"/>
  <c r="F10" i="1"/>
  <c r="F9" i="1"/>
  <c r="F7" i="1"/>
  <c r="F5" i="1"/>
  <c r="F4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4" i="1"/>
  <c r="I5" i="1" l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4" i="1"/>
  <c r="J4" i="1" s="1"/>
</calcChain>
</file>

<file path=xl/sharedStrings.xml><?xml version="1.0" encoding="utf-8"?>
<sst xmlns="http://schemas.openxmlformats.org/spreadsheetml/2006/main" count="60" uniqueCount="33">
  <si>
    <t>t</t>
  </si>
  <si>
    <t>[hh:mm:ss]</t>
  </si>
  <si>
    <t>[m³/s]</t>
  </si>
  <si>
    <t>[kg/s]</t>
  </si>
  <si>
    <r>
      <t>h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2"/>
      </rPr>
      <t xml:space="preserve"> (US4)</t>
    </r>
  </si>
  <si>
    <t>[m]</t>
  </si>
  <si>
    <r>
      <t>Q</t>
    </r>
    <r>
      <rPr>
        <vertAlign val="subscript"/>
        <sz val="12"/>
        <color theme="1"/>
        <rFont val="Times New Roman"/>
        <family val="1"/>
      </rPr>
      <t>tar</t>
    </r>
  </si>
  <si>
    <r>
      <t>Q</t>
    </r>
    <r>
      <rPr>
        <vertAlign val="subscript"/>
        <sz val="12"/>
        <color theme="1"/>
        <rFont val="Times New Roman"/>
        <family val="1"/>
      </rPr>
      <t>obs</t>
    </r>
  </si>
  <si>
    <r>
      <t>Q</t>
    </r>
    <r>
      <rPr>
        <vertAlign val="subscript"/>
        <sz val="12"/>
        <color theme="1"/>
        <rFont val="Times New Roman"/>
        <family val="1"/>
      </rPr>
      <t>b,tar</t>
    </r>
  </si>
  <si>
    <r>
      <t>Q</t>
    </r>
    <r>
      <rPr>
        <vertAlign val="subscript"/>
        <sz val="12"/>
        <color theme="1"/>
        <rFont val="Times New Roman"/>
        <family val="1"/>
      </rPr>
      <t>b,out</t>
    </r>
  </si>
  <si>
    <t>bucket weight:</t>
  </si>
  <si>
    <t>[kg]</t>
  </si>
  <si>
    <t>net weight</t>
  </si>
  <si>
    <t>Matlab</t>
  </si>
  <si>
    <t>Auto</t>
  </si>
  <si>
    <t>TAR</t>
  </si>
  <si>
    <t>TIME</t>
  </si>
  <si>
    <r>
      <t>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2"/>
      </rPr>
      <t xml:space="preserve"> (US4)</t>
    </r>
  </si>
  <si>
    <t>[m²]</t>
  </si>
  <si>
    <t>[m/s]</t>
  </si>
  <si>
    <r>
      <t>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2"/>
      </rPr>
      <t xml:space="preserve"> (US4)</t>
    </r>
  </si>
  <si>
    <r>
      <t>H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2"/>
      </rPr>
      <t xml:space="preserve"> (US4)</t>
    </r>
  </si>
  <si>
    <t>a</t>
  </si>
  <si>
    <t>b</t>
  </si>
  <si>
    <r>
      <t>h</t>
    </r>
    <r>
      <rPr>
        <vertAlign val="subscript"/>
        <sz val="12"/>
        <color theme="1"/>
        <rFont val="Times New Roman"/>
        <family val="1"/>
      </rPr>
      <t>cr</t>
    </r>
    <r>
      <rPr>
        <sz val="12"/>
        <color theme="1"/>
        <rFont val="Times New Roman"/>
        <family val="2"/>
      </rPr>
      <t xml:space="preserve"> (US4)</t>
    </r>
  </si>
  <si>
    <r>
      <t>h</t>
    </r>
    <r>
      <rPr>
        <vertAlign val="subscript"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2"/>
      </rPr>
      <t xml:space="preserve"> (US4)</t>
    </r>
  </si>
  <si>
    <r>
      <t>∑</t>
    </r>
    <r>
      <rPr>
        <sz val="12"/>
        <color theme="1"/>
        <rFont val="Times New Roman"/>
        <family val="2"/>
      </rPr>
      <t xml:space="preserve"> transit</t>
    </r>
  </si>
  <si>
    <r>
      <rPr>
        <sz val="12"/>
        <color theme="1"/>
        <rFont val="Times New Roman"/>
        <family val="1"/>
      </rPr>
      <t>∑</t>
    </r>
    <r>
      <rPr>
        <sz val="12"/>
        <color theme="1"/>
        <rFont val="Times New Roman"/>
        <family val="2"/>
      </rPr>
      <t xml:space="preserve"> deposit</t>
    </r>
  </si>
  <si>
    <r>
      <t>∑</t>
    </r>
    <r>
      <rPr>
        <sz val="12"/>
        <color theme="1"/>
        <rFont val="Times New Roman"/>
        <family val="2"/>
      </rPr>
      <t xml:space="preserve"> Sed in</t>
    </r>
  </si>
  <si>
    <t xml:space="preserve">HYDRAULIC </t>
  </si>
  <si>
    <t>MECHANICAL</t>
  </si>
  <si>
    <t>SPILLWAY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</si>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</sst>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21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8"/>
  <sheetViews>
    <sheetView tabSelected="1" topLeftCell="F1" workbookViewId="0">
      <selection activeCell="Q17" sqref="Q17"/>
    </sheetView>
  </sheetViews>
  <sheetFormatPr defaultRowHeight="15.75" x14ac:dyDescent="0.25"/>
  <cols>
    <col min="2" max="7" width="9" style="1"/>
  </cols>
  <sheetData>
    <row r="1" spans="2:22" x14ac:dyDescent="0.25">
      <c r="B1" s="6" t="s">
        <v>16</v>
      </c>
      <c r="C1" s="6" t="s">
        <v>15</v>
      </c>
      <c r="D1" s="5" t="s">
        <v>13</v>
      </c>
      <c r="E1" s="6" t="s">
        <v>15</v>
      </c>
      <c r="F1" s="9" t="s">
        <v>14</v>
      </c>
      <c r="G1" s="5" t="s">
        <v>13</v>
      </c>
      <c r="H1" s="9" t="s">
        <v>14</v>
      </c>
      <c r="I1" s="9" t="s">
        <v>14</v>
      </c>
      <c r="J1" s="9" t="s">
        <v>14</v>
      </c>
      <c r="K1" s="5" t="s">
        <v>13</v>
      </c>
      <c r="L1" s="9" t="s">
        <v>14</v>
      </c>
      <c r="M1" t="s">
        <v>10</v>
      </c>
      <c r="N1">
        <v>1.0640000000000001</v>
      </c>
      <c r="O1" t="s">
        <v>11</v>
      </c>
      <c r="Q1" t="s">
        <v>29</v>
      </c>
      <c r="T1" t="s">
        <v>30</v>
      </c>
    </row>
    <row r="2" spans="2:22" ht="18.75" x14ac:dyDescent="0.35">
      <c r="B2" s="3" t="s">
        <v>0</v>
      </c>
      <c r="C2" s="3" t="s">
        <v>6</v>
      </c>
      <c r="D2" s="4" t="s">
        <v>7</v>
      </c>
      <c r="E2" s="3" t="s">
        <v>8</v>
      </c>
      <c r="F2" s="12" t="s">
        <v>9</v>
      </c>
      <c r="G2" s="4" t="s">
        <v>4</v>
      </c>
      <c r="H2" s="12" t="s">
        <v>17</v>
      </c>
      <c r="I2" s="12" t="s">
        <v>20</v>
      </c>
      <c r="J2" s="12" t="s">
        <v>21</v>
      </c>
      <c r="K2" s="4" t="s">
        <v>24</v>
      </c>
      <c r="L2" s="12" t="s">
        <v>25</v>
      </c>
      <c r="M2" s="1"/>
      <c r="N2" s="1" t="s">
        <v>12</v>
      </c>
      <c r="Q2" t="s">
        <v>22</v>
      </c>
      <c r="R2">
        <v>3.95E-2</v>
      </c>
      <c r="S2" t="s">
        <v>5</v>
      </c>
      <c r="T2" t="s">
        <v>22</v>
      </c>
      <c r="U2" s="14" t="s">
        <v>32</v>
      </c>
      <c r="V2" t="s">
        <v>5</v>
      </c>
    </row>
    <row r="3" spans="2:22" x14ac:dyDescent="0.25">
      <c r="B3" s="6" t="s">
        <v>1</v>
      </c>
      <c r="C3" s="6" t="s">
        <v>2</v>
      </c>
      <c r="D3" s="5" t="s">
        <v>2</v>
      </c>
      <c r="E3" s="6" t="s">
        <v>3</v>
      </c>
      <c r="F3" s="9" t="s">
        <v>3</v>
      </c>
      <c r="G3" s="5" t="s">
        <v>5</v>
      </c>
      <c r="H3" s="9" t="s">
        <v>18</v>
      </c>
      <c r="I3" s="9" t="s">
        <v>19</v>
      </c>
      <c r="J3" s="9" t="s">
        <v>5</v>
      </c>
      <c r="K3" s="5" t="s">
        <v>5</v>
      </c>
      <c r="L3" s="9" t="s">
        <v>18</v>
      </c>
      <c r="M3" s="1"/>
      <c r="N3" s="1" t="s">
        <v>11</v>
      </c>
      <c r="Q3" t="s">
        <v>23</v>
      </c>
      <c r="R3">
        <v>0.15</v>
      </c>
      <c r="S3" t="s">
        <v>5</v>
      </c>
      <c r="T3" t="s">
        <v>23</v>
      </c>
      <c r="U3" s="14" t="s">
        <v>32</v>
      </c>
      <c r="V3" t="s">
        <v>5</v>
      </c>
    </row>
    <row r="4" spans="2:22" x14ac:dyDescent="0.25">
      <c r="B4" s="8">
        <v>6.9444444444444447E-4</v>
      </c>
      <c r="C4" s="7">
        <v>5.4999999999999997E-3</v>
      </c>
      <c r="D4" s="2">
        <v>5.1633333333333357E-3</v>
      </c>
      <c r="E4" s="7">
        <v>7.3699999999999988E-2</v>
      </c>
      <c r="F4" s="10">
        <f>IF(ISNUMBER(N4),N4/60,"")</f>
        <v>4.0783333333333331E-2</v>
      </c>
      <c r="G4" s="2">
        <v>6.0483779648410937E-2</v>
      </c>
      <c r="H4" s="11">
        <f t="shared" ref="H4:H35" si="0">G4*(w+G4/TAN(RADIANS(alpha)))</f>
        <v>1.3914760218487367E-2</v>
      </c>
      <c r="I4" s="11">
        <f>C4/H4</f>
        <v>0.39526372813040744</v>
      </c>
      <c r="J4" s="11">
        <f>G4+I4^2/(2*g)</f>
        <v>6.8446746762353267E-2</v>
      </c>
      <c r="K4">
        <v>4.5570000000003281E-2</v>
      </c>
      <c r="L4">
        <f>K4/G4</f>
        <v>0.75342513753107554</v>
      </c>
      <c r="M4" s="1"/>
      <c r="N4" s="1">
        <f>3.511-p</f>
        <v>2.4470000000000001</v>
      </c>
    </row>
    <row r="5" spans="2:22" x14ac:dyDescent="0.25">
      <c r="B5" s="8">
        <v>1.3888888888888889E-3</v>
      </c>
      <c r="C5" s="7">
        <v>5.4999999999999997E-3</v>
      </c>
      <c r="D5" s="2">
        <v>5.1650000000000021E-3</v>
      </c>
      <c r="E5" s="7">
        <v>7.3699999999999988E-2</v>
      </c>
      <c r="F5" s="10">
        <f t="shared" ref="F5:F58" si="1">IF(ISNUMBER(N5),N5/60,"")</f>
        <v>0</v>
      </c>
      <c r="G5" s="2">
        <v>0.10005820686781479</v>
      </c>
      <c r="H5" s="11">
        <f t="shared" si="0"/>
        <v>3.0460094925156243E-2</v>
      </c>
      <c r="I5" s="11">
        <f t="shared" ref="I5:I58" si="2">C5/H5</f>
        <v>0.18056411227588412</v>
      </c>
      <c r="J5" s="11">
        <f t="shared" ref="J5:J58" si="3">G5+I5^2/(2*g)</f>
        <v>0.10171994991786464</v>
      </c>
      <c r="K5">
        <v>4.5580000000003285E-2</v>
      </c>
      <c r="L5">
        <f t="shared" ref="L5:L58" si="4">K5/G5</f>
        <v>0.45553484743353689</v>
      </c>
      <c r="M5" s="1"/>
      <c r="N5" s="1">
        <v>0</v>
      </c>
    </row>
    <row r="6" spans="2:22" x14ac:dyDescent="0.25">
      <c r="B6" s="8">
        <v>2.0833333333333298E-3</v>
      </c>
      <c r="C6" s="7">
        <v>5.4999999999999997E-3</v>
      </c>
      <c r="D6" s="2">
        <v>6.3500000000000032E-3</v>
      </c>
      <c r="E6" s="7">
        <v>9.3635839962984357E-2</v>
      </c>
      <c r="F6" s="10">
        <f t="shared" si="1"/>
        <v>0</v>
      </c>
      <c r="G6" s="2">
        <v>0.10924031239439499</v>
      </c>
      <c r="H6" s="11">
        <f t="shared" si="0"/>
        <v>3.5140232509495876E-2</v>
      </c>
      <c r="I6" s="11">
        <f t="shared" si="2"/>
        <v>0.1565157543711114</v>
      </c>
      <c r="J6" s="11">
        <f t="shared" si="3"/>
        <v>0.11048889452315942</v>
      </c>
      <c r="K6">
        <v>5.0960000000004932E-2</v>
      </c>
      <c r="L6">
        <f t="shared" si="4"/>
        <v>0.46649445505082276</v>
      </c>
      <c r="M6" s="1"/>
      <c r="N6" s="1">
        <v>0</v>
      </c>
      <c r="T6" t="s">
        <v>31</v>
      </c>
    </row>
    <row r="7" spans="2:22" x14ac:dyDescent="0.25">
      <c r="B7" s="8">
        <v>2.7777777777777701E-3</v>
      </c>
      <c r="C7" s="7">
        <v>6.9899999999999997E-3</v>
      </c>
      <c r="D7" s="2">
        <v>6.9600000000000035E-3</v>
      </c>
      <c r="E7" s="7">
        <v>9.3635839962984357E-2</v>
      </c>
      <c r="F7" s="10">
        <f t="shared" si="1"/>
        <v>2.2833333333333334E-3</v>
      </c>
      <c r="G7" s="2">
        <v>0.11560369518187609</v>
      </c>
      <c r="H7" s="11">
        <f t="shared" si="0"/>
        <v>3.8569549922241264E-2</v>
      </c>
      <c r="I7" s="11">
        <f t="shared" si="2"/>
        <v>0.18123104921090075</v>
      </c>
      <c r="J7" s="11">
        <f t="shared" si="3"/>
        <v>0.11727773662928098</v>
      </c>
      <c r="K7">
        <v>5.3520000000005716E-2</v>
      </c>
      <c r="L7">
        <f t="shared" si="4"/>
        <v>0.46296097988740054</v>
      </c>
      <c r="M7" s="1"/>
      <c r="N7" s="1">
        <f>1.201-p</f>
        <v>0.13700000000000001</v>
      </c>
      <c r="Q7" s="13" t="s">
        <v>26</v>
      </c>
      <c r="R7">
        <v>286</v>
      </c>
      <c r="S7" t="s">
        <v>11</v>
      </c>
      <c r="T7" t="s">
        <v>22</v>
      </c>
      <c r="U7">
        <v>0.11</v>
      </c>
      <c r="V7" t="s">
        <v>5</v>
      </c>
    </row>
    <row r="8" spans="2:22" x14ac:dyDescent="0.25">
      <c r="B8" s="8">
        <v>3.4722222222222199E-3</v>
      </c>
      <c r="C8" s="7">
        <v>6.9899999999999997E-3</v>
      </c>
      <c r="D8" s="2">
        <v>6.9483333333333341E-3</v>
      </c>
      <c r="E8" s="7">
        <v>9.3635839962984357E-2</v>
      </c>
      <c r="F8" s="10">
        <f t="shared" si="1"/>
        <v>1.3999999999999997E-2</v>
      </c>
      <c r="G8" s="2">
        <v>0.12105504130256499</v>
      </c>
      <c r="H8" s="11">
        <f t="shared" si="0"/>
        <v>4.1628386278502252E-2</v>
      </c>
      <c r="I8" s="11">
        <f t="shared" si="2"/>
        <v>0.16791426776035703</v>
      </c>
      <c r="J8" s="11">
        <f t="shared" si="3"/>
        <v>0.12249210558989919</v>
      </c>
      <c r="K8">
        <v>5.34700000000057E-2</v>
      </c>
      <c r="L8">
        <f>K8/G8</f>
        <v>0.44169990299175377</v>
      </c>
      <c r="M8" s="1"/>
      <c r="N8" s="1">
        <f>1.904-p</f>
        <v>0.83999999999999986</v>
      </c>
      <c r="Q8" s="13" t="s">
        <v>27</v>
      </c>
      <c r="R8">
        <v>31</v>
      </c>
      <c r="S8" t="s">
        <v>11</v>
      </c>
      <c r="T8" t="s">
        <v>23</v>
      </c>
      <c r="U8">
        <v>0.23400000000000001</v>
      </c>
      <c r="V8" t="s">
        <v>5</v>
      </c>
    </row>
    <row r="9" spans="2:22" x14ac:dyDescent="0.25">
      <c r="B9" s="8">
        <v>4.1666666666666597E-3</v>
      </c>
      <c r="C9" s="7">
        <v>6.9899999999999997E-3</v>
      </c>
      <c r="D9" s="2">
        <v>6.978333333333339E-3</v>
      </c>
      <c r="E9" s="7">
        <v>9.3635839962984357E-2</v>
      </c>
      <c r="F9" s="10">
        <f t="shared" si="1"/>
        <v>1.6999999999999977E-3</v>
      </c>
      <c r="G9" s="2">
        <v>0.1293065461244256</v>
      </c>
      <c r="H9" s="11">
        <f t="shared" si="0"/>
        <v>4.6470909050223087E-2</v>
      </c>
      <c r="I9" s="11">
        <f t="shared" si="2"/>
        <v>0.15041668310050937</v>
      </c>
      <c r="J9" s="11">
        <f t="shared" si="3"/>
        <v>0.13045971526586084</v>
      </c>
      <c r="K9">
        <v>5.3590000000005737E-2</v>
      </c>
      <c r="L9">
        <f t="shared" si="4"/>
        <v>0.4144415082314441</v>
      </c>
      <c r="M9" s="1"/>
      <c r="N9" s="1">
        <f>1.166-p</f>
        <v>0.10199999999999987</v>
      </c>
      <c r="Q9" s="13" t="s">
        <v>28</v>
      </c>
      <c r="R9">
        <f>R7+R8</f>
        <v>317</v>
      </c>
      <c r="S9" t="s">
        <v>11</v>
      </c>
    </row>
    <row r="10" spans="2:22" x14ac:dyDescent="0.25">
      <c r="B10" s="8">
        <v>4.8611111111111103E-3</v>
      </c>
      <c r="C10" s="7">
        <v>8.4799999999999997E-3</v>
      </c>
      <c r="D10" s="2">
        <v>8.300000000000007E-3</v>
      </c>
      <c r="E10" s="7">
        <v>0.11357167992596873</v>
      </c>
      <c r="F10" s="10">
        <f t="shared" si="1"/>
        <v>8.4333333333333326E-3</v>
      </c>
      <c r="G10" s="2">
        <v>0.1286506966728006</v>
      </c>
      <c r="H10" s="11">
        <f t="shared" si="0"/>
        <v>4.6076652537465498E-2</v>
      </c>
      <c r="I10" s="11">
        <f t="shared" si="2"/>
        <v>0.18404114737078189</v>
      </c>
      <c r="J10" s="11">
        <f t="shared" si="3"/>
        <v>0.13037705467104493</v>
      </c>
      <c r="K10">
        <v>5.8740000000007314E-2</v>
      </c>
      <c r="L10">
        <f t="shared" si="4"/>
        <v>0.45658516836019714</v>
      </c>
      <c r="M10" s="1"/>
      <c r="N10" s="1">
        <f>1.57-p</f>
        <v>0.50600000000000001</v>
      </c>
    </row>
    <row r="11" spans="2:22" x14ac:dyDescent="0.25">
      <c r="B11" s="8">
        <v>5.5555555555555497E-3</v>
      </c>
      <c r="C11" s="7">
        <v>8.4799999999999997E-3</v>
      </c>
      <c r="D11" s="2">
        <v>8.4083333333333388E-3</v>
      </c>
      <c r="E11" s="7">
        <v>0.11357167992596873</v>
      </c>
      <c r="F11" s="10">
        <f t="shared" si="1"/>
        <v>1.0466666666666664E-2</v>
      </c>
      <c r="G11" s="2">
        <v>0.13288961080298306</v>
      </c>
      <c r="H11" s="11">
        <f t="shared" si="0"/>
        <v>4.8653369040749871E-2</v>
      </c>
      <c r="I11" s="11">
        <f t="shared" si="2"/>
        <v>0.1742941992957884</v>
      </c>
      <c r="J11" s="11">
        <f t="shared" si="3"/>
        <v>0.1344379526943266</v>
      </c>
      <c r="K11">
        <v>5.9140000000007437E-2</v>
      </c>
      <c r="L11">
        <f t="shared" si="4"/>
        <v>0.44503102720111121</v>
      </c>
      <c r="M11" s="1"/>
      <c r="N11" s="1">
        <f>1.692-p</f>
        <v>0.62799999999999989</v>
      </c>
    </row>
    <row r="12" spans="2:22" x14ac:dyDescent="0.25">
      <c r="B12" s="8">
        <v>6.2500000000000003E-3</v>
      </c>
      <c r="C12" s="7">
        <v>8.4799999999999997E-3</v>
      </c>
      <c r="D12" s="2">
        <v>8.5566666666666742E-3</v>
      </c>
      <c r="E12" s="7">
        <v>0.11357167992596873</v>
      </c>
      <c r="F12" s="10">
        <f t="shared" si="1"/>
        <v>4.2033333333333332E-2</v>
      </c>
      <c r="G12" s="2">
        <v>0.13345895502676094</v>
      </c>
      <c r="H12" s="11">
        <f t="shared" si="0"/>
        <v>4.900460161551122E-2</v>
      </c>
      <c r="I12" s="11">
        <f t="shared" si="2"/>
        <v>0.17304497374621777</v>
      </c>
      <c r="J12" s="11">
        <f t="shared" si="3"/>
        <v>0.13498518147624256</v>
      </c>
      <c r="K12">
        <v>5.9690000000007605E-2</v>
      </c>
      <c r="L12">
        <f t="shared" si="4"/>
        <v>0.44725361432688182</v>
      </c>
      <c r="M12" s="1"/>
      <c r="N12" s="1">
        <f>3.586-p</f>
        <v>2.5219999999999998</v>
      </c>
    </row>
    <row r="13" spans="2:22" x14ac:dyDescent="0.25">
      <c r="B13" s="8">
        <v>6.9444444444444397E-3</v>
      </c>
      <c r="C13" s="7">
        <v>8.4799999999999997E-3</v>
      </c>
      <c r="D13" s="2">
        <v>8.5900000000000056E-3</v>
      </c>
      <c r="E13" s="7">
        <v>0.11357167992596873</v>
      </c>
      <c r="F13" s="10">
        <f t="shared" si="1"/>
        <v>3.2433333333333328E-2</v>
      </c>
      <c r="G13" s="2">
        <v>0.13203368256172079</v>
      </c>
      <c r="H13" s="11">
        <f t="shared" si="0"/>
        <v>4.8127633135824216E-2</v>
      </c>
      <c r="I13" s="11">
        <f t="shared" si="2"/>
        <v>0.1761981516121523</v>
      </c>
      <c r="J13" s="11">
        <f t="shared" si="3"/>
        <v>0.1336160367223497</v>
      </c>
      <c r="K13">
        <v>5.9810000000007642E-2</v>
      </c>
      <c r="L13">
        <f t="shared" si="4"/>
        <v>0.45299047061001807</v>
      </c>
      <c r="M13" s="1"/>
      <c r="N13" s="1">
        <f>3.01-p</f>
        <v>1.9459999999999997</v>
      </c>
    </row>
    <row r="14" spans="2:22" x14ac:dyDescent="0.25">
      <c r="B14" s="8">
        <v>7.63888888888888E-3</v>
      </c>
      <c r="C14" s="7">
        <v>9.9600000000000001E-3</v>
      </c>
      <c r="D14" s="2">
        <v>9.6683333333333343E-3</v>
      </c>
      <c r="E14" s="7">
        <v>0.13350751988895312</v>
      </c>
      <c r="F14" s="10">
        <f t="shared" si="1"/>
        <v>3.5033333333333333E-2</v>
      </c>
      <c r="G14" s="2">
        <v>0.13345145852155746</v>
      </c>
      <c r="H14" s="11">
        <f t="shared" si="0"/>
        <v>4.899996905240761E-2</v>
      </c>
      <c r="I14" s="11">
        <f t="shared" si="2"/>
        <v>0.20326543450154722</v>
      </c>
      <c r="J14" s="11">
        <f t="shared" si="3"/>
        <v>0.135557311572684</v>
      </c>
      <c r="K14">
        <v>6.3620000000008031E-2</v>
      </c>
      <c r="L14">
        <f t="shared" si="4"/>
        <v>0.47672764842604543</v>
      </c>
      <c r="M14" s="1"/>
      <c r="N14" s="1">
        <f>3.166-p</f>
        <v>2.1019999999999999</v>
      </c>
    </row>
    <row r="15" spans="2:22" x14ac:dyDescent="0.25">
      <c r="B15" s="8">
        <v>8.3333333333333297E-3</v>
      </c>
      <c r="C15" s="7">
        <v>9.9600000000000001E-3</v>
      </c>
      <c r="D15" s="2">
        <v>9.9400000000000061E-3</v>
      </c>
      <c r="E15" s="7">
        <v>0.13350751988895312</v>
      </c>
      <c r="F15" s="10">
        <f t="shared" si="1"/>
        <v>6.0349999999999994E-2</v>
      </c>
      <c r="G15" s="2">
        <v>0.13573918923175374</v>
      </c>
      <c r="H15" s="11">
        <f t="shared" si="0"/>
        <v>5.0423504733692615E-2</v>
      </c>
      <c r="I15" s="11">
        <f t="shared" si="2"/>
        <v>0.1975269282173637</v>
      </c>
      <c r="J15" s="11">
        <f t="shared" si="3"/>
        <v>0.13772781753812416</v>
      </c>
      <c r="K15">
        <v>6.4540000000007675E-2</v>
      </c>
      <c r="L15">
        <f t="shared" si="4"/>
        <v>0.47547064606239525</v>
      </c>
      <c r="M15" s="1"/>
      <c r="N15" s="1">
        <f>4.685-p</f>
        <v>3.6209999999999996</v>
      </c>
    </row>
    <row r="16" spans="2:22" x14ac:dyDescent="0.25">
      <c r="B16" s="8">
        <v>9.02777777777777E-3</v>
      </c>
      <c r="C16" s="7">
        <v>9.9600000000000001E-3</v>
      </c>
      <c r="D16" s="2">
        <v>1.0091666666666671E-2</v>
      </c>
      <c r="E16" s="7">
        <v>0.13350751988895312</v>
      </c>
      <c r="F16" s="10">
        <f t="shared" si="1"/>
        <v>9.4850000000000004E-2</v>
      </c>
      <c r="G16" s="2">
        <v>0.13090641301040309</v>
      </c>
      <c r="H16" s="11">
        <f t="shared" si="0"/>
        <v>4.7439432553839568E-2</v>
      </c>
      <c r="I16" s="11">
        <f t="shared" si="2"/>
        <v>0.20995192108793206</v>
      </c>
      <c r="J16" s="11">
        <f t="shared" si="3"/>
        <v>0.13315309033805411</v>
      </c>
      <c r="K16">
        <v>6.5050000000007477E-2</v>
      </c>
      <c r="L16">
        <f t="shared" si="4"/>
        <v>0.49691988730023468</v>
      </c>
      <c r="M16" s="1"/>
      <c r="N16" s="1">
        <f>(3.98+3.839)-2*p</f>
        <v>5.6909999999999998</v>
      </c>
    </row>
    <row r="17" spans="2:14" x14ac:dyDescent="0.25">
      <c r="B17" s="8">
        <v>9.7222222222222206E-3</v>
      </c>
      <c r="C17" s="7">
        <v>9.9600000000000001E-3</v>
      </c>
      <c r="D17" s="2">
        <v>9.9616666666666673E-3</v>
      </c>
      <c r="E17" s="7">
        <v>0.13350751988895312</v>
      </c>
      <c r="F17" s="10">
        <f t="shared" si="1"/>
        <v>7.014999999999999E-2</v>
      </c>
      <c r="G17" s="2">
        <v>0.12728441401988619</v>
      </c>
      <c r="H17" s="11">
        <f t="shared" si="0"/>
        <v>4.5260518811361075E-2</v>
      </c>
      <c r="I17" s="11">
        <f t="shared" si="2"/>
        <v>0.22005934226056395</v>
      </c>
      <c r="J17" s="11">
        <f t="shared" si="3"/>
        <v>0.12975261555485826</v>
      </c>
      <c r="K17">
        <v>6.4610000000007647E-2</v>
      </c>
      <c r="L17">
        <f t="shared" si="4"/>
        <v>0.50760338960207141</v>
      </c>
      <c r="M17" s="1"/>
      <c r="N17" s="1">
        <f>(3.804+2.533)-2*p</f>
        <v>4.2089999999999996</v>
      </c>
    </row>
    <row r="18" spans="2:14" x14ac:dyDescent="0.25">
      <c r="B18" s="8">
        <v>1.0416666666666701E-2</v>
      </c>
      <c r="C18" s="7">
        <v>1.145E-2</v>
      </c>
      <c r="D18" s="2">
        <v>1.1230000000000002E-2</v>
      </c>
      <c r="E18" s="7">
        <v>0.15344335985193747</v>
      </c>
      <c r="F18" s="10" t="str">
        <f t="shared" si="1"/>
        <v/>
      </c>
      <c r="G18" s="2">
        <v>0.12781316784819968</v>
      </c>
      <c r="H18" s="11">
        <f t="shared" si="0"/>
        <v>4.5575531849480287E-2</v>
      </c>
      <c r="I18" s="11">
        <f t="shared" si="2"/>
        <v>0.25123129748250139</v>
      </c>
      <c r="J18" s="11">
        <f t="shared" si="3"/>
        <v>0.13103014872662685</v>
      </c>
      <c r="K18">
        <v>6.8740000000006046E-2</v>
      </c>
      <c r="L18">
        <f t="shared" si="4"/>
        <v>0.53781626069738542</v>
      </c>
      <c r="M18" s="1"/>
      <c r="N18" s="1"/>
    </row>
    <row r="19" spans="2:14" x14ac:dyDescent="0.25">
      <c r="B19" s="8">
        <v>1.1111111111111099E-2</v>
      </c>
      <c r="C19" s="7">
        <v>1.145E-2</v>
      </c>
      <c r="D19" s="2">
        <v>1.1446666666666666E-2</v>
      </c>
      <c r="E19" s="7">
        <v>0.15344335985193747</v>
      </c>
      <c r="F19" s="10">
        <f t="shared" si="1"/>
        <v>0.12430000000000001</v>
      </c>
      <c r="G19" s="2">
        <v>0.13538933215700416</v>
      </c>
      <c r="H19" s="11">
        <f t="shared" si="0"/>
        <v>5.0204532876190207E-2</v>
      </c>
      <c r="I19" s="11">
        <f t="shared" si="2"/>
        <v>0.22806705578233213</v>
      </c>
      <c r="J19" s="11">
        <f t="shared" si="3"/>
        <v>0.13804043215360057</v>
      </c>
      <c r="K19">
        <v>6.9410000000005787E-2</v>
      </c>
      <c r="L19">
        <f t="shared" si="4"/>
        <v>0.51266963869438786</v>
      </c>
      <c r="M19" s="1"/>
      <c r="N19" s="1">
        <f>(4.001+4.43+2.219)-3*p</f>
        <v>7.4580000000000002</v>
      </c>
    </row>
    <row r="20" spans="2:14" x14ac:dyDescent="0.25">
      <c r="B20" s="8">
        <v>1.18055555555555E-2</v>
      </c>
      <c r="C20" s="7">
        <v>1.145E-2</v>
      </c>
      <c r="D20" s="2">
        <v>1.1528333333333333E-2</v>
      </c>
      <c r="E20" s="7">
        <v>0.15344335985193747</v>
      </c>
      <c r="F20" s="10" t="str">
        <f t="shared" si="1"/>
        <v/>
      </c>
      <c r="G20" s="2">
        <v>0.14143869753253951</v>
      </c>
      <c r="H20" s="11">
        <f t="shared" si="0"/>
        <v>5.4055556822561933E-2</v>
      </c>
      <c r="I20" s="11">
        <f t="shared" si="2"/>
        <v>0.21181911117084176</v>
      </c>
      <c r="J20" s="11">
        <f t="shared" si="3"/>
        <v>0.14372551383514937</v>
      </c>
      <c r="K20">
        <v>6.9670000000005686E-2</v>
      </c>
      <c r="L20">
        <f t="shared" si="4"/>
        <v>0.49258089345723327</v>
      </c>
      <c r="M20" s="1"/>
      <c r="N20" s="1"/>
    </row>
    <row r="21" spans="2:14" x14ac:dyDescent="0.25">
      <c r="B21" s="8">
        <v>1.2500000000000001E-2</v>
      </c>
      <c r="C21" s="7">
        <v>1.145E-2</v>
      </c>
      <c r="D21" s="2">
        <v>1.1446666666666671E-2</v>
      </c>
      <c r="E21" s="7">
        <v>0.15344335985193747</v>
      </c>
      <c r="F21" s="10">
        <f t="shared" si="1"/>
        <v>0.13684999999999997</v>
      </c>
      <c r="G21" s="2">
        <v>0.14365765381284409</v>
      </c>
      <c r="H21" s="11">
        <f t="shared" si="0"/>
        <v>5.5502620371524272E-2</v>
      </c>
      <c r="I21" s="11">
        <f t="shared" si="2"/>
        <v>0.2062965662405814</v>
      </c>
      <c r="J21" s="11">
        <f t="shared" si="3"/>
        <v>0.14582678088943199</v>
      </c>
      <c r="K21">
        <v>6.9410000000005787E-2</v>
      </c>
      <c r="L21">
        <f t="shared" si="4"/>
        <v>0.48316256153279874</v>
      </c>
      <c r="M21" s="1"/>
      <c r="N21" s="1">
        <f>(4.895+4.883+1.625)-3*p</f>
        <v>8.2109999999999985</v>
      </c>
    </row>
    <row r="22" spans="2:14" x14ac:dyDescent="0.25">
      <c r="B22" s="8">
        <v>1.3194444444444399E-2</v>
      </c>
      <c r="C22" s="7">
        <v>1.2500000000000001E-2</v>
      </c>
      <c r="D22" s="2">
        <v>1.23E-2</v>
      </c>
      <c r="E22" s="7">
        <v>0.16750000000000001</v>
      </c>
      <c r="F22" s="10" t="str">
        <f t="shared" si="1"/>
        <v/>
      </c>
      <c r="G22" s="2">
        <v>0.14649559495940254</v>
      </c>
      <c r="H22" s="11">
        <f t="shared" si="0"/>
        <v>5.7380314795208449E-2</v>
      </c>
      <c r="I22" s="11">
        <f t="shared" si="2"/>
        <v>0.2178447442230452</v>
      </c>
      <c r="J22" s="11">
        <f t="shared" si="3"/>
        <v>0.14891436828180846</v>
      </c>
      <c r="K22">
        <v>7.2020000000004775E-2</v>
      </c>
      <c r="L22">
        <f t="shared" si="4"/>
        <v>0.49161887782334518</v>
      </c>
      <c r="M22" s="1"/>
      <c r="N22" s="1"/>
    </row>
    <row r="23" spans="2:14" x14ac:dyDescent="0.25">
      <c r="B23" s="8">
        <v>1.38888888888888E-2</v>
      </c>
      <c r="C23" s="7">
        <v>1.2500000000000001E-2</v>
      </c>
      <c r="D23" s="2">
        <v>1.292000000000001E-2</v>
      </c>
      <c r="E23" s="7">
        <v>0.16750000000000001</v>
      </c>
      <c r="F23" s="10" t="str">
        <f t="shared" si="1"/>
        <v/>
      </c>
      <c r="G23" s="2">
        <v>0.15522250767036058</v>
      </c>
      <c r="H23" s="11">
        <f t="shared" si="0"/>
        <v>6.3344039845945457E-2</v>
      </c>
      <c r="I23" s="11">
        <f t="shared" si="2"/>
        <v>0.19733506152118438</v>
      </c>
      <c r="J23" s="11">
        <f t="shared" si="3"/>
        <v>0.15720727456666891</v>
      </c>
      <c r="K23">
        <v>7.3850000000004065E-2</v>
      </c>
      <c r="L23">
        <f t="shared" si="4"/>
        <v>0.47576863116292489</v>
      </c>
      <c r="M23" s="1"/>
      <c r="N23" s="1"/>
    </row>
    <row r="24" spans="2:14" x14ac:dyDescent="0.25">
      <c r="B24" s="8">
        <v>1.4583333333333301E-2</v>
      </c>
      <c r="C24" s="7">
        <v>1.2500000000000001E-2</v>
      </c>
      <c r="D24" s="2">
        <v>1.2433333333333343E-2</v>
      </c>
      <c r="E24" s="7">
        <v>0.16750000000000001</v>
      </c>
      <c r="F24" s="10">
        <f t="shared" si="1"/>
        <v>0.18091666666666667</v>
      </c>
      <c r="G24" s="2">
        <v>0.17044398139950695</v>
      </c>
      <c r="H24" s="11">
        <f t="shared" si="0"/>
        <v>7.4430967779961832E-2</v>
      </c>
      <c r="I24" s="11">
        <f t="shared" si="2"/>
        <v>0.16794085006328816</v>
      </c>
      <c r="J24" s="11">
        <f t="shared" si="3"/>
        <v>0.17188150072264557</v>
      </c>
      <c r="K24">
        <v>7.242000000000462E-2</v>
      </c>
      <c r="L24">
        <f t="shared" si="4"/>
        <v>0.4248903329138855</v>
      </c>
      <c r="M24" s="1"/>
      <c r="N24" s="1">
        <f>(5.031+4.65+4.366)-3*p</f>
        <v>10.855</v>
      </c>
    </row>
    <row r="25" spans="2:14" x14ac:dyDescent="0.25">
      <c r="B25" s="8">
        <v>1.5277777777777699E-2</v>
      </c>
      <c r="C25" s="7">
        <v>1.2500000000000001E-2</v>
      </c>
      <c r="D25" s="2">
        <v>1.2248333333333332E-2</v>
      </c>
      <c r="E25" s="7">
        <v>0.16750000000000001</v>
      </c>
      <c r="F25" s="10" t="str">
        <f t="shared" si="1"/>
        <v/>
      </c>
      <c r="G25" s="2">
        <v>0.16604906260838723</v>
      </c>
      <c r="H25" s="11">
        <f t="shared" si="0"/>
        <v>7.114040945929595E-2</v>
      </c>
      <c r="I25" s="11">
        <f t="shared" si="2"/>
        <v>0.17570885654168272</v>
      </c>
      <c r="J25" s="11">
        <f t="shared" si="3"/>
        <v>0.16762264070559343</v>
      </c>
      <c r="K25">
        <v>7.1860000000004837E-2</v>
      </c>
      <c r="L25">
        <f t="shared" si="4"/>
        <v>0.43276365955452945</v>
      </c>
      <c r="M25" s="1"/>
      <c r="N25" s="1"/>
    </row>
    <row r="26" spans="2:14" x14ac:dyDescent="0.25">
      <c r="B26" s="8">
        <v>1.59722222222222E-2</v>
      </c>
      <c r="C26" s="7">
        <v>1.162E-2</v>
      </c>
      <c r="D26" s="2">
        <v>1.1536666666666672E-2</v>
      </c>
      <c r="E26" s="7">
        <v>0.15577303531589157</v>
      </c>
      <c r="F26" s="10" t="str">
        <f t="shared" si="1"/>
        <v/>
      </c>
      <c r="G26" s="2">
        <v>0.16260187252874231</v>
      </c>
      <c r="H26" s="11">
        <f t="shared" si="0"/>
        <v>6.8610232785335193E-2</v>
      </c>
      <c r="I26" s="11">
        <f t="shared" si="2"/>
        <v>0.16936249198215325</v>
      </c>
      <c r="J26" s="11">
        <f t="shared" si="3"/>
        <v>0.16406383245180067</v>
      </c>
      <c r="K26">
        <v>6.9690000000005678E-2</v>
      </c>
      <c r="L26">
        <f t="shared" si="4"/>
        <v>0.42859285023108779</v>
      </c>
      <c r="M26" s="1"/>
      <c r="N26" s="1"/>
    </row>
    <row r="27" spans="2:14" x14ac:dyDescent="0.25">
      <c r="B27" s="8">
        <v>1.6666666666666601E-2</v>
      </c>
      <c r="C27" s="7">
        <v>1.162E-2</v>
      </c>
      <c r="D27" s="2">
        <v>1.1191666666666673E-2</v>
      </c>
      <c r="E27" s="7">
        <v>0.15577303531589157</v>
      </c>
      <c r="F27" s="10">
        <f t="shared" si="1"/>
        <v>0.13486666666666663</v>
      </c>
      <c r="G27" s="2">
        <v>0.16094697143530012</v>
      </c>
      <c r="H27" s="11">
        <f t="shared" si="0"/>
        <v>6.7411431060549892E-2</v>
      </c>
      <c r="I27" s="11">
        <f t="shared" si="2"/>
        <v>0.17237432609259923</v>
      </c>
      <c r="J27" s="11">
        <f t="shared" si="3"/>
        <v>0.16246139081837238</v>
      </c>
      <c r="K27">
        <v>6.8620000000006093E-2</v>
      </c>
      <c r="L27">
        <f t="shared" si="4"/>
        <v>0.42635160753920115</v>
      </c>
      <c r="M27" s="1"/>
      <c r="N27" s="1">
        <f>(4.34+4.551+2.393)-3*p</f>
        <v>8.0919999999999987</v>
      </c>
    </row>
    <row r="28" spans="2:14" x14ac:dyDescent="0.25">
      <c r="B28" s="8">
        <v>1.7361111111111101E-2</v>
      </c>
      <c r="C28" s="7">
        <v>1.162E-2</v>
      </c>
      <c r="D28" s="2">
        <v>1.1491666666666664E-2</v>
      </c>
      <c r="E28" s="7">
        <v>0.15577303531589157</v>
      </c>
      <c r="F28" s="10" t="str">
        <f t="shared" si="1"/>
        <v/>
      </c>
      <c r="G28" s="2">
        <v>0.15693526407175476</v>
      </c>
      <c r="H28" s="11">
        <f t="shared" si="0"/>
        <v>6.4548089311910223E-2</v>
      </c>
      <c r="I28" s="11">
        <f t="shared" si="2"/>
        <v>0.18002082050561816</v>
      </c>
      <c r="J28" s="11">
        <f t="shared" si="3"/>
        <v>0.15858702226826424</v>
      </c>
      <c r="K28">
        <v>6.9550000000005732E-2</v>
      </c>
      <c r="L28">
        <f t="shared" si="4"/>
        <v>0.44317636581798286</v>
      </c>
      <c r="M28" s="1"/>
      <c r="N28" s="1"/>
    </row>
    <row r="29" spans="2:14" x14ac:dyDescent="0.25">
      <c r="B29" s="8">
        <v>1.8055555555555498E-2</v>
      </c>
      <c r="C29" s="7">
        <v>1.162E-2</v>
      </c>
      <c r="D29" s="2">
        <v>1.147333333333333E-2</v>
      </c>
      <c r="E29" s="7">
        <v>0.15577303531589157</v>
      </c>
      <c r="F29" s="10" t="str">
        <f t="shared" si="1"/>
        <v/>
      </c>
      <c r="G29" s="2">
        <v>0.14795138270905747</v>
      </c>
      <c r="H29" s="11">
        <f t="shared" si="0"/>
        <v>5.8355267783888713E-2</v>
      </c>
      <c r="I29" s="11">
        <f t="shared" si="2"/>
        <v>0.199125125139228</v>
      </c>
      <c r="J29" s="11">
        <f t="shared" si="3"/>
        <v>0.14997232131566873</v>
      </c>
      <c r="K29">
        <v>6.9500000000005752E-2</v>
      </c>
      <c r="L29">
        <f t="shared" si="4"/>
        <v>0.46974890485934617</v>
      </c>
      <c r="M29" s="1"/>
      <c r="N29" s="1"/>
    </row>
    <row r="30" spans="2:14" x14ac:dyDescent="0.25">
      <c r="B30" s="8">
        <v>1.8749999999999999E-2</v>
      </c>
      <c r="C30" s="7">
        <v>1.0749999999999999E-2</v>
      </c>
      <c r="D30" s="2">
        <v>1.0961666666666672E-2</v>
      </c>
      <c r="E30" s="7">
        <v>0.14404607063178312</v>
      </c>
      <c r="F30" s="10">
        <f t="shared" si="1"/>
        <v>0.18606666666666666</v>
      </c>
      <c r="G30" s="2">
        <v>0.13805720397397836</v>
      </c>
      <c r="H30" s="11">
        <f t="shared" si="0"/>
        <v>5.1885946678877887E-2</v>
      </c>
      <c r="I30" s="11">
        <f t="shared" si="2"/>
        <v>0.20718519537730992</v>
      </c>
      <c r="J30" s="11">
        <f t="shared" si="3"/>
        <v>0.14024505846855195</v>
      </c>
      <c r="K30">
        <v>6.7890000000006376E-2</v>
      </c>
      <c r="L30">
        <f t="shared" si="4"/>
        <v>0.4917526796559098</v>
      </c>
      <c r="M30" s="1"/>
      <c r="N30" s="1">
        <f>(4.551+4.501+2.685+3.683)-4*p</f>
        <v>11.164</v>
      </c>
    </row>
    <row r="31" spans="2:14" x14ac:dyDescent="0.25">
      <c r="B31" s="8">
        <v>1.94444444444444E-2</v>
      </c>
      <c r="C31" s="7">
        <v>1.0749999999999999E-2</v>
      </c>
      <c r="D31" s="2">
        <v>1.0573333333333341E-2</v>
      </c>
      <c r="E31" s="7">
        <v>0.14404607063178312</v>
      </c>
      <c r="F31" s="10">
        <f t="shared" si="1"/>
        <v>0.22733333333333333</v>
      </c>
      <c r="G31" s="2">
        <v>0.14896287598888017</v>
      </c>
      <c r="H31" s="11">
        <f t="shared" si="0"/>
        <v>5.9037362787229979E-2</v>
      </c>
      <c r="I31" s="11">
        <f t="shared" si="2"/>
        <v>0.18208807935311885</v>
      </c>
      <c r="J31" s="11">
        <f t="shared" si="3"/>
        <v>0.15065278774435967</v>
      </c>
      <c r="K31">
        <v>6.6630000000006864E-2</v>
      </c>
      <c r="L31">
        <f t="shared" si="4"/>
        <v>0.44729265300289101</v>
      </c>
      <c r="M31" s="1"/>
      <c r="N31" s="1">
        <v>13.64</v>
      </c>
    </row>
    <row r="32" spans="2:14" x14ac:dyDescent="0.25">
      <c r="B32" s="8">
        <v>2.01388888888888E-2</v>
      </c>
      <c r="C32" s="7">
        <v>1.0749999999999999E-2</v>
      </c>
      <c r="D32" s="2">
        <v>1.0648333333333338E-2</v>
      </c>
      <c r="E32" s="7">
        <v>0.14404607063178312</v>
      </c>
      <c r="F32" s="10">
        <f t="shared" si="1"/>
        <v>0.20866666666666667</v>
      </c>
      <c r="G32" s="2">
        <v>0.16126229689502974</v>
      </c>
      <c r="H32" s="11">
        <f t="shared" si="0"/>
        <v>6.7639057425083013E-2</v>
      </c>
      <c r="I32" s="11">
        <f t="shared" si="2"/>
        <v>0.15893184218166692</v>
      </c>
      <c r="J32" s="11">
        <f t="shared" si="3"/>
        <v>0.16254972454330999</v>
      </c>
      <c r="K32">
        <v>6.6880000000006767E-2</v>
      </c>
      <c r="L32">
        <f t="shared" si="4"/>
        <v>0.41472806283753283</v>
      </c>
      <c r="M32" s="1"/>
      <c r="N32" s="1">
        <v>12.52</v>
      </c>
    </row>
    <row r="33" spans="2:14" x14ac:dyDescent="0.25">
      <c r="B33" s="8">
        <v>2.0833333333333301E-2</v>
      </c>
      <c r="C33" s="7">
        <v>1.0749999999999999E-2</v>
      </c>
      <c r="D33" s="2">
        <v>1.0461666666666668E-2</v>
      </c>
      <c r="E33" s="7">
        <v>0.14404607063178312</v>
      </c>
      <c r="F33" s="10">
        <f t="shared" si="1"/>
        <v>0.11474999999999999</v>
      </c>
      <c r="G33" s="2">
        <v>0.18002456173520617</v>
      </c>
      <c r="H33" s="11">
        <f t="shared" si="0"/>
        <v>8.1855733316773246E-2</v>
      </c>
      <c r="I33" s="11">
        <f t="shared" si="2"/>
        <v>0.13132861394569159</v>
      </c>
      <c r="J33" s="11">
        <f t="shared" si="3"/>
        <v>0.18090362416338643</v>
      </c>
      <c r="K33">
        <v>6.6270000000007004E-2</v>
      </c>
      <c r="L33">
        <f t="shared" si="4"/>
        <v>0.3681164356754939</v>
      </c>
      <c r="M33" s="1"/>
      <c r="N33" s="1">
        <v>6.8849999999999998</v>
      </c>
    </row>
    <row r="34" spans="2:14" x14ac:dyDescent="0.25">
      <c r="B34" s="8">
        <v>2.1527777777777701E-2</v>
      </c>
      <c r="C34" s="7">
        <v>9.8700000000000003E-3</v>
      </c>
      <c r="D34" s="2">
        <v>9.9600000000000088E-3</v>
      </c>
      <c r="E34" s="7">
        <v>0.13231910594767465</v>
      </c>
      <c r="F34" s="10">
        <f t="shared" si="1"/>
        <v>2.0783333333333334E-2</v>
      </c>
      <c r="G34" s="2">
        <v>0.18402796945397731</v>
      </c>
      <c r="H34" s="11">
        <f t="shared" si="0"/>
        <v>8.5060489369128148E-2</v>
      </c>
      <c r="I34" s="11">
        <f t="shared" si="2"/>
        <v>0.11603507190239865</v>
      </c>
      <c r="J34" s="11">
        <f t="shared" si="3"/>
        <v>0.18471421501521049</v>
      </c>
      <c r="K34">
        <v>6.4610000000007647E-2</v>
      </c>
      <c r="L34">
        <f t="shared" si="4"/>
        <v>0.35108793620724948</v>
      </c>
      <c r="M34" s="1"/>
      <c r="N34" s="1">
        <v>1.2470000000000001</v>
      </c>
    </row>
    <row r="35" spans="2:14" x14ac:dyDescent="0.25">
      <c r="B35" s="8">
        <v>2.2222222222222199E-2</v>
      </c>
      <c r="C35" s="7">
        <v>9.8700000000000003E-3</v>
      </c>
      <c r="D35" s="2">
        <v>9.8049999999999995E-3</v>
      </c>
      <c r="E35" s="7">
        <v>0.13231910594767465</v>
      </c>
      <c r="F35" s="10">
        <f t="shared" si="1"/>
        <v>0</v>
      </c>
      <c r="G35" s="2">
        <v>0.18169644238689073</v>
      </c>
      <c r="H35" s="11">
        <f t="shared" si="0"/>
        <v>8.3186760576017246E-2</v>
      </c>
      <c r="I35" s="11">
        <f t="shared" si="2"/>
        <v>0.11864868798419737</v>
      </c>
      <c r="J35" s="11">
        <f t="shared" si="3"/>
        <v>0.18241395060097693</v>
      </c>
      <c r="K35">
        <v>6.4080000000007853E-2</v>
      </c>
      <c r="L35">
        <f t="shared" si="4"/>
        <v>0.35267614026014182</v>
      </c>
      <c r="M35" s="1"/>
      <c r="N35" s="1">
        <v>0</v>
      </c>
    </row>
    <row r="36" spans="2:14" x14ac:dyDescent="0.25">
      <c r="B36" s="8">
        <v>2.2916666666666599E-2</v>
      </c>
      <c r="C36" s="7">
        <v>9.8700000000000003E-3</v>
      </c>
      <c r="D36" s="2">
        <v>9.8650000000000022E-3</v>
      </c>
      <c r="E36" s="7">
        <v>0.13231910594767465</v>
      </c>
      <c r="F36" s="10">
        <f t="shared" si="1"/>
        <v>1.8450000000000001E-2</v>
      </c>
      <c r="G36" s="2">
        <v>0.17902843093121384</v>
      </c>
      <c r="H36" s="11">
        <f t="shared" ref="H36:H58" si="5">G36*(w+G36/TAN(RADIANS(alpha)))</f>
        <v>8.1067682099060304E-2</v>
      </c>
      <c r="I36" s="11">
        <f t="shared" si="2"/>
        <v>0.12175011970786825</v>
      </c>
      <c r="J36" s="11">
        <f t="shared" si="3"/>
        <v>0.17978394018956656</v>
      </c>
      <c r="K36">
        <v>6.4280000000007775E-2</v>
      </c>
      <c r="L36">
        <f t="shared" si="4"/>
        <v>0.35904911675568102</v>
      </c>
      <c r="M36" s="1"/>
      <c r="N36" s="1">
        <v>1.107</v>
      </c>
    </row>
    <row r="37" spans="2:14" x14ac:dyDescent="0.25">
      <c r="B37" s="8">
        <v>2.36111111111111E-2</v>
      </c>
      <c r="C37" s="7">
        <v>9.8700000000000003E-3</v>
      </c>
      <c r="D37" s="2">
        <v>9.8783333333333397E-3</v>
      </c>
      <c r="E37" s="7">
        <v>0.13231910594767465</v>
      </c>
      <c r="F37" s="10">
        <f t="shared" si="1"/>
        <v>0</v>
      </c>
      <c r="G37" s="2">
        <v>0.18142434677705027</v>
      </c>
      <c r="H37" s="11">
        <f t="shared" si="5"/>
        <v>8.296942253150083E-2</v>
      </c>
      <c r="I37" s="11">
        <f t="shared" si="2"/>
        <v>0.11895948771070063</v>
      </c>
      <c r="J37" s="11">
        <f t="shared" si="3"/>
        <v>0.18214561893384906</v>
      </c>
      <c r="K37">
        <v>6.4330000000007756E-2</v>
      </c>
      <c r="L37">
        <f t="shared" si="4"/>
        <v>0.35458305978668869</v>
      </c>
      <c r="M37" s="1"/>
      <c r="N37" s="1">
        <v>0</v>
      </c>
    </row>
    <row r="38" spans="2:14" x14ac:dyDescent="0.25">
      <c r="B38" s="8">
        <v>2.43055555555555E-2</v>
      </c>
      <c r="C38" s="7">
        <v>8.9999999999999993E-3</v>
      </c>
      <c r="D38" s="2">
        <v>8.7183333333333418E-3</v>
      </c>
      <c r="E38" s="7">
        <v>0.12059214126356621</v>
      </c>
      <c r="F38" s="10">
        <f t="shared" si="1"/>
        <v>0</v>
      </c>
      <c r="G38" s="2">
        <v>0.18150211248052536</v>
      </c>
      <c r="H38" s="11">
        <f t="shared" si="5"/>
        <v>8.3031509968202188E-2</v>
      </c>
      <c r="I38" s="11">
        <f t="shared" si="2"/>
        <v>0.10839258497703638</v>
      </c>
      <c r="J38" s="11">
        <f t="shared" si="3"/>
        <v>0.18210093778521466</v>
      </c>
      <c r="K38">
        <v>6.0270000000007783E-2</v>
      </c>
      <c r="L38">
        <f t="shared" si="4"/>
        <v>0.33206225082627938</v>
      </c>
      <c r="M38" s="1"/>
      <c r="N38" s="1">
        <v>0</v>
      </c>
    </row>
    <row r="39" spans="2:14" x14ac:dyDescent="0.25">
      <c r="B39" s="8">
        <v>2.5000000000000001E-2</v>
      </c>
      <c r="C39" s="7">
        <v>8.9999999999999993E-3</v>
      </c>
      <c r="D39" s="2">
        <v>8.7083333333333405E-3</v>
      </c>
      <c r="E39" s="7">
        <v>0.12059214126356621</v>
      </c>
      <c r="F39" s="10">
        <f t="shared" si="1"/>
        <v>0</v>
      </c>
      <c r="G39" s="2">
        <v>0.17448730176927674</v>
      </c>
      <c r="H39" s="11">
        <f t="shared" si="5"/>
        <v>7.7522391326695125E-2</v>
      </c>
      <c r="I39" s="11">
        <f t="shared" si="2"/>
        <v>0.11609548990913049</v>
      </c>
      <c r="J39" s="11">
        <f t="shared" si="3"/>
        <v>0.17517426215547657</v>
      </c>
      <c r="K39">
        <v>6.0240000000007773E-2</v>
      </c>
      <c r="L39">
        <f t="shared" si="4"/>
        <v>0.34524002256429343</v>
      </c>
      <c r="M39" s="1"/>
      <c r="N39" s="1">
        <v>0</v>
      </c>
    </row>
    <row r="40" spans="2:14" x14ac:dyDescent="0.25">
      <c r="B40" s="8">
        <v>2.5694444444444402E-2</v>
      </c>
      <c r="C40" s="7">
        <v>8.9999999999999993E-3</v>
      </c>
      <c r="D40" s="2">
        <v>8.8116666666666708E-3</v>
      </c>
      <c r="E40" s="7">
        <v>0.12059214126356621</v>
      </c>
      <c r="F40" s="10">
        <f t="shared" si="1"/>
        <v>0</v>
      </c>
      <c r="G40" s="2">
        <v>0.17077507084054699</v>
      </c>
      <c r="H40" s="11">
        <f t="shared" si="5"/>
        <v>7.4681801024015393E-2</v>
      </c>
      <c r="I40" s="11">
        <f t="shared" si="2"/>
        <v>0.120511287577356</v>
      </c>
      <c r="J40" s="11">
        <f t="shared" si="3"/>
        <v>0.17151528340087074</v>
      </c>
      <c r="K40">
        <v>6.0610000000007887E-2</v>
      </c>
      <c r="L40">
        <f t="shared" si="4"/>
        <v>0.35491128594875276</v>
      </c>
      <c r="M40" s="1"/>
      <c r="N40" s="1">
        <v>0</v>
      </c>
    </row>
    <row r="41" spans="2:14" x14ac:dyDescent="0.25">
      <c r="B41" s="8">
        <v>2.6388888888888799E-2</v>
      </c>
      <c r="C41" s="7">
        <v>8.9999999999999993E-3</v>
      </c>
      <c r="D41" s="2">
        <v>8.7516666666666749E-3</v>
      </c>
      <c r="E41" s="7">
        <v>0.12059214126356621</v>
      </c>
      <c r="F41" s="10">
        <f t="shared" si="1"/>
        <v>0</v>
      </c>
      <c r="G41" s="2">
        <v>0.17201380693006113</v>
      </c>
      <c r="H41" s="11">
        <f t="shared" si="5"/>
        <v>7.5623921231702834E-2</v>
      </c>
      <c r="I41" s="11">
        <f t="shared" si="2"/>
        <v>0.11900996210478235</v>
      </c>
      <c r="J41" s="11">
        <f t="shared" si="3"/>
        <v>0.17273569128684918</v>
      </c>
      <c r="K41">
        <v>6.0390000000007819E-2</v>
      </c>
      <c r="L41">
        <f t="shared" si="4"/>
        <v>0.35107646925436464</v>
      </c>
      <c r="M41" s="1"/>
      <c r="N41" s="1">
        <v>0</v>
      </c>
    </row>
    <row r="42" spans="2:14" x14ac:dyDescent="0.25">
      <c r="B42" s="8">
        <v>2.70833333333333E-2</v>
      </c>
      <c r="C42" s="7">
        <v>8.1200000000000005E-3</v>
      </c>
      <c r="D42" s="2">
        <v>8.495000000000006E-3</v>
      </c>
      <c r="E42" s="7">
        <v>0.10886517657945778</v>
      </c>
      <c r="F42" s="10">
        <f t="shared" si="1"/>
        <v>0</v>
      </c>
      <c r="G42" s="2">
        <v>0.17150233685565361</v>
      </c>
      <c r="H42" s="11">
        <f t="shared" si="5"/>
        <v>7.5234223889337828E-2</v>
      </c>
      <c r="I42" s="11">
        <f t="shared" si="2"/>
        <v>0.10792960411133801</v>
      </c>
      <c r="J42" s="11">
        <f t="shared" si="3"/>
        <v>0.17209605752046656</v>
      </c>
      <c r="K42">
        <v>5.9460000000007535E-2</v>
      </c>
      <c r="L42">
        <f t="shared" si="4"/>
        <v>0.34670081522010132</v>
      </c>
      <c r="M42" s="1"/>
      <c r="N42" s="1">
        <v>0</v>
      </c>
    </row>
    <row r="43" spans="2:14" x14ac:dyDescent="0.25">
      <c r="B43" s="8">
        <v>2.77777777777777E-2</v>
      </c>
      <c r="C43" s="7">
        <v>8.1200000000000005E-3</v>
      </c>
      <c r="D43" s="2">
        <v>7.870000000000002E-3</v>
      </c>
      <c r="E43" s="7">
        <v>0.10886517657945778</v>
      </c>
      <c r="F43" s="10">
        <f t="shared" si="1"/>
        <v>0</v>
      </c>
      <c r="G43" s="2">
        <v>0.16923699480396595</v>
      </c>
      <c r="H43" s="11">
        <f t="shared" si="5"/>
        <v>7.3520043672080093E-2</v>
      </c>
      <c r="I43" s="11">
        <f t="shared" si="2"/>
        <v>0.11044607149878019</v>
      </c>
      <c r="J43" s="11">
        <f t="shared" si="3"/>
        <v>0.1698587244018005</v>
      </c>
      <c r="K43">
        <v>5.7120000000006818E-2</v>
      </c>
      <c r="L43">
        <f t="shared" si="4"/>
        <v>0.33751485640696482</v>
      </c>
      <c r="M43" s="1"/>
      <c r="N43" s="1">
        <v>0</v>
      </c>
    </row>
    <row r="44" spans="2:14" x14ac:dyDescent="0.25">
      <c r="B44" s="8">
        <v>2.8472222222222201E-2</v>
      </c>
      <c r="C44" s="7">
        <v>8.1200000000000005E-3</v>
      </c>
      <c r="D44" s="2">
        <v>7.8300000000000071E-3</v>
      </c>
      <c r="E44" s="7">
        <v>0.10886517657945778</v>
      </c>
      <c r="F44" s="10">
        <f t="shared" si="1"/>
        <v>0</v>
      </c>
      <c r="G44" s="2">
        <v>0.1631633273426546</v>
      </c>
      <c r="H44" s="11">
        <f t="shared" si="5"/>
        <v>6.9019286101401803E-2</v>
      </c>
      <c r="I44" s="11">
        <f t="shared" si="2"/>
        <v>0.11764827570181258</v>
      </c>
      <c r="J44" s="11">
        <f t="shared" si="3"/>
        <v>0.16386878691327691</v>
      </c>
      <c r="K44">
        <v>5.6960000000006769E-2</v>
      </c>
      <c r="L44">
        <f t="shared" si="4"/>
        <v>0.34909805363546381</v>
      </c>
      <c r="M44" s="1"/>
      <c r="N44" s="1">
        <v>0</v>
      </c>
    </row>
    <row r="45" spans="2:14" x14ac:dyDescent="0.25">
      <c r="B45" s="8">
        <v>2.9166666666666601E-2</v>
      </c>
      <c r="C45" s="7">
        <v>8.1200000000000005E-3</v>
      </c>
      <c r="D45" s="2">
        <v>7.9450000000000059E-3</v>
      </c>
      <c r="E45" s="7">
        <v>0.10886517657945778</v>
      </c>
      <c r="F45" s="10">
        <f t="shared" si="1"/>
        <v>0</v>
      </c>
      <c r="G45" s="2">
        <v>0.15881510446681077</v>
      </c>
      <c r="H45" s="11">
        <f t="shared" si="5"/>
        <v>6.5882287855161856E-2</v>
      </c>
      <c r="I45" s="11">
        <f t="shared" si="2"/>
        <v>0.12325012176036326</v>
      </c>
      <c r="J45" s="11">
        <f t="shared" si="3"/>
        <v>0.15958934465610458</v>
      </c>
      <c r="K45">
        <v>5.7400000000006904E-2</v>
      </c>
      <c r="L45">
        <f t="shared" si="4"/>
        <v>0.36142657962361746</v>
      </c>
      <c r="M45" s="1"/>
      <c r="N45" s="1">
        <v>0</v>
      </c>
    </row>
    <row r="46" spans="2:14" x14ac:dyDescent="0.25">
      <c r="B46" s="8">
        <v>2.9861111111111099E-2</v>
      </c>
      <c r="C46" s="7">
        <v>7.2500000000000004E-3</v>
      </c>
      <c r="D46" s="2">
        <v>7.9883333333333369E-3</v>
      </c>
      <c r="E46" s="7">
        <v>9.7138211895349325E-2</v>
      </c>
      <c r="F46" s="10">
        <f t="shared" si="1"/>
        <v>0</v>
      </c>
      <c r="G46" s="2">
        <v>0.16224412193417145</v>
      </c>
      <c r="H46" s="11">
        <f t="shared" si="5"/>
        <v>6.8350208091036729E-2</v>
      </c>
      <c r="I46" s="11">
        <f t="shared" si="2"/>
        <v>0.10607136689830717</v>
      </c>
      <c r="J46" s="11">
        <f t="shared" si="3"/>
        <v>0.16281757427238119</v>
      </c>
      <c r="K46">
        <v>5.7570000000006956E-2</v>
      </c>
      <c r="L46">
        <f t="shared" si="4"/>
        <v>0.3548356594599173</v>
      </c>
      <c r="M46" s="1"/>
      <c r="N46" s="1">
        <v>0</v>
      </c>
    </row>
    <row r="47" spans="2:14" x14ac:dyDescent="0.25">
      <c r="B47" s="8">
        <v>3.0555555555555499E-2</v>
      </c>
      <c r="C47" s="7">
        <v>7.2500000000000004E-3</v>
      </c>
      <c r="D47" s="2">
        <v>7.2133333333333364E-3</v>
      </c>
      <c r="E47" s="7">
        <v>9.7138211895349325E-2</v>
      </c>
      <c r="F47" s="10">
        <f t="shared" si="1"/>
        <v>0</v>
      </c>
      <c r="G47" s="2">
        <v>0.16257299445406159</v>
      </c>
      <c r="H47" s="11">
        <f t="shared" si="5"/>
        <v>6.8589225420731162E-2</v>
      </c>
      <c r="I47" s="11">
        <f t="shared" si="2"/>
        <v>0.10570173311519393</v>
      </c>
      <c r="J47" s="11">
        <f t="shared" si="3"/>
        <v>0.1631424570628055</v>
      </c>
      <c r="K47">
        <v>5.4540000000006028E-2</v>
      </c>
      <c r="L47">
        <f t="shared" si="4"/>
        <v>0.33548007270923125</v>
      </c>
      <c r="M47" s="1"/>
      <c r="N47" s="1">
        <v>0</v>
      </c>
    </row>
    <row r="48" spans="2:14" x14ac:dyDescent="0.25">
      <c r="B48" s="8">
        <v>3.125E-2</v>
      </c>
      <c r="C48" s="7">
        <v>7.2500000000000004E-3</v>
      </c>
      <c r="D48" s="2">
        <v>7.1100000000000026E-3</v>
      </c>
      <c r="E48" s="7">
        <v>9.7138211895349325E-2</v>
      </c>
      <c r="F48" s="10">
        <f t="shared" si="1"/>
        <v>0</v>
      </c>
      <c r="G48" s="2">
        <v>0.15804569322124387</v>
      </c>
      <c r="H48" s="11">
        <f t="shared" si="5"/>
        <v>6.5334600166866055E-2</v>
      </c>
      <c r="I48" s="11">
        <f t="shared" si="2"/>
        <v>0.11096723606608651</v>
      </c>
      <c r="J48" s="11">
        <f t="shared" si="3"/>
        <v>0.15867330420392209</v>
      </c>
      <c r="K48">
        <v>5.4130000000005903E-2</v>
      </c>
      <c r="L48">
        <f t="shared" si="4"/>
        <v>0.3424958877191977</v>
      </c>
      <c r="M48" s="1"/>
      <c r="N48" s="1">
        <v>0</v>
      </c>
    </row>
    <row r="49" spans="2:14" x14ac:dyDescent="0.25">
      <c r="B49" s="8">
        <v>3.19444444444444E-2</v>
      </c>
      <c r="C49" s="7">
        <v>7.2500000000000004E-3</v>
      </c>
      <c r="D49" s="2">
        <v>7.0816666666666667E-3</v>
      </c>
      <c r="E49" s="7">
        <v>9.7138211895349325E-2</v>
      </c>
      <c r="F49" s="10">
        <f t="shared" si="1"/>
        <v>1.7833333333333333E-2</v>
      </c>
      <c r="G49" s="2">
        <v>0.1567993463271958</v>
      </c>
      <c r="H49" s="11">
        <f t="shared" si="5"/>
        <v>6.4452137849697583E-2</v>
      </c>
      <c r="I49" s="11">
        <f t="shared" si="2"/>
        <v>0.11248657130515986</v>
      </c>
      <c r="J49" s="11">
        <f t="shared" si="3"/>
        <v>0.15744426114493235</v>
      </c>
      <c r="K49">
        <v>5.4010000000005866E-2</v>
      </c>
      <c r="L49">
        <f t="shared" si="4"/>
        <v>0.34445296657871455</v>
      </c>
      <c r="M49" s="1"/>
      <c r="N49" s="1">
        <v>1.07</v>
      </c>
    </row>
    <row r="50" spans="2:14" x14ac:dyDescent="0.25">
      <c r="B50" s="8">
        <v>3.2638888888888801E-2</v>
      </c>
      <c r="C50" s="7">
        <v>6.3699999999999998E-3</v>
      </c>
      <c r="D50" s="2">
        <v>7.111666666666668E-3</v>
      </c>
      <c r="E50" s="7">
        <v>8.5411247211240882E-2</v>
      </c>
      <c r="F50" s="10">
        <f t="shared" si="1"/>
        <v>0</v>
      </c>
      <c r="G50" s="2">
        <v>0.15630892677605771</v>
      </c>
      <c r="H50" s="11">
        <f t="shared" si="5"/>
        <v>6.41065021882012E-2</v>
      </c>
      <c r="I50" s="11">
        <f t="shared" si="2"/>
        <v>9.9365895542065596E-2</v>
      </c>
      <c r="J50" s="11">
        <f t="shared" si="3"/>
        <v>0.15681216740790668</v>
      </c>
      <c r="K50">
        <v>5.4130000000005903E-2</v>
      </c>
      <c r="L50">
        <f t="shared" si="4"/>
        <v>0.34630139888016398</v>
      </c>
      <c r="M50" s="1"/>
      <c r="N50" s="1">
        <v>0</v>
      </c>
    </row>
    <row r="51" spans="2:14" x14ac:dyDescent="0.25">
      <c r="B51" s="8">
        <v>3.3333333333333298E-2</v>
      </c>
      <c r="C51" s="7">
        <v>6.3699999999999998E-3</v>
      </c>
      <c r="D51" s="2">
        <v>7.1000000000000021E-3</v>
      </c>
      <c r="E51" s="7">
        <v>8.5411247211240882E-2</v>
      </c>
      <c r="F51" s="10">
        <f t="shared" si="1"/>
        <v>0</v>
      </c>
      <c r="G51" s="2">
        <v>0.15640401513807392</v>
      </c>
      <c r="H51" s="11">
        <f t="shared" si="5"/>
        <v>6.4173447492016422E-2</v>
      </c>
      <c r="I51" s="11">
        <f t="shared" si="2"/>
        <v>9.926223771587879E-2</v>
      </c>
      <c r="J51" s="11">
        <f t="shared" si="3"/>
        <v>0.1569062063631689</v>
      </c>
      <c r="K51">
        <v>5.409000000000589E-2</v>
      </c>
      <c r="L51">
        <f t="shared" si="4"/>
        <v>0.34583511140845763</v>
      </c>
      <c r="M51" s="1"/>
      <c r="N51" s="1">
        <v>0</v>
      </c>
    </row>
    <row r="52" spans="2:14" x14ac:dyDescent="0.25">
      <c r="B52" s="8">
        <v>3.4027777777777699E-2</v>
      </c>
      <c r="C52" s="7">
        <v>6.3699999999999998E-3</v>
      </c>
      <c r="D52" s="2">
        <v>6.7983333333333368E-3</v>
      </c>
      <c r="E52" s="7">
        <v>8.5411247211240882E-2</v>
      </c>
      <c r="F52" s="10">
        <f t="shared" si="1"/>
        <v>0</v>
      </c>
      <c r="G52" s="2">
        <v>0.15634321830057366</v>
      </c>
      <c r="H52" s="11">
        <f t="shared" si="5"/>
        <v>6.4130640620639959E-2</v>
      </c>
      <c r="I52" s="11">
        <f t="shared" si="2"/>
        <v>9.9328494746859952E-2</v>
      </c>
      <c r="J52" s="11">
        <f t="shared" si="3"/>
        <v>0.15684608016951743</v>
      </c>
      <c r="K52">
        <v>5.2850000000005511E-2</v>
      </c>
      <c r="L52">
        <f t="shared" si="4"/>
        <v>0.33803832730627364</v>
      </c>
      <c r="M52" s="1"/>
      <c r="N52" s="1">
        <v>0</v>
      </c>
    </row>
    <row r="53" spans="2:14" x14ac:dyDescent="0.25">
      <c r="B53" s="8">
        <v>3.4722222222222203E-2</v>
      </c>
      <c r="C53" s="7">
        <v>6.3699999999999998E-3</v>
      </c>
      <c r="D53" s="2">
        <v>6.0633333333333346E-3</v>
      </c>
      <c r="E53" s="7">
        <v>8.5411247211240882E-2</v>
      </c>
      <c r="F53" s="10">
        <f t="shared" si="1"/>
        <v>0</v>
      </c>
      <c r="G53" s="2">
        <v>0.15572570777683531</v>
      </c>
      <c r="H53" s="11">
        <f t="shared" si="5"/>
        <v>6.3696640410284888E-2</v>
      </c>
      <c r="I53" s="11">
        <f t="shared" si="2"/>
        <v>0.10000527435935941</v>
      </c>
      <c r="J53" s="11">
        <f t="shared" si="3"/>
        <v>0.15623544553930679</v>
      </c>
      <c r="K53">
        <v>4.9710000000004549E-2</v>
      </c>
      <c r="L53">
        <f t="shared" si="4"/>
        <v>0.3192151168209304</v>
      </c>
      <c r="M53" s="1"/>
      <c r="N53" s="1">
        <v>0</v>
      </c>
    </row>
    <row r="54" spans="2:14" x14ac:dyDescent="0.25">
      <c r="B54" s="8">
        <v>3.5416666666666603E-2</v>
      </c>
      <c r="C54" s="7">
        <v>5.4999999999999997E-3</v>
      </c>
      <c r="D54" s="2">
        <v>5.9416666666666706E-3</v>
      </c>
      <c r="E54" s="7">
        <v>0</v>
      </c>
      <c r="F54" s="10">
        <f t="shared" si="1"/>
        <v>0</v>
      </c>
      <c r="G54" s="2">
        <v>0.14910423778112633</v>
      </c>
      <c r="H54" s="11">
        <f t="shared" si="5"/>
        <v>5.9132995588002155E-2</v>
      </c>
      <c r="I54" s="11">
        <f t="shared" si="2"/>
        <v>9.3010677800262287E-2</v>
      </c>
      <c r="J54" s="11">
        <f t="shared" si="3"/>
        <v>0.14954516470186355</v>
      </c>
      <c r="K54">
        <v>4.9170000000004384E-2</v>
      </c>
      <c r="L54">
        <f t="shared" si="4"/>
        <v>0.32976929919444814</v>
      </c>
      <c r="M54" s="1"/>
      <c r="N54" s="1">
        <v>0</v>
      </c>
    </row>
    <row r="55" spans="2:14" x14ac:dyDescent="0.25">
      <c r="B55" s="8">
        <v>3.6111111111111101E-2</v>
      </c>
      <c r="C55" s="7">
        <v>5.4999999999999997E-3</v>
      </c>
      <c r="D55" s="2">
        <v>5.8700000000000011E-3</v>
      </c>
      <c r="E55" s="7">
        <v>0</v>
      </c>
      <c r="F55" s="10">
        <f t="shared" si="1"/>
        <v>0</v>
      </c>
      <c r="G55" s="2">
        <v>0.14775743660817095</v>
      </c>
      <c r="H55" s="11">
        <f t="shared" si="5"/>
        <v>5.8224920608923217E-2</v>
      </c>
      <c r="I55" s="11">
        <f t="shared" si="2"/>
        <v>9.4461270921116572E-2</v>
      </c>
      <c r="J55" s="11">
        <f t="shared" si="3"/>
        <v>0.14821222415679647</v>
      </c>
      <c r="K55">
        <v>4.8850000000004286E-2</v>
      </c>
      <c r="L55">
        <f t="shared" si="4"/>
        <v>0.33060941717300268</v>
      </c>
      <c r="M55" s="1"/>
      <c r="N55" s="1">
        <v>0</v>
      </c>
    </row>
    <row r="56" spans="2:14" x14ac:dyDescent="0.25">
      <c r="B56" s="8">
        <v>3.6805555555555501E-2</v>
      </c>
      <c r="C56" s="7">
        <v>5.4999999999999997E-3</v>
      </c>
      <c r="D56" s="2">
        <v>5.6550000000000029E-3</v>
      </c>
      <c r="E56" s="7">
        <v>0</v>
      </c>
      <c r="F56" s="10">
        <f t="shared" si="1"/>
        <v>0</v>
      </c>
      <c r="G56" s="2">
        <v>0.14726055573978006</v>
      </c>
      <c r="H56" s="11">
        <f t="shared" si="5"/>
        <v>5.7891622256105182E-2</v>
      </c>
      <c r="I56" s="11">
        <f t="shared" si="2"/>
        <v>9.5005111027441899E-2</v>
      </c>
      <c r="J56" s="11">
        <f t="shared" si="3"/>
        <v>0.14772059504260046</v>
      </c>
      <c r="K56">
        <v>4.7880000000003989E-2</v>
      </c>
      <c r="L56">
        <f t="shared" si="4"/>
        <v>0.32513798253356707</v>
      </c>
      <c r="M56" s="1"/>
      <c r="N56" s="1">
        <v>0</v>
      </c>
    </row>
    <row r="57" spans="2:14" x14ac:dyDescent="0.25">
      <c r="B57" s="8">
        <v>3.7499999999999999E-2</v>
      </c>
      <c r="C57" s="7">
        <v>5.4999999999999997E-3</v>
      </c>
      <c r="D57" s="2">
        <v>5.655000000000002E-3</v>
      </c>
      <c r="E57" s="7">
        <v>0</v>
      </c>
      <c r="F57" s="10">
        <f t="shared" si="1"/>
        <v>0</v>
      </c>
      <c r="G57" s="2">
        <v>0.14539058104574848</v>
      </c>
      <c r="H57" s="11">
        <f t="shared" si="5"/>
        <v>5.6645595373106379E-2</v>
      </c>
      <c r="I57" s="11">
        <f t="shared" si="2"/>
        <v>9.7094927924638488E-2</v>
      </c>
      <c r="J57" s="11">
        <f t="shared" si="3"/>
        <v>0.1458710818117368</v>
      </c>
      <c r="K57">
        <v>4.7880000000003989E-2</v>
      </c>
      <c r="L57">
        <f t="shared" si="4"/>
        <v>0.32931982013977995</v>
      </c>
      <c r="M57" s="1"/>
      <c r="N57" s="1">
        <v>0</v>
      </c>
    </row>
    <row r="58" spans="2:14" x14ac:dyDescent="0.25">
      <c r="B58" s="8">
        <v>3.8194444444444399E-2</v>
      </c>
      <c r="C58" s="7">
        <v>5.4999999999999997E-3</v>
      </c>
      <c r="D58" s="2">
        <v>5.5333333333333354E-3</v>
      </c>
      <c r="E58" s="7">
        <v>0</v>
      </c>
      <c r="F58" s="10">
        <f t="shared" si="1"/>
        <v>0</v>
      </c>
      <c r="G58" s="2">
        <v>0.14519372407434034</v>
      </c>
      <c r="H58" s="11">
        <f t="shared" si="5"/>
        <v>5.6515187535432304E-2</v>
      </c>
      <c r="I58" s="11">
        <f t="shared" si="2"/>
        <v>9.7318972825698652E-2</v>
      </c>
      <c r="J58" s="11">
        <f t="shared" si="3"/>
        <v>0.14567644489349676</v>
      </c>
      <c r="K58">
        <v>4.7320000000003817E-2</v>
      </c>
      <c r="L58">
        <f t="shared" si="4"/>
        <v>0.32590940346550795</v>
      </c>
      <c r="M58" s="1"/>
      <c r="N5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2016-09-28T10:00:01Z</dcterms:created>
  <dcterms:modified xsi:type="dcterms:W3CDTF">2017-03-06T17:06:15Z</dcterms:modified>
</cp:coreProperties>
</file>