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6perCent_Reservoir\Hydrograph\"/>
    </mc:Choice>
  </mc:AlternateContent>
  <bookViews>
    <workbookView xWindow="0" yWindow="0" windowWidth="28800" windowHeight="14220"/>
  </bookViews>
  <sheets>
    <sheet name="Sheet1" sheetId="1" r:id="rId1"/>
  </sheets>
  <definedNames>
    <definedName name="alpha">28.02</definedName>
    <definedName name="g">9.81</definedName>
    <definedName name="p">Sheet1!$N$1</definedName>
    <definedName name="w">0.1164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M39" i="1" l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38" i="1"/>
  <c r="M33" i="1"/>
  <c r="M28" i="1"/>
  <c r="M26" i="1"/>
  <c r="M24" i="1"/>
  <c r="M22" i="1"/>
  <c r="M20" i="1"/>
  <c r="M10" i="1" l="1"/>
  <c r="M11" i="1"/>
  <c r="M12" i="1"/>
  <c r="M9" i="1"/>
  <c r="M5" i="1"/>
  <c r="M6" i="1"/>
  <c r="M4" i="1"/>
  <c r="M17" i="1"/>
  <c r="R8" i="1" l="1"/>
  <c r="R7" i="1"/>
  <c r="R6" i="1"/>
  <c r="N41" i="1" l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" i="1"/>
  <c r="L8" i="1" l="1"/>
  <c r="L5" i="1" l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" i="1"/>
  <c r="F6" i="1" l="1"/>
  <c r="F8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52" i="1"/>
  <c r="F56" i="1"/>
  <c r="F57" i="1"/>
  <c r="F58" i="1"/>
  <c r="F55" i="1"/>
  <c r="F54" i="1"/>
  <c r="F53" i="1"/>
  <c r="F44" i="1"/>
  <c r="F37" i="1"/>
  <c r="F28" i="1"/>
  <c r="F24" i="1"/>
  <c r="F13" i="1"/>
  <c r="F12" i="1"/>
  <c r="F11" i="1"/>
  <c r="F10" i="1"/>
  <c r="F9" i="1"/>
  <c r="F7" i="1"/>
  <c r="F5" i="1"/>
  <c r="F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I5" i="1" l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4" i="1"/>
  <c r="J4" i="1" s="1"/>
</calcChain>
</file>

<file path=xl/sharedStrings.xml><?xml version="1.0" encoding="utf-8"?>
<sst xmlns="http://schemas.openxmlformats.org/spreadsheetml/2006/main" count="61" uniqueCount="34">
  <si>
    <t>t</t>
  </si>
  <si>
    <t>[hh:mm:ss]</t>
  </si>
  <si>
    <t>[m³/s]</t>
  </si>
  <si>
    <t>[kg/s]</t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</si>
  <si>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</si>
  <si>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[m]</t>
  </si>
  <si>
    <r>
      <t>Q</t>
    </r>
    <r>
      <rPr>
        <vertAlign val="subscript"/>
        <sz val="12"/>
        <color theme="1"/>
        <rFont val="Times New Roman"/>
        <family val="1"/>
      </rPr>
      <t>tar</t>
    </r>
  </si>
  <si>
    <r>
      <t>Q</t>
    </r>
    <r>
      <rPr>
        <vertAlign val="subscript"/>
        <sz val="12"/>
        <color theme="1"/>
        <rFont val="Times New Roman"/>
        <family val="1"/>
      </rPr>
      <t>obs</t>
    </r>
  </si>
  <si>
    <r>
      <t>Q</t>
    </r>
    <r>
      <rPr>
        <vertAlign val="subscript"/>
        <sz val="12"/>
        <color theme="1"/>
        <rFont val="Times New Roman"/>
        <family val="1"/>
      </rPr>
      <t>b,tar</t>
    </r>
  </si>
  <si>
    <r>
      <t>Q</t>
    </r>
    <r>
      <rPr>
        <vertAlign val="subscript"/>
        <sz val="12"/>
        <color theme="1"/>
        <rFont val="Times New Roman"/>
        <family val="1"/>
      </rPr>
      <t>b,out</t>
    </r>
  </si>
  <si>
    <t>bucket weight:</t>
  </si>
  <si>
    <t>[kg]</t>
  </si>
  <si>
    <t>net weight</t>
  </si>
  <si>
    <t>Matlab</t>
  </si>
  <si>
    <t>Auto</t>
  </si>
  <si>
    <t>TAR</t>
  </si>
  <si>
    <t>TIME</t>
  </si>
  <si>
    <r>
      <t>A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</si>
  <si>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[m²]</t>
  </si>
  <si>
    <t>[m/s]</t>
  </si>
  <si>
    <r>
      <t>u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</si>
  <si>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</si>
  <si>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a</t>
  </si>
  <si>
    <t>b</t>
  </si>
  <si>
    <r>
      <t>h</t>
    </r>
    <r>
      <rPr>
        <vertAlign val="subscript"/>
        <sz val="12"/>
        <color theme="1"/>
        <rFont val="Times New Roman"/>
        <family val="1"/>
      </rPr>
      <t>cr</t>
    </r>
    <r>
      <rPr>
        <sz val="12"/>
        <color theme="1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</si>
  <si>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2"/>
      </rPr>
      <t xml:space="preserve"> (US4)</t>
    </r>
  </si>
  <si>
    <t>gross weight</t>
  </si>
  <si>
    <r>
      <rPr>
        <sz val="12"/>
        <color theme="1"/>
        <rFont val="Times New Roman"/>
        <family val="1"/>
      </rPr>
      <t>∑</t>
    </r>
    <r>
      <rPr>
        <sz val="12"/>
        <color theme="1"/>
        <rFont val="Times New Roman"/>
        <family val="2"/>
      </rPr>
      <t xml:space="preserve"> deposit</t>
    </r>
  </si>
  <si>
    <r>
      <t>∑</t>
    </r>
    <r>
      <rPr>
        <sz val="12"/>
        <color theme="1"/>
        <rFont val="Times New Roman"/>
        <family val="2"/>
      </rPr>
      <t xml:space="preserve"> transit</t>
    </r>
  </si>
  <si>
    <r>
      <t>∑</t>
    </r>
    <r>
      <rPr>
        <sz val="12"/>
        <color theme="1"/>
        <rFont val="Times New Roman"/>
        <family val="2"/>
      </rPr>
      <t xml:space="preserve"> Sed in</t>
    </r>
  </si>
  <si>
    <t xml:space="preserve">HYDRAULIC </t>
  </si>
  <si>
    <t>MECHANICAL</t>
  </si>
  <si>
    <t>SPILLWAY</t>
  </si>
  <si>
    <t>INFO: slightly varied solidograph (increased input between minutes 23 to 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</si>
</sst>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workbookViewId="0">
      <selection activeCell="U8" sqref="U8"/>
    </sheetView>
  </sheetViews>
  <sheetFormatPr defaultRowHeight="15.75" x14ac:dyDescent="0.25"/>
  <cols>
    <col min="2" max="7" width="9" style="1"/>
  </cols>
  <sheetData>
    <row r="1" spans="2:22" x14ac:dyDescent="0.25">
      <c r="B1" s="6" t="s">
        <v>16</v>
      </c>
      <c r="C1" s="6" t="s">
        <v>15</v>
      </c>
      <c r="D1" s="5" t="s">
        <v>13</v>
      </c>
      <c r="E1" s="6" t="s">
        <v>15</v>
      </c>
      <c r="F1" s="9" t="s">
        <v>14</v>
      </c>
      <c r="G1" s="5" t="s">
        <v>13</v>
      </c>
      <c r="H1" s="9" t="s">
        <v>14</v>
      </c>
      <c r="I1" s="9" t="s">
        <v>14</v>
      </c>
      <c r="J1" s="9" t="s">
        <v>14</v>
      </c>
      <c r="K1" s="5" t="s">
        <v>13</v>
      </c>
      <c r="L1" s="9" t="s">
        <v>14</v>
      </c>
      <c r="M1" t="s">
        <v>10</v>
      </c>
      <c r="N1">
        <v>1.0640000000000001</v>
      </c>
      <c r="O1" t="s">
        <v>11</v>
      </c>
      <c r="Q1" t="s">
        <v>30</v>
      </c>
      <c r="T1" t="s">
        <v>31</v>
      </c>
    </row>
    <row r="2" spans="2:22" ht="18.75" x14ac:dyDescent="0.35">
      <c r="B2" s="3" t="s">
        <v>0</v>
      </c>
      <c r="C2" s="3" t="s">
        <v>6</v>
      </c>
      <c r="D2" s="4" t="s">
        <v>7</v>
      </c>
      <c r="E2" s="3" t="s">
        <v>8</v>
      </c>
      <c r="F2" s="12" t="s">
        <v>9</v>
      </c>
      <c r="G2" s="4" t="s">
        <v>4</v>
      </c>
      <c r="H2" s="12" t="s">
        <v>17</v>
      </c>
      <c r="I2" s="12" t="s">
        <v>20</v>
      </c>
      <c r="J2" s="12" t="s">
        <v>21</v>
      </c>
      <c r="K2" s="4" t="s">
        <v>24</v>
      </c>
      <c r="L2" s="12" t="s">
        <v>25</v>
      </c>
      <c r="M2" s="1" t="s">
        <v>26</v>
      </c>
      <c r="N2" s="1" t="s">
        <v>12</v>
      </c>
      <c r="Q2" t="s">
        <v>22</v>
      </c>
      <c r="R2">
        <v>3.95E-2</v>
      </c>
      <c r="S2" t="s">
        <v>5</v>
      </c>
      <c r="T2" t="s">
        <v>22</v>
      </c>
      <c r="U2">
        <v>2.4E-2</v>
      </c>
      <c r="V2" t="s">
        <v>5</v>
      </c>
    </row>
    <row r="3" spans="2:22" x14ac:dyDescent="0.25">
      <c r="B3" s="6" t="s">
        <v>1</v>
      </c>
      <c r="C3" s="6" t="s">
        <v>2</v>
      </c>
      <c r="D3" s="5" t="s">
        <v>2</v>
      </c>
      <c r="E3" s="6" t="s">
        <v>3</v>
      </c>
      <c r="F3" s="9" t="s">
        <v>3</v>
      </c>
      <c r="G3" s="5" t="s">
        <v>5</v>
      </c>
      <c r="H3" s="9" t="s">
        <v>18</v>
      </c>
      <c r="I3" s="9" t="s">
        <v>19</v>
      </c>
      <c r="J3" s="9" t="s">
        <v>5</v>
      </c>
      <c r="K3" s="5" t="s">
        <v>5</v>
      </c>
      <c r="L3" s="9" t="s">
        <v>18</v>
      </c>
      <c r="M3" s="1" t="s">
        <v>11</v>
      </c>
      <c r="N3" s="1" t="s">
        <v>11</v>
      </c>
      <c r="Q3" t="s">
        <v>23</v>
      </c>
      <c r="R3">
        <v>0.15</v>
      </c>
      <c r="S3" t="s">
        <v>5</v>
      </c>
      <c r="T3" t="s">
        <v>23</v>
      </c>
      <c r="U3">
        <v>0.23400000000000001</v>
      </c>
      <c r="V3" t="s">
        <v>5</v>
      </c>
    </row>
    <row r="4" spans="2:22" x14ac:dyDescent="0.25">
      <c r="B4" s="8">
        <v>6.9444444444444447E-4</v>
      </c>
      <c r="C4" s="7">
        <v>5.4999999999999997E-3</v>
      </c>
      <c r="D4" s="2">
        <v>5.3883333333333318E-3</v>
      </c>
      <c r="E4" s="7">
        <v>7.3699999999999988E-2</v>
      </c>
      <c r="F4" s="10">
        <f>IF(ISNUMBER(N4),N4/60,"")</f>
        <v>0</v>
      </c>
      <c r="G4" s="2"/>
      <c r="H4" s="11">
        <f t="shared" ref="H4:H35" si="0">G4*(w+G4/TAN(RADIANS(alpha)))</f>
        <v>0</v>
      </c>
      <c r="I4" s="11" t="e">
        <f>C4/H4</f>
        <v>#DIV/0!</v>
      </c>
      <c r="J4" s="11" t="e">
        <f>G4+I4^2/(2*g)</f>
        <v>#DIV/0!</v>
      </c>
      <c r="K4">
        <v>4.6640000000003609E-2</v>
      </c>
      <c r="L4" t="e">
        <f>K4/G4</f>
        <v>#DIV/0!</v>
      </c>
      <c r="M4" s="1">
        <f>p</f>
        <v>1.0640000000000001</v>
      </c>
      <c r="N4" s="13">
        <f t="shared" ref="N4:N35" si="1">IF(ISNUMBER(M4),M4-p,"")</f>
        <v>0</v>
      </c>
      <c r="Q4" t="s">
        <v>33</v>
      </c>
    </row>
    <row r="5" spans="2:22" x14ac:dyDescent="0.25">
      <c r="B5" s="8">
        <v>1.3888888888888889E-3</v>
      </c>
      <c r="C5" s="7">
        <v>5.4999999999999997E-3</v>
      </c>
      <c r="D5" s="2">
        <v>5.7016666666666674E-3</v>
      </c>
      <c r="E5" s="7">
        <v>7.3699999999999988E-2</v>
      </c>
      <c r="F5" s="10">
        <f t="shared" ref="F5:F58" si="2">IF(ISNUMBER(N5),N5/60,"")</f>
        <v>0</v>
      </c>
      <c r="G5" s="2"/>
      <c r="H5" s="11">
        <f t="shared" si="0"/>
        <v>0</v>
      </c>
      <c r="I5" s="11" t="e">
        <f t="shared" ref="I5:I58" si="3">C5/H5</f>
        <v>#DIV/0!</v>
      </c>
      <c r="J5" s="11" t="e">
        <f t="shared" ref="J5:J58" si="4">G5+I5^2/(2*g)</f>
        <v>#DIV/0!</v>
      </c>
      <c r="K5">
        <v>4.8090000000004053E-2</v>
      </c>
      <c r="L5" t="e">
        <f t="shared" ref="L5:L58" si="5">K5/G5</f>
        <v>#DIV/0!</v>
      </c>
      <c r="M5" s="1">
        <f>p</f>
        <v>1.0640000000000001</v>
      </c>
      <c r="N5" s="13">
        <f t="shared" si="1"/>
        <v>0</v>
      </c>
    </row>
    <row r="6" spans="2:22" x14ac:dyDescent="0.25">
      <c r="B6" s="8">
        <v>2.0833333333333298E-3</v>
      </c>
      <c r="C6" s="7">
        <v>6.9899999999999997E-3</v>
      </c>
      <c r="D6" s="2">
        <v>7.2133333333333372E-3</v>
      </c>
      <c r="E6" s="7">
        <v>9.3635839962984357E-2</v>
      </c>
      <c r="F6" s="10">
        <f t="shared" si="2"/>
        <v>0</v>
      </c>
      <c r="G6" s="2"/>
      <c r="H6" s="11">
        <f t="shared" si="0"/>
        <v>0</v>
      </c>
      <c r="I6" s="11" t="e">
        <f t="shared" si="3"/>
        <v>#DIV/0!</v>
      </c>
      <c r="J6" s="11" t="e">
        <f t="shared" si="4"/>
        <v>#DIV/0!</v>
      </c>
      <c r="K6">
        <v>5.4540000000006028E-2</v>
      </c>
      <c r="L6" t="e">
        <f t="shared" si="5"/>
        <v>#DIV/0!</v>
      </c>
      <c r="M6" s="1">
        <f>p</f>
        <v>1.0640000000000001</v>
      </c>
      <c r="N6" s="13">
        <f t="shared" si="1"/>
        <v>0</v>
      </c>
      <c r="Q6" s="14" t="s">
        <v>28</v>
      </c>
      <c r="R6">
        <f>367-208</f>
        <v>159</v>
      </c>
      <c r="S6" t="s">
        <v>11</v>
      </c>
      <c r="T6" t="s">
        <v>32</v>
      </c>
    </row>
    <row r="7" spans="2:22" x14ac:dyDescent="0.25">
      <c r="B7" s="8">
        <v>2.7777777777777701E-3</v>
      </c>
      <c r="C7" s="7">
        <v>6.9899999999999997E-3</v>
      </c>
      <c r="D7" s="2">
        <v>6.9050000000000023E-3</v>
      </c>
      <c r="E7" s="7">
        <v>9.3635839962984357E-2</v>
      </c>
      <c r="F7" s="10">
        <f t="shared" si="2"/>
        <v>8.5499999999999986E-3</v>
      </c>
      <c r="G7" s="2"/>
      <c r="H7" s="11">
        <f t="shared" si="0"/>
        <v>0</v>
      </c>
      <c r="I7" s="11" t="e">
        <f t="shared" si="3"/>
        <v>#DIV/0!</v>
      </c>
      <c r="J7" s="11" t="e">
        <f t="shared" si="4"/>
        <v>#DIV/0!</v>
      </c>
      <c r="K7">
        <v>5.3290000000005645E-2</v>
      </c>
      <c r="L7" t="e">
        <f t="shared" si="5"/>
        <v>#DIV/0!</v>
      </c>
      <c r="M7" s="1">
        <v>1.577</v>
      </c>
      <c r="N7" s="13">
        <f t="shared" si="1"/>
        <v>0.5129999999999999</v>
      </c>
      <c r="Q7" s="14" t="s">
        <v>27</v>
      </c>
      <c r="R7">
        <f>572-367</f>
        <v>205</v>
      </c>
      <c r="S7" t="s">
        <v>11</v>
      </c>
      <c r="T7" t="s">
        <v>22</v>
      </c>
      <c r="U7">
        <v>0.11</v>
      </c>
      <c r="V7" t="s">
        <v>5</v>
      </c>
    </row>
    <row r="8" spans="2:22" x14ac:dyDescent="0.25">
      <c r="B8" s="8">
        <v>3.4722222222222199E-3</v>
      </c>
      <c r="C8" s="7">
        <v>6.9899999999999997E-3</v>
      </c>
      <c r="D8" s="2">
        <v>6.8816666666666696E-3</v>
      </c>
      <c r="E8" s="7">
        <v>9.3635839962984357E-2</v>
      </c>
      <c r="F8" s="10">
        <f t="shared" si="2"/>
        <v>9.2666666666666678E-3</v>
      </c>
      <c r="G8" s="2"/>
      <c r="H8" s="11">
        <f t="shared" si="0"/>
        <v>0</v>
      </c>
      <c r="I8" s="11" t="e">
        <f t="shared" si="3"/>
        <v>#DIV/0!</v>
      </c>
      <c r="J8" s="11" t="e">
        <f t="shared" si="4"/>
        <v>#DIV/0!</v>
      </c>
      <c r="K8">
        <v>5.3190000000005615E-2</v>
      </c>
      <c r="L8" t="e">
        <f>K8/G8</f>
        <v>#DIV/0!</v>
      </c>
      <c r="M8" s="1">
        <v>1.62</v>
      </c>
      <c r="N8" s="13">
        <f t="shared" si="1"/>
        <v>0.55600000000000005</v>
      </c>
      <c r="Q8" s="14" t="s">
        <v>29</v>
      </c>
      <c r="R8">
        <f>R6+R7</f>
        <v>364</v>
      </c>
      <c r="S8" t="s">
        <v>11</v>
      </c>
      <c r="T8" t="s">
        <v>23</v>
      </c>
      <c r="U8">
        <f>0.234 + 4*0.03984</f>
        <v>0.39336000000000004</v>
      </c>
      <c r="V8" t="s">
        <v>5</v>
      </c>
    </row>
    <row r="9" spans="2:22" x14ac:dyDescent="0.25">
      <c r="B9" s="8">
        <v>4.1666666666666597E-3</v>
      </c>
      <c r="C9" s="7">
        <v>6.9899999999999997E-3</v>
      </c>
      <c r="D9" s="2">
        <v>6.8999999999999999E-3</v>
      </c>
      <c r="E9" s="7">
        <v>9.3635839962984357E-2</v>
      </c>
      <c r="F9" s="10">
        <f t="shared" si="2"/>
        <v>0</v>
      </c>
      <c r="G9" s="2"/>
      <c r="H9" s="11">
        <f t="shared" si="0"/>
        <v>0</v>
      </c>
      <c r="I9" s="11" t="e">
        <f t="shared" si="3"/>
        <v>#DIV/0!</v>
      </c>
      <c r="J9" s="11" t="e">
        <f t="shared" si="4"/>
        <v>#DIV/0!</v>
      </c>
      <c r="K9">
        <v>5.3270000000005639E-2</v>
      </c>
      <c r="L9" t="e">
        <f t="shared" si="5"/>
        <v>#DIV/0!</v>
      </c>
      <c r="M9" s="1">
        <f>p</f>
        <v>1.0640000000000001</v>
      </c>
      <c r="N9" s="13">
        <f t="shared" si="1"/>
        <v>0</v>
      </c>
    </row>
    <row r="10" spans="2:22" x14ac:dyDescent="0.25">
      <c r="B10" s="8">
        <v>4.8611111111111103E-3</v>
      </c>
      <c r="C10" s="7">
        <v>8.4799999999999997E-3</v>
      </c>
      <c r="D10" s="2">
        <v>6.955000000000002E-3</v>
      </c>
      <c r="E10" s="7">
        <v>0.11357167992596873</v>
      </c>
      <c r="F10" s="10">
        <f t="shared" si="2"/>
        <v>0</v>
      </c>
      <c r="G10" s="2">
        <v>0.12911080664437866</v>
      </c>
      <c r="H10" s="11">
        <f t="shared" si="0"/>
        <v>4.6353073227030472E-2</v>
      </c>
      <c r="I10" s="11">
        <f t="shared" si="3"/>
        <v>0.18294364126551477</v>
      </c>
      <c r="J10" s="11">
        <f t="shared" si="4"/>
        <v>0.13081663619990799</v>
      </c>
      <c r="K10">
        <v>5.350000000000571E-2</v>
      </c>
      <c r="L10">
        <f t="shared" si="5"/>
        <v>0.41437274996945456</v>
      </c>
      <c r="M10" s="1">
        <f>p</f>
        <v>1.0640000000000001</v>
      </c>
      <c r="N10" s="13">
        <f t="shared" si="1"/>
        <v>0</v>
      </c>
    </row>
    <row r="11" spans="2:22" x14ac:dyDescent="0.25">
      <c r="B11" s="8">
        <v>5.5555555555555497E-3</v>
      </c>
      <c r="C11" s="7">
        <v>8.4799999999999997E-3</v>
      </c>
      <c r="D11" s="2">
        <v>7.7216666666666657E-3</v>
      </c>
      <c r="E11" s="7">
        <v>0.11357167992596873</v>
      </c>
      <c r="F11" s="10">
        <f t="shared" si="2"/>
        <v>0</v>
      </c>
      <c r="G11" s="2">
        <v>0.12833241708829446</v>
      </c>
      <c r="H11" s="11">
        <f t="shared" si="0"/>
        <v>4.588590496902157E-2</v>
      </c>
      <c r="I11" s="11">
        <f t="shared" si="3"/>
        <v>0.18480620586485122</v>
      </c>
      <c r="J11" s="11">
        <f t="shared" si="4"/>
        <v>0.13007315784905704</v>
      </c>
      <c r="K11">
        <v>5.6550000000006644E-2</v>
      </c>
      <c r="L11">
        <f t="shared" si="5"/>
        <v>0.4406524967195114</v>
      </c>
      <c r="M11" s="1">
        <f>p</f>
        <v>1.0640000000000001</v>
      </c>
      <c r="N11" s="13">
        <f t="shared" si="1"/>
        <v>0</v>
      </c>
    </row>
    <row r="12" spans="2:22" x14ac:dyDescent="0.25">
      <c r="B12" s="8">
        <v>6.2500000000000003E-3</v>
      </c>
      <c r="C12" s="7">
        <v>8.4799999999999997E-3</v>
      </c>
      <c r="D12" s="2">
        <v>8.5416666666666748E-3</v>
      </c>
      <c r="E12" s="7">
        <v>0.11357167992596873</v>
      </c>
      <c r="F12" s="10">
        <f t="shared" si="2"/>
        <v>0</v>
      </c>
      <c r="G12" s="2">
        <v>0.1320846763562078</v>
      </c>
      <c r="H12" s="11">
        <f t="shared" si="0"/>
        <v>4.8158877868091907E-2</v>
      </c>
      <c r="I12" s="11">
        <f t="shared" si="3"/>
        <v>0.17608383698695976</v>
      </c>
      <c r="J12" s="11">
        <f t="shared" si="4"/>
        <v>0.13366497796925828</v>
      </c>
      <c r="K12">
        <v>5.9630000000007587E-2</v>
      </c>
      <c r="L12">
        <f t="shared" si="5"/>
        <v>0.45145282287853417</v>
      </c>
      <c r="M12" s="1">
        <f>p</f>
        <v>1.0640000000000001</v>
      </c>
      <c r="N12" s="13">
        <f t="shared" si="1"/>
        <v>0</v>
      </c>
    </row>
    <row r="13" spans="2:22" x14ac:dyDescent="0.25">
      <c r="B13" s="8">
        <v>6.9444444444444397E-3</v>
      </c>
      <c r="C13" s="7">
        <v>8.4799999999999997E-3</v>
      </c>
      <c r="D13" s="2">
        <v>8.5766666666666734E-3</v>
      </c>
      <c r="E13" s="7">
        <v>0.11357167992596873</v>
      </c>
      <c r="F13" s="10">
        <f t="shared" si="2"/>
        <v>8.3333333333333332E-3</v>
      </c>
      <c r="G13" s="2">
        <v>0.13835734375254305</v>
      </c>
      <c r="H13" s="11">
        <f t="shared" si="0"/>
        <v>5.2076782353896831E-2</v>
      </c>
      <c r="I13" s="11">
        <f t="shared" si="3"/>
        <v>0.16283648137806758</v>
      </c>
      <c r="J13" s="11">
        <f t="shared" si="4"/>
        <v>0.13970880754803691</v>
      </c>
      <c r="K13">
        <v>5.9760000000007626E-2</v>
      </c>
      <c r="L13">
        <f t="shared" si="5"/>
        <v>0.43192503107670582</v>
      </c>
      <c r="M13" s="1">
        <v>1.5640000000000001</v>
      </c>
      <c r="N13" s="13">
        <f t="shared" si="1"/>
        <v>0.5</v>
      </c>
    </row>
    <row r="14" spans="2:22" x14ac:dyDescent="0.25">
      <c r="B14" s="8">
        <v>7.63888888888888E-3</v>
      </c>
      <c r="C14" s="7">
        <v>9.9600000000000001E-3</v>
      </c>
      <c r="D14" s="2">
        <v>9.3183333333333365E-3</v>
      </c>
      <c r="E14" s="7">
        <v>0.13350751988895312</v>
      </c>
      <c r="F14" s="10">
        <f t="shared" si="2"/>
        <v>1.691666666666667E-2</v>
      </c>
      <c r="G14" s="2">
        <v>0.1367675350559282</v>
      </c>
      <c r="H14" s="11">
        <f t="shared" si="0"/>
        <v>5.1069798804439889E-2</v>
      </c>
      <c r="I14" s="11">
        <f t="shared" si="3"/>
        <v>0.19502720263574058</v>
      </c>
      <c r="J14" s="11">
        <f t="shared" si="4"/>
        <v>0.13870614921331464</v>
      </c>
      <c r="K14">
        <v>6.2410000000008438E-2</v>
      </c>
      <c r="L14">
        <f t="shared" si="5"/>
        <v>0.45632174312776186</v>
      </c>
      <c r="M14" s="1">
        <v>2.0790000000000002</v>
      </c>
      <c r="N14" s="13">
        <f t="shared" si="1"/>
        <v>1.0150000000000001</v>
      </c>
    </row>
    <row r="15" spans="2:22" x14ac:dyDescent="0.25">
      <c r="B15" s="8">
        <v>8.3333333333333297E-3</v>
      </c>
      <c r="C15" s="7">
        <v>9.9600000000000001E-3</v>
      </c>
      <c r="D15" s="2">
        <v>9.8700000000000072E-3</v>
      </c>
      <c r="E15" s="7">
        <v>0.13350751988895312</v>
      </c>
      <c r="F15" s="10">
        <f t="shared" si="2"/>
        <v>3.5683333333333331E-2</v>
      </c>
      <c r="G15" s="2">
        <v>0.13427906311497204</v>
      </c>
      <c r="H15" s="11">
        <f t="shared" si="0"/>
        <v>4.9512673520566097E-2</v>
      </c>
      <c r="I15" s="11">
        <f t="shared" si="3"/>
        <v>0.20116061791458123</v>
      </c>
      <c r="J15" s="11">
        <f t="shared" si="4"/>
        <v>0.13634152968988417</v>
      </c>
      <c r="K15">
        <v>6.4300000000007768E-2</v>
      </c>
      <c r="L15">
        <f t="shared" si="5"/>
        <v>0.47885350484574801</v>
      </c>
      <c r="M15" s="1">
        <v>3.2050000000000001</v>
      </c>
      <c r="N15" s="13">
        <f t="shared" si="1"/>
        <v>2.141</v>
      </c>
    </row>
    <row r="16" spans="2:22" x14ac:dyDescent="0.25">
      <c r="B16" s="8">
        <v>9.02777777777777E-3</v>
      </c>
      <c r="C16" s="7">
        <v>9.9600000000000001E-3</v>
      </c>
      <c r="D16" s="2">
        <v>9.8750000000000036E-3</v>
      </c>
      <c r="E16" s="7">
        <v>0.13350751988895312</v>
      </c>
      <c r="F16" s="10">
        <f t="shared" si="2"/>
        <v>5.1766666666666662E-2</v>
      </c>
      <c r="G16" s="2">
        <v>0.13585862072301794</v>
      </c>
      <c r="H16" s="11">
        <f t="shared" si="0"/>
        <v>5.0498360967854448E-2</v>
      </c>
      <c r="I16" s="11">
        <f t="shared" si="3"/>
        <v>0.19723412421920386</v>
      </c>
      <c r="J16" s="11">
        <f t="shared" si="4"/>
        <v>0.13784135771366607</v>
      </c>
      <c r="K16">
        <v>6.432000000000776E-2</v>
      </c>
      <c r="L16">
        <f t="shared" si="5"/>
        <v>0.47343333575526503</v>
      </c>
      <c r="M16" s="1">
        <v>4.17</v>
      </c>
      <c r="N16" s="13">
        <f t="shared" si="1"/>
        <v>3.1059999999999999</v>
      </c>
    </row>
    <row r="17" spans="2:18" x14ac:dyDescent="0.25">
      <c r="B17" s="8">
        <v>9.7222222222222206E-3</v>
      </c>
      <c r="C17" s="7">
        <v>9.9600000000000001E-3</v>
      </c>
      <c r="D17" s="2">
        <v>9.8983333333333371E-3</v>
      </c>
      <c r="E17" s="7">
        <v>0.13350751988895312</v>
      </c>
      <c r="F17" s="10">
        <f t="shared" si="2"/>
        <v>7.3116666666666663E-2</v>
      </c>
      <c r="G17" s="2">
        <v>0.13920467262124603</v>
      </c>
      <c r="H17" s="11">
        <f t="shared" si="0"/>
        <v>5.2617360316646961E-2</v>
      </c>
      <c r="I17" s="11">
        <f t="shared" si="3"/>
        <v>0.18929113775494508</v>
      </c>
      <c r="J17" s="11">
        <f t="shared" si="4"/>
        <v>0.14103092821923591</v>
      </c>
      <c r="K17">
        <v>6.4400000000007729E-2</v>
      </c>
      <c r="L17">
        <f t="shared" si="5"/>
        <v>0.46262814880668535</v>
      </c>
      <c r="M17" s="1">
        <f>4.055+2.46-p</f>
        <v>5.4509999999999996</v>
      </c>
      <c r="N17" s="13">
        <f t="shared" si="1"/>
        <v>4.3869999999999996</v>
      </c>
    </row>
    <row r="18" spans="2:18" x14ac:dyDescent="0.25">
      <c r="B18" s="8">
        <v>1.0416666666666701E-2</v>
      </c>
      <c r="C18" s="7">
        <v>1.145E-2</v>
      </c>
      <c r="D18" s="2">
        <v>1.095166666666667E-2</v>
      </c>
      <c r="E18" s="7">
        <v>0.15344335985193747</v>
      </c>
      <c r="F18" s="10" t="str">
        <f t="shared" si="2"/>
        <v/>
      </c>
      <c r="G18" s="2">
        <v>0.13910051973172419</v>
      </c>
      <c r="H18" s="11">
        <f t="shared" si="0"/>
        <v>5.2550767514808736E-2</v>
      </c>
      <c r="I18" s="11">
        <f t="shared" si="3"/>
        <v>0.21788454368004057</v>
      </c>
      <c r="J18" s="11">
        <f t="shared" si="4"/>
        <v>0.14152017693736432</v>
      </c>
      <c r="K18">
        <v>6.7850000000006391E-2</v>
      </c>
      <c r="L18">
        <f t="shared" si="5"/>
        <v>0.48777675403992088</v>
      </c>
      <c r="M18" s="1"/>
      <c r="N18" s="13" t="str">
        <f t="shared" si="1"/>
        <v/>
      </c>
    </row>
    <row r="19" spans="2:18" x14ac:dyDescent="0.25">
      <c r="B19" s="8">
        <v>1.1111111111111099E-2</v>
      </c>
      <c r="C19" s="7">
        <v>1.145E-2</v>
      </c>
      <c r="D19" s="2">
        <v>1.1451666666666672E-2</v>
      </c>
      <c r="E19" s="7">
        <v>0.15344335985193747</v>
      </c>
      <c r="F19" s="10" t="str">
        <f t="shared" si="2"/>
        <v/>
      </c>
      <c r="G19" s="2">
        <v>0.14449449171958142</v>
      </c>
      <c r="H19" s="11">
        <f t="shared" si="0"/>
        <v>5.6053158709756863E-2</v>
      </c>
      <c r="I19" s="11">
        <f t="shared" si="3"/>
        <v>0.20427037946760637</v>
      </c>
      <c r="J19" s="11">
        <f t="shared" si="4"/>
        <v>0.14662121893302893</v>
      </c>
      <c r="K19">
        <v>6.9430000000005779E-2</v>
      </c>
      <c r="L19">
        <f t="shared" si="5"/>
        <v>0.48050274563232259</v>
      </c>
      <c r="M19" s="1"/>
      <c r="N19" s="13" t="str">
        <f t="shared" si="1"/>
        <v/>
      </c>
    </row>
    <row r="20" spans="2:18" x14ac:dyDescent="0.25">
      <c r="B20" s="8">
        <v>1.18055555555555E-2</v>
      </c>
      <c r="C20" s="7">
        <v>1.145E-2</v>
      </c>
      <c r="D20" s="2">
        <v>1.1428333333333339E-2</v>
      </c>
      <c r="E20" s="7">
        <v>0.15344335985193747</v>
      </c>
      <c r="F20" s="10">
        <f t="shared" si="2"/>
        <v>7.3166666666666658E-2</v>
      </c>
      <c r="G20" s="2">
        <v>0.1471501791853726</v>
      </c>
      <c r="H20" s="11">
        <f t="shared" si="0"/>
        <v>5.7817709690119921E-2</v>
      </c>
      <c r="I20" s="11">
        <f t="shared" si="3"/>
        <v>0.19803620830654614</v>
      </c>
      <c r="J20" s="11">
        <f t="shared" si="4"/>
        <v>0.14914907519966586</v>
      </c>
      <c r="K20">
        <v>6.9360000000005806E-2</v>
      </c>
      <c r="L20">
        <f t="shared" si="5"/>
        <v>0.4713551854573651</v>
      </c>
      <c r="M20" s="1">
        <f>2.872+3.646-p</f>
        <v>5.4539999999999997</v>
      </c>
      <c r="N20" s="13">
        <f t="shared" si="1"/>
        <v>4.3899999999999997</v>
      </c>
      <c r="R20" s="15"/>
    </row>
    <row r="21" spans="2:18" x14ac:dyDescent="0.25">
      <c r="B21" s="8">
        <v>1.2500000000000001E-2</v>
      </c>
      <c r="C21" s="7">
        <v>1.145E-2</v>
      </c>
      <c r="D21" s="2">
        <v>1.1549999999999994E-2</v>
      </c>
      <c r="E21" s="7">
        <v>0.15344335985193747</v>
      </c>
      <c r="F21" s="10" t="str">
        <f t="shared" si="2"/>
        <v/>
      </c>
      <c r="G21" s="2">
        <v>0.13993229130072934</v>
      </c>
      <c r="H21" s="11">
        <f t="shared" si="0"/>
        <v>5.3083719127214907E-2</v>
      </c>
      <c r="I21" s="11">
        <f t="shared" si="3"/>
        <v>0.21569701950536141</v>
      </c>
      <c r="J21" s="11">
        <f t="shared" si="4"/>
        <v>0.14230360650070367</v>
      </c>
      <c r="K21">
        <v>6.9740000000005659E-2</v>
      </c>
      <c r="L21">
        <f t="shared" si="5"/>
        <v>0.49838389232208741</v>
      </c>
      <c r="M21" s="1"/>
      <c r="N21" s="13" t="str">
        <f t="shared" si="1"/>
        <v/>
      </c>
    </row>
    <row r="22" spans="2:18" x14ac:dyDescent="0.25">
      <c r="B22" s="8">
        <v>1.3194444444444399E-2</v>
      </c>
      <c r="C22" s="7">
        <v>1.2500000000000001E-2</v>
      </c>
      <c r="D22" s="2">
        <v>1.2138333333333343E-2</v>
      </c>
      <c r="E22" s="7">
        <v>0.16750000000000001</v>
      </c>
      <c r="F22" s="10">
        <f t="shared" si="2"/>
        <v>0.12319999999999999</v>
      </c>
      <c r="G22" s="2">
        <v>0.13689731423409154</v>
      </c>
      <c r="H22" s="11">
        <f t="shared" si="0"/>
        <v>5.1151644768636879E-2</v>
      </c>
      <c r="I22" s="11">
        <f t="shared" si="3"/>
        <v>0.24437141868142334</v>
      </c>
      <c r="J22" s="11">
        <f t="shared" si="4"/>
        <v>0.13994101404389642</v>
      </c>
      <c r="K22">
        <v>7.1530000000004965E-2</v>
      </c>
      <c r="L22">
        <f t="shared" si="5"/>
        <v>0.52250842465535996</v>
      </c>
      <c r="M22" s="1">
        <f>4.61+4.91-p</f>
        <v>8.4559999999999995</v>
      </c>
      <c r="N22" s="13">
        <f t="shared" si="1"/>
        <v>7.3919999999999995</v>
      </c>
    </row>
    <row r="23" spans="2:18" x14ac:dyDescent="0.25">
      <c r="B23" s="8">
        <v>1.38888888888888E-2</v>
      </c>
      <c r="C23" s="7">
        <v>1.2500000000000001E-2</v>
      </c>
      <c r="D23" s="2">
        <v>1.2443333333333336E-2</v>
      </c>
      <c r="E23" s="7">
        <v>0.16750000000000001</v>
      </c>
      <c r="F23" s="10" t="str">
        <f t="shared" si="2"/>
        <v/>
      </c>
      <c r="G23" s="2">
        <v>0.13208114350330089</v>
      </c>
      <c r="H23" s="11">
        <f t="shared" si="0"/>
        <v>4.8156712916228792E-2</v>
      </c>
      <c r="I23" s="11">
        <f t="shared" si="3"/>
        <v>0.25956921149797801</v>
      </c>
      <c r="J23" s="11">
        <f t="shared" si="4"/>
        <v>0.13551519934212261</v>
      </c>
      <c r="K23">
        <v>7.2450000000004608E-2</v>
      </c>
      <c r="L23">
        <f t="shared" si="5"/>
        <v>0.54852644426260577</v>
      </c>
      <c r="M23" s="1"/>
      <c r="N23" s="13" t="str">
        <f t="shared" si="1"/>
        <v/>
      </c>
    </row>
    <row r="24" spans="2:18" x14ac:dyDescent="0.25">
      <c r="B24" s="8">
        <v>1.4583333333333301E-2</v>
      </c>
      <c r="C24" s="7">
        <v>1.2500000000000001E-2</v>
      </c>
      <c r="D24" s="2">
        <v>1.2580000000000006E-2</v>
      </c>
      <c r="E24" s="7">
        <v>0.16750000000000001</v>
      </c>
      <c r="F24" s="10">
        <f t="shared" si="2"/>
        <v>0.14589999999999997</v>
      </c>
      <c r="G24" s="2">
        <v>0.13396399448882174</v>
      </c>
      <c r="H24" s="11">
        <f t="shared" si="0"/>
        <v>4.9317183752053038E-2</v>
      </c>
      <c r="I24" s="11">
        <f t="shared" si="3"/>
        <v>0.25346135056788671</v>
      </c>
      <c r="J24" s="11">
        <f t="shared" si="4"/>
        <v>0.13723833986250661</v>
      </c>
      <c r="K24">
        <v>7.2850000000004453E-2</v>
      </c>
      <c r="L24">
        <f t="shared" si="5"/>
        <v>0.54380283506762128</v>
      </c>
      <c r="M24" s="1">
        <f>4.772+4.547-p+2.627-p</f>
        <v>9.8179999999999978</v>
      </c>
      <c r="N24" s="13">
        <f t="shared" si="1"/>
        <v>8.7539999999999978</v>
      </c>
    </row>
    <row r="25" spans="2:18" x14ac:dyDescent="0.25">
      <c r="B25" s="8">
        <v>1.5277777777777699E-2</v>
      </c>
      <c r="C25" s="7">
        <v>1.2500000000000001E-2</v>
      </c>
      <c r="D25" s="2">
        <v>1.2466666666666668E-2</v>
      </c>
      <c r="E25" s="7">
        <v>0.16750000000000001</v>
      </c>
      <c r="F25" s="10" t="str">
        <f t="shared" si="2"/>
        <v/>
      </c>
      <c r="G25" s="2">
        <v>0.13753161561589164</v>
      </c>
      <c r="H25" s="11">
        <f t="shared" si="0"/>
        <v>5.1552581221762449E-2</v>
      </c>
      <c r="I25" s="11">
        <f t="shared" si="3"/>
        <v>0.24247088513820605</v>
      </c>
      <c r="J25" s="11">
        <f t="shared" si="4"/>
        <v>0.14052815639773186</v>
      </c>
      <c r="K25">
        <v>7.2520000000004581E-2</v>
      </c>
      <c r="L25">
        <f t="shared" si="5"/>
        <v>0.5272969395091216</v>
      </c>
      <c r="M25" s="1"/>
      <c r="N25" s="13" t="str">
        <f t="shared" si="1"/>
        <v/>
      </c>
    </row>
    <row r="26" spans="2:18" x14ac:dyDescent="0.25">
      <c r="B26" s="8">
        <v>1.59722222222222E-2</v>
      </c>
      <c r="C26" s="7">
        <v>1.162E-2</v>
      </c>
      <c r="D26" s="2">
        <v>1.1866666666666669E-2</v>
      </c>
      <c r="E26" s="16">
        <v>0.20499999999999999</v>
      </c>
      <c r="F26" s="10">
        <f t="shared" si="2"/>
        <v>0.1424</v>
      </c>
      <c r="G26" s="2">
        <v>0.14122840439037049</v>
      </c>
      <c r="H26" s="11">
        <f t="shared" si="0"/>
        <v>5.3919376847315036E-2</v>
      </c>
      <c r="I26" s="11">
        <f t="shared" si="3"/>
        <v>0.21550694164928258</v>
      </c>
      <c r="J26" s="11">
        <f t="shared" si="4"/>
        <v>0.14359554210183978</v>
      </c>
      <c r="K26">
        <v>7.0710000000005283E-2</v>
      </c>
      <c r="L26">
        <f t="shared" si="5"/>
        <v>0.50067831825498255</v>
      </c>
      <c r="M26" s="1">
        <f>4.399+4.852-p+2.485-p</f>
        <v>9.6080000000000005</v>
      </c>
      <c r="N26" s="13">
        <f t="shared" si="1"/>
        <v>8.5440000000000005</v>
      </c>
    </row>
    <row r="27" spans="2:18" x14ac:dyDescent="0.25">
      <c r="B27" s="8">
        <v>1.6666666666666601E-2</v>
      </c>
      <c r="C27" s="7">
        <v>1.162E-2</v>
      </c>
      <c r="D27" s="2">
        <v>1.1515000000000004E-2</v>
      </c>
      <c r="E27" s="16">
        <v>0.20499999999999999</v>
      </c>
      <c r="F27" s="10" t="str">
        <f t="shared" si="2"/>
        <v/>
      </c>
      <c r="G27" s="2">
        <v>0.13154672664387715</v>
      </c>
      <c r="H27" s="11">
        <f t="shared" si="0"/>
        <v>4.7829759533503574E-2</v>
      </c>
      <c r="I27" s="11">
        <f t="shared" si="3"/>
        <v>0.24294498055881872</v>
      </c>
      <c r="J27" s="11">
        <f t="shared" si="4"/>
        <v>0.13455499695879686</v>
      </c>
      <c r="K27">
        <v>6.9630000000005701E-2</v>
      </c>
      <c r="L27">
        <f t="shared" si="5"/>
        <v>0.5293176179784983</v>
      </c>
      <c r="M27" s="1"/>
      <c r="N27" s="13" t="str">
        <f t="shared" si="1"/>
        <v/>
      </c>
    </row>
    <row r="28" spans="2:18" x14ac:dyDescent="0.25">
      <c r="B28" s="8">
        <v>1.7361111111111101E-2</v>
      </c>
      <c r="C28" s="7">
        <v>1.162E-2</v>
      </c>
      <c r="D28" s="2">
        <v>1.1095000000000002E-2</v>
      </c>
      <c r="E28" s="16">
        <v>0.20499999999999999</v>
      </c>
      <c r="F28" s="10">
        <f t="shared" si="2"/>
        <v>0.11384999999999999</v>
      </c>
      <c r="G28" s="2">
        <v>0.13022713509968975</v>
      </c>
      <c r="H28" s="11">
        <f t="shared" si="0"/>
        <v>4.7027037857371869E-2</v>
      </c>
      <c r="I28" s="11">
        <f t="shared" si="3"/>
        <v>0.24709189711761681</v>
      </c>
      <c r="J28" s="11">
        <f t="shared" si="4"/>
        <v>0.1333389804422577</v>
      </c>
      <c r="K28">
        <v>6.8310000000006213E-2</v>
      </c>
      <c r="L28">
        <f t="shared" si="5"/>
        <v>0.52454505697076459</v>
      </c>
      <c r="M28" s="1">
        <f>4.754+4.205-p</f>
        <v>7.8949999999999996</v>
      </c>
      <c r="N28" s="13">
        <f t="shared" si="1"/>
        <v>6.8309999999999995</v>
      </c>
    </row>
    <row r="29" spans="2:18" x14ac:dyDescent="0.25">
      <c r="B29" s="8">
        <v>1.8055555555555498E-2</v>
      </c>
      <c r="C29" s="7">
        <v>1.162E-2</v>
      </c>
      <c r="D29" s="2">
        <v>1.1223333333333339E-2</v>
      </c>
      <c r="E29" s="16">
        <v>0.20499999999999999</v>
      </c>
      <c r="F29" s="10" t="str">
        <f t="shared" si="2"/>
        <v/>
      </c>
      <c r="G29" s="2">
        <v>0.14509735210519395</v>
      </c>
      <c r="H29" s="11">
        <f t="shared" si="0"/>
        <v>5.6451399058148263E-2</v>
      </c>
      <c r="I29" s="11">
        <f t="shared" si="3"/>
        <v>0.20584077974809298</v>
      </c>
      <c r="J29" s="11">
        <f t="shared" si="4"/>
        <v>0.14725690493940918</v>
      </c>
      <c r="K29">
        <v>6.8720000000006054E-2</v>
      </c>
      <c r="L29">
        <f t="shared" si="5"/>
        <v>0.47361305360131467</v>
      </c>
      <c r="M29" s="1"/>
      <c r="N29" s="13" t="str">
        <f t="shared" si="1"/>
        <v/>
      </c>
    </row>
    <row r="30" spans="2:18" x14ac:dyDescent="0.25">
      <c r="B30" s="8">
        <v>1.8749999999999999E-2</v>
      </c>
      <c r="C30" s="7">
        <v>1.0749999999999999E-2</v>
      </c>
      <c r="D30" s="2">
        <v>1.0451666666666675E-2</v>
      </c>
      <c r="E30" s="7">
        <v>0.14404607063178312</v>
      </c>
      <c r="F30" s="10" t="str">
        <f t="shared" si="2"/>
        <v/>
      </c>
      <c r="G30" s="2">
        <v>0.14637959308075965</v>
      </c>
      <c r="H30" s="11">
        <f t="shared" si="0"/>
        <v>5.7302970011554558E-2</v>
      </c>
      <c r="I30" s="11">
        <f t="shared" si="3"/>
        <v>0.18759935126979232</v>
      </c>
      <c r="J30" s="11">
        <f t="shared" si="4"/>
        <v>0.14817335029772433</v>
      </c>
      <c r="K30">
        <v>6.6240000000007015E-2</v>
      </c>
      <c r="L30">
        <f t="shared" si="5"/>
        <v>0.45252209413822791</v>
      </c>
      <c r="M30" s="1"/>
      <c r="N30" s="13" t="str">
        <f t="shared" si="1"/>
        <v/>
      </c>
    </row>
    <row r="31" spans="2:18" x14ac:dyDescent="0.25">
      <c r="B31" s="8">
        <v>1.94444444444444E-2</v>
      </c>
      <c r="C31" s="7">
        <v>1.0749999999999999E-2</v>
      </c>
      <c r="D31" s="2">
        <v>1.0546666666666675E-2</v>
      </c>
      <c r="E31" s="7">
        <v>0.14404607063178312</v>
      </c>
      <c r="F31" s="10">
        <f t="shared" si="2"/>
        <v>6.5033333333333332E-2</v>
      </c>
      <c r="G31" s="2">
        <v>0.13951558505589712</v>
      </c>
      <c r="H31" s="11">
        <f t="shared" si="0"/>
        <v>5.2816392599704366E-2</v>
      </c>
      <c r="I31" s="11">
        <f t="shared" si="3"/>
        <v>0.20353529407951598</v>
      </c>
      <c r="J31" s="11">
        <f t="shared" si="4"/>
        <v>0.14162703337067975</v>
      </c>
      <c r="K31">
        <v>6.6550000000006895E-2</v>
      </c>
      <c r="L31">
        <f t="shared" si="5"/>
        <v>0.47700764020982706</v>
      </c>
      <c r="M31" s="1">
        <v>4.9660000000000002</v>
      </c>
      <c r="N31" s="13">
        <f t="shared" si="1"/>
        <v>3.9020000000000001</v>
      </c>
    </row>
    <row r="32" spans="2:18" x14ac:dyDescent="0.25">
      <c r="B32" s="8">
        <v>2.01388888888888E-2</v>
      </c>
      <c r="C32" s="7">
        <v>1.0749999999999999E-2</v>
      </c>
      <c r="D32" s="2">
        <v>1.0645000000000003E-2</v>
      </c>
      <c r="E32" s="7">
        <v>0.14404607063178312</v>
      </c>
      <c r="F32" s="10" t="str">
        <f t="shared" si="2"/>
        <v/>
      </c>
      <c r="G32" s="2">
        <v>0.13944604118370935</v>
      </c>
      <c r="H32" s="11">
        <f t="shared" si="0"/>
        <v>5.2771842169602033E-2</v>
      </c>
      <c r="I32" s="11">
        <f t="shared" si="3"/>
        <v>0.20370712027544646</v>
      </c>
      <c r="J32" s="11">
        <f t="shared" si="4"/>
        <v>0.14156105600791502</v>
      </c>
      <c r="K32">
        <v>6.6870000000006771E-2</v>
      </c>
      <c r="L32">
        <f t="shared" si="5"/>
        <v>0.47954032565120103</v>
      </c>
      <c r="M32" s="1"/>
      <c r="N32" s="13" t="str">
        <f t="shared" si="1"/>
        <v/>
      </c>
    </row>
    <row r="33" spans="2:14" x14ac:dyDescent="0.25">
      <c r="B33" s="8">
        <v>2.0833333333333301E-2</v>
      </c>
      <c r="C33" s="7">
        <v>1.0749999999999999E-2</v>
      </c>
      <c r="D33" s="2">
        <v>1.052E-2</v>
      </c>
      <c r="E33" s="7">
        <v>0.14404607063178312</v>
      </c>
      <c r="F33" s="10">
        <f t="shared" si="2"/>
        <v>8.5266666666666657E-2</v>
      </c>
      <c r="G33" s="2">
        <v>0.14088662164175086</v>
      </c>
      <c r="H33" s="11">
        <f t="shared" si="0"/>
        <v>5.3698402444929197E-2</v>
      </c>
      <c r="I33" s="11">
        <f t="shared" si="3"/>
        <v>0.20019217538221445</v>
      </c>
      <c r="J33" s="11">
        <f t="shared" si="4"/>
        <v>0.14292927745644318</v>
      </c>
      <c r="K33">
        <v>6.646000000000693E-2</v>
      </c>
      <c r="L33">
        <f t="shared" si="5"/>
        <v>0.47172683414187233</v>
      </c>
      <c r="M33" s="1">
        <f>4.965+2.279-p</f>
        <v>6.18</v>
      </c>
      <c r="N33" s="13">
        <f t="shared" si="1"/>
        <v>5.1159999999999997</v>
      </c>
    </row>
    <row r="34" spans="2:14" x14ac:dyDescent="0.25">
      <c r="B34" s="8">
        <v>2.1527777777777701E-2</v>
      </c>
      <c r="C34" s="7">
        <v>9.8700000000000003E-3</v>
      </c>
      <c r="D34" s="2">
        <v>1.0296666666666669E-2</v>
      </c>
      <c r="E34" s="7">
        <v>0.13231910594767465</v>
      </c>
      <c r="F34" s="10" t="str">
        <f t="shared" si="2"/>
        <v/>
      </c>
      <c r="G34" s="2">
        <v>0.14329184449026078</v>
      </c>
      <c r="H34" s="11">
        <f t="shared" si="0"/>
        <v>5.5262788699292464E-2</v>
      </c>
      <c r="I34" s="11">
        <f t="shared" si="3"/>
        <v>0.17860119317732454</v>
      </c>
      <c r="J34" s="11">
        <f t="shared" si="4"/>
        <v>0.14491765418467281</v>
      </c>
      <c r="K34">
        <v>6.5730000000007213E-2</v>
      </c>
      <c r="L34">
        <f t="shared" si="5"/>
        <v>0.45871417339787773</v>
      </c>
      <c r="M34" s="1"/>
      <c r="N34" s="13" t="str">
        <f t="shared" si="1"/>
        <v/>
      </c>
    </row>
    <row r="35" spans="2:14" x14ac:dyDescent="0.25">
      <c r="B35" s="8">
        <v>2.2222222222222199E-2</v>
      </c>
      <c r="C35" s="7">
        <v>9.8700000000000003E-3</v>
      </c>
      <c r="D35" s="2">
        <v>9.7766666666666731E-3</v>
      </c>
      <c r="E35" s="7">
        <v>0.13231910594767465</v>
      </c>
      <c r="F35" s="10">
        <f t="shared" si="2"/>
        <v>3.7449999999999997E-2</v>
      </c>
      <c r="G35" s="2">
        <v>0.15227572085102933</v>
      </c>
      <c r="H35" s="11">
        <f t="shared" si="0"/>
        <v>6.1298282092319974E-2</v>
      </c>
      <c r="I35" s="11">
        <f t="shared" si="3"/>
        <v>0.16101593165588252</v>
      </c>
      <c r="J35" s="11">
        <f t="shared" si="4"/>
        <v>0.15359713421733984</v>
      </c>
      <c r="K35">
        <v>6.3990000000007888E-2</v>
      </c>
      <c r="L35">
        <f t="shared" si="5"/>
        <v>0.42022457449148459</v>
      </c>
      <c r="M35" s="1">
        <v>3.3109999999999999</v>
      </c>
      <c r="N35" s="13">
        <f t="shared" si="1"/>
        <v>2.2469999999999999</v>
      </c>
    </row>
    <row r="36" spans="2:14" x14ac:dyDescent="0.25">
      <c r="B36" s="8">
        <v>2.2916666666666599E-2</v>
      </c>
      <c r="C36" s="7">
        <v>9.8700000000000003E-3</v>
      </c>
      <c r="D36" s="2">
        <v>9.7483333333333397E-3</v>
      </c>
      <c r="E36" s="7">
        <v>0.13231910594767465</v>
      </c>
      <c r="F36" s="10" t="str">
        <f t="shared" si="2"/>
        <v/>
      </c>
      <c r="G36" s="2">
        <v>0.14671783149649925</v>
      </c>
      <c r="H36" s="11">
        <f t="shared" ref="H36:H58" si="6">G36*(w+G36/TAN(RADIANS(alpha)))</f>
        <v>5.7528633276972517E-2</v>
      </c>
      <c r="I36" s="11">
        <f t="shared" si="3"/>
        <v>0.17156673881822865</v>
      </c>
      <c r="J36" s="11">
        <f t="shared" si="4"/>
        <v>0.14821809377319253</v>
      </c>
      <c r="K36">
        <v>6.3890000000007927E-2</v>
      </c>
      <c r="L36">
        <f t="shared" si="5"/>
        <v>0.43546172505645553</v>
      </c>
      <c r="M36" s="1"/>
      <c r="N36" s="13" t="str">
        <f t="shared" ref="N36:N58" si="7">IF(ISNUMBER(M36),M36-p,"")</f>
        <v/>
      </c>
    </row>
    <row r="37" spans="2:14" x14ac:dyDescent="0.25">
      <c r="B37" s="8">
        <v>2.36111111111111E-2</v>
      </c>
      <c r="C37" s="7">
        <v>9.8700000000000003E-3</v>
      </c>
      <c r="D37" s="2">
        <v>9.6650000000000034E-3</v>
      </c>
      <c r="E37" s="7">
        <v>0.13231910594767465</v>
      </c>
      <c r="F37" s="10">
        <f t="shared" si="2"/>
        <v>1.4833333333333328E-3</v>
      </c>
      <c r="G37" s="2">
        <v>0.15582094236429556</v>
      </c>
      <c r="H37" s="11">
        <f t="shared" si="6"/>
        <v>6.3763479942606546E-2</v>
      </c>
      <c r="I37" s="11">
        <f t="shared" si="3"/>
        <v>0.15479079888494132</v>
      </c>
      <c r="J37" s="11">
        <f t="shared" si="4"/>
        <v>0.15704215497486837</v>
      </c>
      <c r="K37">
        <v>6.3600000000008039E-2</v>
      </c>
      <c r="L37">
        <f t="shared" si="5"/>
        <v>0.4081607968415239</v>
      </c>
      <c r="M37" s="1">
        <v>1.153</v>
      </c>
      <c r="N37" s="13">
        <f t="shared" si="7"/>
        <v>8.8999999999999968E-2</v>
      </c>
    </row>
    <row r="38" spans="2:14" x14ac:dyDescent="0.25">
      <c r="B38" s="8">
        <v>2.43055555555555E-2</v>
      </c>
      <c r="C38" s="7">
        <v>8.9999999999999993E-3</v>
      </c>
      <c r="D38" s="2">
        <v>8.9816666666666725E-3</v>
      </c>
      <c r="E38" s="7">
        <v>0.12059214126356621</v>
      </c>
      <c r="F38" s="10">
        <f t="shared" si="2"/>
        <v>0</v>
      </c>
      <c r="G38" s="2">
        <v>0.15863302329101531</v>
      </c>
      <c r="H38" s="11">
        <f t="shared" si="6"/>
        <v>6.5752476601580456E-2</v>
      </c>
      <c r="I38" s="11">
        <f t="shared" si="3"/>
        <v>0.13687697354024336</v>
      </c>
      <c r="J38" s="11">
        <f t="shared" si="4"/>
        <v>0.15958793184787243</v>
      </c>
      <c r="K38">
        <v>6.1220000000008074E-2</v>
      </c>
      <c r="L38">
        <f t="shared" si="5"/>
        <v>0.38592216633039145</v>
      </c>
      <c r="M38" s="1">
        <f t="shared" ref="M38:M58" si="8">p</f>
        <v>1.0640000000000001</v>
      </c>
      <c r="N38" s="13">
        <f t="shared" si="7"/>
        <v>0</v>
      </c>
    </row>
    <row r="39" spans="2:14" x14ac:dyDescent="0.25">
      <c r="B39" s="8">
        <v>2.5000000000000001E-2</v>
      </c>
      <c r="C39" s="7">
        <v>8.9999999999999993E-3</v>
      </c>
      <c r="D39" s="2">
        <v>8.855000000000007E-3</v>
      </c>
      <c r="E39" s="7">
        <v>0.12059214126356621</v>
      </c>
      <c r="F39" s="10">
        <f t="shared" si="2"/>
        <v>0</v>
      </c>
      <c r="G39" s="2">
        <v>0.15937062259858772</v>
      </c>
      <c r="H39" s="11">
        <f t="shared" si="6"/>
        <v>6.627910374452782E-2</v>
      </c>
      <c r="I39" s="11">
        <f t="shared" si="3"/>
        <v>0.13578940407357371</v>
      </c>
      <c r="J39" s="11">
        <f t="shared" si="4"/>
        <v>0.16031041680137348</v>
      </c>
      <c r="K39">
        <v>6.0770000000007936E-2</v>
      </c>
      <c r="L39">
        <f t="shared" si="5"/>
        <v>0.38131243393000619</v>
      </c>
      <c r="M39" s="1">
        <f t="shared" si="8"/>
        <v>1.0640000000000001</v>
      </c>
      <c r="N39" s="13">
        <f t="shared" si="7"/>
        <v>0</v>
      </c>
    </row>
    <row r="40" spans="2:14" x14ac:dyDescent="0.25">
      <c r="B40" s="8">
        <v>2.5694444444444402E-2</v>
      </c>
      <c r="C40" s="7">
        <v>8.9999999999999993E-3</v>
      </c>
      <c r="D40" s="2">
        <v>8.800000000000004E-3</v>
      </c>
      <c r="E40" s="7">
        <v>0.12059214126356621</v>
      </c>
      <c r="F40" s="10">
        <f t="shared" si="2"/>
        <v>0</v>
      </c>
      <c r="G40" s="2">
        <v>0.15841657906921983</v>
      </c>
      <c r="H40" s="11">
        <f t="shared" si="6"/>
        <v>6.5598328970951095E-2</v>
      </c>
      <c r="I40" s="11">
        <f t="shared" si="3"/>
        <v>0.13719861681210613</v>
      </c>
      <c r="J40" s="11">
        <f t="shared" si="4"/>
        <v>0.15937598072340714</v>
      </c>
      <c r="K40">
        <v>6.0570000000007874E-2</v>
      </c>
      <c r="L40">
        <f t="shared" si="5"/>
        <v>0.38234634503464393</v>
      </c>
      <c r="M40" s="1">
        <f t="shared" si="8"/>
        <v>1.0640000000000001</v>
      </c>
      <c r="N40" s="13">
        <f t="shared" si="7"/>
        <v>0</v>
      </c>
    </row>
    <row r="41" spans="2:14" x14ac:dyDescent="0.25">
      <c r="B41" s="8">
        <v>2.6388888888888799E-2</v>
      </c>
      <c r="C41" s="7">
        <v>8.9999999999999993E-3</v>
      </c>
      <c r="D41" s="2">
        <v>8.841666666666673E-3</v>
      </c>
      <c r="E41" s="7">
        <v>0.12059214126356621</v>
      </c>
      <c r="F41" s="10">
        <f t="shared" si="2"/>
        <v>0</v>
      </c>
      <c r="G41" s="2">
        <v>0.15730928890128953</v>
      </c>
      <c r="H41" s="11">
        <f t="shared" si="6"/>
        <v>6.4812491460956356E-2</v>
      </c>
      <c r="I41" s="11">
        <f t="shared" si="3"/>
        <v>0.1388621205130138</v>
      </c>
      <c r="J41" s="11">
        <f t="shared" si="4"/>
        <v>0.15829209667465197</v>
      </c>
      <c r="K41">
        <v>6.072000000000792E-2</v>
      </c>
      <c r="L41">
        <f t="shared" si="5"/>
        <v>0.38599119240891927</v>
      </c>
      <c r="M41" s="1">
        <f t="shared" si="8"/>
        <v>1.0640000000000001</v>
      </c>
      <c r="N41" s="13">
        <f t="shared" si="7"/>
        <v>0</v>
      </c>
    </row>
    <row r="42" spans="2:14" x14ac:dyDescent="0.25">
      <c r="B42" s="8">
        <v>2.70833333333333E-2</v>
      </c>
      <c r="C42" s="7">
        <v>8.1200000000000005E-3</v>
      </c>
      <c r="D42" s="2">
        <v>8.1050000000000011E-3</v>
      </c>
      <c r="E42" s="7">
        <v>0.10886517657945778</v>
      </c>
      <c r="F42" s="10">
        <f t="shared" si="2"/>
        <v>0</v>
      </c>
      <c r="G42" s="2">
        <v>0.15647561347722344</v>
      </c>
      <c r="H42" s="11">
        <f t="shared" si="6"/>
        <v>6.4223877481305314E-2</v>
      </c>
      <c r="I42" s="11">
        <f t="shared" si="3"/>
        <v>0.12643272749085605</v>
      </c>
      <c r="J42" s="11">
        <f t="shared" si="4"/>
        <v>0.15729035530091237</v>
      </c>
      <c r="K42">
        <v>5.8010000000007091E-2</v>
      </c>
      <c r="L42">
        <f t="shared" si="5"/>
        <v>0.37072869510398831</v>
      </c>
      <c r="M42" s="1">
        <f t="shared" si="8"/>
        <v>1.0640000000000001</v>
      </c>
      <c r="N42" s="13">
        <f t="shared" si="7"/>
        <v>0</v>
      </c>
    </row>
    <row r="43" spans="2:14" x14ac:dyDescent="0.25">
      <c r="B43" s="8">
        <v>2.77777777777777E-2</v>
      </c>
      <c r="C43" s="7">
        <v>8.1200000000000005E-3</v>
      </c>
      <c r="D43" s="2">
        <v>8.0683333333333353E-3</v>
      </c>
      <c r="E43" s="7">
        <v>0.10886517657945778</v>
      </c>
      <c r="F43" s="10">
        <f t="shared" si="2"/>
        <v>0</v>
      </c>
      <c r="G43" s="2">
        <v>0.15299846183487126</v>
      </c>
      <c r="H43" s="11">
        <f t="shared" si="6"/>
        <v>6.1797012450755896E-2</v>
      </c>
      <c r="I43" s="11">
        <f t="shared" si="3"/>
        <v>0.13139793782863815</v>
      </c>
      <c r="J43" s="11">
        <f t="shared" si="4"/>
        <v>0.153878452561967</v>
      </c>
      <c r="K43">
        <v>5.7870000000007048E-2</v>
      </c>
      <c r="L43">
        <f t="shared" si="5"/>
        <v>0.37823909669409089</v>
      </c>
      <c r="M43" s="1">
        <f t="shared" si="8"/>
        <v>1.0640000000000001</v>
      </c>
      <c r="N43" s="13">
        <f t="shared" si="7"/>
        <v>0</v>
      </c>
    </row>
    <row r="44" spans="2:14" x14ac:dyDescent="0.25">
      <c r="B44" s="8">
        <v>2.8472222222222201E-2</v>
      </c>
      <c r="C44" s="7">
        <v>8.1200000000000005E-3</v>
      </c>
      <c r="D44" s="2">
        <v>7.9933333333333436E-3</v>
      </c>
      <c r="E44" s="7">
        <v>0.10886517657945778</v>
      </c>
      <c r="F44" s="10">
        <f t="shared" si="2"/>
        <v>0</v>
      </c>
      <c r="G44" s="2">
        <v>0.15158331466665864</v>
      </c>
      <c r="H44" s="11">
        <f t="shared" si="6"/>
        <v>6.082232567726123E-2</v>
      </c>
      <c r="I44" s="11">
        <f t="shared" si="3"/>
        <v>0.13350360923531257</v>
      </c>
      <c r="J44" s="11">
        <f t="shared" si="4"/>
        <v>0.15249173534346064</v>
      </c>
      <c r="K44">
        <v>5.7590000000006962E-2</v>
      </c>
      <c r="L44">
        <f t="shared" si="5"/>
        <v>0.37992308141995074</v>
      </c>
      <c r="M44" s="1">
        <f t="shared" si="8"/>
        <v>1.0640000000000001</v>
      </c>
      <c r="N44" s="13">
        <f t="shared" si="7"/>
        <v>0</v>
      </c>
    </row>
    <row r="45" spans="2:14" x14ac:dyDescent="0.25">
      <c r="B45" s="8">
        <v>2.9166666666666601E-2</v>
      </c>
      <c r="C45" s="7">
        <v>8.1200000000000005E-3</v>
      </c>
      <c r="D45" s="2">
        <v>7.978333333333339E-3</v>
      </c>
      <c r="E45" s="7">
        <v>0.10886517657945778</v>
      </c>
      <c r="F45" s="10">
        <f t="shared" si="2"/>
        <v>0</v>
      </c>
      <c r="G45" s="2">
        <v>0.15164744048992321</v>
      </c>
      <c r="H45" s="11">
        <f t="shared" si="6"/>
        <v>6.0866329726315956E-2</v>
      </c>
      <c r="I45" s="11">
        <f t="shared" si="3"/>
        <v>0.13340709118672661</v>
      </c>
      <c r="J45" s="11">
        <f t="shared" si="4"/>
        <v>0.1525545481341079</v>
      </c>
      <c r="K45">
        <v>5.7530000000006944E-2</v>
      </c>
      <c r="L45">
        <f t="shared" si="5"/>
        <v>0.37936677212715464</v>
      </c>
      <c r="M45" s="1">
        <f t="shared" si="8"/>
        <v>1.0640000000000001</v>
      </c>
      <c r="N45" s="13">
        <f t="shared" si="7"/>
        <v>0</v>
      </c>
    </row>
    <row r="46" spans="2:14" x14ac:dyDescent="0.25">
      <c r="B46" s="8">
        <v>2.9861111111111099E-2</v>
      </c>
      <c r="C46" s="7">
        <v>7.2500000000000004E-3</v>
      </c>
      <c r="D46" s="2">
        <v>7.2083333333333348E-3</v>
      </c>
      <c r="E46" s="7">
        <v>9.7138211895349325E-2</v>
      </c>
      <c r="F46" s="10">
        <f t="shared" si="2"/>
        <v>0</v>
      </c>
      <c r="G46" s="2">
        <v>0.15178783351353345</v>
      </c>
      <c r="H46" s="11">
        <f t="shared" si="6"/>
        <v>6.096272336540097E-2</v>
      </c>
      <c r="I46" s="11">
        <f t="shared" si="3"/>
        <v>0.11892513325798523</v>
      </c>
      <c r="J46" s="11">
        <f t="shared" si="4"/>
        <v>0.15250868913638918</v>
      </c>
      <c r="K46">
        <v>5.4520000000006022E-2</v>
      </c>
      <c r="L46">
        <f t="shared" si="5"/>
        <v>0.35918557329659101</v>
      </c>
      <c r="M46" s="1">
        <f t="shared" si="8"/>
        <v>1.0640000000000001</v>
      </c>
      <c r="N46" s="13">
        <f t="shared" si="7"/>
        <v>0</v>
      </c>
    </row>
    <row r="47" spans="2:14" x14ac:dyDescent="0.25">
      <c r="B47" s="8">
        <v>3.0555555555555499E-2</v>
      </c>
      <c r="C47" s="7">
        <v>7.2500000000000004E-3</v>
      </c>
      <c r="D47" s="2">
        <v>7.0166666666666676E-3</v>
      </c>
      <c r="E47" s="7">
        <v>9.7138211895349325E-2</v>
      </c>
      <c r="F47" s="10">
        <f t="shared" si="2"/>
        <v>0</v>
      </c>
      <c r="G47" s="2">
        <v>0.14918341734861096</v>
      </c>
      <c r="H47" s="11">
        <f t="shared" si="6"/>
        <v>5.9186594246951586E-2</v>
      </c>
      <c r="I47" s="11">
        <f t="shared" si="3"/>
        <v>0.12249395479236268</v>
      </c>
      <c r="J47" s="11">
        <f t="shared" si="4"/>
        <v>0.14994818640878799</v>
      </c>
      <c r="K47">
        <v>5.3750000000005786E-2</v>
      </c>
      <c r="L47">
        <f t="shared" si="5"/>
        <v>0.36029473620652552</v>
      </c>
      <c r="M47" s="1">
        <f t="shared" si="8"/>
        <v>1.0640000000000001</v>
      </c>
      <c r="N47" s="13">
        <f t="shared" si="7"/>
        <v>0</v>
      </c>
    </row>
    <row r="48" spans="2:14" x14ac:dyDescent="0.25">
      <c r="B48" s="8">
        <v>3.125E-2</v>
      </c>
      <c r="C48" s="7">
        <v>7.2500000000000004E-3</v>
      </c>
      <c r="D48" s="2">
        <v>7.2133333333333346E-3</v>
      </c>
      <c r="E48" s="7">
        <v>9.7138211895349325E-2</v>
      </c>
      <c r="F48" s="10">
        <f t="shared" si="2"/>
        <v>0</v>
      </c>
      <c r="G48" s="2">
        <v>0.1467629432789167</v>
      </c>
      <c r="H48" s="11">
        <f t="shared" si="6"/>
        <v>5.7558763100936182E-2</v>
      </c>
      <c r="I48" s="11">
        <f t="shared" si="3"/>
        <v>0.12595823136932699</v>
      </c>
      <c r="J48" s="11">
        <f t="shared" si="4"/>
        <v>0.14757158120193856</v>
      </c>
      <c r="K48">
        <v>5.4540000000006028E-2</v>
      </c>
      <c r="L48">
        <f t="shared" si="5"/>
        <v>0.37161969351047347</v>
      </c>
      <c r="M48" s="1">
        <f t="shared" si="8"/>
        <v>1.0640000000000001</v>
      </c>
      <c r="N48" s="13">
        <f t="shared" si="7"/>
        <v>0</v>
      </c>
    </row>
    <row r="49" spans="1:14" x14ac:dyDescent="0.25">
      <c r="B49" s="8">
        <v>3.19444444444444E-2</v>
      </c>
      <c r="C49" s="7">
        <v>7.2500000000000004E-3</v>
      </c>
      <c r="D49" s="2">
        <v>7.1483333333333321E-3</v>
      </c>
      <c r="E49" s="7">
        <v>9.7138211895349325E-2</v>
      </c>
      <c r="F49" s="10">
        <f t="shared" si="2"/>
        <v>0</v>
      </c>
      <c r="G49" s="2">
        <v>0.14599272018148102</v>
      </c>
      <c r="H49" s="11">
        <f t="shared" si="6"/>
        <v>5.7045386319644738E-2</v>
      </c>
      <c r="I49" s="11">
        <f t="shared" si="3"/>
        <v>0.12709178546667702</v>
      </c>
      <c r="J49" s="11">
        <f t="shared" si="4"/>
        <v>0.14681597818011036</v>
      </c>
      <c r="K49">
        <v>5.4280000000005948E-2</v>
      </c>
      <c r="L49">
        <f t="shared" si="5"/>
        <v>0.37179936049230006</v>
      </c>
      <c r="M49" s="1">
        <f t="shared" si="8"/>
        <v>1.0640000000000001</v>
      </c>
      <c r="N49" s="13">
        <f t="shared" si="7"/>
        <v>0</v>
      </c>
    </row>
    <row r="50" spans="1:14" x14ac:dyDescent="0.25">
      <c r="B50" s="8">
        <v>3.2638888888888801E-2</v>
      </c>
      <c r="C50" s="7">
        <v>6.3699999999999998E-3</v>
      </c>
      <c r="D50" s="2">
        <v>6.6716666666666704E-3</v>
      </c>
      <c r="E50" s="7">
        <v>8.5411247211240882E-2</v>
      </c>
      <c r="F50" s="10">
        <f t="shared" si="2"/>
        <v>0</v>
      </c>
      <c r="G50" s="2">
        <v>0.14516185531554224</v>
      </c>
      <c r="H50" s="11">
        <f t="shared" si="6"/>
        <v>5.6494089783835383E-2</v>
      </c>
      <c r="I50" s="11">
        <f t="shared" si="3"/>
        <v>0.11275515765230797</v>
      </c>
      <c r="J50" s="11">
        <f t="shared" si="4"/>
        <v>0.14580985356106704</v>
      </c>
      <c r="K50">
        <v>5.2320000000005348E-2</v>
      </c>
      <c r="L50">
        <f t="shared" si="5"/>
        <v>0.36042526382895806</v>
      </c>
      <c r="M50" s="1">
        <f t="shared" si="8"/>
        <v>1.0640000000000001</v>
      </c>
      <c r="N50" s="13">
        <f t="shared" si="7"/>
        <v>0</v>
      </c>
    </row>
    <row r="51" spans="1:14" x14ac:dyDescent="0.25">
      <c r="B51" s="8">
        <v>3.3333333333333298E-2</v>
      </c>
      <c r="C51" s="7">
        <v>6.3699999999999998E-3</v>
      </c>
      <c r="D51" s="2">
        <v>6.738333333333334E-3</v>
      </c>
      <c r="E51" s="7">
        <v>8.5411247211240882E-2</v>
      </c>
      <c r="F51" s="10">
        <f t="shared" si="2"/>
        <v>0</v>
      </c>
      <c r="G51" s="2">
        <v>0.14423496455440291</v>
      </c>
      <c r="H51" s="11">
        <f t="shared" si="6"/>
        <v>5.5882139611386862E-2</v>
      </c>
      <c r="I51" s="11">
        <f t="shared" si="3"/>
        <v>0.11398990883845851</v>
      </c>
      <c r="J51" s="11">
        <f t="shared" si="4"/>
        <v>0.14489723261337334</v>
      </c>
      <c r="K51">
        <v>5.2600000000005434E-2</v>
      </c>
      <c r="L51">
        <f t="shared" si="5"/>
        <v>0.36468272559643911</v>
      </c>
      <c r="M51" s="1">
        <f t="shared" si="8"/>
        <v>1.0640000000000001</v>
      </c>
      <c r="N51" s="13">
        <f t="shared" si="7"/>
        <v>0</v>
      </c>
    </row>
    <row r="52" spans="1:14" x14ac:dyDescent="0.25">
      <c r="B52" s="8">
        <v>3.4027777777777699E-2</v>
      </c>
      <c r="C52" s="7">
        <v>6.3699999999999998E-3</v>
      </c>
      <c r="D52" s="2">
        <v>6.660000000000001E-3</v>
      </c>
      <c r="E52" s="7">
        <v>8.5411247211240882E-2</v>
      </c>
      <c r="F52" s="10">
        <f t="shared" si="2"/>
        <v>0</v>
      </c>
      <c r="G52" s="2">
        <v>0.14342539595184647</v>
      </c>
      <c r="H52" s="11">
        <f t="shared" si="6"/>
        <v>5.5350289334446766E-2</v>
      </c>
      <c r="I52" s="11">
        <f t="shared" si="3"/>
        <v>0.11508521593284042</v>
      </c>
      <c r="J52" s="11">
        <f t="shared" si="4"/>
        <v>0.14410045237010888</v>
      </c>
      <c r="K52">
        <v>5.2270000000005333E-2</v>
      </c>
      <c r="L52">
        <f t="shared" si="5"/>
        <v>0.36444033954457006</v>
      </c>
      <c r="M52" s="1">
        <f t="shared" si="8"/>
        <v>1.0640000000000001</v>
      </c>
      <c r="N52" s="13">
        <f t="shared" si="7"/>
        <v>0</v>
      </c>
    </row>
    <row r="53" spans="1:14" x14ac:dyDescent="0.25">
      <c r="B53" s="8">
        <v>3.4722222222222203E-2</v>
      </c>
      <c r="C53" s="7">
        <v>6.3699999999999998E-3</v>
      </c>
      <c r="D53" s="2">
        <v>6.8766666666666689E-3</v>
      </c>
      <c r="E53" s="7">
        <v>8.5411247211240882E-2</v>
      </c>
      <c r="F53" s="10">
        <f t="shared" si="2"/>
        <v>0</v>
      </c>
      <c r="G53" s="2">
        <v>0.14256784640669506</v>
      </c>
      <c r="H53" s="11">
        <f t="shared" si="6"/>
        <v>5.4789604221642967E-2</v>
      </c>
      <c r="I53" s="11">
        <f t="shared" si="3"/>
        <v>0.11626293145376883</v>
      </c>
      <c r="J53" s="11">
        <f t="shared" si="4"/>
        <v>0.14325678979253725</v>
      </c>
      <c r="K53">
        <v>5.3170000000005609E-2</v>
      </c>
      <c r="L53">
        <f t="shared" si="5"/>
        <v>0.37294524214338359</v>
      </c>
      <c r="M53" s="1">
        <f t="shared" si="8"/>
        <v>1.0640000000000001</v>
      </c>
      <c r="N53" s="13">
        <f t="shared" si="7"/>
        <v>0</v>
      </c>
    </row>
    <row r="54" spans="1:14" x14ac:dyDescent="0.25">
      <c r="B54" s="8">
        <v>3.5416666666666603E-2</v>
      </c>
      <c r="C54" s="7">
        <v>5.4999999999999997E-3</v>
      </c>
      <c r="D54" s="2">
        <v>5.9750000000000003E-3</v>
      </c>
      <c r="E54" s="7">
        <v>0</v>
      </c>
      <c r="F54" s="10">
        <f t="shared" si="2"/>
        <v>0</v>
      </c>
      <c r="G54" s="2">
        <v>0.14273786638785016</v>
      </c>
      <c r="H54" s="11">
        <f t="shared" si="6"/>
        <v>5.4900547435780593E-2</v>
      </c>
      <c r="I54" s="11">
        <f t="shared" si="3"/>
        <v>0.10018115040535021</v>
      </c>
      <c r="J54" s="11">
        <f t="shared" si="4"/>
        <v>0.14324939864557387</v>
      </c>
      <c r="K54">
        <v>4.932000000000443E-2</v>
      </c>
      <c r="L54">
        <f t="shared" si="5"/>
        <v>0.34552849393160429</v>
      </c>
      <c r="M54" s="1">
        <f t="shared" si="8"/>
        <v>1.0640000000000001</v>
      </c>
      <c r="N54" s="13">
        <f t="shared" si="7"/>
        <v>0</v>
      </c>
    </row>
    <row r="55" spans="1:14" x14ac:dyDescent="0.25">
      <c r="B55" s="8">
        <v>3.6111111111111101E-2</v>
      </c>
      <c r="C55" s="7">
        <v>5.4999999999999997E-3</v>
      </c>
      <c r="D55" s="2">
        <v>5.9833333333333344E-3</v>
      </c>
      <c r="E55" s="7">
        <v>0</v>
      </c>
      <c r="F55" s="10">
        <f t="shared" si="2"/>
        <v>0</v>
      </c>
      <c r="G55" s="2">
        <v>0.13933522660412775</v>
      </c>
      <c r="H55" s="11">
        <f t="shared" si="6"/>
        <v>5.27008909103115E-2</v>
      </c>
      <c r="I55" s="11">
        <f t="shared" si="3"/>
        <v>0.10436256209330733</v>
      </c>
      <c r="J55" s="11">
        <f t="shared" si="4"/>
        <v>0.13989035118958543</v>
      </c>
      <c r="K55">
        <v>4.9360000000004442E-2</v>
      </c>
      <c r="L55">
        <f t="shared" si="5"/>
        <v>0.35425355958435117</v>
      </c>
      <c r="M55" s="1">
        <f t="shared" si="8"/>
        <v>1.0640000000000001</v>
      </c>
      <c r="N55" s="13">
        <f t="shared" si="7"/>
        <v>0</v>
      </c>
    </row>
    <row r="56" spans="1:14" x14ac:dyDescent="0.25">
      <c r="B56" s="8">
        <v>3.6805555555555501E-2</v>
      </c>
      <c r="C56" s="7">
        <v>5.4999999999999997E-3</v>
      </c>
      <c r="D56" s="2">
        <v>5.8483333333333356E-3</v>
      </c>
      <c r="E56" s="7">
        <v>0</v>
      </c>
      <c r="F56" s="10">
        <f t="shared" si="2"/>
        <v>0</v>
      </c>
      <c r="G56" s="2">
        <v>0.13661561395693575</v>
      </c>
      <c r="H56" s="11">
        <f t="shared" si="6"/>
        <v>5.097406933433591E-2</v>
      </c>
      <c r="I56" s="11">
        <f t="shared" si="3"/>
        <v>0.10789799739012054</v>
      </c>
      <c r="J56" s="11">
        <f t="shared" si="4"/>
        <v>0.13720898693556971</v>
      </c>
      <c r="K56">
        <v>4.8750000000004255E-2</v>
      </c>
      <c r="L56">
        <f t="shared" si="5"/>
        <v>0.35684061717404664</v>
      </c>
      <c r="M56" s="1">
        <f t="shared" si="8"/>
        <v>1.0640000000000001</v>
      </c>
      <c r="N56" s="13">
        <f t="shared" si="7"/>
        <v>0</v>
      </c>
    </row>
    <row r="57" spans="1:14" x14ac:dyDescent="0.25">
      <c r="B57" s="8">
        <v>3.7499999999999999E-2</v>
      </c>
      <c r="C57" s="7">
        <v>5.4999999999999997E-3</v>
      </c>
      <c r="D57" s="2">
        <v>5.7466666666666725E-3</v>
      </c>
      <c r="E57" s="7">
        <v>0</v>
      </c>
      <c r="F57" s="10">
        <f t="shared" si="2"/>
        <v>0</v>
      </c>
      <c r="G57" s="2">
        <v>0.1369601973649846</v>
      </c>
      <c r="H57" s="11">
        <f t="shared" si="6"/>
        <v>5.1191325132881875E-2</v>
      </c>
      <c r="I57" s="11">
        <f t="shared" si="3"/>
        <v>0.10744007867979898</v>
      </c>
      <c r="J57" s="11">
        <f t="shared" si="4"/>
        <v>0.1375485444856126</v>
      </c>
      <c r="K57">
        <v>4.8290000000004114E-2</v>
      </c>
      <c r="L57">
        <f t="shared" si="5"/>
        <v>0.35258418817341736</v>
      </c>
      <c r="M57" s="1">
        <f t="shared" si="8"/>
        <v>1.0640000000000001</v>
      </c>
      <c r="N57" s="13">
        <f t="shared" si="7"/>
        <v>0</v>
      </c>
    </row>
    <row r="58" spans="1:14" x14ac:dyDescent="0.25">
      <c r="B58" s="8">
        <v>3.8194444444444399E-2</v>
      </c>
      <c r="C58" s="7">
        <v>5.4999999999999997E-3</v>
      </c>
      <c r="D58" s="2">
        <v>2.1683333333333316E-3</v>
      </c>
      <c r="E58" s="7">
        <v>0</v>
      </c>
      <c r="F58" s="10">
        <f t="shared" si="2"/>
        <v>0</v>
      </c>
      <c r="G58" s="2">
        <v>0.13701824692056649</v>
      </c>
      <c r="H58" s="11">
        <f t="shared" si="6"/>
        <v>5.1227968617643699E-2</v>
      </c>
      <c r="I58" s="11">
        <f t="shared" si="3"/>
        <v>0.10736322654234069</v>
      </c>
      <c r="J58" s="11">
        <f t="shared" si="4"/>
        <v>0.13760575265010686</v>
      </c>
      <c r="K58">
        <v>2.8009999999999029E-2</v>
      </c>
      <c r="L58">
        <f t="shared" si="5"/>
        <v>0.20442532749844078</v>
      </c>
      <c r="M58" s="1">
        <f t="shared" si="8"/>
        <v>1.0640000000000001</v>
      </c>
      <c r="N58" s="13">
        <f t="shared" si="7"/>
        <v>0</v>
      </c>
    </row>
    <row r="59" spans="1:14" x14ac:dyDescent="0.25">
      <c r="A59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dcterms:created xsi:type="dcterms:W3CDTF">2016-09-28T10:00:01Z</dcterms:created>
  <dcterms:modified xsi:type="dcterms:W3CDTF">2017-02-28T14:21:58Z</dcterms:modified>
</cp:coreProperties>
</file>