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6perCent_Reservoir\Hydrograph\"/>
    </mc:Choice>
  </mc:AlternateContent>
  <bookViews>
    <workbookView xWindow="0" yWindow="0" windowWidth="28800" windowHeight="14220"/>
  </bookViews>
  <sheets>
    <sheet name="Sheet1" sheetId="1" r:id="rId1"/>
  </sheets>
  <definedNames>
    <definedName name="alpha">28.02</definedName>
    <definedName name="g">9.81</definedName>
    <definedName name="p">Sheet1!$N$1</definedName>
    <definedName name="p_2" comment="Tare weight of small bucket [kg]">0.118</definedName>
    <definedName name="w">0.1164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M41" i="1" l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40" i="1"/>
  <c r="M34" i="1"/>
  <c r="M30" i="1"/>
  <c r="M28" i="1"/>
  <c r="M26" i="1"/>
  <c r="M23" i="1"/>
  <c r="L23" i="1"/>
  <c r="M21" i="1"/>
  <c r="M19" i="1"/>
  <c r="M12" i="1"/>
  <c r="M11" i="1"/>
  <c r="M10" i="1"/>
  <c r="M9" i="1"/>
  <c r="M8" i="1"/>
  <c r="R6" i="1" l="1"/>
  <c r="U8" i="1" l="1"/>
  <c r="R8" i="1" l="1"/>
  <c r="N41" i="1" l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" i="1"/>
  <c r="L8" i="1" l="1"/>
  <c r="L5" i="1" l="1"/>
  <c r="L6" i="1"/>
  <c r="L7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4" i="1"/>
  <c r="F6" i="1" l="1"/>
  <c r="F8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9" i="1"/>
  <c r="F30" i="1"/>
  <c r="F31" i="1"/>
  <c r="F32" i="1"/>
  <c r="F33" i="1"/>
  <c r="F34" i="1"/>
  <c r="F35" i="1"/>
  <c r="F36" i="1"/>
  <c r="F38" i="1"/>
  <c r="F39" i="1"/>
  <c r="F40" i="1"/>
  <c r="F41" i="1"/>
  <c r="F42" i="1"/>
  <c r="F43" i="1"/>
  <c r="F45" i="1"/>
  <c r="F46" i="1"/>
  <c r="F47" i="1"/>
  <c r="F48" i="1"/>
  <c r="F49" i="1"/>
  <c r="F50" i="1"/>
  <c r="F51" i="1"/>
  <c r="F52" i="1"/>
  <c r="F56" i="1"/>
  <c r="F57" i="1"/>
  <c r="F58" i="1"/>
  <c r="F55" i="1"/>
  <c r="F54" i="1"/>
  <c r="F53" i="1"/>
  <c r="F44" i="1"/>
  <c r="F37" i="1"/>
  <c r="F28" i="1"/>
  <c r="F24" i="1"/>
  <c r="F13" i="1"/>
  <c r="F12" i="1"/>
  <c r="F11" i="1"/>
  <c r="F10" i="1"/>
  <c r="F9" i="1"/>
  <c r="F7" i="1"/>
  <c r="F5" i="1"/>
  <c r="F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4" i="1"/>
  <c r="I5" i="1" l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4" i="1"/>
  <c r="J4" i="1" s="1"/>
</calcChain>
</file>

<file path=xl/comments1.xml><?xml version="1.0" encoding="utf-8"?>
<comments xmlns="http://schemas.openxmlformats.org/spreadsheetml/2006/main">
  <authors>
    <author>Schwindt Sebastian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! sediment deposition height plus water depth!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Only usefull without sediment deposition (black)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Only usefull without sediment deposition (black)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Only usefull without sediment deposition (black)</t>
        </r>
      </text>
    </comment>
  </commentList>
</comments>
</file>

<file path=xl/sharedStrings.xml><?xml version="1.0" encoding="utf-8"?>
<sst xmlns="http://schemas.openxmlformats.org/spreadsheetml/2006/main" count="60" uniqueCount="33">
  <si>
    <t>t</t>
  </si>
  <si>
    <t>[hh:mm:ss]</t>
  </si>
  <si>
    <t>[m³/s]</t>
  </si>
  <si>
    <t>[kg/s]</t>
  </si>
  <si>
    <r>
      <t>h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</si>
  <si>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t>[m]</t>
  </si>
  <si>
    <r>
      <t>Q</t>
    </r>
    <r>
      <rPr>
        <vertAlign val="subscript"/>
        <sz val="12"/>
        <color theme="1"/>
        <rFont val="Times New Roman"/>
        <family val="1"/>
      </rPr>
      <t>tar</t>
    </r>
  </si>
  <si>
    <r>
      <t>Q</t>
    </r>
    <r>
      <rPr>
        <vertAlign val="subscript"/>
        <sz val="12"/>
        <color theme="1"/>
        <rFont val="Times New Roman"/>
        <family val="1"/>
      </rPr>
      <t>obs</t>
    </r>
  </si>
  <si>
    <r>
      <t>Q</t>
    </r>
    <r>
      <rPr>
        <vertAlign val="subscript"/>
        <sz val="12"/>
        <color theme="1"/>
        <rFont val="Times New Roman"/>
        <family val="1"/>
      </rPr>
      <t>b,tar</t>
    </r>
  </si>
  <si>
    <r>
      <t>Q</t>
    </r>
    <r>
      <rPr>
        <vertAlign val="subscript"/>
        <sz val="12"/>
        <color theme="1"/>
        <rFont val="Times New Roman"/>
        <family val="1"/>
      </rPr>
      <t>b,out</t>
    </r>
  </si>
  <si>
    <t>bucket weight:</t>
  </si>
  <si>
    <t>[kg]</t>
  </si>
  <si>
    <t>net weight</t>
  </si>
  <si>
    <t>Matlab</t>
  </si>
  <si>
    <t>Auto</t>
  </si>
  <si>
    <t>TAR</t>
  </si>
  <si>
    <t>TIME</t>
  </si>
  <si>
    <r>
      <t>A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</si>
  <si>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t>[m²]</t>
  </si>
  <si>
    <t>[m/s]</t>
  </si>
  <si>
    <r>
      <t>u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</si>
  <si>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r>
      <t>H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</si>
  <si>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t>a</t>
  </si>
  <si>
    <t>b</t>
  </si>
  <si>
    <r>
      <t>h</t>
    </r>
    <r>
      <rPr>
        <vertAlign val="subscript"/>
        <sz val="12"/>
        <color theme="1"/>
        <rFont val="Times New Roman"/>
        <family val="1"/>
      </rPr>
      <t>cr</t>
    </r>
    <r>
      <rPr>
        <sz val="12"/>
        <color theme="1"/>
        <rFont val="Times New Roman"/>
        <family val="2"/>
      </rPr>
      <t xml:space="preserve"> (US4)</t>
    </r>
  </si>
  <si>
    <r>
      <t>h</t>
    </r>
    <r>
      <rPr>
        <vertAlign val="subscript"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2"/>
      </rPr>
      <t xml:space="preserve"> (US4)</t>
    </r>
  </si>
  <si>
    <t>gross weight</t>
  </si>
  <si>
    <r>
      <rPr>
        <sz val="12"/>
        <color theme="1"/>
        <rFont val="Times New Roman"/>
        <family val="1"/>
      </rPr>
      <t>∑</t>
    </r>
    <r>
      <rPr>
        <sz val="12"/>
        <color theme="1"/>
        <rFont val="Times New Roman"/>
        <family val="2"/>
      </rPr>
      <t xml:space="preserve"> deposit</t>
    </r>
  </si>
  <si>
    <r>
      <t>∑</t>
    </r>
    <r>
      <rPr>
        <sz val="12"/>
        <color theme="1"/>
        <rFont val="Times New Roman"/>
        <family val="2"/>
      </rPr>
      <t xml:space="preserve"> transit</t>
    </r>
  </si>
  <si>
    <r>
      <t>∑</t>
    </r>
    <r>
      <rPr>
        <sz val="12"/>
        <color theme="1"/>
        <rFont val="Times New Roman"/>
        <family val="2"/>
      </rPr>
      <t xml:space="preserve"> Sed in</t>
    </r>
  </si>
  <si>
    <t xml:space="preserve">HYDRAULIC </t>
  </si>
  <si>
    <t>MECHANICAL</t>
  </si>
  <si>
    <t>SPILLWAY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</si>
</sst>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Times New Roman"/>
      <family val="2"/>
    </font>
    <font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0" tint="-0.14999847407452621"/>
      <name val="Times New Roman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21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/>
    <xf numFmtId="0" fontId="3" fillId="9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9"/>
  <sheetViews>
    <sheetView tabSelected="1" topLeftCell="A17" workbookViewId="0">
      <selection activeCell="T38" sqref="T38"/>
    </sheetView>
  </sheetViews>
  <sheetFormatPr defaultRowHeight="15.75" x14ac:dyDescent="0.25"/>
  <cols>
    <col min="2" max="7" width="9" style="1"/>
  </cols>
  <sheetData>
    <row r="1" spans="2:22" x14ac:dyDescent="0.25">
      <c r="B1" s="6" t="s">
        <v>16</v>
      </c>
      <c r="C1" s="6" t="s">
        <v>15</v>
      </c>
      <c r="D1" s="5" t="s">
        <v>13</v>
      </c>
      <c r="E1" s="6" t="s">
        <v>15</v>
      </c>
      <c r="F1" s="9" t="s">
        <v>14</v>
      </c>
      <c r="G1" s="5" t="s">
        <v>13</v>
      </c>
      <c r="H1" s="9" t="s">
        <v>14</v>
      </c>
      <c r="I1" s="9" t="s">
        <v>14</v>
      </c>
      <c r="J1" s="9" t="s">
        <v>14</v>
      </c>
      <c r="K1" s="5" t="s">
        <v>13</v>
      </c>
      <c r="L1" s="9" t="s">
        <v>14</v>
      </c>
      <c r="M1" t="s">
        <v>10</v>
      </c>
      <c r="N1">
        <v>1.0640000000000001</v>
      </c>
      <c r="O1" t="s">
        <v>11</v>
      </c>
      <c r="Q1" t="s">
        <v>30</v>
      </c>
      <c r="T1" t="s">
        <v>31</v>
      </c>
    </row>
    <row r="2" spans="2:22" ht="18.75" x14ac:dyDescent="0.35">
      <c r="B2" s="3" t="s">
        <v>0</v>
      </c>
      <c r="C2" s="3" t="s">
        <v>6</v>
      </c>
      <c r="D2" s="4" t="s">
        <v>7</v>
      </c>
      <c r="E2" s="3" t="s">
        <v>8</v>
      </c>
      <c r="F2" s="12" t="s">
        <v>9</v>
      </c>
      <c r="G2" s="4" t="s">
        <v>4</v>
      </c>
      <c r="H2" s="12" t="s">
        <v>17</v>
      </c>
      <c r="I2" s="12" t="s">
        <v>20</v>
      </c>
      <c r="J2" s="12" t="s">
        <v>21</v>
      </c>
      <c r="K2" s="4" t="s">
        <v>24</v>
      </c>
      <c r="L2" s="12" t="s">
        <v>25</v>
      </c>
      <c r="M2" s="1" t="s">
        <v>26</v>
      </c>
      <c r="N2" s="1" t="s">
        <v>12</v>
      </c>
      <c r="Q2" t="s">
        <v>22</v>
      </c>
      <c r="R2">
        <v>4.6600000000000003E-2</v>
      </c>
      <c r="S2" t="s">
        <v>5</v>
      </c>
      <c r="T2" t="s">
        <v>22</v>
      </c>
      <c r="U2">
        <v>2.4E-2</v>
      </c>
      <c r="V2" t="s">
        <v>5</v>
      </c>
    </row>
    <row r="3" spans="2:22" x14ac:dyDescent="0.25">
      <c r="B3" s="6" t="s">
        <v>1</v>
      </c>
      <c r="C3" s="6" t="s">
        <v>2</v>
      </c>
      <c r="D3" s="5" t="s">
        <v>2</v>
      </c>
      <c r="E3" s="6" t="s">
        <v>3</v>
      </c>
      <c r="F3" s="9" t="s">
        <v>3</v>
      </c>
      <c r="G3" s="5" t="s">
        <v>5</v>
      </c>
      <c r="H3" s="9" t="s">
        <v>18</v>
      </c>
      <c r="I3" s="9" t="s">
        <v>19</v>
      </c>
      <c r="J3" s="9" t="s">
        <v>5</v>
      </c>
      <c r="K3" s="5" t="s">
        <v>5</v>
      </c>
      <c r="L3" s="9" t="s">
        <v>18</v>
      </c>
      <c r="M3" s="1" t="s">
        <v>11</v>
      </c>
      <c r="N3" s="1" t="s">
        <v>11</v>
      </c>
      <c r="Q3" t="s">
        <v>23</v>
      </c>
      <c r="R3">
        <v>0.15</v>
      </c>
      <c r="S3" t="s">
        <v>5</v>
      </c>
      <c r="T3" t="s">
        <v>23</v>
      </c>
      <c r="U3">
        <v>0.23400000000000001</v>
      </c>
      <c r="V3" t="s">
        <v>5</v>
      </c>
    </row>
    <row r="4" spans="2:22" x14ac:dyDescent="0.25">
      <c r="B4" s="8">
        <v>6.9444444444444447E-4</v>
      </c>
      <c r="C4" s="7">
        <v>5.4999999999999997E-3</v>
      </c>
      <c r="D4" s="2">
        <v>5.1500000000000035E-3</v>
      </c>
      <c r="E4" s="7">
        <v>7.3699999999999988E-2</v>
      </c>
      <c r="F4" s="10">
        <f>IF(ISNUMBER(N4),N4/60,"")</f>
        <v>5.043333333333333E-2</v>
      </c>
      <c r="G4" s="2">
        <v>4.8346052946203803E-2</v>
      </c>
      <c r="H4" s="11">
        <f t="shared" ref="H4:H35" si="0">G4*(w+G4/TAN(RADIANS(alpha)))</f>
        <v>1.0019679977316903E-2</v>
      </c>
      <c r="I4" s="11">
        <f>C4/H4</f>
        <v>0.54891972722194715</v>
      </c>
      <c r="J4" s="11">
        <f>G4+I4^2/(2*g)</f>
        <v>6.3703487550353488E-2</v>
      </c>
      <c r="K4">
        <v>4.5510000000003263E-2</v>
      </c>
      <c r="L4">
        <f>K4/G4</f>
        <v>0.94133848011633325</v>
      </c>
      <c r="M4" s="1">
        <v>4.09</v>
      </c>
      <c r="N4" s="13">
        <f t="shared" ref="N4:N35" si="1">IF(ISNUMBER(M4),M4-p,"")</f>
        <v>3.0259999999999998</v>
      </c>
    </row>
    <row r="5" spans="2:22" x14ac:dyDescent="0.25">
      <c r="B5" s="8">
        <v>1.3888888888888889E-3</v>
      </c>
      <c r="C5" s="7">
        <v>5.4999999999999997E-3</v>
      </c>
      <c r="D5" s="2">
        <v>5.5466666666666668E-3</v>
      </c>
      <c r="E5" s="7">
        <v>7.3699999999999988E-2</v>
      </c>
      <c r="F5" s="10">
        <f t="shared" ref="F5:F58" si="2">IF(ISNUMBER(N5),N5/60,"")</f>
        <v>5.2216666666666668E-2</v>
      </c>
      <c r="G5" s="2">
        <v>4.9032978674972888E-2</v>
      </c>
      <c r="H5" s="11">
        <f t="shared" si="0"/>
        <v>1.022533812055104E-2</v>
      </c>
      <c r="I5" s="11">
        <f t="shared" ref="I5:I58" si="3">C5/H5</f>
        <v>0.53787952390014526</v>
      </c>
      <c r="J5" s="11">
        <f t="shared" ref="J5:J58" si="4">G5+I5^2/(2*g)</f>
        <v>6.3778869716310652E-2</v>
      </c>
      <c r="K5">
        <v>4.7380000000003836E-2</v>
      </c>
      <c r="L5">
        <f t="shared" ref="L5:L58" si="5">K5/G5</f>
        <v>0.96628843036589263</v>
      </c>
      <c r="M5" s="1">
        <v>4.1970000000000001</v>
      </c>
      <c r="N5" s="13">
        <f t="shared" si="1"/>
        <v>3.133</v>
      </c>
    </row>
    <row r="6" spans="2:22" x14ac:dyDescent="0.25">
      <c r="B6" s="8">
        <v>2.0833333333333298E-3</v>
      </c>
      <c r="C6" s="7">
        <v>6.9899999999999997E-3</v>
      </c>
      <c r="D6" s="2">
        <v>6.9533333333333365E-3</v>
      </c>
      <c r="E6" s="7">
        <v>9.3635839962984357E-2</v>
      </c>
      <c r="F6" s="10">
        <f t="shared" si="2"/>
        <v>4.725E-2</v>
      </c>
      <c r="G6" s="2">
        <v>7.0489443529498083E-2</v>
      </c>
      <c r="H6" s="16">
        <f t="shared" si="0"/>
        <v>1.7541988607485386E-2</v>
      </c>
      <c r="I6" s="16">
        <f t="shared" si="3"/>
        <v>0.39847249684207864</v>
      </c>
      <c r="J6" s="16">
        <f t="shared" si="4"/>
        <v>7.8582222874022056E-2</v>
      </c>
      <c r="K6">
        <v>5.3490000000005707E-2</v>
      </c>
      <c r="L6">
        <f t="shared" si="5"/>
        <v>0.75883703036500028</v>
      </c>
      <c r="M6" s="1">
        <v>3.899</v>
      </c>
      <c r="N6" s="13">
        <f t="shared" si="1"/>
        <v>2.835</v>
      </c>
      <c r="P6" s="15"/>
      <c r="Q6" s="14" t="s">
        <v>28</v>
      </c>
      <c r="R6">
        <f>363-208</f>
        <v>155</v>
      </c>
      <c r="S6" t="s">
        <v>11</v>
      </c>
      <c r="T6" t="s">
        <v>32</v>
      </c>
    </row>
    <row r="7" spans="2:22" x14ac:dyDescent="0.25">
      <c r="B7" s="8">
        <v>2.7777777777777701E-3</v>
      </c>
      <c r="C7" s="7">
        <v>6.9899999999999997E-3</v>
      </c>
      <c r="D7" s="2">
        <v>6.9266666666666669E-3</v>
      </c>
      <c r="E7" s="7">
        <v>9.3635839962984357E-2</v>
      </c>
      <c r="F7" s="10">
        <f t="shared" si="2"/>
        <v>6.3166666666666666E-3</v>
      </c>
      <c r="G7" s="2">
        <v>0.10287691184990236</v>
      </c>
      <c r="H7" s="16">
        <f t="shared" si="0"/>
        <v>3.1863089148592962E-2</v>
      </c>
      <c r="I7" s="16">
        <f t="shared" si="3"/>
        <v>0.2193760927385997</v>
      </c>
      <c r="J7" s="16">
        <f t="shared" si="4"/>
        <v>0.1053298104261131</v>
      </c>
      <c r="K7">
        <v>5.3380000000005673E-2</v>
      </c>
      <c r="L7">
        <f t="shared" si="5"/>
        <v>0.51887249568578819</v>
      </c>
      <c r="M7" s="1">
        <v>1.4430000000000001</v>
      </c>
      <c r="N7" s="13">
        <f t="shared" si="1"/>
        <v>0.379</v>
      </c>
      <c r="Q7" s="14" t="s">
        <v>27</v>
      </c>
      <c r="R7">
        <f>558-363</f>
        <v>195</v>
      </c>
      <c r="S7" t="s">
        <v>11</v>
      </c>
      <c r="T7" t="s">
        <v>22</v>
      </c>
      <c r="U7">
        <v>0.11</v>
      </c>
      <c r="V7" t="s">
        <v>5</v>
      </c>
    </row>
    <row r="8" spans="2:22" x14ac:dyDescent="0.25">
      <c r="B8" s="8">
        <v>3.4722222222222199E-3</v>
      </c>
      <c r="C8" s="7">
        <v>6.9899999999999997E-3</v>
      </c>
      <c r="D8" s="2">
        <v>6.9100000000000047E-3</v>
      </c>
      <c r="E8" s="7">
        <v>9.3635839962984357E-2</v>
      </c>
      <c r="F8" s="10">
        <f t="shared" si="2"/>
        <v>0</v>
      </c>
      <c r="G8" s="2">
        <v>0.1131022773197619</v>
      </c>
      <c r="H8" s="16">
        <f t="shared" si="0"/>
        <v>3.720334703148559E-2</v>
      </c>
      <c r="I8" s="16">
        <f t="shared" si="3"/>
        <v>0.18788632092925101</v>
      </c>
      <c r="J8" s="16">
        <f t="shared" si="4"/>
        <v>0.11490152653445759</v>
      </c>
      <c r="K8">
        <v>5.3310000000005651E-2</v>
      </c>
      <c r="L8">
        <f>K8/G8</f>
        <v>0.47134329443507156</v>
      </c>
      <c r="M8" s="1">
        <f>p</f>
        <v>1.0640000000000001</v>
      </c>
      <c r="N8" s="13">
        <f t="shared" si="1"/>
        <v>0</v>
      </c>
      <c r="Q8" s="14" t="s">
        <v>29</v>
      </c>
      <c r="R8" s="17">
        <f>R6+R7</f>
        <v>350</v>
      </c>
      <c r="S8" t="s">
        <v>11</v>
      </c>
      <c r="T8" t="s">
        <v>23</v>
      </c>
      <c r="U8">
        <f>0.234 + 4*0.03984</f>
        <v>0.39336000000000004</v>
      </c>
      <c r="V8" t="s">
        <v>5</v>
      </c>
    </row>
    <row r="9" spans="2:22" x14ac:dyDescent="0.25">
      <c r="B9" s="8">
        <v>4.1666666666666597E-3</v>
      </c>
      <c r="C9" s="7">
        <v>6.9899999999999997E-3</v>
      </c>
      <c r="D9" s="2">
        <v>7.3716666666666731E-3</v>
      </c>
      <c r="E9" s="7">
        <v>9.3635839962984357E-2</v>
      </c>
      <c r="F9" s="10">
        <f t="shared" si="2"/>
        <v>0</v>
      </c>
      <c r="G9" s="2">
        <v>0.12716529579930078</v>
      </c>
      <c r="H9" s="16">
        <f t="shared" si="0"/>
        <v>4.5189697361458954E-2</v>
      </c>
      <c r="I9" s="16">
        <f t="shared" si="3"/>
        <v>0.15468127489522818</v>
      </c>
      <c r="J9" s="16">
        <f t="shared" si="4"/>
        <v>0.12838478085552979</v>
      </c>
      <c r="K9">
        <v>5.5170000000006221E-2</v>
      </c>
      <c r="L9">
        <f t="shared" si="5"/>
        <v>0.4338447817325769</v>
      </c>
      <c r="M9" s="1">
        <f>p</f>
        <v>1.0640000000000001</v>
      </c>
      <c r="N9" s="13">
        <f t="shared" si="1"/>
        <v>0</v>
      </c>
    </row>
    <row r="10" spans="2:22" x14ac:dyDescent="0.25">
      <c r="B10" s="8">
        <v>4.8611111111111103E-3</v>
      </c>
      <c r="C10" s="7">
        <v>8.4799999999999997E-3</v>
      </c>
      <c r="D10" s="2">
        <v>8.536666666666675E-3</v>
      </c>
      <c r="E10" s="7">
        <v>0.11357167992596873</v>
      </c>
      <c r="F10" s="10">
        <f t="shared" si="2"/>
        <v>0</v>
      </c>
      <c r="G10" s="2">
        <v>0.12745221037757321</v>
      </c>
      <c r="H10" s="16">
        <f t="shared" si="0"/>
        <v>4.5360372197957619E-2</v>
      </c>
      <c r="I10" s="16">
        <f t="shared" si="3"/>
        <v>0.1869473196338062</v>
      </c>
      <c r="J10" s="16">
        <f t="shared" si="4"/>
        <v>0.12923352028166415</v>
      </c>
      <c r="K10">
        <v>5.9610000000007581E-2</v>
      </c>
      <c r="L10">
        <f t="shared" si="5"/>
        <v>0.46770471711251466</v>
      </c>
      <c r="M10" s="1">
        <f>p</f>
        <v>1.0640000000000001</v>
      </c>
      <c r="N10" s="13">
        <f t="shared" si="1"/>
        <v>0</v>
      </c>
    </row>
    <row r="11" spans="2:22" x14ac:dyDescent="0.25">
      <c r="B11" s="8">
        <v>5.5555555555555497E-3</v>
      </c>
      <c r="C11" s="7">
        <v>8.4799999999999997E-3</v>
      </c>
      <c r="D11" s="2">
        <v>8.555000000000007E-3</v>
      </c>
      <c r="E11" s="7">
        <v>0.11357167992596873</v>
      </c>
      <c r="F11" s="10">
        <f t="shared" si="2"/>
        <v>0</v>
      </c>
      <c r="G11" s="2">
        <v>0.13367574035820923</v>
      </c>
      <c r="H11" s="16">
        <f t="shared" si="0"/>
        <v>4.9138658302637056E-2</v>
      </c>
      <c r="I11" s="16">
        <f t="shared" si="3"/>
        <v>0.17257288442376775</v>
      </c>
      <c r="J11" s="16">
        <f t="shared" si="4"/>
        <v>0.1351936506761674</v>
      </c>
      <c r="K11">
        <v>5.9680000000007602E-2</v>
      </c>
      <c r="L11">
        <f t="shared" si="5"/>
        <v>0.44645348393121925</v>
      </c>
      <c r="M11" s="1">
        <f>p</f>
        <v>1.0640000000000001</v>
      </c>
      <c r="N11" s="13">
        <f t="shared" si="1"/>
        <v>0</v>
      </c>
    </row>
    <row r="12" spans="2:22" x14ac:dyDescent="0.25">
      <c r="B12" s="8">
        <v>6.2500000000000003E-3</v>
      </c>
      <c r="C12" s="7">
        <v>8.4799999999999997E-3</v>
      </c>
      <c r="D12" s="2">
        <v>8.2616666666666706E-3</v>
      </c>
      <c r="E12" s="7">
        <v>0.11357167992596873</v>
      </c>
      <c r="F12" s="10">
        <f t="shared" si="2"/>
        <v>0</v>
      </c>
      <c r="G12" s="2">
        <v>0.13459525684301041</v>
      </c>
      <c r="H12" s="16">
        <f t="shared" si="0"/>
        <v>4.9709236457311026E-2</v>
      </c>
      <c r="I12" s="16">
        <f t="shared" si="3"/>
        <v>0.17059203891177044</v>
      </c>
      <c r="J12" s="16">
        <f t="shared" si="4"/>
        <v>0.13607852104994594</v>
      </c>
      <c r="K12">
        <v>5.8600000000007271E-2</v>
      </c>
      <c r="L12">
        <f t="shared" si="5"/>
        <v>0.43537938389877517</v>
      </c>
      <c r="M12" s="1">
        <f>p</f>
        <v>1.0640000000000001</v>
      </c>
      <c r="N12" s="13">
        <f t="shared" si="1"/>
        <v>0</v>
      </c>
    </row>
    <row r="13" spans="2:22" x14ac:dyDescent="0.25">
      <c r="B13" s="8">
        <v>6.9444444444444397E-3</v>
      </c>
      <c r="C13" s="7">
        <v>8.4799999999999997E-3</v>
      </c>
      <c r="D13" s="2">
        <v>8.1683333333333382E-3</v>
      </c>
      <c r="E13" s="7">
        <v>0.11357167992596873</v>
      </c>
      <c r="F13" s="10">
        <f t="shared" si="2"/>
        <v>5.3166666666666657E-3</v>
      </c>
      <c r="G13" s="2">
        <v>0.13499884102036633</v>
      </c>
      <c r="H13" s="16">
        <f t="shared" si="0"/>
        <v>4.996067184677009E-2</v>
      </c>
      <c r="I13" s="16">
        <f t="shared" si="3"/>
        <v>0.1697335061067283</v>
      </c>
      <c r="J13" s="16">
        <f t="shared" si="4"/>
        <v>0.13646721324744496</v>
      </c>
      <c r="K13">
        <v>5.8250000000007164E-2</v>
      </c>
      <c r="L13">
        <f t="shared" si="5"/>
        <v>0.43148518579666467</v>
      </c>
      <c r="M13" s="1">
        <v>1.383</v>
      </c>
      <c r="N13" s="13">
        <f t="shared" si="1"/>
        <v>0.31899999999999995</v>
      </c>
    </row>
    <row r="14" spans="2:22" x14ac:dyDescent="0.25">
      <c r="B14" s="8">
        <v>7.63888888888888E-3</v>
      </c>
      <c r="C14" s="7">
        <v>9.9600000000000001E-3</v>
      </c>
      <c r="D14" s="2">
        <v>9.2316666666666727E-3</v>
      </c>
      <c r="E14" s="7">
        <v>0.13350751988895312</v>
      </c>
      <c r="F14" s="10">
        <f t="shared" si="2"/>
        <v>4.3666666666666671E-3</v>
      </c>
      <c r="G14" s="2">
        <v>0.13514689726580681</v>
      </c>
      <c r="H14" s="16">
        <f t="shared" si="0"/>
        <v>5.0053065262186523E-2</v>
      </c>
      <c r="I14" s="16">
        <f t="shared" si="3"/>
        <v>0.19898881213024247</v>
      </c>
      <c r="J14" s="16">
        <f t="shared" si="4"/>
        <v>0.13716506991376831</v>
      </c>
      <c r="K14">
        <v>6.2100000000008343E-2</v>
      </c>
      <c r="L14">
        <f t="shared" si="5"/>
        <v>0.45950000522668394</v>
      </c>
      <c r="M14" s="1">
        <v>1.3260000000000001</v>
      </c>
      <c r="N14" s="13">
        <f t="shared" si="1"/>
        <v>0.26200000000000001</v>
      </c>
    </row>
    <row r="15" spans="2:22" x14ac:dyDescent="0.25">
      <c r="B15" s="8">
        <v>8.3333333333333297E-3</v>
      </c>
      <c r="C15" s="7">
        <v>9.9600000000000001E-3</v>
      </c>
      <c r="D15" s="2">
        <v>9.8200000000000023E-3</v>
      </c>
      <c r="E15" s="7">
        <v>0.13350751988895312</v>
      </c>
      <c r="F15" s="10">
        <f t="shared" si="2"/>
        <v>9.8499999999999994E-3</v>
      </c>
      <c r="G15" s="2">
        <v>0.13711462172604927</v>
      </c>
      <c r="H15" s="16">
        <f t="shared" si="0"/>
        <v>5.128883268676783E-2</v>
      </c>
      <c r="I15" s="16">
        <f t="shared" si="3"/>
        <v>0.1941943202495543</v>
      </c>
      <c r="J15" s="16">
        <f t="shared" si="4"/>
        <v>0.1390367131642341</v>
      </c>
      <c r="K15">
        <v>6.4130000000007834E-2</v>
      </c>
      <c r="L15">
        <f t="shared" si="5"/>
        <v>0.46771087716769966</v>
      </c>
      <c r="M15" s="1">
        <v>1.655</v>
      </c>
      <c r="N15" s="13">
        <f t="shared" si="1"/>
        <v>0.59099999999999997</v>
      </c>
    </row>
    <row r="16" spans="2:22" x14ac:dyDescent="0.25">
      <c r="B16" s="8">
        <v>9.02777777777777E-3</v>
      </c>
      <c r="C16" s="7">
        <v>9.9600000000000001E-3</v>
      </c>
      <c r="D16" s="2">
        <v>9.8100000000000045E-3</v>
      </c>
      <c r="E16" s="7">
        <v>0.13350751988895312</v>
      </c>
      <c r="F16" s="10">
        <f t="shared" si="2"/>
        <v>4.3516666666666662E-2</v>
      </c>
      <c r="G16" s="2">
        <v>0.14044445375533215</v>
      </c>
      <c r="H16" s="16">
        <f t="shared" si="0"/>
        <v>5.34131769511468E-2</v>
      </c>
      <c r="I16" s="16">
        <f t="shared" si="3"/>
        <v>0.18647084050270399</v>
      </c>
      <c r="J16" s="16">
        <f t="shared" si="4"/>
        <v>0.14221669505797155</v>
      </c>
      <c r="K16">
        <v>6.4100000000007845E-2</v>
      </c>
      <c r="L16">
        <f t="shared" si="5"/>
        <v>0.45640819759017509</v>
      </c>
      <c r="M16" s="1">
        <v>3.6749999999999998</v>
      </c>
      <c r="N16" s="13">
        <f t="shared" si="1"/>
        <v>2.6109999999999998</v>
      </c>
    </row>
    <row r="17" spans="2:18" x14ac:dyDescent="0.25">
      <c r="B17" s="8">
        <v>9.7222222222222206E-3</v>
      </c>
      <c r="C17" s="7">
        <v>9.9600000000000001E-3</v>
      </c>
      <c r="D17" s="2">
        <v>9.7833333333333366E-3</v>
      </c>
      <c r="E17" s="7">
        <v>0.13350751988895312</v>
      </c>
      <c r="F17" s="10" t="str">
        <f t="shared" si="2"/>
        <v/>
      </c>
      <c r="G17" s="2">
        <v>0.13719049229150529</v>
      </c>
      <c r="H17" s="16">
        <f t="shared" si="0"/>
        <v>5.1336772166632162E-2</v>
      </c>
      <c r="I17" s="16">
        <f t="shared" si="3"/>
        <v>0.19401297704637913</v>
      </c>
      <c r="J17" s="16">
        <f t="shared" si="4"/>
        <v>0.1391089956178253</v>
      </c>
      <c r="K17">
        <v>6.401000000000788E-2</v>
      </c>
      <c r="L17">
        <f t="shared" si="5"/>
        <v>0.46657752247144113</v>
      </c>
      <c r="M17" s="1"/>
      <c r="N17" s="13" t="str">
        <f t="shared" si="1"/>
        <v/>
      </c>
    </row>
    <row r="18" spans="2:18" x14ac:dyDescent="0.25">
      <c r="B18" s="8">
        <v>1.0416666666666701E-2</v>
      </c>
      <c r="C18" s="7">
        <v>1.145E-2</v>
      </c>
      <c r="D18" s="2">
        <v>1.1195000000000005E-2</v>
      </c>
      <c r="E18" s="7">
        <v>0.15344335985193747</v>
      </c>
      <c r="F18" s="10">
        <f t="shared" si="2"/>
        <v>4.6833333333333331E-2</v>
      </c>
      <c r="G18" s="2">
        <v>0.13823532388558574</v>
      </c>
      <c r="H18" s="16">
        <f t="shared" si="0"/>
        <v>5.1999158514816124E-2</v>
      </c>
      <c r="I18" s="16">
        <f t="shared" si="3"/>
        <v>0.22019587099159596</v>
      </c>
      <c r="J18" s="16">
        <f t="shared" si="4"/>
        <v>0.14070658900290212</v>
      </c>
      <c r="K18">
        <v>6.8630000000006089E-2</v>
      </c>
      <c r="L18">
        <f t="shared" si="5"/>
        <v>0.49647223351398656</v>
      </c>
      <c r="M18" s="1">
        <v>3.8740000000000001</v>
      </c>
      <c r="N18" s="13">
        <f t="shared" si="1"/>
        <v>2.81</v>
      </c>
    </row>
    <row r="19" spans="2:18" x14ac:dyDescent="0.25">
      <c r="B19" s="8">
        <v>1.1111111111111099E-2</v>
      </c>
      <c r="C19" s="7">
        <v>1.145E-2</v>
      </c>
      <c r="D19" s="2">
        <v>1.1368333333333336E-2</v>
      </c>
      <c r="E19" s="7">
        <v>0.15344335985193747</v>
      </c>
      <c r="F19" s="10">
        <f t="shared" si="2"/>
        <v>7.4166666666666672E-2</v>
      </c>
      <c r="G19" s="2">
        <v>0.13765281870603627</v>
      </c>
      <c r="H19" s="16">
        <f t="shared" si="0"/>
        <v>5.1629364725800223E-2</v>
      </c>
      <c r="I19" s="16">
        <f t="shared" si="3"/>
        <v>0.22177301736734728</v>
      </c>
      <c r="J19" s="16">
        <f t="shared" si="4"/>
        <v>0.14015961132745408</v>
      </c>
      <c r="K19">
        <v>6.917000000000588E-2</v>
      </c>
      <c r="L19">
        <f t="shared" si="5"/>
        <v>0.50249606691833537</v>
      </c>
      <c r="M19" s="1">
        <f>2.922+3.656-p</f>
        <v>5.5140000000000002</v>
      </c>
      <c r="N19" s="13">
        <f t="shared" si="1"/>
        <v>4.45</v>
      </c>
    </row>
    <row r="20" spans="2:18" x14ac:dyDescent="0.25">
      <c r="B20" s="8">
        <v>1.18055555555555E-2</v>
      </c>
      <c r="C20" s="7">
        <v>1.145E-2</v>
      </c>
      <c r="D20" s="2">
        <v>1.1438333333333335E-2</v>
      </c>
      <c r="E20" s="7">
        <v>0.15344335985193747</v>
      </c>
      <c r="F20" s="10" t="str">
        <f t="shared" si="2"/>
        <v/>
      </c>
      <c r="G20" s="2">
        <v>0.14602757862067023</v>
      </c>
      <c r="H20" s="16">
        <f t="shared" si="0"/>
        <v>5.7068572344879685E-2</v>
      </c>
      <c r="I20" s="16">
        <f t="shared" si="3"/>
        <v>0.20063582335308444</v>
      </c>
      <c r="J20" s="16">
        <f t="shared" si="4"/>
        <v>0.14807929796891539</v>
      </c>
      <c r="K20">
        <v>6.9390000000005794E-2</v>
      </c>
      <c r="L20">
        <f t="shared" si="5"/>
        <v>0.47518421284144768</v>
      </c>
      <c r="M20" s="1"/>
      <c r="N20" s="13" t="str">
        <f t="shared" si="1"/>
        <v/>
      </c>
      <c r="R20" s="15"/>
    </row>
    <row r="21" spans="2:18" x14ac:dyDescent="0.25">
      <c r="B21" s="8">
        <v>1.2500000000000001E-2</v>
      </c>
      <c r="C21" s="7">
        <v>1.145E-2</v>
      </c>
      <c r="D21" s="2">
        <v>1.147333333333333E-2</v>
      </c>
      <c r="E21" s="7">
        <v>0.15344335985193747</v>
      </c>
      <c r="F21" s="10">
        <f t="shared" si="2"/>
        <v>8.9549999999999991E-2</v>
      </c>
      <c r="G21" s="2">
        <v>0.14917158909083031</v>
      </c>
      <c r="H21" s="16">
        <f t="shared" si="0"/>
        <v>5.917858590202018E-2</v>
      </c>
      <c r="I21" s="16">
        <f t="shared" si="3"/>
        <v>0.19348214942069325</v>
      </c>
      <c r="J21" s="16">
        <f t="shared" si="4"/>
        <v>0.15107960856812142</v>
      </c>
      <c r="K21">
        <v>6.9500000000005752E-2</v>
      </c>
      <c r="L21">
        <f t="shared" si="5"/>
        <v>0.46590641303477254</v>
      </c>
      <c r="M21" s="1">
        <f>3.701+3.8-p</f>
        <v>6.4369999999999994</v>
      </c>
      <c r="N21" s="13">
        <f t="shared" si="1"/>
        <v>5.3729999999999993</v>
      </c>
    </row>
    <row r="22" spans="2:18" x14ac:dyDescent="0.25">
      <c r="B22" s="8">
        <v>1.3194444444444399E-2</v>
      </c>
      <c r="C22" s="7">
        <v>1.2500000000000001E-2</v>
      </c>
      <c r="D22" s="2">
        <v>1.2433333333333338E-2</v>
      </c>
      <c r="E22" s="7">
        <v>0.16750000000000001</v>
      </c>
      <c r="F22" s="10" t="str">
        <f t="shared" si="2"/>
        <v/>
      </c>
      <c r="G22" s="2">
        <v>0.15011328649067368</v>
      </c>
      <c r="H22" s="16">
        <f t="shared" si="0"/>
        <v>5.9817809440072769E-2</v>
      </c>
      <c r="I22" s="16">
        <f t="shared" si="3"/>
        <v>0.20896786620919086</v>
      </c>
      <c r="J22" s="16">
        <f t="shared" si="4"/>
        <v>0.15233895260219368</v>
      </c>
      <c r="K22">
        <v>7.242000000000462E-2</v>
      </c>
      <c r="L22">
        <f t="shared" si="5"/>
        <v>0.48243564372633974</v>
      </c>
      <c r="M22" s="1"/>
      <c r="N22" s="13" t="str">
        <f t="shared" si="1"/>
        <v/>
      </c>
    </row>
    <row r="23" spans="2:18" x14ac:dyDescent="0.25">
      <c r="B23" s="8">
        <v>1.38888888888888E-2</v>
      </c>
      <c r="C23" s="7">
        <v>1.2500000000000001E-2</v>
      </c>
      <c r="D23" s="2">
        <v>1.2355E-2</v>
      </c>
      <c r="E23" s="7">
        <v>0.16750000000000001</v>
      </c>
      <c r="F23" s="10">
        <f t="shared" si="2"/>
        <v>0.14491666666666664</v>
      </c>
      <c r="G23" s="2">
        <v>0.14763564467457521</v>
      </c>
      <c r="H23" s="16">
        <f t="shared" si="0"/>
        <v>5.8143139023117137E-2</v>
      </c>
      <c r="I23" s="16">
        <f t="shared" si="3"/>
        <v>0.21498667271868696</v>
      </c>
      <c r="J23" s="16">
        <f t="shared" si="4"/>
        <v>0.14999136686859416</v>
      </c>
      <c r="K23">
        <v>7.2180000000004713E-2</v>
      </c>
      <c r="L23">
        <f t="shared" si="5"/>
        <v>0.48890632177010468</v>
      </c>
      <c r="M23" s="1">
        <f>4.826+4.917+2.144-2*p</f>
        <v>9.7589999999999986</v>
      </c>
      <c r="N23" s="13">
        <f t="shared" si="1"/>
        <v>8.6949999999999985</v>
      </c>
    </row>
    <row r="24" spans="2:18" x14ac:dyDescent="0.25">
      <c r="B24" s="8">
        <v>1.4583333333333301E-2</v>
      </c>
      <c r="C24" s="7">
        <v>1.2500000000000001E-2</v>
      </c>
      <c r="D24" s="2">
        <v>1.2391666666666667E-2</v>
      </c>
      <c r="E24" s="7">
        <v>0.16750000000000001</v>
      </c>
      <c r="F24" s="10" t="str">
        <f t="shared" si="2"/>
        <v/>
      </c>
      <c r="G24" s="2">
        <v>0.14507596053887187</v>
      </c>
      <c r="H24" s="16">
        <f t="shared" si="0"/>
        <v>5.6437244742892849E-2</v>
      </c>
      <c r="I24" s="16">
        <f t="shared" si="3"/>
        <v>0.22148494415248943</v>
      </c>
      <c r="J24" s="16">
        <f t="shared" si="4"/>
        <v>0.14757624496732402</v>
      </c>
      <c r="K24">
        <v>7.229000000000467E-2</v>
      </c>
      <c r="L24">
        <f t="shared" si="5"/>
        <v>0.49829068669605797</v>
      </c>
      <c r="M24" s="1"/>
      <c r="N24" s="13" t="str">
        <f t="shared" si="1"/>
        <v/>
      </c>
    </row>
    <row r="25" spans="2:18" x14ac:dyDescent="0.25">
      <c r="B25" s="8">
        <v>1.5277777777777699E-2</v>
      </c>
      <c r="C25" s="7">
        <v>1.2500000000000001E-2</v>
      </c>
      <c r="D25" s="2">
        <v>1.2371666666666671E-2</v>
      </c>
      <c r="E25" s="7">
        <v>0.16750000000000001</v>
      </c>
      <c r="F25" s="10" t="str">
        <f t="shared" si="2"/>
        <v/>
      </c>
      <c r="G25" s="2">
        <v>0.13491030503487134</v>
      </c>
      <c r="H25" s="16">
        <f t="shared" si="0"/>
        <v>4.9905460975856783E-2</v>
      </c>
      <c r="I25" s="16">
        <f t="shared" si="3"/>
        <v>0.25047359057653507</v>
      </c>
      <c r="J25" s="16">
        <f t="shared" si="4"/>
        <v>0.13810791051786328</v>
      </c>
      <c r="K25">
        <v>7.2230000000004693E-2</v>
      </c>
      <c r="L25">
        <f t="shared" si="5"/>
        <v>0.53539275581161005</v>
      </c>
      <c r="M25" s="1"/>
      <c r="N25" s="13" t="str">
        <f t="shared" si="1"/>
        <v/>
      </c>
    </row>
    <row r="26" spans="2:18" x14ac:dyDescent="0.25">
      <c r="B26" s="8">
        <v>1.59722222222222E-2</v>
      </c>
      <c r="C26" s="7">
        <v>1.162E-2</v>
      </c>
      <c r="D26" s="2">
        <v>1.144333333333333E-2</v>
      </c>
      <c r="E26" s="7">
        <v>0.15577303531589157</v>
      </c>
      <c r="F26" s="10">
        <f t="shared" si="2"/>
        <v>0.11286666666666667</v>
      </c>
      <c r="G26" s="2">
        <v>0.13111037839646003</v>
      </c>
      <c r="H26" s="16">
        <f t="shared" si="0"/>
        <v>4.7563599993875008E-2</v>
      </c>
      <c r="I26" s="16">
        <f t="shared" si="3"/>
        <v>0.24430446815414231</v>
      </c>
      <c r="J26" s="16">
        <f t="shared" si="4"/>
        <v>0.13415241066761591</v>
      </c>
      <c r="K26">
        <v>6.940000000000579E-2</v>
      </c>
      <c r="L26">
        <f t="shared" si="5"/>
        <v>0.52932499203190142</v>
      </c>
      <c r="M26" s="1">
        <f>4.246+4.654-p</f>
        <v>7.8360000000000003</v>
      </c>
      <c r="N26" s="13">
        <f t="shared" si="1"/>
        <v>6.7720000000000002</v>
      </c>
    </row>
    <row r="27" spans="2:18" x14ac:dyDescent="0.25">
      <c r="B27" s="8">
        <v>1.6666666666666601E-2</v>
      </c>
      <c r="C27" s="7">
        <v>1.162E-2</v>
      </c>
      <c r="D27" s="2">
        <v>1.144333333333334E-2</v>
      </c>
      <c r="E27" s="7">
        <v>0.15577303531589157</v>
      </c>
      <c r="F27" s="10" t="str">
        <f t="shared" si="2"/>
        <v/>
      </c>
      <c r="G27" s="2">
        <v>0.129848175802705</v>
      </c>
      <c r="H27" s="16">
        <f t="shared" si="0"/>
        <v>4.6797722426673044E-2</v>
      </c>
      <c r="I27" s="16">
        <f t="shared" si="3"/>
        <v>0.24830268221294916</v>
      </c>
      <c r="J27" s="16">
        <f t="shared" si="4"/>
        <v>0.13299059282585202</v>
      </c>
      <c r="K27">
        <v>6.940000000000579E-2</v>
      </c>
      <c r="L27">
        <f t="shared" si="5"/>
        <v>0.53447035024545986</v>
      </c>
      <c r="M27" s="1"/>
      <c r="N27" s="13" t="str">
        <f t="shared" si="1"/>
        <v/>
      </c>
    </row>
    <row r="28" spans="2:18" x14ac:dyDescent="0.25">
      <c r="B28" s="8">
        <v>1.7361111111111101E-2</v>
      </c>
      <c r="C28" s="7">
        <v>1.162E-2</v>
      </c>
      <c r="D28" s="2">
        <v>1.1501666666666664E-2</v>
      </c>
      <c r="E28" s="7">
        <v>0.15577303531589157</v>
      </c>
      <c r="F28" s="10">
        <f t="shared" si="2"/>
        <v>8.8866666666666663E-2</v>
      </c>
      <c r="G28" s="2">
        <v>0.13979458844748752</v>
      </c>
      <c r="H28" s="16">
        <f t="shared" si="0"/>
        <v>5.2995307421085984E-2</v>
      </c>
      <c r="I28" s="16">
        <f t="shared" si="3"/>
        <v>0.21926469654512445</v>
      </c>
      <c r="J28" s="16">
        <f t="shared" si="4"/>
        <v>0.14224499655916059</v>
      </c>
      <c r="K28">
        <v>6.9590000000005717E-2</v>
      </c>
      <c r="L28">
        <f t="shared" si="5"/>
        <v>0.49780181602771073</v>
      </c>
      <c r="M28" s="1">
        <f>3.905+3.555-p</f>
        <v>6.3959999999999999</v>
      </c>
      <c r="N28" s="13">
        <f t="shared" si="1"/>
        <v>5.3319999999999999</v>
      </c>
    </row>
    <row r="29" spans="2:18" x14ac:dyDescent="0.25">
      <c r="B29" s="8">
        <v>1.8055555555555498E-2</v>
      </c>
      <c r="C29" s="7">
        <v>1.162E-2</v>
      </c>
      <c r="D29" s="2">
        <v>1.1330000000000012E-2</v>
      </c>
      <c r="E29" s="7">
        <v>0.15577303531589157</v>
      </c>
      <c r="F29" s="10" t="str">
        <f t="shared" si="2"/>
        <v/>
      </c>
      <c r="G29" s="2">
        <v>0.1461185872047189</v>
      </c>
      <c r="H29" s="16">
        <f t="shared" si="0"/>
        <v>5.7129128058865594E-2</v>
      </c>
      <c r="I29" s="16">
        <f t="shared" si="3"/>
        <v>0.2033988684025915</v>
      </c>
      <c r="J29" s="16">
        <f t="shared" si="4"/>
        <v>0.14822720594414066</v>
      </c>
      <c r="K29">
        <v>6.9050000000005926E-2</v>
      </c>
      <c r="L29">
        <f t="shared" si="5"/>
        <v>0.47256137169779555</v>
      </c>
      <c r="M29" s="1"/>
      <c r="N29" s="13" t="str">
        <f t="shared" si="1"/>
        <v/>
      </c>
    </row>
    <row r="30" spans="2:18" x14ac:dyDescent="0.25">
      <c r="B30" s="8">
        <v>1.8749999999999999E-2</v>
      </c>
      <c r="C30" s="7">
        <v>1.0749999999999999E-2</v>
      </c>
      <c r="D30" s="2">
        <v>1.0731666666666676E-2</v>
      </c>
      <c r="E30" s="7">
        <v>0.14404607063178312</v>
      </c>
      <c r="F30" s="10">
        <f t="shared" si="2"/>
        <v>9.8949999999999996E-2</v>
      </c>
      <c r="G30" s="2">
        <v>0.15078384990036836</v>
      </c>
      <c r="H30" s="16">
        <f t="shared" si="0"/>
        <v>6.0275019000488358E-2</v>
      </c>
      <c r="I30" s="16">
        <f t="shared" si="3"/>
        <v>0.17834917646252257</v>
      </c>
      <c r="J30" s="16">
        <f t="shared" si="4"/>
        <v>0.15240507460703809</v>
      </c>
      <c r="K30">
        <v>6.7150000000006663E-2</v>
      </c>
      <c r="L30">
        <f t="shared" si="5"/>
        <v>0.44533947133182078</v>
      </c>
      <c r="M30" s="1">
        <f>3.69+4.375-p</f>
        <v>7.0009999999999994</v>
      </c>
      <c r="N30" s="13">
        <f t="shared" si="1"/>
        <v>5.9369999999999994</v>
      </c>
    </row>
    <row r="31" spans="2:18" x14ac:dyDescent="0.25">
      <c r="B31" s="8">
        <v>1.94444444444444E-2</v>
      </c>
      <c r="C31" s="7">
        <v>1.0749999999999999E-2</v>
      </c>
      <c r="D31" s="2">
        <v>1.0700000000000006E-2</v>
      </c>
      <c r="E31" s="7">
        <v>0.14404607063178312</v>
      </c>
      <c r="F31" s="10" t="str">
        <f t="shared" si="2"/>
        <v/>
      </c>
      <c r="G31" s="2">
        <v>0.14825459812774755</v>
      </c>
      <c r="H31" s="16">
        <f t="shared" si="0"/>
        <v>5.8559335889417898E-2</v>
      </c>
      <c r="I31" s="16">
        <f t="shared" si="3"/>
        <v>0.18357448623222183</v>
      </c>
      <c r="J31" s="16">
        <f t="shared" si="4"/>
        <v>0.1499722123986662</v>
      </c>
      <c r="K31">
        <v>6.7050000000006701E-2</v>
      </c>
      <c r="L31">
        <f t="shared" si="5"/>
        <v>0.45226253247289688</v>
      </c>
      <c r="M31" s="1"/>
      <c r="N31" s="13" t="str">
        <f t="shared" si="1"/>
        <v/>
      </c>
    </row>
    <row r="32" spans="2:18" x14ac:dyDescent="0.25">
      <c r="B32" s="8">
        <v>2.01388888888888E-2</v>
      </c>
      <c r="C32" s="7">
        <v>1.0749999999999999E-2</v>
      </c>
      <c r="D32" s="2">
        <v>1.056E-2</v>
      </c>
      <c r="E32" s="7">
        <v>0.14404607063178312</v>
      </c>
      <c r="F32" s="10">
        <f t="shared" si="2"/>
        <v>6.3883333333333334E-2</v>
      </c>
      <c r="G32" s="2">
        <v>0.14318671535018351</v>
      </c>
      <c r="H32" s="16">
        <f t="shared" si="0"/>
        <v>5.5193957035448618E-2</v>
      </c>
      <c r="I32" s="16">
        <f t="shared" si="3"/>
        <v>0.19476769880977646</v>
      </c>
      <c r="J32" s="16">
        <f t="shared" si="4"/>
        <v>0.14512017388737289</v>
      </c>
      <c r="K32">
        <v>6.659000000000688E-2</v>
      </c>
      <c r="L32">
        <f t="shared" si="5"/>
        <v>0.46505710978250703</v>
      </c>
      <c r="M32" s="1">
        <v>4.8970000000000002</v>
      </c>
      <c r="N32" s="13">
        <f t="shared" si="1"/>
        <v>3.8330000000000002</v>
      </c>
    </row>
    <row r="33" spans="2:14" x14ac:dyDescent="0.25">
      <c r="B33" s="8">
        <v>2.0833333333333301E-2</v>
      </c>
      <c r="C33" s="7">
        <v>1.0749999999999999E-2</v>
      </c>
      <c r="D33" s="2">
        <v>1.0273333333333336E-2</v>
      </c>
      <c r="E33" s="7">
        <v>0.14404607063178312</v>
      </c>
      <c r="F33" s="10" t="str">
        <f t="shared" si="2"/>
        <v/>
      </c>
      <c r="G33" s="2">
        <v>0.13844847048493836</v>
      </c>
      <c r="H33" s="16">
        <f t="shared" si="0"/>
        <v>5.213478979665416E-2</v>
      </c>
      <c r="I33" s="16">
        <f t="shared" si="3"/>
        <v>0.20619628547327334</v>
      </c>
      <c r="J33" s="16">
        <f t="shared" si="4"/>
        <v>0.14061548924859665</v>
      </c>
      <c r="K33">
        <v>6.5650000000007244E-2</v>
      </c>
      <c r="L33">
        <f t="shared" si="5"/>
        <v>0.4741836422609611</v>
      </c>
      <c r="M33" s="1"/>
      <c r="N33" s="13" t="str">
        <f t="shared" si="1"/>
        <v/>
      </c>
    </row>
    <row r="34" spans="2:14" x14ac:dyDescent="0.25">
      <c r="B34" s="8">
        <v>2.1527777777777701E-2</v>
      </c>
      <c r="C34" s="7">
        <v>9.8700000000000003E-3</v>
      </c>
      <c r="D34" s="2">
        <v>9.9050000000000023E-3</v>
      </c>
      <c r="E34" s="7">
        <v>0.13231910594767465</v>
      </c>
      <c r="F34" s="10">
        <f t="shared" si="2"/>
        <v>7.6549999999999993E-2</v>
      </c>
      <c r="G34" s="2">
        <v>0.13665843504168659</v>
      </c>
      <c r="H34" s="16">
        <f t="shared" si="0"/>
        <v>5.1001043244294629E-2</v>
      </c>
      <c r="I34" s="16">
        <f t="shared" si="3"/>
        <v>0.19352545305245564</v>
      </c>
      <c r="J34" s="16">
        <f t="shared" si="4"/>
        <v>0.13856730868996173</v>
      </c>
      <c r="K34">
        <v>6.4420000000007721E-2</v>
      </c>
      <c r="L34">
        <f t="shared" si="5"/>
        <v>0.47139424639508642</v>
      </c>
      <c r="M34" s="1">
        <f>5.06+1.661-p</f>
        <v>5.657</v>
      </c>
      <c r="N34" s="13">
        <f t="shared" si="1"/>
        <v>4.593</v>
      </c>
    </row>
    <row r="35" spans="2:14" x14ac:dyDescent="0.25">
      <c r="B35" s="8">
        <v>2.2222222222222199E-2</v>
      </c>
      <c r="C35" s="7">
        <v>9.8700000000000003E-3</v>
      </c>
      <c r="D35" s="2">
        <v>9.8750000000000036E-3</v>
      </c>
      <c r="E35" s="7">
        <v>0.13231910594767465</v>
      </c>
      <c r="F35" s="10" t="str">
        <f t="shared" si="2"/>
        <v/>
      </c>
      <c r="G35" s="2">
        <v>0.14201462129299686</v>
      </c>
      <c r="H35" s="16">
        <f t="shared" si="0"/>
        <v>5.4429359869460701E-2</v>
      </c>
      <c r="I35" s="16">
        <f t="shared" si="3"/>
        <v>0.1813359558824772</v>
      </c>
      <c r="J35" s="16">
        <f t="shared" si="4"/>
        <v>0.1436906013590423</v>
      </c>
      <c r="K35">
        <v>6.432000000000776E-2</v>
      </c>
      <c r="L35">
        <f t="shared" si="5"/>
        <v>0.45291111164748471</v>
      </c>
      <c r="M35" s="1"/>
      <c r="N35" s="13" t="str">
        <f t="shared" si="1"/>
        <v/>
      </c>
    </row>
    <row r="36" spans="2:14" x14ac:dyDescent="0.25">
      <c r="B36" s="8">
        <v>2.2916666666666599E-2</v>
      </c>
      <c r="C36" s="7">
        <v>9.8700000000000003E-3</v>
      </c>
      <c r="D36" s="2">
        <v>9.8516666666666683E-3</v>
      </c>
      <c r="E36" s="7">
        <v>0.13231910594767465</v>
      </c>
      <c r="F36" s="10">
        <f t="shared" si="2"/>
        <v>4.8283333333333331E-2</v>
      </c>
      <c r="G36" s="2">
        <v>0.14653317891806369</v>
      </c>
      <c r="H36" s="16">
        <f t="shared" ref="H36:H58" si="6">G36*(w+G36/TAN(RADIANS(alpha)))</f>
        <v>5.7405384918810351E-2</v>
      </c>
      <c r="I36" s="16">
        <f t="shared" si="3"/>
        <v>0.17193508960804549</v>
      </c>
      <c r="J36" s="16">
        <f t="shared" si="4"/>
        <v>0.14803989018404365</v>
      </c>
      <c r="K36">
        <v>6.4240000000007791E-2</v>
      </c>
      <c r="L36">
        <f t="shared" si="5"/>
        <v>0.43839900611129567</v>
      </c>
      <c r="M36" s="1">
        <v>3.9609999999999999</v>
      </c>
      <c r="N36" s="13">
        <f t="shared" ref="N36:N58" si="7">IF(ISNUMBER(M36),M36-p,"")</f>
        <v>2.8969999999999998</v>
      </c>
    </row>
    <row r="37" spans="2:14" x14ac:dyDescent="0.25">
      <c r="B37" s="8">
        <v>2.36111111111111E-2</v>
      </c>
      <c r="C37" s="7">
        <v>9.8700000000000003E-3</v>
      </c>
      <c r="D37" s="2">
        <v>9.9016666666666732E-3</v>
      </c>
      <c r="E37" s="7">
        <v>0.13231910594767465</v>
      </c>
      <c r="F37" s="10">
        <f t="shared" si="2"/>
        <v>4.6483333333333335E-2</v>
      </c>
      <c r="G37" s="2">
        <v>0.14481657041119872</v>
      </c>
      <c r="H37" s="16">
        <f t="shared" si="6"/>
        <v>5.6265749028282797E-2</v>
      </c>
      <c r="I37" s="16">
        <f t="shared" si="3"/>
        <v>0.17541755278222104</v>
      </c>
      <c r="J37" s="16">
        <f t="shared" si="4"/>
        <v>0.14638493523403784</v>
      </c>
      <c r="K37">
        <v>6.4410000000007725E-2</v>
      </c>
      <c r="L37">
        <f t="shared" si="5"/>
        <v>0.4447695441006444</v>
      </c>
      <c r="M37" s="1">
        <v>3.8530000000000002</v>
      </c>
      <c r="N37" s="13">
        <f t="shared" si="7"/>
        <v>2.7890000000000001</v>
      </c>
    </row>
    <row r="38" spans="2:14" x14ac:dyDescent="0.25">
      <c r="B38" s="8">
        <v>2.43055555555555E-2</v>
      </c>
      <c r="C38" s="7">
        <v>8.9999999999999993E-3</v>
      </c>
      <c r="D38" s="2">
        <v>9.1083333333333381E-3</v>
      </c>
      <c r="E38" s="7">
        <v>0.12059214126356621</v>
      </c>
      <c r="F38" s="10">
        <f t="shared" si="2"/>
        <v>2.9966666666666666E-2</v>
      </c>
      <c r="G38" s="2">
        <v>0.14355675958438346</v>
      </c>
      <c r="H38" s="16">
        <f t="shared" si="6"/>
        <v>5.5436421935994962E-2</v>
      </c>
      <c r="I38" s="16">
        <f t="shared" si="3"/>
        <v>0.16234814018825203</v>
      </c>
      <c r="J38" s="16">
        <f t="shared" si="4"/>
        <v>0.14490012954475984</v>
      </c>
      <c r="K38">
        <v>6.1670000000008211E-2</v>
      </c>
      <c r="L38">
        <f t="shared" si="5"/>
        <v>0.42958618025756035</v>
      </c>
      <c r="M38" s="1">
        <v>2.8620000000000001</v>
      </c>
      <c r="N38" s="13">
        <f t="shared" si="7"/>
        <v>1.798</v>
      </c>
    </row>
    <row r="39" spans="2:14" x14ac:dyDescent="0.25">
      <c r="B39" s="8">
        <v>2.5000000000000001E-2</v>
      </c>
      <c r="C39" s="7">
        <v>8.9999999999999993E-3</v>
      </c>
      <c r="D39" s="2">
        <v>8.7900000000000079E-3</v>
      </c>
      <c r="E39" s="7">
        <v>0.12059214126356621</v>
      </c>
      <c r="F39" s="10">
        <f t="shared" si="2"/>
        <v>3.3999999999999994E-3</v>
      </c>
      <c r="G39" s="2">
        <v>0.15446268081401821</v>
      </c>
      <c r="H39" s="16">
        <f t="shared" si="6"/>
        <v>6.2813420090762656E-2</v>
      </c>
      <c r="I39" s="16">
        <f t="shared" si="3"/>
        <v>0.14328148327213183</v>
      </c>
      <c r="J39" s="16">
        <f t="shared" si="4"/>
        <v>0.15550904082669212</v>
      </c>
      <c r="K39">
        <v>6.0530000000007862E-2</v>
      </c>
      <c r="L39">
        <f t="shared" si="5"/>
        <v>0.39187459184972584</v>
      </c>
      <c r="M39" s="1">
        <v>1.268</v>
      </c>
      <c r="N39" s="13">
        <f t="shared" si="7"/>
        <v>0.20399999999999996</v>
      </c>
    </row>
    <row r="40" spans="2:14" x14ac:dyDescent="0.25">
      <c r="B40" s="8">
        <v>2.5694444444444402E-2</v>
      </c>
      <c r="C40" s="7">
        <v>8.9999999999999993E-3</v>
      </c>
      <c r="D40" s="2">
        <v>8.78000000000001E-3</v>
      </c>
      <c r="E40" s="7">
        <v>0.12059214126356621</v>
      </c>
      <c r="F40" s="10">
        <f t="shared" si="2"/>
        <v>0</v>
      </c>
      <c r="G40" s="2">
        <v>0.15271998035094106</v>
      </c>
      <c r="H40" s="16">
        <f t="shared" si="6"/>
        <v>6.1604612684982435E-2</v>
      </c>
      <c r="I40" s="16">
        <f t="shared" si="3"/>
        <v>0.14609295648074028</v>
      </c>
      <c r="J40" s="16">
        <f t="shared" si="4"/>
        <v>0.15380780664723481</v>
      </c>
      <c r="K40">
        <v>6.0500000000007853E-2</v>
      </c>
      <c r="L40">
        <f t="shared" si="5"/>
        <v>0.39614986762689858</v>
      </c>
      <c r="M40" s="1">
        <f t="shared" ref="M40:M58" si="8">p</f>
        <v>1.0640000000000001</v>
      </c>
      <c r="N40" s="13">
        <f t="shared" si="7"/>
        <v>0</v>
      </c>
    </row>
    <row r="41" spans="2:14" x14ac:dyDescent="0.25">
      <c r="B41" s="8">
        <v>2.6388888888888799E-2</v>
      </c>
      <c r="C41" s="7">
        <v>8.9999999999999993E-3</v>
      </c>
      <c r="D41" s="2">
        <v>8.6733333333333419E-3</v>
      </c>
      <c r="E41" s="7">
        <v>0.12059214126356621</v>
      </c>
      <c r="F41" s="10">
        <f t="shared" si="2"/>
        <v>0</v>
      </c>
      <c r="G41" s="2">
        <v>0.15421284868707358</v>
      </c>
      <c r="H41" s="16">
        <f t="shared" si="6"/>
        <v>6.263942558249036E-2</v>
      </c>
      <c r="I41" s="16">
        <f t="shared" si="3"/>
        <v>0.14367947848033547</v>
      </c>
      <c r="J41" s="16">
        <f t="shared" si="4"/>
        <v>0.15526502975416742</v>
      </c>
      <c r="K41">
        <v>6.0110000000007734E-2</v>
      </c>
      <c r="L41">
        <f t="shared" si="5"/>
        <v>0.38978593879672147</v>
      </c>
      <c r="M41" s="1">
        <f t="shared" si="8"/>
        <v>1.0640000000000001</v>
      </c>
      <c r="N41" s="13">
        <f t="shared" si="7"/>
        <v>0</v>
      </c>
    </row>
    <row r="42" spans="2:14" x14ac:dyDescent="0.25">
      <c r="B42" s="8">
        <v>2.70833333333333E-2</v>
      </c>
      <c r="C42" s="7">
        <v>8.1200000000000005E-3</v>
      </c>
      <c r="D42" s="2">
        <v>8.6500000000000066E-3</v>
      </c>
      <c r="E42" s="7">
        <v>0.10886517657945778</v>
      </c>
      <c r="F42" s="10">
        <f t="shared" si="2"/>
        <v>0</v>
      </c>
      <c r="G42" s="2">
        <v>0.154966334593552</v>
      </c>
      <c r="H42" s="16">
        <f t="shared" si="6"/>
        <v>6.3164900722832804E-2</v>
      </c>
      <c r="I42" s="16">
        <f t="shared" si="3"/>
        <v>0.12855240659097225</v>
      </c>
      <c r="J42" s="16">
        <f t="shared" si="4"/>
        <v>0.15580862415727934</v>
      </c>
      <c r="K42">
        <v>6.0030000000007709E-2</v>
      </c>
      <c r="L42">
        <f t="shared" si="5"/>
        <v>0.38737445882975347</v>
      </c>
      <c r="M42" s="1">
        <f t="shared" si="8"/>
        <v>1.0640000000000001</v>
      </c>
      <c r="N42" s="13">
        <f t="shared" si="7"/>
        <v>0</v>
      </c>
    </row>
    <row r="43" spans="2:14" x14ac:dyDescent="0.25">
      <c r="B43" s="8">
        <v>2.77777777777777E-2</v>
      </c>
      <c r="C43" s="7">
        <v>8.1200000000000005E-3</v>
      </c>
      <c r="D43" s="2">
        <v>8.460000000000004E-3</v>
      </c>
      <c r="E43" s="7">
        <v>0.10886517657945778</v>
      </c>
      <c r="F43" s="10">
        <f t="shared" si="2"/>
        <v>0</v>
      </c>
      <c r="G43" s="2">
        <v>0.1535121729933398</v>
      </c>
      <c r="H43" s="16">
        <f t="shared" si="6"/>
        <v>6.2152694520296953E-2</v>
      </c>
      <c r="I43" s="16">
        <f t="shared" si="3"/>
        <v>0.13064598506422412</v>
      </c>
      <c r="J43" s="16">
        <f t="shared" si="4"/>
        <v>0.15438212066986384</v>
      </c>
      <c r="K43">
        <v>5.9330000000007495E-2</v>
      </c>
      <c r="L43">
        <f t="shared" si="5"/>
        <v>0.38648400868237043</v>
      </c>
      <c r="M43" s="1">
        <f t="shared" si="8"/>
        <v>1.0640000000000001</v>
      </c>
      <c r="N43" s="13">
        <f t="shared" si="7"/>
        <v>0</v>
      </c>
    </row>
    <row r="44" spans="2:14" x14ac:dyDescent="0.25">
      <c r="B44" s="8">
        <v>2.8472222222222201E-2</v>
      </c>
      <c r="C44" s="7">
        <v>8.1200000000000005E-3</v>
      </c>
      <c r="D44" s="2">
        <v>8.1066666666666717E-3</v>
      </c>
      <c r="E44" s="7">
        <v>0.10886517657945778</v>
      </c>
      <c r="F44" s="10">
        <f t="shared" si="2"/>
        <v>0</v>
      </c>
      <c r="G44" s="2">
        <v>0.15236427909821576</v>
      </c>
      <c r="H44" s="16">
        <f t="shared" si="6"/>
        <v>6.1359286534662397E-2</v>
      </c>
      <c r="I44" s="16">
        <f t="shared" si="3"/>
        <v>0.13233530665994531</v>
      </c>
      <c r="J44" s="16">
        <f t="shared" si="4"/>
        <v>0.15325686999468782</v>
      </c>
      <c r="K44">
        <v>5.8020000000007094E-2</v>
      </c>
      <c r="L44">
        <f t="shared" si="5"/>
        <v>0.38079791630561083</v>
      </c>
      <c r="M44" s="1">
        <f t="shared" si="8"/>
        <v>1.0640000000000001</v>
      </c>
      <c r="N44" s="13">
        <f t="shared" si="7"/>
        <v>0</v>
      </c>
    </row>
    <row r="45" spans="2:14" x14ac:dyDescent="0.25">
      <c r="B45" s="8">
        <v>2.9166666666666601E-2</v>
      </c>
      <c r="C45" s="7">
        <v>8.1200000000000005E-3</v>
      </c>
      <c r="D45" s="2">
        <v>7.8649999999999987E-3</v>
      </c>
      <c r="E45" s="7">
        <v>0.10886517657945778</v>
      </c>
      <c r="F45" s="10">
        <f t="shared" si="2"/>
        <v>0</v>
      </c>
      <c r="G45" s="2">
        <v>0.15086437992285529</v>
      </c>
      <c r="H45" s="16">
        <f t="shared" si="6"/>
        <v>6.0330040364032958E-2</v>
      </c>
      <c r="I45" s="16">
        <f t="shared" si="3"/>
        <v>0.13459298139042705</v>
      </c>
      <c r="J45" s="16">
        <f t="shared" si="4"/>
        <v>0.15178768627553438</v>
      </c>
      <c r="K45">
        <v>5.7100000000006812E-2</v>
      </c>
      <c r="L45">
        <f t="shared" si="5"/>
        <v>0.37848563079770703</v>
      </c>
      <c r="M45" s="1">
        <f t="shared" si="8"/>
        <v>1.0640000000000001</v>
      </c>
      <c r="N45" s="13">
        <f t="shared" si="7"/>
        <v>0</v>
      </c>
    </row>
    <row r="46" spans="2:14" x14ac:dyDescent="0.25">
      <c r="B46" s="8">
        <v>2.9861111111111099E-2</v>
      </c>
      <c r="C46" s="7">
        <v>7.2500000000000004E-3</v>
      </c>
      <c r="D46" s="2">
        <v>7.4283333333333319E-3</v>
      </c>
      <c r="E46" s="7">
        <v>9.7138211895349325E-2</v>
      </c>
      <c r="F46" s="10">
        <f t="shared" si="2"/>
        <v>0</v>
      </c>
      <c r="G46" s="2">
        <v>0.15059900410807739</v>
      </c>
      <c r="H46" s="16">
        <f t="shared" si="6"/>
        <v>6.0148817069022462E-2</v>
      </c>
      <c r="I46" s="16">
        <f t="shared" si="3"/>
        <v>0.12053437379625306</v>
      </c>
      <c r="J46" s="16">
        <f t="shared" si="4"/>
        <v>0.15133950029902821</v>
      </c>
      <c r="K46">
        <v>5.5400000000006291E-2</v>
      </c>
      <c r="L46">
        <f t="shared" si="5"/>
        <v>0.36786431841374245</v>
      </c>
      <c r="M46" s="1">
        <f t="shared" si="8"/>
        <v>1.0640000000000001</v>
      </c>
      <c r="N46" s="13">
        <f t="shared" si="7"/>
        <v>0</v>
      </c>
    </row>
    <row r="47" spans="2:14" x14ac:dyDescent="0.25">
      <c r="B47" s="8">
        <v>3.0555555555555499E-2</v>
      </c>
      <c r="C47" s="7">
        <v>7.2500000000000004E-3</v>
      </c>
      <c r="D47" s="2">
        <v>7.2800000000000017E-3</v>
      </c>
      <c r="E47" s="7">
        <v>9.7138211895349325E-2</v>
      </c>
      <c r="F47" s="10">
        <f t="shared" si="2"/>
        <v>0</v>
      </c>
      <c r="G47" s="2">
        <v>0.14828842011343182</v>
      </c>
      <c r="H47" s="16">
        <f t="shared" si="6"/>
        <v>5.8582119967197435E-2</v>
      </c>
      <c r="I47" s="16">
        <f t="shared" si="3"/>
        <v>0.12375789753016068</v>
      </c>
      <c r="J47" s="16">
        <f t="shared" si="4"/>
        <v>0.14906905299829859</v>
      </c>
      <c r="K47">
        <v>5.4810000000006111E-2</v>
      </c>
      <c r="L47">
        <f t="shared" si="5"/>
        <v>0.36961753290027449</v>
      </c>
      <c r="M47" s="1">
        <f t="shared" si="8"/>
        <v>1.0640000000000001</v>
      </c>
      <c r="N47" s="13">
        <f t="shared" si="7"/>
        <v>0</v>
      </c>
    </row>
    <row r="48" spans="2:14" x14ac:dyDescent="0.25">
      <c r="B48" s="8">
        <v>3.125E-2</v>
      </c>
      <c r="C48" s="7">
        <v>7.2500000000000004E-3</v>
      </c>
      <c r="D48" s="2">
        <v>7.1100000000000026E-3</v>
      </c>
      <c r="E48" s="7">
        <v>9.7138211895349325E-2</v>
      </c>
      <c r="F48" s="10">
        <f t="shared" si="2"/>
        <v>0</v>
      </c>
      <c r="G48" s="2">
        <v>0.14828881288948356</v>
      </c>
      <c r="H48" s="16">
        <f t="shared" si="6"/>
        <v>5.85823845848433E-2</v>
      </c>
      <c r="I48" s="16">
        <f t="shared" si="3"/>
        <v>0.12375733851359395</v>
      </c>
      <c r="J48" s="16">
        <f t="shared" si="4"/>
        <v>0.14906943872210171</v>
      </c>
      <c r="K48">
        <v>5.4130000000005903E-2</v>
      </c>
      <c r="L48">
        <f t="shared" si="5"/>
        <v>0.36503090789692827</v>
      </c>
      <c r="M48" s="1">
        <f t="shared" si="8"/>
        <v>1.0640000000000001</v>
      </c>
      <c r="N48" s="13">
        <f t="shared" si="7"/>
        <v>0</v>
      </c>
    </row>
    <row r="49" spans="1:14" x14ac:dyDescent="0.25">
      <c r="B49" s="8">
        <v>3.19444444444444E-2</v>
      </c>
      <c r="C49" s="7">
        <v>7.2500000000000004E-3</v>
      </c>
      <c r="D49" s="2">
        <v>6.9416666666666724E-3</v>
      </c>
      <c r="E49" s="7">
        <v>9.7138211895349325E-2</v>
      </c>
      <c r="F49" s="10">
        <f t="shared" si="2"/>
        <v>0</v>
      </c>
      <c r="G49" s="2">
        <v>0.14539200340328823</v>
      </c>
      <c r="H49" s="16">
        <f t="shared" si="6"/>
        <v>5.6646538143366953E-2</v>
      </c>
      <c r="I49" s="16">
        <f t="shared" si="3"/>
        <v>0.12798663850650407</v>
      </c>
      <c r="J49" s="16">
        <f t="shared" si="4"/>
        <v>0.14622689533173852</v>
      </c>
      <c r="K49">
        <v>5.3440000000005691E-2</v>
      </c>
      <c r="L49">
        <f t="shared" si="5"/>
        <v>0.36755804135784453</v>
      </c>
      <c r="M49" s="1">
        <f t="shared" si="8"/>
        <v>1.0640000000000001</v>
      </c>
      <c r="N49" s="13">
        <f t="shared" si="7"/>
        <v>0</v>
      </c>
    </row>
    <row r="50" spans="1:14" x14ac:dyDescent="0.25">
      <c r="B50" s="8">
        <v>3.2638888888888801E-2</v>
      </c>
      <c r="C50" s="7">
        <v>6.3699999999999998E-3</v>
      </c>
      <c r="D50" s="2">
        <v>6.431666666666668E-3</v>
      </c>
      <c r="E50" s="7">
        <v>8.5411247211240882E-2</v>
      </c>
      <c r="F50" s="10">
        <f t="shared" si="2"/>
        <v>0</v>
      </c>
      <c r="G50" s="2">
        <v>0.14244831823668078</v>
      </c>
      <c r="H50" s="16">
        <f t="shared" si="6"/>
        <v>5.4711673487137839E-2</v>
      </c>
      <c r="I50" s="16">
        <f t="shared" si="3"/>
        <v>0.11642853515525388</v>
      </c>
      <c r="J50" s="16">
        <f t="shared" si="4"/>
        <v>0.1431392256677918</v>
      </c>
      <c r="K50">
        <v>5.1310000000005039E-2</v>
      </c>
      <c r="L50">
        <f t="shared" si="5"/>
        <v>0.36020081272389914</v>
      </c>
      <c r="M50" s="1">
        <f t="shared" si="8"/>
        <v>1.0640000000000001</v>
      </c>
      <c r="N50" s="13">
        <f t="shared" si="7"/>
        <v>0</v>
      </c>
    </row>
    <row r="51" spans="1:14" x14ac:dyDescent="0.25">
      <c r="B51" s="8">
        <v>3.3333333333333298E-2</v>
      </c>
      <c r="C51" s="7">
        <v>6.3699999999999998E-3</v>
      </c>
      <c r="D51" s="2">
        <v>6.268333333333341E-3</v>
      </c>
      <c r="E51" s="7">
        <v>8.5411247211240882E-2</v>
      </c>
      <c r="F51" s="10">
        <f t="shared" si="2"/>
        <v>0</v>
      </c>
      <c r="G51" s="2">
        <v>0.1404620583920963</v>
      </c>
      <c r="H51" s="16">
        <f t="shared" si="6"/>
        <v>5.3424518979841094E-2</v>
      </c>
      <c r="I51" s="16">
        <f t="shared" si="3"/>
        <v>0.11923364256033114</v>
      </c>
      <c r="J51" s="16">
        <f t="shared" si="4"/>
        <v>0.14118665887722398</v>
      </c>
      <c r="K51">
        <v>5.0610000000004825E-2</v>
      </c>
      <c r="L51">
        <f t="shared" si="5"/>
        <v>0.36031082400008896</v>
      </c>
      <c r="M51" s="1">
        <f t="shared" si="8"/>
        <v>1.0640000000000001</v>
      </c>
      <c r="N51" s="13">
        <f t="shared" si="7"/>
        <v>0</v>
      </c>
    </row>
    <row r="52" spans="1:14" x14ac:dyDescent="0.25">
      <c r="B52" s="8">
        <v>3.4027777777777699E-2</v>
      </c>
      <c r="C52" s="7">
        <v>6.3699999999999998E-3</v>
      </c>
      <c r="D52" s="2">
        <v>6.1850000000000013E-3</v>
      </c>
      <c r="E52" s="7">
        <v>8.5411247211240882E-2</v>
      </c>
      <c r="F52" s="10">
        <f t="shared" si="2"/>
        <v>0</v>
      </c>
      <c r="G52" s="2">
        <v>0.1397893089920442</v>
      </c>
      <c r="H52" s="16">
        <f t="shared" si="6"/>
        <v>5.2991919180975122E-2</v>
      </c>
      <c r="I52" s="16">
        <f t="shared" si="3"/>
        <v>0.12020700700130377</v>
      </c>
      <c r="J52" s="16">
        <f t="shared" si="4"/>
        <v>0.14052578832599993</v>
      </c>
      <c r="K52">
        <v>5.0240000000004711E-2</v>
      </c>
      <c r="L52">
        <f t="shared" si="5"/>
        <v>0.35939801378418723</v>
      </c>
      <c r="M52" s="1">
        <f t="shared" si="8"/>
        <v>1.0640000000000001</v>
      </c>
      <c r="N52" s="13">
        <f t="shared" si="7"/>
        <v>0</v>
      </c>
    </row>
    <row r="53" spans="1:14" x14ac:dyDescent="0.25">
      <c r="B53" s="8">
        <v>3.4722222222222203E-2</v>
      </c>
      <c r="C53" s="7">
        <v>6.3699999999999998E-3</v>
      </c>
      <c r="D53" s="2">
        <v>6.3200000000000027E-3</v>
      </c>
      <c r="E53" s="7">
        <v>8.5411247211240882E-2</v>
      </c>
      <c r="F53" s="10">
        <f t="shared" si="2"/>
        <v>0</v>
      </c>
      <c r="G53" s="2">
        <v>0.14110642354911293</v>
      </c>
      <c r="H53" s="16">
        <f t="shared" si="6"/>
        <v>5.3840461619406914E-2</v>
      </c>
      <c r="I53" s="16">
        <f t="shared" si="3"/>
        <v>0.11831250714432803</v>
      </c>
      <c r="J53" s="16">
        <f t="shared" si="4"/>
        <v>0.14181987152805159</v>
      </c>
      <c r="K53">
        <v>5.0830000000004892E-2</v>
      </c>
      <c r="L53">
        <f t="shared" si="5"/>
        <v>0.36022456470461961</v>
      </c>
      <c r="M53" s="1">
        <f t="shared" si="8"/>
        <v>1.0640000000000001</v>
      </c>
      <c r="N53" s="13">
        <f t="shared" si="7"/>
        <v>0</v>
      </c>
    </row>
    <row r="54" spans="1:14" x14ac:dyDescent="0.25">
      <c r="B54" s="8">
        <v>3.5416666666666603E-2</v>
      </c>
      <c r="C54" s="7">
        <v>5.4999999999999997E-3</v>
      </c>
      <c r="D54" s="2">
        <v>6.0633333333333381E-3</v>
      </c>
      <c r="E54" s="7">
        <v>0</v>
      </c>
      <c r="F54" s="10">
        <f t="shared" si="2"/>
        <v>0</v>
      </c>
      <c r="G54" s="2">
        <v>0.14168624694607093</v>
      </c>
      <c r="H54" s="16">
        <f t="shared" si="6"/>
        <v>5.4216075899950235E-2</v>
      </c>
      <c r="I54" s="16">
        <f t="shared" si="3"/>
        <v>0.10144592556181382</v>
      </c>
      <c r="J54" s="16">
        <f t="shared" si="4"/>
        <v>0.14221077680402675</v>
      </c>
      <c r="K54">
        <v>4.9710000000004549E-2</v>
      </c>
      <c r="L54">
        <f t="shared" si="5"/>
        <v>0.35084562596202667</v>
      </c>
      <c r="M54" s="1">
        <f t="shared" si="8"/>
        <v>1.0640000000000001</v>
      </c>
      <c r="N54" s="13">
        <f t="shared" si="7"/>
        <v>0</v>
      </c>
    </row>
    <row r="55" spans="1:14" x14ac:dyDescent="0.25">
      <c r="B55" s="8">
        <v>3.6111111111111101E-2</v>
      </c>
      <c r="C55" s="7">
        <v>5.4999999999999997E-3</v>
      </c>
      <c r="D55" s="2">
        <v>5.8116666666666672E-3</v>
      </c>
      <c r="E55" s="7">
        <v>0</v>
      </c>
      <c r="F55" s="10">
        <f t="shared" si="2"/>
        <v>0</v>
      </c>
      <c r="G55" s="2">
        <v>0.14074169217689822</v>
      </c>
      <c r="H55" s="16">
        <f t="shared" si="6"/>
        <v>5.3604833071549139E-2</v>
      </c>
      <c r="I55" s="16">
        <f t="shared" si="3"/>
        <v>0.10260268869150037</v>
      </c>
      <c r="J55" s="16">
        <f t="shared" si="4"/>
        <v>0.14127825240761815</v>
      </c>
      <c r="K55">
        <v>4.8590000000004206E-2</v>
      </c>
      <c r="L55">
        <f t="shared" si="5"/>
        <v>0.34524240293296632</v>
      </c>
      <c r="M55" s="1">
        <f t="shared" si="8"/>
        <v>1.0640000000000001</v>
      </c>
      <c r="N55" s="13">
        <f t="shared" si="7"/>
        <v>0</v>
      </c>
    </row>
    <row r="56" spans="1:14" x14ac:dyDescent="0.25">
      <c r="B56" s="8">
        <v>3.6805555555555501E-2</v>
      </c>
      <c r="C56" s="7">
        <v>5.4999999999999997E-3</v>
      </c>
      <c r="D56" s="2">
        <v>5.8383333333333325E-3</v>
      </c>
      <c r="E56" s="7">
        <v>0</v>
      </c>
      <c r="F56" s="10">
        <f t="shared" si="2"/>
        <v>0</v>
      </c>
      <c r="G56" s="2">
        <v>0.13900325607981376</v>
      </c>
      <c r="H56" s="16">
        <f t="shared" si="6"/>
        <v>5.2488616335831226E-2</v>
      </c>
      <c r="I56" s="16">
        <f t="shared" si="3"/>
        <v>0.10478462539019985</v>
      </c>
      <c r="J56" s="16">
        <f t="shared" si="4"/>
        <v>0.13956287981672327</v>
      </c>
      <c r="K56">
        <v>4.8710000000004243E-2</v>
      </c>
      <c r="L56">
        <f t="shared" si="5"/>
        <v>0.35042344599493147</v>
      </c>
      <c r="M56" s="1">
        <f t="shared" si="8"/>
        <v>1.0640000000000001</v>
      </c>
      <c r="N56" s="13">
        <f t="shared" si="7"/>
        <v>0</v>
      </c>
    </row>
    <row r="57" spans="1:14" x14ac:dyDescent="0.25">
      <c r="B57" s="8">
        <v>3.7499999999999999E-2</v>
      </c>
      <c r="C57" s="7">
        <v>5.4999999999999997E-3</v>
      </c>
      <c r="D57" s="2">
        <v>5.8516666666666656E-3</v>
      </c>
      <c r="E57" s="7">
        <v>0</v>
      </c>
      <c r="F57" s="10">
        <f t="shared" si="2"/>
        <v>0</v>
      </c>
      <c r="G57" s="2">
        <v>0.14082884929852788</v>
      </c>
      <c r="H57" s="16">
        <f t="shared" si="6"/>
        <v>5.366109399780343E-2</v>
      </c>
      <c r="I57" s="16">
        <f t="shared" si="3"/>
        <v>0.10249511499383776</v>
      </c>
      <c r="J57" s="16">
        <f t="shared" si="4"/>
        <v>0.14136428500686632</v>
      </c>
      <c r="K57">
        <v>4.8770000000004261E-2</v>
      </c>
      <c r="L57">
        <f t="shared" si="5"/>
        <v>0.34630688415710903</v>
      </c>
      <c r="M57" s="1">
        <f t="shared" si="8"/>
        <v>1.0640000000000001</v>
      </c>
      <c r="N57" s="13">
        <f t="shared" si="7"/>
        <v>0</v>
      </c>
    </row>
    <row r="58" spans="1:14" x14ac:dyDescent="0.25">
      <c r="B58" s="8">
        <v>3.8194444444444399E-2</v>
      </c>
      <c r="C58" s="7">
        <v>5.4999999999999997E-3</v>
      </c>
      <c r="D58" s="2">
        <v>1.7566666666666653E-3</v>
      </c>
      <c r="E58" s="7">
        <v>0</v>
      </c>
      <c r="F58" s="10">
        <f t="shared" si="2"/>
        <v>0</v>
      </c>
      <c r="G58" s="2">
        <v>0.14150114647363307</v>
      </c>
      <c r="H58" s="16">
        <f t="shared" si="6"/>
        <v>5.4096029021974884E-2</v>
      </c>
      <c r="I58" s="16">
        <f t="shared" si="3"/>
        <v>0.10167104867837508</v>
      </c>
      <c r="J58" s="16">
        <f t="shared" si="4"/>
        <v>0.14202800692925796</v>
      </c>
      <c r="K58">
        <v>2.477999999999916E-2</v>
      </c>
      <c r="L58">
        <f t="shared" si="5"/>
        <v>0.17512225602084855</v>
      </c>
      <c r="M58" s="1">
        <f t="shared" si="8"/>
        <v>1.0640000000000001</v>
      </c>
      <c r="N58" s="13">
        <f t="shared" si="7"/>
        <v>0</v>
      </c>
    </row>
    <row r="59" spans="1:14" x14ac:dyDescent="0.25">
      <c r="A59" s="14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Schwindt Sebastian</cp:lastModifiedBy>
  <dcterms:created xsi:type="dcterms:W3CDTF">2016-09-28T10:00:01Z</dcterms:created>
  <dcterms:modified xsi:type="dcterms:W3CDTF">2017-02-28T14:21:02Z</dcterms:modified>
</cp:coreProperties>
</file>