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ocalData\Thesis\400 Planning\411 Experiment Analysis\6perCent_Reservoir\Hydrograph\"/>
    </mc:Choice>
  </mc:AlternateContent>
  <bookViews>
    <workbookView xWindow="0" yWindow="0" windowWidth="28800" windowHeight="14220"/>
  </bookViews>
  <sheets>
    <sheet name="Sheet1" sheetId="1" r:id="rId1"/>
  </sheets>
  <definedNames>
    <definedName name="alpha">28.02</definedName>
    <definedName name="g">9.81</definedName>
    <definedName name="p">Sheet1!$N$1</definedName>
    <definedName name="w">0.1164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" i="1" l="1"/>
  <c r="R8" i="1" l="1"/>
  <c r="M7" i="1"/>
  <c r="M6" i="1"/>
  <c r="M5" i="1"/>
  <c r="M56" i="1"/>
  <c r="M57" i="1"/>
  <c r="M58" i="1"/>
  <c r="M50" i="1"/>
  <c r="M51" i="1"/>
  <c r="M52" i="1"/>
  <c r="M53" i="1"/>
  <c r="M54" i="1"/>
  <c r="M55" i="1"/>
  <c r="M49" i="1"/>
  <c r="M48" i="1"/>
  <c r="M47" i="1"/>
  <c r="M46" i="1"/>
  <c r="M11" i="1"/>
  <c r="M10" i="1"/>
  <c r="M4" i="1"/>
  <c r="R6" i="1" l="1"/>
  <c r="N41" i="1" l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" i="1"/>
  <c r="L8" i="1" l="1"/>
  <c r="L5" i="1" l="1"/>
  <c r="L6" i="1"/>
  <c r="L7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4" i="1"/>
  <c r="F6" i="1" l="1"/>
  <c r="F8" i="1"/>
  <c r="F14" i="1"/>
  <c r="F15" i="1"/>
  <c r="F16" i="1"/>
  <c r="F17" i="1"/>
  <c r="F18" i="1"/>
  <c r="F19" i="1"/>
  <c r="F20" i="1"/>
  <c r="F21" i="1"/>
  <c r="F22" i="1"/>
  <c r="F23" i="1"/>
  <c r="F25" i="1"/>
  <c r="F26" i="1"/>
  <c r="F27" i="1"/>
  <c r="F29" i="1"/>
  <c r="F30" i="1"/>
  <c r="F31" i="1"/>
  <c r="F32" i="1"/>
  <c r="F33" i="1"/>
  <c r="F34" i="1"/>
  <c r="F35" i="1"/>
  <c r="F36" i="1"/>
  <c r="F38" i="1"/>
  <c r="F39" i="1"/>
  <c r="F40" i="1"/>
  <c r="F41" i="1"/>
  <c r="F42" i="1"/>
  <c r="F43" i="1"/>
  <c r="F45" i="1"/>
  <c r="F46" i="1"/>
  <c r="F47" i="1"/>
  <c r="F48" i="1"/>
  <c r="F49" i="1"/>
  <c r="F50" i="1"/>
  <c r="F51" i="1"/>
  <c r="F52" i="1"/>
  <c r="F56" i="1"/>
  <c r="F57" i="1"/>
  <c r="F58" i="1"/>
  <c r="F55" i="1"/>
  <c r="F54" i="1"/>
  <c r="F53" i="1"/>
  <c r="F44" i="1"/>
  <c r="F37" i="1"/>
  <c r="F28" i="1"/>
  <c r="F24" i="1"/>
  <c r="F13" i="1"/>
  <c r="F12" i="1"/>
  <c r="F11" i="1"/>
  <c r="F10" i="1"/>
  <c r="F9" i="1"/>
  <c r="F7" i="1"/>
  <c r="F5" i="1"/>
  <c r="F4" i="1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4" i="1"/>
  <c r="I5" i="1" l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4" i="1"/>
  <c r="J4" i="1" s="1"/>
</calcChain>
</file>

<file path=xl/comments1.xml><?xml version="1.0" encoding="utf-8"?>
<comments xmlns="http://schemas.openxmlformats.org/spreadsheetml/2006/main">
  <authors>
    <author>Schwindt Sebastian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Schwindt Sebastian:</t>
        </r>
        <r>
          <rPr>
            <sz val="9"/>
            <color indexed="81"/>
            <rFont val="Tahoma"/>
            <family val="2"/>
          </rPr>
          <t xml:space="preserve">
Biased! Deposition &amp; screen!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Schwindt Sebastian:</t>
        </r>
        <r>
          <rPr>
            <sz val="9"/>
            <color indexed="81"/>
            <rFont val="Tahoma"/>
            <family val="2"/>
          </rPr>
          <t xml:space="preserve">
Usage of dynamometer (Newton scale) and kitchen scale</t>
        </r>
      </text>
    </comment>
  </commentList>
</comments>
</file>

<file path=xl/sharedStrings.xml><?xml version="1.0" encoding="utf-8"?>
<sst xmlns="http://schemas.openxmlformats.org/spreadsheetml/2006/main" count="60" uniqueCount="33">
  <si>
    <t>t</t>
  </si>
  <si>
    <t>[hh:mm:ss]</t>
  </si>
  <si>
    <t>[m³/s]</t>
  </si>
  <si>
    <t>[kg/s]</t>
  </si>
  <si>
    <r>
      <t>h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2"/>
      </rPr>
      <t xml:space="preserve"> (US4)</t>
    </r>
  </si>
  <si>
    <t>[m]</t>
  </si>
  <si>
    <r>
      <t>Q</t>
    </r>
    <r>
      <rPr>
        <vertAlign val="subscript"/>
        <sz val="12"/>
        <color theme="1"/>
        <rFont val="Times New Roman"/>
        <family val="1"/>
      </rPr>
      <t>tar</t>
    </r>
  </si>
  <si>
    <r>
      <t>Q</t>
    </r>
    <r>
      <rPr>
        <vertAlign val="subscript"/>
        <sz val="12"/>
        <color theme="1"/>
        <rFont val="Times New Roman"/>
        <family val="1"/>
      </rPr>
      <t>obs</t>
    </r>
  </si>
  <si>
    <r>
      <t>Q</t>
    </r>
    <r>
      <rPr>
        <vertAlign val="subscript"/>
        <sz val="12"/>
        <color theme="1"/>
        <rFont val="Times New Roman"/>
        <family val="1"/>
      </rPr>
      <t>b,tar</t>
    </r>
  </si>
  <si>
    <r>
      <t>Q</t>
    </r>
    <r>
      <rPr>
        <vertAlign val="subscript"/>
        <sz val="12"/>
        <color theme="1"/>
        <rFont val="Times New Roman"/>
        <family val="1"/>
      </rPr>
      <t>b,out</t>
    </r>
  </si>
  <si>
    <t>bucket weight:</t>
  </si>
  <si>
    <t>[kg]</t>
  </si>
  <si>
    <t>net weight</t>
  </si>
  <si>
    <t>Matlab</t>
  </si>
  <si>
    <t>Auto</t>
  </si>
  <si>
    <t>TAR</t>
  </si>
  <si>
    <t>TIME</t>
  </si>
  <si>
    <t>[m²]</t>
  </si>
  <si>
    <t>[m/s]</t>
  </si>
  <si>
    <t>a</t>
  </si>
  <si>
    <t>b</t>
  </si>
  <si>
    <r>
      <t>h</t>
    </r>
    <r>
      <rPr>
        <vertAlign val="subscript"/>
        <sz val="12"/>
        <color theme="1"/>
        <rFont val="Times New Roman"/>
        <family val="1"/>
      </rPr>
      <t>cr</t>
    </r>
    <r>
      <rPr>
        <sz val="12"/>
        <color theme="1"/>
        <rFont val="Times New Roman"/>
        <family val="2"/>
      </rPr>
      <t xml:space="preserve"> (US4)</t>
    </r>
  </si>
  <si>
    <r>
      <t>h</t>
    </r>
    <r>
      <rPr>
        <vertAlign val="subscript"/>
        <sz val="12"/>
        <color theme="1"/>
        <rFont val="Times New Roman"/>
        <family val="1"/>
      </rPr>
      <t>x</t>
    </r>
    <r>
      <rPr>
        <sz val="12"/>
        <color theme="1"/>
        <rFont val="Times New Roman"/>
        <family val="2"/>
      </rPr>
      <t xml:space="preserve"> (US4)</t>
    </r>
  </si>
  <si>
    <t>gross weight</t>
  </si>
  <si>
    <r>
      <rPr>
        <sz val="12"/>
        <color theme="1"/>
        <rFont val="Times New Roman"/>
        <family val="1"/>
      </rPr>
      <t>∑</t>
    </r>
    <r>
      <rPr>
        <sz val="12"/>
        <color theme="1"/>
        <rFont val="Times New Roman"/>
        <family val="2"/>
      </rPr>
      <t xml:space="preserve"> deposit</t>
    </r>
  </si>
  <si>
    <r>
      <t>∑</t>
    </r>
    <r>
      <rPr>
        <sz val="12"/>
        <color theme="1"/>
        <rFont val="Times New Roman"/>
        <family val="2"/>
      </rPr>
      <t xml:space="preserve"> transit</t>
    </r>
  </si>
  <si>
    <r>
      <t>∑</t>
    </r>
    <r>
      <rPr>
        <sz val="12"/>
        <color theme="1"/>
        <rFont val="Times New Roman"/>
        <family val="2"/>
      </rPr>
      <t xml:space="preserve"> Sed in</t>
    </r>
  </si>
  <si>
    <t xml:space="preserve">HYDRAULIC </t>
  </si>
  <si>
    <t>MECHANICAL</t>
  </si>
  <si>
    <t>SPILLWAY</t>
  </si>
  <si>
    <r>
      <t>A</t>
    </r>
    <r>
      <rPr>
        <vertAlign val="subscript"/>
        <sz val="12"/>
        <color theme="0" tint="-0.499984740745262"/>
        <rFont val="Times New Roman"/>
        <family val="2"/>
      </rPr>
      <t>0</t>
    </r>
    <r>
      <rPr>
        <sz val="12"/>
        <color theme="0" tint="-0.499984740745262"/>
        <rFont val="Times New Roman"/>
        <family val="2"/>
      </rPr>
      <t xml:space="preserve"> (US4)</t>
    </r>
  </si>
  <si>
    <r>
      <t>u</t>
    </r>
    <r>
      <rPr>
        <vertAlign val="subscript"/>
        <sz val="12"/>
        <color theme="0" tint="-0.499984740745262"/>
        <rFont val="Times New Roman"/>
        <family val="2"/>
      </rPr>
      <t>0</t>
    </r>
    <r>
      <rPr>
        <sz val="12"/>
        <color theme="0" tint="-0.499984740745262"/>
        <rFont val="Times New Roman"/>
        <family val="2"/>
      </rPr>
      <t xml:space="preserve"> (US4)</t>
    </r>
  </si>
  <si>
    <r>
      <t>H</t>
    </r>
    <r>
      <rPr>
        <vertAlign val="subscript"/>
        <sz val="12"/>
        <color theme="0" tint="-0.499984740745262"/>
        <rFont val="Times New Roman"/>
        <family val="2"/>
      </rPr>
      <t>0</t>
    </r>
    <r>
      <rPr>
        <sz val="12"/>
        <color theme="0" tint="-0.499984740745262"/>
        <rFont val="Times New Roman"/>
        <family val="2"/>
      </rPr>
      <t xml:space="preserve"> (US4)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</si>
</sst>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Times New Roman"/>
      <family val="2"/>
    </font>
    <font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Times New Roman"/>
      <family val="2"/>
    </font>
    <font>
      <vertAlign val="subscript"/>
      <sz val="12"/>
      <color theme="0" tint="-0.499984740745262"/>
      <name val="Times New Roman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21" fontId="0" fillId="7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164" fontId="0" fillId="0" borderId="0" xfId="0" applyNumberFormat="1"/>
    <xf numFmtId="0" fontId="5" fillId="8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9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V58"/>
  <sheetViews>
    <sheetView tabSelected="1" topLeftCell="B1" workbookViewId="0">
      <selection activeCell="U7" sqref="U7"/>
    </sheetView>
  </sheetViews>
  <sheetFormatPr defaultRowHeight="15.75" x14ac:dyDescent="0.25"/>
  <cols>
    <col min="2" max="7" width="9" style="1"/>
    <col min="8" max="10" width="9" style="18"/>
  </cols>
  <sheetData>
    <row r="1" spans="2:22" x14ac:dyDescent="0.25">
      <c r="B1" s="6" t="s">
        <v>16</v>
      </c>
      <c r="C1" s="6" t="s">
        <v>15</v>
      </c>
      <c r="D1" s="5" t="s">
        <v>13</v>
      </c>
      <c r="E1" s="6" t="s">
        <v>15</v>
      </c>
      <c r="F1" s="9" t="s">
        <v>14</v>
      </c>
      <c r="G1" s="5" t="s">
        <v>13</v>
      </c>
      <c r="H1" s="15" t="s">
        <v>14</v>
      </c>
      <c r="I1" s="15" t="s">
        <v>14</v>
      </c>
      <c r="J1" s="15" t="s">
        <v>14</v>
      </c>
      <c r="K1" s="5" t="s">
        <v>13</v>
      </c>
      <c r="L1" s="9" t="s">
        <v>14</v>
      </c>
      <c r="M1" t="s">
        <v>10</v>
      </c>
      <c r="N1">
        <v>1.1000000000000001</v>
      </c>
      <c r="O1" t="s">
        <v>11</v>
      </c>
      <c r="Q1" t="s">
        <v>27</v>
      </c>
      <c r="T1" t="s">
        <v>28</v>
      </c>
    </row>
    <row r="2" spans="2:22" ht="18.75" x14ac:dyDescent="0.35">
      <c r="B2" s="3" t="s">
        <v>0</v>
      </c>
      <c r="C2" s="3" t="s">
        <v>6</v>
      </c>
      <c r="D2" s="4" t="s">
        <v>7</v>
      </c>
      <c r="E2" s="3" t="s">
        <v>8</v>
      </c>
      <c r="F2" s="11" t="s">
        <v>9</v>
      </c>
      <c r="G2" s="4" t="s">
        <v>4</v>
      </c>
      <c r="H2" s="16" t="s">
        <v>30</v>
      </c>
      <c r="I2" s="16" t="s">
        <v>31</v>
      </c>
      <c r="J2" s="16" t="s">
        <v>32</v>
      </c>
      <c r="K2" s="4" t="s">
        <v>21</v>
      </c>
      <c r="L2" s="11" t="s">
        <v>22</v>
      </c>
      <c r="M2" s="1" t="s">
        <v>23</v>
      </c>
      <c r="N2" s="1" t="s">
        <v>12</v>
      </c>
      <c r="Q2" t="s">
        <v>19</v>
      </c>
      <c r="R2">
        <v>3.95E-2</v>
      </c>
      <c r="S2" t="s">
        <v>5</v>
      </c>
      <c r="T2" t="s">
        <v>19</v>
      </c>
      <c r="U2">
        <v>2.35E-2</v>
      </c>
      <c r="V2" t="s">
        <v>5</v>
      </c>
    </row>
    <row r="3" spans="2:22" x14ac:dyDescent="0.25">
      <c r="B3" s="6" t="s">
        <v>1</v>
      </c>
      <c r="C3" s="6" t="s">
        <v>2</v>
      </c>
      <c r="D3" s="5" t="s">
        <v>2</v>
      </c>
      <c r="E3" s="6" t="s">
        <v>3</v>
      </c>
      <c r="F3" s="9" t="s">
        <v>3</v>
      </c>
      <c r="G3" s="5" t="s">
        <v>5</v>
      </c>
      <c r="H3" s="15" t="s">
        <v>17</v>
      </c>
      <c r="I3" s="15" t="s">
        <v>18</v>
      </c>
      <c r="J3" s="15" t="s">
        <v>5</v>
      </c>
      <c r="K3" s="5" t="s">
        <v>5</v>
      </c>
      <c r="L3" s="9" t="s">
        <v>17</v>
      </c>
      <c r="M3" s="1" t="s">
        <v>11</v>
      </c>
      <c r="N3" s="1" t="s">
        <v>11</v>
      </c>
      <c r="Q3" t="s">
        <v>20</v>
      </c>
      <c r="R3">
        <v>0.15</v>
      </c>
      <c r="S3" t="s">
        <v>5</v>
      </c>
      <c r="T3" t="s">
        <v>20</v>
      </c>
      <c r="U3">
        <v>0.23200000000000001</v>
      </c>
      <c r="V3" t="s">
        <v>5</v>
      </c>
    </row>
    <row r="4" spans="2:22" x14ac:dyDescent="0.25">
      <c r="B4" s="8">
        <v>6.9444444444444447E-4</v>
      </c>
      <c r="C4" s="7">
        <v>5.4999999999999997E-3</v>
      </c>
      <c r="D4" s="2">
        <v>5.0590163934426252E-3</v>
      </c>
      <c r="E4" s="7">
        <v>7.3699999999999988E-2</v>
      </c>
      <c r="F4" s="10">
        <f>IF(ISNUMBER(N4),N4/60,"")</f>
        <v>3.3333333333333362E-5</v>
      </c>
      <c r="G4" s="2">
        <v>0.1033539845837937</v>
      </c>
      <c r="H4" s="17">
        <f t="shared" ref="H4:H35" si="0">G4*(w+G4/TAN(RADIANS(alpha)))</f>
        <v>3.2103503989125058E-2</v>
      </c>
      <c r="I4" s="17">
        <f>C4/H4</f>
        <v>0.17132086272772917</v>
      </c>
      <c r="J4" s="17">
        <f>G4+I4^2/(2*g)</f>
        <v>0.10484994982363945</v>
      </c>
      <c r="K4">
        <v>4.5070000000003128E-2</v>
      </c>
      <c r="L4">
        <f>K4/G4</f>
        <v>0.43607414055200611</v>
      </c>
      <c r="M4" s="1">
        <f>p+0.002</f>
        <v>1.1020000000000001</v>
      </c>
      <c r="N4" s="12">
        <f t="shared" ref="N4:N35" si="1">IF(ISNUMBER(M4),M4-p,"")</f>
        <v>2.0000000000000018E-3</v>
      </c>
    </row>
    <row r="5" spans="2:22" x14ac:dyDescent="0.25">
      <c r="B5" s="8">
        <v>1.3888888888888889E-3</v>
      </c>
      <c r="C5" s="7">
        <v>5.4999999999999997E-3</v>
      </c>
      <c r="D5" s="2">
        <v>5.2229508196721284E-3</v>
      </c>
      <c r="E5" s="7">
        <v>7.3699999999999988E-2</v>
      </c>
      <c r="F5" s="10">
        <f t="shared" ref="F5:F58" si="2">IF(ISNUMBER(N5),N5/60,"")</f>
        <v>0</v>
      </c>
      <c r="G5" s="2">
        <v>0.10751055438940614</v>
      </c>
      <c r="H5" s="17">
        <f t="shared" si="0"/>
        <v>3.4234347801704576E-2</v>
      </c>
      <c r="I5" s="17">
        <f t="shared" ref="I5:I58" si="3">C5/H5</f>
        <v>0.16065736177763978</v>
      </c>
      <c r="J5" s="17">
        <f t="shared" ref="J5:J58" si="4">G5+I5^2/(2*g)</f>
        <v>0.10882608894054535</v>
      </c>
      <c r="K5">
        <v>4.586000000000337E-2</v>
      </c>
      <c r="L5">
        <f t="shared" ref="L5:L58" si="5">K5/G5</f>
        <v>0.42656277107359347</v>
      </c>
      <c r="M5" s="1">
        <f>p</f>
        <v>1.1000000000000001</v>
      </c>
      <c r="N5" s="12">
        <f t="shared" si="1"/>
        <v>0</v>
      </c>
      <c r="T5" t="s">
        <v>29</v>
      </c>
    </row>
    <row r="6" spans="2:22" x14ac:dyDescent="0.25">
      <c r="B6" s="8">
        <v>2.0833333333333298E-3</v>
      </c>
      <c r="C6" s="7">
        <v>6.9899999999999997E-3</v>
      </c>
      <c r="D6" s="2">
        <v>6.0180327868852475E-3</v>
      </c>
      <c r="E6" s="7">
        <v>9.3635839962984357E-2</v>
      </c>
      <c r="F6" s="10">
        <f t="shared" si="2"/>
        <v>0</v>
      </c>
      <c r="G6" s="2">
        <v>0.10886432839831534</v>
      </c>
      <c r="H6" s="17">
        <f t="shared" si="0"/>
        <v>3.4942370942152738E-2</v>
      </c>
      <c r="I6" s="17">
        <f t="shared" si="3"/>
        <v>0.20004366651513081</v>
      </c>
      <c r="J6" s="17">
        <f t="shared" si="4"/>
        <v>0.11090395472414698</v>
      </c>
      <c r="K6">
        <v>4.9510000000004488E-2</v>
      </c>
      <c r="L6">
        <f t="shared" si="5"/>
        <v>0.45478625302179931</v>
      </c>
      <c r="M6" s="1">
        <f>p</f>
        <v>1.1000000000000001</v>
      </c>
      <c r="N6" s="12">
        <f t="shared" si="1"/>
        <v>0</v>
      </c>
      <c r="Q6" s="13" t="s">
        <v>25</v>
      </c>
      <c r="R6">
        <f>409-211</f>
        <v>198</v>
      </c>
      <c r="S6" t="s">
        <v>11</v>
      </c>
      <c r="T6" t="s">
        <v>19</v>
      </c>
      <c r="U6">
        <v>0.11</v>
      </c>
      <c r="V6" t="s">
        <v>5</v>
      </c>
    </row>
    <row r="7" spans="2:22" x14ac:dyDescent="0.25">
      <c r="B7" s="8">
        <v>2.7777777777777701E-3</v>
      </c>
      <c r="C7" s="7">
        <v>6.9899999999999997E-3</v>
      </c>
      <c r="D7" s="2">
        <v>6.970491803278688E-3</v>
      </c>
      <c r="E7" s="7">
        <v>9.3635839962984357E-2</v>
      </c>
      <c r="F7" s="10">
        <f t="shared" si="2"/>
        <v>0</v>
      </c>
      <c r="G7" s="2">
        <v>0.11226014034161916</v>
      </c>
      <c r="H7" s="17">
        <f t="shared" si="0"/>
        <v>3.6748687064437055E-2</v>
      </c>
      <c r="I7" s="17">
        <f t="shared" si="3"/>
        <v>0.1902108771326543</v>
      </c>
      <c r="J7" s="17">
        <f t="shared" si="4"/>
        <v>0.11410418610000722</v>
      </c>
      <c r="K7">
        <v>5.3560000000005728E-2</v>
      </c>
      <c r="L7">
        <f t="shared" si="5"/>
        <v>0.47710612009763337</v>
      </c>
      <c r="M7" s="1">
        <f>p</f>
        <v>1.1000000000000001</v>
      </c>
      <c r="N7" s="12">
        <f t="shared" si="1"/>
        <v>0</v>
      </c>
      <c r="Q7" s="13" t="s">
        <v>24</v>
      </c>
      <c r="R7">
        <f>541-409</f>
        <v>132</v>
      </c>
      <c r="S7" t="s">
        <v>11</v>
      </c>
      <c r="T7" t="s">
        <v>20</v>
      </c>
      <c r="U7">
        <v>0.23200000000000001</v>
      </c>
      <c r="V7" t="s">
        <v>5</v>
      </c>
    </row>
    <row r="8" spans="2:22" x14ac:dyDescent="0.25">
      <c r="B8" s="8">
        <v>3.4722222222222199E-3</v>
      </c>
      <c r="C8" s="7">
        <v>6.9899999999999997E-3</v>
      </c>
      <c r="D8" s="2">
        <v>6.9114754098360707E-3</v>
      </c>
      <c r="E8" s="7">
        <v>9.3635839962984357E-2</v>
      </c>
      <c r="F8" s="10">
        <f t="shared" si="2"/>
        <v>1.1666666666666665E-2</v>
      </c>
      <c r="G8" s="2">
        <v>0.11693828375105696</v>
      </c>
      <c r="H8" s="17">
        <f t="shared" si="0"/>
        <v>3.9308084285084928E-2</v>
      </c>
      <c r="I8" s="17">
        <f t="shared" si="3"/>
        <v>0.17782601536377307</v>
      </c>
      <c r="J8" s="17">
        <f t="shared" si="4"/>
        <v>0.11855001115881215</v>
      </c>
      <c r="K8">
        <v>5.3320000000005655E-2</v>
      </c>
      <c r="L8">
        <f>K8/G8</f>
        <v>0.45596701345057766</v>
      </c>
      <c r="M8" s="1">
        <v>1.8</v>
      </c>
      <c r="N8" s="12">
        <f t="shared" si="1"/>
        <v>0.7</v>
      </c>
      <c r="Q8" s="13" t="s">
        <v>26</v>
      </c>
      <c r="R8">
        <f>R6+R7</f>
        <v>330</v>
      </c>
      <c r="S8" t="s">
        <v>11</v>
      </c>
    </row>
    <row r="9" spans="2:22" x14ac:dyDescent="0.25">
      <c r="B9" s="8">
        <v>4.1666666666666597E-3</v>
      </c>
      <c r="C9" s="7">
        <v>6.9899999999999997E-3</v>
      </c>
      <c r="D9" s="2">
        <v>6.9147540983606603E-3</v>
      </c>
      <c r="E9" s="7">
        <v>9.3635839962984357E-2</v>
      </c>
      <c r="F9" s="10">
        <f t="shared" si="2"/>
        <v>3.3333333333333327E-3</v>
      </c>
      <c r="G9" s="2">
        <v>0.12812662684527018</v>
      </c>
      <c r="H9" s="17">
        <f t="shared" si="0"/>
        <v>4.5762775849351262E-2</v>
      </c>
      <c r="I9" s="17">
        <f t="shared" si="3"/>
        <v>0.15274423087906042</v>
      </c>
      <c r="J9" s="17">
        <f t="shared" si="4"/>
        <v>0.12931576038588363</v>
      </c>
      <c r="K9">
        <v>5.3330000000005658E-2</v>
      </c>
      <c r="L9">
        <f t="shared" si="5"/>
        <v>0.41622886134674159</v>
      </c>
      <c r="M9" s="1">
        <v>1.3</v>
      </c>
      <c r="N9" s="12">
        <f t="shared" si="1"/>
        <v>0.19999999999999996</v>
      </c>
    </row>
    <row r="10" spans="2:22" x14ac:dyDescent="0.25">
      <c r="B10" s="8">
        <v>4.8611111111111103E-3</v>
      </c>
      <c r="C10" s="7">
        <v>8.4799999999999997E-3</v>
      </c>
      <c r="D10" s="2">
        <v>8.004918032786891E-3</v>
      </c>
      <c r="E10" s="7">
        <v>0.11357167992596873</v>
      </c>
      <c r="F10" s="10">
        <f t="shared" si="2"/>
        <v>1.0000000000000009E-4</v>
      </c>
      <c r="G10" s="2">
        <v>0.12817711602677523</v>
      </c>
      <c r="H10" s="17">
        <f t="shared" si="0"/>
        <v>4.5792969974118358E-2</v>
      </c>
      <c r="I10" s="17">
        <f t="shared" si="3"/>
        <v>0.18518126264343185</v>
      </c>
      <c r="J10" s="17">
        <f t="shared" si="4"/>
        <v>0.12992492948417664</v>
      </c>
      <c r="K10">
        <v>5.7630000000006974E-2</v>
      </c>
      <c r="L10">
        <f t="shared" si="5"/>
        <v>0.44961223802202338</v>
      </c>
      <c r="M10" s="1">
        <f>p+0.006</f>
        <v>1.1060000000000001</v>
      </c>
      <c r="N10" s="12">
        <f t="shared" si="1"/>
        <v>6.0000000000000053E-3</v>
      </c>
    </row>
    <row r="11" spans="2:22" x14ac:dyDescent="0.25">
      <c r="B11" s="8">
        <v>5.5555555555555497E-3</v>
      </c>
      <c r="C11" s="7">
        <v>8.4799999999999997E-3</v>
      </c>
      <c r="D11" s="2">
        <v>8.8393442622950891E-3</v>
      </c>
      <c r="E11" s="7">
        <v>0.11357167992596873</v>
      </c>
      <c r="F11" s="10">
        <f t="shared" si="2"/>
        <v>3.3333333333333362E-5</v>
      </c>
      <c r="G11" s="2">
        <v>0.13054187273236198</v>
      </c>
      <c r="H11" s="17">
        <f t="shared" si="0"/>
        <v>4.7217901823792222E-2</v>
      </c>
      <c r="I11" s="17">
        <f t="shared" si="3"/>
        <v>0.17959290168473951</v>
      </c>
      <c r="J11" s="17">
        <f t="shared" si="4"/>
        <v>0.13218578763223682</v>
      </c>
      <c r="K11">
        <v>6.0710000000007917E-2</v>
      </c>
      <c r="L11">
        <f t="shared" si="5"/>
        <v>0.46506150654415734</v>
      </c>
      <c r="M11" s="1">
        <f>p+0.002</f>
        <v>1.1020000000000001</v>
      </c>
      <c r="N11" s="12">
        <f t="shared" si="1"/>
        <v>2.0000000000000018E-3</v>
      </c>
    </row>
    <row r="12" spans="2:22" x14ac:dyDescent="0.25">
      <c r="B12" s="8">
        <v>6.2500000000000003E-3</v>
      </c>
      <c r="C12" s="7">
        <v>8.4799999999999997E-3</v>
      </c>
      <c r="D12" s="2">
        <v>8.6049180327868909E-3</v>
      </c>
      <c r="E12" s="7">
        <v>0.11357167992596873</v>
      </c>
      <c r="F12" s="10">
        <f t="shared" si="2"/>
        <v>9.9999999999999985E-3</v>
      </c>
      <c r="G12" s="2">
        <v>0.13438061944457688</v>
      </c>
      <c r="H12" s="17">
        <f t="shared" si="0"/>
        <v>4.9575765406827177E-2</v>
      </c>
      <c r="I12" s="17">
        <f t="shared" si="3"/>
        <v>0.17105131772372398</v>
      </c>
      <c r="J12" s="17">
        <f t="shared" si="4"/>
        <v>0.13587188108040882</v>
      </c>
      <c r="K12">
        <v>5.9860000000007657E-2</v>
      </c>
      <c r="L12">
        <f t="shared" si="5"/>
        <v>0.4454511390661951</v>
      </c>
      <c r="M12" s="1">
        <v>1.7</v>
      </c>
      <c r="N12" s="12">
        <f t="shared" si="1"/>
        <v>0.59999999999999987</v>
      </c>
    </row>
    <row r="13" spans="2:22" x14ac:dyDescent="0.25">
      <c r="B13" s="8">
        <v>6.9444444444444397E-3</v>
      </c>
      <c r="C13" s="7">
        <v>8.4799999999999997E-3</v>
      </c>
      <c r="D13" s="2">
        <v>8.6868852459016481E-3</v>
      </c>
      <c r="E13" s="7">
        <v>0.11357167992596873</v>
      </c>
      <c r="F13" s="10">
        <f t="shared" si="2"/>
        <v>1.8333333333333333E-2</v>
      </c>
      <c r="G13" s="2">
        <v>0.13713471936621613</v>
      </c>
      <c r="H13" s="17">
        <f t="shared" si="0"/>
        <v>5.1301529450013185E-2</v>
      </c>
      <c r="I13" s="17">
        <f t="shared" si="3"/>
        <v>0.165297216104691</v>
      </c>
      <c r="J13" s="17">
        <f t="shared" si="4"/>
        <v>0.1385273375951642</v>
      </c>
      <c r="K13">
        <v>6.0160000000007749E-2</v>
      </c>
      <c r="L13">
        <f t="shared" si="5"/>
        <v>0.43869269779414072</v>
      </c>
      <c r="M13" s="1">
        <v>2.2000000000000002</v>
      </c>
      <c r="N13" s="12">
        <f t="shared" si="1"/>
        <v>1.1000000000000001</v>
      </c>
    </row>
    <row r="14" spans="2:22" x14ac:dyDescent="0.25">
      <c r="B14" s="8">
        <v>7.63888888888888E-3</v>
      </c>
      <c r="C14" s="7">
        <v>9.9600000000000001E-3</v>
      </c>
      <c r="D14" s="2">
        <v>9.7852459016393514E-3</v>
      </c>
      <c r="E14" s="7">
        <v>0.13350751988895312</v>
      </c>
      <c r="F14" s="10">
        <f t="shared" si="2"/>
        <v>2.3333333333333331E-2</v>
      </c>
      <c r="G14" s="2">
        <v>0.13585251020853831</v>
      </c>
      <c r="H14" s="17">
        <f t="shared" si="0"/>
        <v>5.0494529771378603E-2</v>
      </c>
      <c r="I14" s="17">
        <f t="shared" si="3"/>
        <v>0.19724908906163424</v>
      </c>
      <c r="J14" s="17">
        <f t="shared" si="4"/>
        <v>0.13783554808497278</v>
      </c>
      <c r="K14">
        <v>6.401000000000788E-2</v>
      </c>
      <c r="L14">
        <f t="shared" si="5"/>
        <v>0.47117274389520158</v>
      </c>
      <c r="M14" s="1">
        <v>2.5</v>
      </c>
      <c r="N14" s="12">
        <f t="shared" si="1"/>
        <v>1.4</v>
      </c>
    </row>
    <row r="15" spans="2:22" x14ac:dyDescent="0.25">
      <c r="B15" s="8">
        <v>8.3333333333333297E-3</v>
      </c>
      <c r="C15" s="7">
        <v>9.9600000000000001E-3</v>
      </c>
      <c r="D15" s="2">
        <v>9.7344262295082033E-3</v>
      </c>
      <c r="E15" s="7">
        <v>0.13350751988895312</v>
      </c>
      <c r="F15" s="10">
        <f t="shared" si="2"/>
        <v>4.3333333333333335E-2</v>
      </c>
      <c r="G15" s="2">
        <v>0.1355620032534253</v>
      </c>
      <c r="H15" s="17">
        <f t="shared" si="0"/>
        <v>5.0312548404219969E-2</v>
      </c>
      <c r="I15" s="17">
        <f t="shared" si="3"/>
        <v>0.19796254246514383</v>
      </c>
      <c r="J15" s="17">
        <f t="shared" si="4"/>
        <v>0.13755941243891276</v>
      </c>
      <c r="K15">
        <v>6.3840000000007946E-2</v>
      </c>
      <c r="L15">
        <f t="shared" si="5"/>
        <v>0.47092841996929458</v>
      </c>
      <c r="M15" s="1">
        <v>3.7</v>
      </c>
      <c r="N15" s="12">
        <f t="shared" si="1"/>
        <v>2.6</v>
      </c>
    </row>
    <row r="16" spans="2:22" x14ac:dyDescent="0.25">
      <c r="B16" s="8">
        <v>9.02777777777777E-3</v>
      </c>
      <c r="C16" s="7">
        <v>9.9600000000000001E-3</v>
      </c>
      <c r="D16" s="2">
        <v>9.8409836065573766E-3</v>
      </c>
      <c r="E16" s="7">
        <v>0.13350751988895312</v>
      </c>
      <c r="F16" s="10">
        <f t="shared" si="2"/>
        <v>4.9999999999999996E-2</v>
      </c>
      <c r="G16" s="2">
        <v>0.13529897743937155</v>
      </c>
      <c r="H16" s="17">
        <f t="shared" si="0"/>
        <v>5.0148055553610613E-2</v>
      </c>
      <c r="I16" s="17">
        <f t="shared" si="3"/>
        <v>0.19861188813895875</v>
      </c>
      <c r="J16" s="17">
        <f t="shared" si="4"/>
        <v>0.13730951169574884</v>
      </c>
      <c r="K16">
        <v>6.4200000000007806E-2</v>
      </c>
      <c r="L16">
        <f t="shared" si="5"/>
        <v>0.47450469482503138</v>
      </c>
      <c r="M16" s="1">
        <v>4.0999999999999996</v>
      </c>
      <c r="N16" s="12">
        <f t="shared" si="1"/>
        <v>2.9999999999999996</v>
      </c>
    </row>
    <row r="17" spans="2:18" x14ac:dyDescent="0.25">
      <c r="B17" s="8">
        <v>9.7222222222222206E-3</v>
      </c>
      <c r="C17" s="7">
        <v>9.9600000000000001E-3</v>
      </c>
      <c r="D17" s="2">
        <v>9.804918032786894E-3</v>
      </c>
      <c r="E17" s="7">
        <v>0.13350751988895312</v>
      </c>
      <c r="F17" s="10">
        <f t="shared" si="2"/>
        <v>5.333333333333333E-2</v>
      </c>
      <c r="G17" s="2">
        <v>0.13408697587560081</v>
      </c>
      <c r="H17" s="17">
        <f t="shared" si="0"/>
        <v>4.9393445285355261E-2</v>
      </c>
      <c r="I17" s="17">
        <f t="shared" si="3"/>
        <v>0.20164618893173375</v>
      </c>
      <c r="J17" s="17">
        <f t="shared" si="4"/>
        <v>0.13615941142660451</v>
      </c>
      <c r="K17">
        <v>6.4080000000007853E-2</v>
      </c>
      <c r="L17">
        <f t="shared" si="5"/>
        <v>0.47789876370586559</v>
      </c>
      <c r="M17" s="1">
        <v>4.3</v>
      </c>
      <c r="N17" s="12">
        <f t="shared" si="1"/>
        <v>3.1999999999999997</v>
      </c>
    </row>
    <row r="18" spans="2:18" x14ac:dyDescent="0.25">
      <c r="B18" s="8">
        <v>1.0416666666666701E-2</v>
      </c>
      <c r="C18" s="7">
        <v>1.145E-2</v>
      </c>
      <c r="D18" s="2">
        <v>1.1488524590163933E-2</v>
      </c>
      <c r="E18" s="7">
        <v>0.15344335985193747</v>
      </c>
      <c r="F18" s="10">
        <f t="shared" si="2"/>
        <v>6.9999999999999993E-2</v>
      </c>
      <c r="G18" s="2">
        <v>0.13419529760102358</v>
      </c>
      <c r="H18" s="17">
        <f t="shared" si="0"/>
        <v>4.9460663352458294E-2</v>
      </c>
      <c r="I18" s="17">
        <f t="shared" si="3"/>
        <v>0.23149709736820406</v>
      </c>
      <c r="J18" s="17">
        <f t="shared" si="4"/>
        <v>0.13692674031712468</v>
      </c>
      <c r="K18">
        <v>6.9550000000005732E-2</v>
      </c>
      <c r="L18">
        <f t="shared" si="5"/>
        <v>0.5182744942880565</v>
      </c>
      <c r="M18" s="1">
        <v>5.3</v>
      </c>
      <c r="N18" s="12">
        <f t="shared" si="1"/>
        <v>4.1999999999999993</v>
      </c>
    </row>
    <row r="19" spans="2:18" x14ac:dyDescent="0.25">
      <c r="B19" s="8">
        <v>1.1111111111111099E-2</v>
      </c>
      <c r="C19" s="7">
        <v>1.145E-2</v>
      </c>
      <c r="D19" s="2">
        <v>1.16327868852459E-2</v>
      </c>
      <c r="E19" s="7">
        <v>0.15344335985193747</v>
      </c>
      <c r="F19" s="10">
        <f t="shared" si="2"/>
        <v>0.115</v>
      </c>
      <c r="G19" s="2">
        <v>0.14315558818971566</v>
      </c>
      <c r="H19" s="17">
        <f t="shared" si="0"/>
        <v>5.517358498285501E-2</v>
      </c>
      <c r="I19" s="17">
        <f t="shared" si="3"/>
        <v>0.20752684465869031</v>
      </c>
      <c r="J19" s="17">
        <f t="shared" si="4"/>
        <v>0.14535066419654502</v>
      </c>
      <c r="K19">
        <v>6.9990000000005562E-2</v>
      </c>
      <c r="L19">
        <f t="shared" si="5"/>
        <v>0.48890861254575646</v>
      </c>
      <c r="M19" s="1">
        <v>8</v>
      </c>
      <c r="N19" s="12">
        <f t="shared" si="1"/>
        <v>6.9</v>
      </c>
    </row>
    <row r="20" spans="2:18" x14ac:dyDescent="0.25">
      <c r="B20" s="8">
        <v>1.18055555555555E-2</v>
      </c>
      <c r="C20" s="7">
        <v>1.145E-2</v>
      </c>
      <c r="D20" s="2">
        <v>1.1560655737704923E-2</v>
      </c>
      <c r="E20" s="7">
        <v>0.15344335985193747</v>
      </c>
      <c r="F20" s="10">
        <f t="shared" si="2"/>
        <v>9.6666666666666679E-2</v>
      </c>
      <c r="G20" s="2">
        <v>0.13985001805547009</v>
      </c>
      <c r="H20" s="17">
        <f t="shared" si="0"/>
        <v>5.3030887265935876E-2</v>
      </c>
      <c r="I20" s="17">
        <f t="shared" si="3"/>
        <v>0.21591190700961269</v>
      </c>
      <c r="J20" s="17">
        <f t="shared" si="4"/>
        <v>0.14222606044020647</v>
      </c>
      <c r="K20">
        <v>6.9770000000005647E-2</v>
      </c>
      <c r="L20">
        <f t="shared" si="5"/>
        <v>0.49889160523620441</v>
      </c>
      <c r="M20" s="1">
        <v>6.9</v>
      </c>
      <c r="N20" s="12">
        <f t="shared" si="1"/>
        <v>5.8000000000000007</v>
      </c>
      <c r="R20" s="14"/>
    </row>
    <row r="21" spans="2:18" x14ac:dyDescent="0.25">
      <c r="B21" s="8">
        <v>1.2500000000000001E-2</v>
      </c>
      <c r="C21" s="7">
        <v>1.145E-2</v>
      </c>
      <c r="D21" s="2">
        <v>1.1624590163934426E-2</v>
      </c>
      <c r="E21" s="7">
        <v>0.15344335985193747</v>
      </c>
      <c r="F21" s="10">
        <f t="shared" si="2"/>
        <v>0.125</v>
      </c>
      <c r="G21" s="2">
        <v>0.13297440124801904</v>
      </c>
      <c r="H21" s="17">
        <f t="shared" si="0"/>
        <v>4.8705599674715556E-2</v>
      </c>
      <c r="I21" s="17">
        <f t="shared" si="3"/>
        <v>0.235085905449677</v>
      </c>
      <c r="J21" s="17">
        <f t="shared" si="4"/>
        <v>0.13579118936937962</v>
      </c>
      <c r="K21">
        <v>6.9970000000005569E-2</v>
      </c>
      <c r="L21">
        <f t="shared" si="5"/>
        <v>0.52619150259981284</v>
      </c>
      <c r="M21" s="1">
        <v>8.6</v>
      </c>
      <c r="N21" s="12">
        <f t="shared" si="1"/>
        <v>7.5</v>
      </c>
    </row>
    <row r="22" spans="2:18" x14ac:dyDescent="0.25">
      <c r="B22" s="8">
        <v>1.3194444444444399E-2</v>
      </c>
      <c r="C22" s="7">
        <v>1.2500000000000001E-2</v>
      </c>
      <c r="D22" s="2">
        <v>1.1847540983606559E-2</v>
      </c>
      <c r="E22" s="7">
        <v>0.16750000000000001</v>
      </c>
      <c r="F22" s="10">
        <f t="shared" si="2"/>
        <v>0.12333333333333334</v>
      </c>
      <c r="G22" s="2">
        <v>0.12914790177924446</v>
      </c>
      <c r="H22" s="17">
        <f t="shared" si="0"/>
        <v>4.6375393563943039E-2</v>
      </c>
      <c r="I22" s="17">
        <f t="shared" si="3"/>
        <v>0.26953949151428391</v>
      </c>
      <c r="J22" s="17">
        <f t="shared" si="4"/>
        <v>0.13285083437281117</v>
      </c>
      <c r="K22">
        <v>7.0650000000005306E-2</v>
      </c>
      <c r="L22">
        <f t="shared" si="5"/>
        <v>0.54704721506640508</v>
      </c>
      <c r="M22" s="1">
        <v>8.5</v>
      </c>
      <c r="N22" s="12">
        <f t="shared" si="1"/>
        <v>7.4</v>
      </c>
    </row>
    <row r="23" spans="2:18" x14ac:dyDescent="0.25">
      <c r="B23" s="8">
        <v>1.38888888888888E-2</v>
      </c>
      <c r="C23" s="7">
        <v>1.2500000000000001E-2</v>
      </c>
      <c r="D23" s="2">
        <v>1.2314754098360659E-2</v>
      </c>
      <c r="E23" s="7">
        <v>0.16750000000000001</v>
      </c>
      <c r="F23" s="10">
        <f t="shared" si="2"/>
        <v>0.14333333333333334</v>
      </c>
      <c r="G23" s="2">
        <v>0.12964433842743797</v>
      </c>
      <c r="H23" s="17">
        <f t="shared" si="0"/>
        <v>4.6674599813855445E-2</v>
      </c>
      <c r="I23" s="17">
        <f t="shared" si="3"/>
        <v>0.26781161595068143</v>
      </c>
      <c r="J23" s="17">
        <f t="shared" si="4"/>
        <v>0.1332999480929892</v>
      </c>
      <c r="K23">
        <v>7.2060000000004759E-2</v>
      </c>
      <c r="L23">
        <f t="shared" si="5"/>
        <v>0.55582835991204349</v>
      </c>
      <c r="M23" s="1">
        <v>9.6999999999999993</v>
      </c>
      <c r="N23" s="12">
        <f t="shared" si="1"/>
        <v>8.6</v>
      </c>
    </row>
    <row r="24" spans="2:18" x14ac:dyDescent="0.25">
      <c r="B24" s="8">
        <v>1.4583333333333301E-2</v>
      </c>
      <c r="C24" s="7">
        <v>1.2500000000000001E-2</v>
      </c>
      <c r="D24" s="2">
        <v>1.2447540983606563E-2</v>
      </c>
      <c r="E24" s="7">
        <v>0.16750000000000001</v>
      </c>
      <c r="F24" s="10" t="str">
        <f t="shared" si="2"/>
        <v/>
      </c>
      <c r="G24" s="2">
        <v>0.13678035247817019</v>
      </c>
      <c r="H24" s="17">
        <f t="shared" si="0"/>
        <v>5.1077879366313444E-2</v>
      </c>
      <c r="I24" s="17">
        <f t="shared" si="3"/>
        <v>0.2447243338031751</v>
      </c>
      <c r="J24" s="17">
        <f t="shared" si="4"/>
        <v>0.13983284990709005</v>
      </c>
      <c r="K24">
        <v>7.2460000000004604E-2</v>
      </c>
      <c r="L24">
        <f t="shared" si="5"/>
        <v>0.52975444709114228</v>
      </c>
      <c r="M24" s="1"/>
      <c r="N24" s="12" t="str">
        <f t="shared" si="1"/>
        <v/>
      </c>
    </row>
    <row r="25" spans="2:18" x14ac:dyDescent="0.25">
      <c r="B25" s="8">
        <v>1.5277777777777699E-2</v>
      </c>
      <c r="C25" s="7">
        <v>1.2500000000000001E-2</v>
      </c>
      <c r="D25" s="2">
        <v>1.2432786885245907E-2</v>
      </c>
      <c r="E25" s="7">
        <v>0.16750000000000001</v>
      </c>
      <c r="F25" s="10">
        <f t="shared" si="2"/>
        <v>0.14666666666666667</v>
      </c>
      <c r="G25" s="2">
        <v>0.13944505880825464</v>
      </c>
      <c r="H25" s="17">
        <f t="shared" si="0"/>
        <v>5.277121298124203E-2</v>
      </c>
      <c r="I25" s="17">
        <f t="shared" si="3"/>
        <v>0.23687156867975026</v>
      </c>
      <c r="J25" s="17">
        <f t="shared" si="4"/>
        <v>0.14230480091064024</v>
      </c>
      <c r="K25">
        <v>7.242000000000462E-2</v>
      </c>
      <c r="L25">
        <f t="shared" si="5"/>
        <v>0.5193443254205693</v>
      </c>
      <c r="M25" s="1">
        <v>9.9</v>
      </c>
      <c r="N25" s="12">
        <f t="shared" si="1"/>
        <v>8.8000000000000007</v>
      </c>
    </row>
    <row r="26" spans="2:18" x14ac:dyDescent="0.25">
      <c r="B26" s="8">
        <v>1.59722222222222E-2</v>
      </c>
      <c r="C26" s="7">
        <v>1.162E-2</v>
      </c>
      <c r="D26" s="2">
        <v>1.2013114754098364E-2</v>
      </c>
      <c r="E26" s="7">
        <v>0.15577303531589157</v>
      </c>
      <c r="F26" s="10" t="str">
        <f t="shared" si="2"/>
        <v/>
      </c>
      <c r="G26" s="2">
        <v>0.14059478591550745</v>
      </c>
      <c r="H26" s="17">
        <f t="shared" si="0"/>
        <v>5.3510068002202392E-2</v>
      </c>
      <c r="I26" s="17">
        <f t="shared" si="3"/>
        <v>0.21715539586908653</v>
      </c>
      <c r="J26" s="17">
        <f t="shared" si="4"/>
        <v>0.14299827551566338</v>
      </c>
      <c r="K26">
        <v>7.1160000000005108E-2</v>
      </c>
      <c r="L26">
        <f t="shared" si="5"/>
        <v>0.50613541275115126</v>
      </c>
      <c r="M26" s="1"/>
      <c r="N26" s="12" t="str">
        <f t="shared" si="1"/>
        <v/>
      </c>
    </row>
    <row r="27" spans="2:18" x14ac:dyDescent="0.25">
      <c r="B27" s="8">
        <v>1.6666666666666601E-2</v>
      </c>
      <c r="C27" s="7">
        <v>1.162E-2</v>
      </c>
      <c r="D27" s="2">
        <v>1.1322950819672131E-2</v>
      </c>
      <c r="E27" s="7">
        <v>0.15577303531589157</v>
      </c>
      <c r="F27" s="10">
        <f t="shared" si="2"/>
        <v>0.12333333333333334</v>
      </c>
      <c r="G27" s="2">
        <v>0.13553231560865561</v>
      </c>
      <c r="H27" s="17">
        <f t="shared" si="0"/>
        <v>5.0293969128172702E-2</v>
      </c>
      <c r="I27" s="17">
        <f t="shared" si="3"/>
        <v>0.23104161794005104</v>
      </c>
      <c r="J27" s="17">
        <f t="shared" si="4"/>
        <v>0.13825302046188478</v>
      </c>
      <c r="K27">
        <v>6.9030000000005934E-2</v>
      </c>
      <c r="L27">
        <f t="shared" si="5"/>
        <v>0.50932502473673824</v>
      </c>
      <c r="M27" s="1">
        <v>8.5</v>
      </c>
      <c r="N27" s="12">
        <f t="shared" si="1"/>
        <v>7.4</v>
      </c>
    </row>
    <row r="28" spans="2:18" x14ac:dyDescent="0.25">
      <c r="B28" s="8">
        <v>1.7361111111111101E-2</v>
      </c>
      <c r="C28" s="7">
        <v>1.162E-2</v>
      </c>
      <c r="D28" s="2">
        <v>1.1183606557377055E-2</v>
      </c>
      <c r="E28" s="7">
        <v>0.15577303531589157</v>
      </c>
      <c r="F28" s="10" t="str">
        <f t="shared" si="2"/>
        <v/>
      </c>
      <c r="G28" s="2">
        <v>0.1320901204018709</v>
      </c>
      <c r="H28" s="17">
        <f t="shared" si="0"/>
        <v>4.8162214101315097E-2</v>
      </c>
      <c r="I28" s="17">
        <f t="shared" si="3"/>
        <v>0.24126797774612088</v>
      </c>
      <c r="J28" s="17">
        <f t="shared" si="4"/>
        <v>0.13505700302601478</v>
      </c>
      <c r="K28">
        <v>6.8590000000006104E-2</v>
      </c>
      <c r="L28">
        <f t="shared" si="5"/>
        <v>0.51926669300722816</v>
      </c>
      <c r="M28" s="1"/>
      <c r="N28" s="12" t="str">
        <f t="shared" si="1"/>
        <v/>
      </c>
    </row>
    <row r="29" spans="2:18" x14ac:dyDescent="0.25">
      <c r="B29" s="8">
        <v>1.8055555555555498E-2</v>
      </c>
      <c r="C29" s="7">
        <v>1.162E-2</v>
      </c>
      <c r="D29" s="2">
        <v>1.1213114754098365E-2</v>
      </c>
      <c r="E29" s="7">
        <v>0.15577303531589157</v>
      </c>
      <c r="F29" s="10">
        <f t="shared" si="2"/>
        <v>0.125</v>
      </c>
      <c r="G29" s="2">
        <v>0.13296587846426322</v>
      </c>
      <c r="H29" s="17">
        <f t="shared" si="0"/>
        <v>4.8700348446616679E-2</v>
      </c>
      <c r="I29" s="17">
        <f t="shared" si="3"/>
        <v>0.23860198891055917</v>
      </c>
      <c r="J29" s="17">
        <f t="shared" si="4"/>
        <v>0.13586755578903767</v>
      </c>
      <c r="K29">
        <v>6.868000000000607E-2</v>
      </c>
      <c r="L29">
        <f t="shared" si="5"/>
        <v>0.51652349304385603</v>
      </c>
      <c r="M29" s="1">
        <v>8.6</v>
      </c>
      <c r="N29" s="12">
        <f t="shared" si="1"/>
        <v>7.5</v>
      </c>
    </row>
    <row r="30" spans="2:18" x14ac:dyDescent="0.25">
      <c r="B30" s="8">
        <v>1.8749999999999999E-2</v>
      </c>
      <c r="C30" s="7">
        <v>1.0749999999999999E-2</v>
      </c>
      <c r="D30" s="2">
        <v>1.1039344262295081E-2</v>
      </c>
      <c r="E30" s="7">
        <v>0.14404607063178312</v>
      </c>
      <c r="F30" s="10" t="str">
        <f t="shared" si="2"/>
        <v/>
      </c>
      <c r="G30" s="2">
        <v>0.13295300739625221</v>
      </c>
      <c r="H30" s="17">
        <f t="shared" si="0"/>
        <v>4.8692418584042121E-2</v>
      </c>
      <c r="I30" s="17">
        <f t="shared" si="3"/>
        <v>0.22077358883797729</v>
      </c>
      <c r="J30" s="17">
        <f t="shared" si="4"/>
        <v>0.13543725701543674</v>
      </c>
      <c r="K30">
        <v>6.8130000000006283E-2</v>
      </c>
      <c r="L30">
        <f t="shared" si="5"/>
        <v>0.51243669725312879</v>
      </c>
      <c r="M30" s="1"/>
      <c r="N30" s="12" t="str">
        <f t="shared" si="1"/>
        <v/>
      </c>
    </row>
    <row r="31" spans="2:18" x14ac:dyDescent="0.25">
      <c r="B31" s="8">
        <v>1.94444444444444E-2</v>
      </c>
      <c r="C31" s="7">
        <v>1.0749999999999999E-2</v>
      </c>
      <c r="D31" s="2">
        <v>1.1042622950819677E-2</v>
      </c>
      <c r="E31" s="7">
        <v>0.14404607063178312</v>
      </c>
      <c r="F31" s="10">
        <f t="shared" si="2"/>
        <v>0.12166666666666667</v>
      </c>
      <c r="G31" s="2">
        <v>0.13193234258984479</v>
      </c>
      <c r="H31" s="17">
        <f t="shared" si="0"/>
        <v>4.8065569486162231E-2</v>
      </c>
      <c r="I31" s="17">
        <f t="shared" si="3"/>
        <v>0.2236528166610999</v>
      </c>
      <c r="J31" s="17">
        <f t="shared" si="4"/>
        <v>0.1344818116214678</v>
      </c>
      <c r="K31">
        <v>6.8140000000006279E-2</v>
      </c>
      <c r="L31">
        <f t="shared" si="5"/>
        <v>0.51647684458875975</v>
      </c>
      <c r="M31" s="1">
        <v>8.4</v>
      </c>
      <c r="N31" s="12">
        <f t="shared" si="1"/>
        <v>7.3000000000000007</v>
      </c>
    </row>
    <row r="32" spans="2:18" x14ac:dyDescent="0.25">
      <c r="B32" s="8">
        <v>2.01388888888888E-2</v>
      </c>
      <c r="C32" s="7">
        <v>1.0749999999999999E-2</v>
      </c>
      <c r="D32" s="2">
        <v>1.100655737704918E-2</v>
      </c>
      <c r="E32" s="7">
        <v>0.14404607063178312</v>
      </c>
      <c r="F32" s="10" t="str">
        <f t="shared" si="2"/>
        <v/>
      </c>
      <c r="G32" s="2">
        <v>0.1327821925123876</v>
      </c>
      <c r="H32" s="17">
        <f t="shared" si="0"/>
        <v>4.8587238526870399E-2</v>
      </c>
      <c r="I32" s="17">
        <f t="shared" si="3"/>
        <v>0.22125151224749853</v>
      </c>
      <c r="J32" s="17">
        <f t="shared" si="4"/>
        <v>0.1352772094171687</v>
      </c>
      <c r="K32">
        <v>6.8030000000006322E-2</v>
      </c>
      <c r="L32">
        <f t="shared" si="5"/>
        <v>0.51234279772613056</v>
      </c>
      <c r="M32" s="1"/>
      <c r="N32" s="12" t="str">
        <f t="shared" si="1"/>
        <v/>
      </c>
    </row>
    <row r="33" spans="2:14" x14ac:dyDescent="0.25">
      <c r="B33" s="8">
        <v>2.0833333333333301E-2</v>
      </c>
      <c r="C33" s="7">
        <v>1.0749999999999999E-2</v>
      </c>
      <c r="D33" s="2">
        <v>1.1011475409836071E-2</v>
      </c>
      <c r="E33" s="7">
        <v>0.14404607063178312</v>
      </c>
      <c r="F33" s="10">
        <f t="shared" si="2"/>
        <v>0.11666666666666667</v>
      </c>
      <c r="G33" s="2">
        <v>0.13137465757077035</v>
      </c>
      <c r="H33" s="17">
        <f t="shared" si="0"/>
        <v>4.7724717029752513E-2</v>
      </c>
      <c r="I33" s="17">
        <f t="shared" si="3"/>
        <v>0.22525015692179465</v>
      </c>
      <c r="J33" s="17">
        <f t="shared" si="4"/>
        <v>0.13396067353373126</v>
      </c>
      <c r="K33">
        <v>6.8040000000006318E-2</v>
      </c>
      <c r="L33">
        <f t="shared" si="5"/>
        <v>0.51790810539965648</v>
      </c>
      <c r="M33" s="1">
        <v>8.1</v>
      </c>
      <c r="N33" s="12">
        <f t="shared" si="1"/>
        <v>7</v>
      </c>
    </row>
    <row r="34" spans="2:14" x14ac:dyDescent="0.25">
      <c r="B34" s="8">
        <v>2.1527777777777701E-2</v>
      </c>
      <c r="C34" s="7">
        <v>9.8700000000000003E-3</v>
      </c>
      <c r="D34" s="2">
        <v>1.0234426229508205E-2</v>
      </c>
      <c r="E34" s="7">
        <v>0.13231910594767465</v>
      </c>
      <c r="F34" s="10" t="str">
        <f t="shared" si="2"/>
        <v/>
      </c>
      <c r="G34" s="2">
        <v>0.1288172486810169</v>
      </c>
      <c r="H34" s="17">
        <f t="shared" si="0"/>
        <v>4.6176620263824804E-2</v>
      </c>
      <c r="I34" s="17">
        <f t="shared" si="3"/>
        <v>0.21374453010222255</v>
      </c>
      <c r="J34" s="17">
        <f t="shared" si="4"/>
        <v>0.13114582789348478</v>
      </c>
      <c r="K34">
        <v>6.5520000000007295E-2</v>
      </c>
      <c r="L34">
        <f t="shared" si="5"/>
        <v>0.50862753762309332</v>
      </c>
      <c r="M34" s="1"/>
      <c r="N34" s="12" t="str">
        <f t="shared" si="1"/>
        <v/>
      </c>
    </row>
    <row r="35" spans="2:14" x14ac:dyDescent="0.25">
      <c r="B35" s="8">
        <v>2.2222222222222199E-2</v>
      </c>
      <c r="C35" s="7">
        <v>9.8700000000000003E-3</v>
      </c>
      <c r="D35" s="2">
        <v>9.9573770491803246E-3</v>
      </c>
      <c r="E35" s="7">
        <v>0.13231910594767465</v>
      </c>
      <c r="F35" s="10">
        <f t="shared" si="2"/>
        <v>9.166666666666666E-2</v>
      </c>
      <c r="G35" s="2">
        <v>0.12933099798829575</v>
      </c>
      <c r="H35" s="17">
        <f t="shared" si="0"/>
        <v>4.6485639271722994E-2</v>
      </c>
      <c r="I35" s="17">
        <f t="shared" si="3"/>
        <v>0.2123236370335102</v>
      </c>
      <c r="J35" s="17">
        <f t="shared" si="4"/>
        <v>0.13162872106898577</v>
      </c>
      <c r="K35">
        <v>6.4600000000007651E-2</v>
      </c>
      <c r="L35">
        <f t="shared" si="5"/>
        <v>0.49949355533353146</v>
      </c>
      <c r="M35" s="1">
        <v>6.6</v>
      </c>
      <c r="N35" s="12">
        <f t="shared" si="1"/>
        <v>5.5</v>
      </c>
    </row>
    <row r="36" spans="2:14" x14ac:dyDescent="0.25">
      <c r="B36" s="8">
        <v>2.2916666666666599E-2</v>
      </c>
      <c r="C36" s="7">
        <v>9.8700000000000003E-3</v>
      </c>
      <c r="D36" s="2">
        <v>9.7573770491803311E-3</v>
      </c>
      <c r="E36" s="7">
        <v>0.13231910594767465</v>
      </c>
      <c r="F36" s="10" t="str">
        <f t="shared" si="2"/>
        <v/>
      </c>
      <c r="G36" s="2">
        <v>0.12889046736507193</v>
      </c>
      <c r="H36" s="17">
        <f t="shared" ref="H36:H58" si="6">G36*(w+G36/TAN(RADIANS(alpha)))</f>
        <v>4.6220600519282826E-2</v>
      </c>
      <c r="I36" s="17">
        <f t="shared" si="3"/>
        <v>0.21354114592003892</v>
      </c>
      <c r="J36" s="17">
        <f t="shared" si="4"/>
        <v>0.13121461726317812</v>
      </c>
      <c r="K36">
        <v>6.3920000000007915E-2</v>
      </c>
      <c r="L36">
        <f t="shared" si="5"/>
        <v>0.4959249609900136</v>
      </c>
      <c r="M36" s="1"/>
      <c r="N36" s="12" t="str">
        <f t="shared" ref="N36:N58" si="7">IF(ISNUMBER(M36),M36-p,"")</f>
        <v/>
      </c>
    </row>
    <row r="37" spans="2:14" x14ac:dyDescent="0.25">
      <c r="B37" s="8">
        <v>2.36111111111111E-2</v>
      </c>
      <c r="C37" s="7">
        <v>9.8700000000000003E-3</v>
      </c>
      <c r="D37" s="2">
        <v>9.6819672131147581E-3</v>
      </c>
      <c r="E37" s="7">
        <v>0.13231910594767465</v>
      </c>
      <c r="F37" s="10">
        <f t="shared" si="2"/>
        <v>7.6666666666666661E-2</v>
      </c>
      <c r="G37" s="2">
        <v>0.1284236485262204</v>
      </c>
      <c r="H37" s="17">
        <f t="shared" si="6"/>
        <v>4.5940541794437947E-2</v>
      </c>
      <c r="I37" s="17">
        <f t="shared" si="3"/>
        <v>0.21484291683288262</v>
      </c>
      <c r="J37" s="17">
        <f t="shared" si="4"/>
        <v>0.13077622135564246</v>
      </c>
      <c r="K37">
        <v>6.3660000000008016E-2</v>
      </c>
      <c r="L37">
        <f t="shared" si="5"/>
        <v>0.49570309464467893</v>
      </c>
      <c r="M37" s="1">
        <v>5.7</v>
      </c>
      <c r="N37" s="12">
        <f t="shared" si="7"/>
        <v>4.5999999999999996</v>
      </c>
    </row>
    <row r="38" spans="2:14" x14ac:dyDescent="0.25">
      <c r="B38" s="8">
        <v>2.43055555555555E-2</v>
      </c>
      <c r="C38" s="7">
        <v>8.9999999999999993E-3</v>
      </c>
      <c r="D38" s="2">
        <v>9.2803278688524653E-3</v>
      </c>
      <c r="E38" s="7">
        <v>0.12059214126356621</v>
      </c>
      <c r="F38" s="10" t="str">
        <f t="shared" si="2"/>
        <v/>
      </c>
      <c r="G38" s="2">
        <v>0.13151943988425821</v>
      </c>
      <c r="H38" s="17">
        <f t="shared" si="6"/>
        <v>4.7813094441352982E-2</v>
      </c>
      <c r="I38" s="17">
        <f t="shared" si="3"/>
        <v>0.18823295386244662</v>
      </c>
      <c r="J38" s="17">
        <f t="shared" si="4"/>
        <v>0.13332533412074046</v>
      </c>
      <c r="K38">
        <v>6.2270000000008395E-2</v>
      </c>
      <c r="L38">
        <f t="shared" si="5"/>
        <v>0.47346612831386914</v>
      </c>
      <c r="M38" s="1"/>
      <c r="N38" s="12" t="str">
        <f t="shared" si="7"/>
        <v/>
      </c>
    </row>
    <row r="39" spans="2:14" x14ac:dyDescent="0.25">
      <c r="B39" s="8">
        <v>2.5000000000000001E-2</v>
      </c>
      <c r="C39" s="7">
        <v>8.9999999999999993E-3</v>
      </c>
      <c r="D39" s="2">
        <v>8.927868852459022E-3</v>
      </c>
      <c r="E39" s="7">
        <v>0.12059214126356621</v>
      </c>
      <c r="F39" s="10">
        <f t="shared" si="2"/>
        <v>6.6666666666666666E-2</v>
      </c>
      <c r="G39" s="2">
        <v>0.13529189525245566</v>
      </c>
      <c r="H39" s="17">
        <f t="shared" si="6"/>
        <v>5.0143630042696861E-2</v>
      </c>
      <c r="I39" s="17">
        <f t="shared" si="3"/>
        <v>0.17948441292217132</v>
      </c>
      <c r="J39" s="17">
        <f t="shared" si="4"/>
        <v>0.13693382463482143</v>
      </c>
      <c r="K39">
        <v>6.1030000000008015E-2</v>
      </c>
      <c r="L39">
        <f t="shared" si="5"/>
        <v>0.45109871427350168</v>
      </c>
      <c r="M39" s="1">
        <v>5.0999999999999996</v>
      </c>
      <c r="N39" s="12">
        <f t="shared" si="7"/>
        <v>3.9999999999999996</v>
      </c>
    </row>
    <row r="40" spans="2:14" x14ac:dyDescent="0.25">
      <c r="B40" s="8">
        <v>2.5694444444444402E-2</v>
      </c>
      <c r="C40" s="7">
        <v>8.9999999999999993E-3</v>
      </c>
      <c r="D40" s="2">
        <v>8.9950819672131241E-3</v>
      </c>
      <c r="E40" s="7">
        <v>0.12059214126356621</v>
      </c>
      <c r="F40" s="10" t="str">
        <f t="shared" si="2"/>
        <v/>
      </c>
      <c r="G40" s="2">
        <v>0.12999828064406188</v>
      </c>
      <c r="H40" s="17">
        <f t="shared" si="6"/>
        <v>4.6888489149623437E-2</v>
      </c>
      <c r="I40" s="17">
        <f t="shared" si="3"/>
        <v>0.19194476433822732</v>
      </c>
      <c r="J40" s="17">
        <f t="shared" si="4"/>
        <v>0.13187609881719428</v>
      </c>
      <c r="K40">
        <v>6.1270000000008089E-2</v>
      </c>
      <c r="L40">
        <f t="shared" si="5"/>
        <v>0.47131392581850123</v>
      </c>
      <c r="M40" s="1"/>
      <c r="N40" s="12" t="str">
        <f t="shared" si="7"/>
        <v/>
      </c>
    </row>
    <row r="41" spans="2:14" x14ac:dyDescent="0.25">
      <c r="B41" s="8">
        <v>2.6388888888888799E-2</v>
      </c>
      <c r="C41" s="7">
        <v>8.9999999999999993E-3</v>
      </c>
      <c r="D41" s="2">
        <v>8.7344262295082058E-3</v>
      </c>
      <c r="E41" s="7">
        <v>0.12059214126356621</v>
      </c>
      <c r="F41" s="10">
        <f t="shared" si="2"/>
        <v>6.5000000000000002E-2</v>
      </c>
      <c r="G41" s="2">
        <v>0.12881234055584712</v>
      </c>
      <c r="H41" s="17">
        <f t="shared" si="6"/>
        <v>4.6173672821618751E-2</v>
      </c>
      <c r="I41" s="17">
        <f t="shared" si="3"/>
        <v>0.19491626829794126</v>
      </c>
      <c r="J41" s="17">
        <f t="shared" si="4"/>
        <v>0.13074874991605073</v>
      </c>
      <c r="K41">
        <v>6.0330000000007801E-2</v>
      </c>
      <c r="L41">
        <f t="shared" si="5"/>
        <v>0.46835574712541989</v>
      </c>
      <c r="M41" s="1">
        <v>5</v>
      </c>
      <c r="N41" s="12">
        <f t="shared" si="7"/>
        <v>3.9</v>
      </c>
    </row>
    <row r="42" spans="2:14" x14ac:dyDescent="0.25">
      <c r="B42" s="8">
        <v>2.70833333333333E-2</v>
      </c>
      <c r="C42" s="7">
        <v>8.1200000000000005E-3</v>
      </c>
      <c r="D42" s="2">
        <v>8.159016393442629E-3</v>
      </c>
      <c r="E42" s="7">
        <v>0.10886517657945778</v>
      </c>
      <c r="F42" s="10" t="str">
        <f t="shared" si="2"/>
        <v/>
      </c>
      <c r="G42" s="2">
        <v>0.13209086566677788</v>
      </c>
      <c r="H42" s="17">
        <f t="shared" si="6"/>
        <v>4.8162670825024803E-2</v>
      </c>
      <c r="I42" s="17">
        <f t="shared" si="3"/>
        <v>0.16859530131748707</v>
      </c>
      <c r="J42" s="17">
        <f t="shared" si="4"/>
        <v>0.13353961060186118</v>
      </c>
      <c r="K42">
        <v>5.8210000000007152E-2</v>
      </c>
      <c r="L42">
        <f t="shared" si="5"/>
        <v>0.44068149380481747</v>
      </c>
      <c r="M42" s="1"/>
      <c r="N42" s="12" t="str">
        <f t="shared" si="7"/>
        <v/>
      </c>
    </row>
    <row r="43" spans="2:14" x14ac:dyDescent="0.25">
      <c r="B43" s="8">
        <v>2.77777777777777E-2</v>
      </c>
      <c r="C43" s="7">
        <v>8.1200000000000005E-3</v>
      </c>
      <c r="D43" s="2">
        <v>7.9426229508196746E-3</v>
      </c>
      <c r="E43" s="7">
        <v>0.10886517657945778</v>
      </c>
      <c r="F43" s="10">
        <f t="shared" si="2"/>
        <v>4.6666666666666662E-2</v>
      </c>
      <c r="G43" s="2">
        <v>0.13666080596170121</v>
      </c>
      <c r="H43" s="17">
        <f t="shared" si="6"/>
        <v>5.1002536938467277E-2</v>
      </c>
      <c r="I43" s="17">
        <f t="shared" si="3"/>
        <v>0.15920776666063666</v>
      </c>
      <c r="J43" s="17">
        <f t="shared" si="4"/>
        <v>0.13795270774381477</v>
      </c>
      <c r="K43">
        <v>5.7390000000006901E-2</v>
      </c>
      <c r="L43">
        <f t="shared" si="5"/>
        <v>0.41994483784978026</v>
      </c>
      <c r="M43" s="1">
        <v>3.9</v>
      </c>
      <c r="N43" s="12">
        <f t="shared" si="7"/>
        <v>2.8</v>
      </c>
    </row>
    <row r="44" spans="2:14" x14ac:dyDescent="0.25">
      <c r="B44" s="8">
        <v>2.8472222222222201E-2</v>
      </c>
      <c r="C44" s="7">
        <v>8.1200000000000005E-3</v>
      </c>
      <c r="D44" s="2">
        <v>7.9688524590163963E-3</v>
      </c>
      <c r="E44" s="7">
        <v>0.10886517657945778</v>
      </c>
      <c r="F44" s="10" t="str">
        <f t="shared" si="2"/>
        <v/>
      </c>
      <c r="G44" s="2">
        <v>0.13603444635210607</v>
      </c>
      <c r="H44" s="17">
        <f t="shared" si="6"/>
        <v>5.0608660984000631E-2</v>
      </c>
      <c r="I44" s="17">
        <f t="shared" si="3"/>
        <v>0.16044684530513559</v>
      </c>
      <c r="J44" s="17">
        <f t="shared" si="4"/>
        <v>0.13734653555538692</v>
      </c>
      <c r="K44">
        <v>5.7490000000006931E-2</v>
      </c>
      <c r="L44">
        <f t="shared" si="5"/>
        <v>0.4226135478303939</v>
      </c>
      <c r="M44" s="1"/>
      <c r="N44" s="12" t="str">
        <f t="shared" si="7"/>
        <v/>
      </c>
    </row>
    <row r="45" spans="2:14" x14ac:dyDescent="0.25">
      <c r="B45" s="8">
        <v>2.9166666666666601E-2</v>
      </c>
      <c r="C45" s="7">
        <v>8.1200000000000005E-3</v>
      </c>
      <c r="D45" s="2">
        <v>7.8590163934426256E-3</v>
      </c>
      <c r="E45" s="7">
        <v>0.10886517657945778</v>
      </c>
      <c r="F45" s="10">
        <f t="shared" si="2"/>
        <v>4.9999999999999966E-3</v>
      </c>
      <c r="G45" s="2">
        <v>0.14176705575090909</v>
      </c>
      <c r="H45" s="17">
        <f t="shared" si="6"/>
        <v>5.4268524814421563E-2</v>
      </c>
      <c r="I45" s="17">
        <f t="shared" si="3"/>
        <v>0.14962632626863215</v>
      </c>
      <c r="J45" s="17">
        <f t="shared" si="4"/>
        <v>0.14290813819294004</v>
      </c>
      <c r="K45">
        <v>5.7070000000006803E-2</v>
      </c>
      <c r="L45">
        <f t="shared" si="5"/>
        <v>0.4025617919319795</v>
      </c>
      <c r="M45" s="1">
        <v>1.4</v>
      </c>
      <c r="N45" s="12">
        <f t="shared" si="7"/>
        <v>0.29999999999999982</v>
      </c>
    </row>
    <row r="46" spans="2:14" x14ac:dyDescent="0.25">
      <c r="B46" s="8">
        <v>2.9861111111111099E-2</v>
      </c>
      <c r="C46" s="7">
        <v>7.2500000000000004E-3</v>
      </c>
      <c r="D46" s="2">
        <v>7.1983606557377063E-3</v>
      </c>
      <c r="E46" s="7">
        <v>9.7138211895349325E-2</v>
      </c>
      <c r="F46" s="10">
        <f t="shared" si="2"/>
        <v>1.3333333333333345E-4</v>
      </c>
      <c r="G46" s="2">
        <v>0.14575512887014633</v>
      </c>
      <c r="H46" s="17">
        <f t="shared" si="6"/>
        <v>5.6887474546133757E-2</v>
      </c>
      <c r="I46" s="17">
        <f t="shared" si="3"/>
        <v>0.12744457471249673</v>
      </c>
      <c r="J46" s="17">
        <f t="shared" si="4"/>
        <v>0.14658296371334964</v>
      </c>
      <c r="K46">
        <v>5.448000000000601E-2</v>
      </c>
      <c r="L46">
        <f t="shared" si="5"/>
        <v>0.37377758451671639</v>
      </c>
      <c r="M46" s="1">
        <f>p+0.008</f>
        <v>1.1080000000000001</v>
      </c>
      <c r="N46" s="12">
        <f t="shared" si="7"/>
        <v>8.0000000000000071E-3</v>
      </c>
    </row>
    <row r="47" spans="2:14" x14ac:dyDescent="0.25">
      <c r="B47" s="8">
        <v>3.0555555555555499E-2</v>
      </c>
      <c r="C47" s="7">
        <v>7.2500000000000004E-3</v>
      </c>
      <c r="D47" s="2">
        <v>7.0950819672131182E-3</v>
      </c>
      <c r="E47" s="7">
        <v>9.7138211895349325E-2</v>
      </c>
      <c r="F47" s="10">
        <f t="shared" si="2"/>
        <v>6.6666666666666724E-5</v>
      </c>
      <c r="G47" s="2">
        <v>0.14756318198234644</v>
      </c>
      <c r="H47" s="17">
        <f t="shared" si="6"/>
        <v>5.8094507786538616E-2</v>
      </c>
      <c r="I47" s="17">
        <f t="shared" si="3"/>
        <v>0.12479665077186412</v>
      </c>
      <c r="J47" s="17">
        <f t="shared" si="4"/>
        <v>0.14835697423738592</v>
      </c>
      <c r="K47">
        <v>5.4070000000005884E-2</v>
      </c>
      <c r="L47">
        <f t="shared" si="5"/>
        <v>0.36641931458535837</v>
      </c>
      <c r="M47" s="1">
        <f>p+0.004</f>
        <v>1.1040000000000001</v>
      </c>
      <c r="N47" s="12">
        <f t="shared" si="7"/>
        <v>4.0000000000000036E-3</v>
      </c>
    </row>
    <row r="48" spans="2:14" x14ac:dyDescent="0.25">
      <c r="B48" s="8">
        <v>3.125E-2</v>
      </c>
      <c r="C48" s="7">
        <v>7.2500000000000004E-3</v>
      </c>
      <c r="D48" s="2">
        <v>7.0918032786885278E-3</v>
      </c>
      <c r="E48" s="7">
        <v>9.7138211895349325E-2</v>
      </c>
      <c r="F48" s="10">
        <f t="shared" si="2"/>
        <v>6.6666666666666724E-5</v>
      </c>
      <c r="G48" s="2">
        <v>0.14870375511832931</v>
      </c>
      <c r="H48" s="17">
        <f t="shared" si="6"/>
        <v>5.8862259685350693E-2</v>
      </c>
      <c r="I48" s="17">
        <f t="shared" si="3"/>
        <v>0.1231689037892023</v>
      </c>
      <c r="J48" s="17">
        <f t="shared" si="4"/>
        <v>0.14947697524374387</v>
      </c>
      <c r="K48">
        <v>5.4050000000005878E-2</v>
      </c>
      <c r="L48">
        <f t="shared" si="5"/>
        <v>0.36347434506274712</v>
      </c>
      <c r="M48" s="1">
        <f>p+0.004</f>
        <v>1.1040000000000001</v>
      </c>
      <c r="N48" s="12">
        <f t="shared" si="7"/>
        <v>4.0000000000000036E-3</v>
      </c>
    </row>
    <row r="49" spans="2:14" x14ac:dyDescent="0.25">
      <c r="B49" s="8">
        <v>3.19444444444444E-2</v>
      </c>
      <c r="C49" s="7">
        <v>7.2500000000000004E-3</v>
      </c>
      <c r="D49" s="2">
        <v>7.140983606557379E-3</v>
      </c>
      <c r="E49" s="7">
        <v>9.7138211895349325E-2</v>
      </c>
      <c r="F49" s="10">
        <f t="shared" si="2"/>
        <v>0</v>
      </c>
      <c r="G49" s="2">
        <v>0.14869541926973753</v>
      </c>
      <c r="H49" s="17">
        <f t="shared" si="6"/>
        <v>5.8856630855251515E-2</v>
      </c>
      <c r="I49" s="17">
        <f t="shared" si="3"/>
        <v>0.12318068320679479</v>
      </c>
      <c r="J49" s="17">
        <f t="shared" si="4"/>
        <v>0.14946878729803992</v>
      </c>
      <c r="K49">
        <v>5.4250000000005939E-2</v>
      </c>
      <c r="L49">
        <f t="shared" si="5"/>
        <v>0.36483975274043218</v>
      </c>
      <c r="M49" s="1">
        <f t="shared" ref="M49:M58" si="8">p</f>
        <v>1.1000000000000001</v>
      </c>
      <c r="N49" s="12">
        <f t="shared" si="7"/>
        <v>0</v>
      </c>
    </row>
    <row r="50" spans="2:14" x14ac:dyDescent="0.25">
      <c r="B50" s="8">
        <v>3.2638888888888801E-2</v>
      </c>
      <c r="C50" s="7">
        <v>6.3699999999999998E-3</v>
      </c>
      <c r="D50" s="2">
        <v>6.2606557377049175E-3</v>
      </c>
      <c r="E50" s="7">
        <v>8.5411247211240882E-2</v>
      </c>
      <c r="F50" s="10">
        <f t="shared" si="2"/>
        <v>0</v>
      </c>
      <c r="G50" s="2">
        <v>0.14825884560158364</v>
      </c>
      <c r="H50" s="17">
        <f t="shared" si="6"/>
        <v>5.8562196951195661E-2</v>
      </c>
      <c r="I50" s="17">
        <f t="shared" si="3"/>
        <v>0.10877324164099592</v>
      </c>
      <c r="J50" s="17">
        <f t="shared" si="4"/>
        <v>0.14886188424057908</v>
      </c>
      <c r="K50">
        <v>5.0570000000004812E-2</v>
      </c>
      <c r="L50">
        <f t="shared" si="5"/>
        <v>0.34109263292054559</v>
      </c>
      <c r="M50" s="1">
        <f t="shared" si="8"/>
        <v>1.1000000000000001</v>
      </c>
      <c r="N50" s="12">
        <f t="shared" si="7"/>
        <v>0</v>
      </c>
    </row>
    <row r="51" spans="2:14" x14ac:dyDescent="0.25">
      <c r="B51" s="8">
        <v>3.3333333333333298E-2</v>
      </c>
      <c r="C51" s="7">
        <v>6.3699999999999998E-3</v>
      </c>
      <c r="D51" s="2">
        <v>6.2049180327868863E-3</v>
      </c>
      <c r="E51" s="7">
        <v>8.5411247211240882E-2</v>
      </c>
      <c r="F51" s="10">
        <f t="shared" si="2"/>
        <v>0</v>
      </c>
      <c r="G51" s="2">
        <v>0.14448427054167146</v>
      </c>
      <c r="H51" s="17">
        <f t="shared" si="6"/>
        <v>5.6046418531485426E-2</v>
      </c>
      <c r="I51" s="17">
        <f t="shared" si="3"/>
        <v>0.11365579044843871</v>
      </c>
      <c r="J51" s="17">
        <f t="shared" si="4"/>
        <v>0.14514266191284675</v>
      </c>
      <c r="K51">
        <v>5.0330000000004739E-2</v>
      </c>
      <c r="L51">
        <f t="shared" si="5"/>
        <v>0.34834241686875389</v>
      </c>
      <c r="M51" s="1">
        <f t="shared" si="8"/>
        <v>1.1000000000000001</v>
      </c>
      <c r="N51" s="12">
        <f t="shared" si="7"/>
        <v>0</v>
      </c>
    </row>
    <row r="52" spans="2:14" x14ac:dyDescent="0.25">
      <c r="B52" s="8">
        <v>3.4027777777777699E-2</v>
      </c>
      <c r="C52" s="7">
        <v>6.3699999999999998E-3</v>
      </c>
      <c r="D52" s="2">
        <v>6.2770491803278722E-3</v>
      </c>
      <c r="E52" s="7">
        <v>8.5411247211240882E-2</v>
      </c>
      <c r="F52" s="10">
        <f t="shared" si="2"/>
        <v>0</v>
      </c>
      <c r="G52" s="2">
        <v>0.14250310427840171</v>
      </c>
      <c r="H52" s="17">
        <f t="shared" si="6"/>
        <v>5.4747386572893776E-2</v>
      </c>
      <c r="I52" s="17">
        <f t="shared" si="3"/>
        <v>0.11635258591784323</v>
      </c>
      <c r="J52" s="17">
        <f t="shared" si="4"/>
        <v>0.14319311061121359</v>
      </c>
      <c r="K52">
        <v>5.0640000000004834E-2</v>
      </c>
      <c r="L52">
        <f t="shared" si="5"/>
        <v>0.35536067972997848</v>
      </c>
      <c r="M52" s="1">
        <f t="shared" si="8"/>
        <v>1.1000000000000001</v>
      </c>
      <c r="N52" s="12">
        <f t="shared" si="7"/>
        <v>0</v>
      </c>
    </row>
    <row r="53" spans="2:14" x14ac:dyDescent="0.25">
      <c r="B53" s="8">
        <v>3.4722222222222203E-2</v>
      </c>
      <c r="C53" s="7">
        <v>6.3699999999999998E-3</v>
      </c>
      <c r="D53" s="2">
        <v>6.2590163934426258E-3</v>
      </c>
      <c r="E53" s="7">
        <v>8.5411247211240882E-2</v>
      </c>
      <c r="F53" s="10">
        <f t="shared" si="2"/>
        <v>0</v>
      </c>
      <c r="G53" s="2">
        <v>0.1416363354052505</v>
      </c>
      <c r="H53" s="17">
        <f t="shared" si="6"/>
        <v>5.4183693099664192E-2</v>
      </c>
      <c r="I53" s="17">
        <f t="shared" si="3"/>
        <v>0.11756304592016593</v>
      </c>
      <c r="J53" s="17">
        <f t="shared" si="4"/>
        <v>0.14234077321187777</v>
      </c>
      <c r="K53">
        <v>5.0560000000004809E-2</v>
      </c>
      <c r="L53">
        <f t="shared" si="5"/>
        <v>0.35697054611969675</v>
      </c>
      <c r="M53" s="1">
        <f t="shared" si="8"/>
        <v>1.1000000000000001</v>
      </c>
      <c r="N53" s="12">
        <f t="shared" si="7"/>
        <v>0</v>
      </c>
    </row>
    <row r="54" spans="2:14" x14ac:dyDescent="0.25">
      <c r="B54" s="8">
        <v>3.5416666666666603E-2</v>
      </c>
      <c r="C54" s="7">
        <v>5.4999999999999997E-3</v>
      </c>
      <c r="D54" s="2">
        <v>6.0672131147540961E-3</v>
      </c>
      <c r="E54" s="7">
        <v>0</v>
      </c>
      <c r="F54" s="10">
        <f t="shared" si="2"/>
        <v>0</v>
      </c>
      <c r="G54" s="2">
        <v>0.14108060722501728</v>
      </c>
      <c r="H54" s="17">
        <f t="shared" si="6"/>
        <v>5.3823766977253273E-2</v>
      </c>
      <c r="I54" s="17">
        <f t="shared" si="3"/>
        <v>0.10218534132559659</v>
      </c>
      <c r="J54" s="17">
        <f t="shared" si="4"/>
        <v>0.14161281130156309</v>
      </c>
      <c r="K54">
        <v>4.9730000000004555E-2</v>
      </c>
      <c r="L54">
        <f t="shared" si="5"/>
        <v>0.3524935211023541</v>
      </c>
      <c r="M54" s="1">
        <f t="shared" si="8"/>
        <v>1.1000000000000001</v>
      </c>
      <c r="N54" s="12">
        <f t="shared" si="7"/>
        <v>0</v>
      </c>
    </row>
    <row r="55" spans="2:14" x14ac:dyDescent="0.25">
      <c r="B55" s="8">
        <v>3.6111111111111101E-2</v>
      </c>
      <c r="C55" s="7">
        <v>5.4999999999999997E-3</v>
      </c>
      <c r="D55" s="2">
        <v>6.0032786885245897E-3</v>
      </c>
      <c r="E55" s="7">
        <v>0</v>
      </c>
      <c r="F55" s="10">
        <f t="shared" si="2"/>
        <v>0</v>
      </c>
      <c r="G55" s="2">
        <v>0.14073518894964249</v>
      </c>
      <c r="H55" s="17">
        <f t="shared" si="6"/>
        <v>5.3600636308000216E-2</v>
      </c>
      <c r="I55" s="17">
        <f t="shared" si="3"/>
        <v>0.10261072216374215</v>
      </c>
      <c r="J55" s="17">
        <f t="shared" si="4"/>
        <v>0.14127183320565495</v>
      </c>
      <c r="K55">
        <v>4.9440000000004466E-2</v>
      </c>
      <c r="L55">
        <f t="shared" si="5"/>
        <v>0.35129806815902287</v>
      </c>
      <c r="M55" s="1">
        <f t="shared" si="8"/>
        <v>1.1000000000000001</v>
      </c>
      <c r="N55" s="12">
        <f t="shared" si="7"/>
        <v>0</v>
      </c>
    </row>
    <row r="56" spans="2:14" x14ac:dyDescent="0.25">
      <c r="B56" s="8">
        <v>3.6805555555555501E-2</v>
      </c>
      <c r="C56" s="7">
        <v>5.4999999999999997E-3</v>
      </c>
      <c r="D56" s="2">
        <v>5.9590163934426258E-3</v>
      </c>
      <c r="E56" s="7">
        <v>0</v>
      </c>
      <c r="F56" s="10">
        <f t="shared" si="2"/>
        <v>0</v>
      </c>
      <c r="G56" s="2">
        <v>0.13945394330865934</v>
      </c>
      <c r="H56" s="17">
        <f t="shared" si="6"/>
        <v>5.2776903426595814E-2</v>
      </c>
      <c r="I56" s="17">
        <f t="shared" si="3"/>
        <v>0.10421225276412087</v>
      </c>
      <c r="J56" s="17">
        <f t="shared" si="4"/>
        <v>0.14000746999704736</v>
      </c>
      <c r="K56">
        <v>4.9250000000004408E-2</v>
      </c>
      <c r="L56">
        <f t="shared" si="5"/>
        <v>0.35316319375062266</v>
      </c>
      <c r="M56" s="1">
        <f t="shared" si="8"/>
        <v>1.1000000000000001</v>
      </c>
      <c r="N56" s="12">
        <f t="shared" si="7"/>
        <v>0</v>
      </c>
    </row>
    <row r="57" spans="2:14" x14ac:dyDescent="0.25">
      <c r="B57" s="8">
        <v>3.7499999999999999E-2</v>
      </c>
      <c r="C57" s="7">
        <v>5.4999999999999997E-3</v>
      </c>
      <c r="D57" s="2">
        <v>5.762295081967214E-3</v>
      </c>
      <c r="E57" s="7">
        <v>0</v>
      </c>
      <c r="F57" s="10">
        <f t="shared" si="2"/>
        <v>0</v>
      </c>
      <c r="G57" s="2">
        <v>0.13905863360059889</v>
      </c>
      <c r="H57" s="17">
        <f t="shared" si="6"/>
        <v>5.2523998045116801E-2</v>
      </c>
      <c r="I57" s="17">
        <f t="shared" si="3"/>
        <v>0.10471403938587533</v>
      </c>
      <c r="J57" s="17">
        <f t="shared" si="4"/>
        <v>0.13961750363344835</v>
      </c>
      <c r="K57">
        <v>4.8360000000004136E-2</v>
      </c>
      <c r="L57">
        <f t="shared" si="5"/>
        <v>0.34776697244777083</v>
      </c>
      <c r="M57" s="1">
        <f t="shared" si="8"/>
        <v>1.1000000000000001</v>
      </c>
      <c r="N57" s="12">
        <f t="shared" si="7"/>
        <v>0</v>
      </c>
    </row>
    <row r="58" spans="2:14" x14ac:dyDescent="0.25">
      <c r="B58" s="8">
        <v>3.8194444444444399E-2</v>
      </c>
      <c r="C58" s="7">
        <v>5.4999999999999997E-3</v>
      </c>
      <c r="D58" s="2">
        <v>8.81967213114755E-4</v>
      </c>
      <c r="E58" s="7">
        <v>0</v>
      </c>
      <c r="F58" s="10">
        <f t="shared" si="2"/>
        <v>0</v>
      </c>
      <c r="G58" s="2">
        <v>0.13863958029726825</v>
      </c>
      <c r="H58" s="17">
        <f t="shared" si="6"/>
        <v>5.2256543617871971E-2</v>
      </c>
      <c r="I58" s="17">
        <f t="shared" si="3"/>
        <v>0.10524997673437735</v>
      </c>
      <c r="J58" s="17">
        <f t="shared" si="4"/>
        <v>0.13920418567966311</v>
      </c>
      <c r="K58">
        <v>1.6409999999999501E-2</v>
      </c>
      <c r="L58">
        <f t="shared" si="5"/>
        <v>0.11836446680531998</v>
      </c>
      <c r="M58" s="1">
        <f t="shared" si="8"/>
        <v>1.1000000000000001</v>
      </c>
      <c r="N58" s="12">
        <f t="shared" si="7"/>
        <v>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Schwindt Sebastian</dc:creator>
  <cp:lastModifiedBy>Schwindt Sebastian</cp:lastModifiedBy>
  <dcterms:created xsi:type="dcterms:W3CDTF">2016-09-28T10:00:01Z</dcterms:created>
  <dcterms:modified xsi:type="dcterms:W3CDTF">2017-02-28T14:24:58Z</dcterms:modified>
</cp:coreProperties>
</file>