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Hydrograph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H70" i="1" l="1"/>
  <c r="I70" i="1" s="1"/>
  <c r="J70" i="1" s="1"/>
  <c r="L70" i="1"/>
  <c r="H71" i="1"/>
  <c r="I71" i="1"/>
  <c r="J71" i="1" s="1"/>
  <c r="L71" i="1"/>
  <c r="H72" i="1"/>
  <c r="I72" i="1"/>
  <c r="J72" i="1"/>
  <c r="L72" i="1"/>
  <c r="H73" i="1"/>
  <c r="I73" i="1"/>
  <c r="J73" i="1" s="1"/>
  <c r="L73" i="1"/>
  <c r="H74" i="1"/>
  <c r="I74" i="1"/>
  <c r="J74" i="1"/>
  <c r="L74" i="1"/>
  <c r="H75" i="1"/>
  <c r="I75" i="1"/>
  <c r="J75" i="1" s="1"/>
  <c r="L75" i="1"/>
  <c r="H76" i="1"/>
  <c r="I76" i="1" s="1"/>
  <c r="J76" i="1" s="1"/>
  <c r="L76" i="1"/>
  <c r="N74" i="1"/>
  <c r="F74" i="1" s="1"/>
  <c r="N75" i="1"/>
  <c r="F75" i="1" s="1"/>
  <c r="N76" i="1"/>
  <c r="F76" i="1" s="1"/>
  <c r="M74" i="1"/>
  <c r="M75" i="1"/>
  <c r="M76" i="1"/>
  <c r="H59" i="1" l="1"/>
  <c r="I59" i="1" s="1"/>
  <c r="J59" i="1" s="1"/>
  <c r="L59" i="1"/>
  <c r="M59" i="1"/>
  <c r="N59" i="1"/>
  <c r="F59" i="1" s="1"/>
  <c r="H60" i="1"/>
  <c r="I60" i="1"/>
  <c r="J60" i="1" s="1"/>
  <c r="L60" i="1"/>
  <c r="M60" i="1"/>
  <c r="N60" i="1" s="1"/>
  <c r="F60" i="1" s="1"/>
  <c r="H61" i="1"/>
  <c r="I61" i="1" s="1"/>
  <c r="J61" i="1" s="1"/>
  <c r="L61" i="1"/>
  <c r="M61" i="1"/>
  <c r="N61" i="1" s="1"/>
  <c r="F61" i="1" s="1"/>
  <c r="H62" i="1"/>
  <c r="I62" i="1"/>
  <c r="J62" i="1" s="1"/>
  <c r="L62" i="1"/>
  <c r="M62" i="1"/>
  <c r="N62" i="1"/>
  <c r="F62" i="1" s="1"/>
  <c r="H63" i="1"/>
  <c r="I63" i="1" s="1"/>
  <c r="J63" i="1" s="1"/>
  <c r="L63" i="1"/>
  <c r="M63" i="1"/>
  <c r="N63" i="1" s="1"/>
  <c r="F63" i="1" s="1"/>
  <c r="H64" i="1"/>
  <c r="I64" i="1" s="1"/>
  <c r="J64" i="1" s="1"/>
  <c r="L64" i="1"/>
  <c r="M64" i="1"/>
  <c r="N64" i="1" s="1"/>
  <c r="F64" i="1" s="1"/>
  <c r="H65" i="1"/>
  <c r="I65" i="1" s="1"/>
  <c r="J65" i="1" s="1"/>
  <c r="L65" i="1"/>
  <c r="M65" i="1"/>
  <c r="N65" i="1" s="1"/>
  <c r="F65" i="1" s="1"/>
  <c r="H66" i="1"/>
  <c r="I66" i="1" s="1"/>
  <c r="J66" i="1" s="1"/>
  <c r="L66" i="1"/>
  <c r="M66" i="1"/>
  <c r="N66" i="1" s="1"/>
  <c r="F66" i="1" s="1"/>
  <c r="H67" i="1"/>
  <c r="I67" i="1"/>
  <c r="J67" i="1" s="1"/>
  <c r="L67" i="1"/>
  <c r="M67" i="1"/>
  <c r="N67" i="1" s="1"/>
  <c r="F67" i="1" s="1"/>
  <c r="H68" i="1"/>
  <c r="I68" i="1" s="1"/>
  <c r="J68" i="1" s="1"/>
  <c r="L68" i="1"/>
  <c r="M68" i="1"/>
  <c r="N68" i="1"/>
  <c r="F68" i="1" s="1"/>
  <c r="H69" i="1"/>
  <c r="I69" i="1" s="1"/>
  <c r="J69" i="1" s="1"/>
  <c r="L69" i="1"/>
  <c r="M69" i="1"/>
  <c r="N69" i="1"/>
  <c r="F69" i="1" s="1"/>
  <c r="M70" i="1"/>
  <c r="N70" i="1" s="1"/>
  <c r="F70" i="1" s="1"/>
  <c r="M71" i="1"/>
  <c r="N71" i="1"/>
  <c r="F71" i="1" s="1"/>
  <c r="M72" i="1"/>
  <c r="N72" i="1"/>
  <c r="F72" i="1" s="1"/>
  <c r="M73" i="1"/>
  <c r="N73" i="1" s="1"/>
  <c r="F73" i="1" s="1"/>
  <c r="M53" i="1"/>
  <c r="M52" i="1"/>
  <c r="M51" i="1"/>
  <c r="M50" i="1"/>
  <c r="M49" i="1"/>
  <c r="M48" i="1"/>
  <c r="M46" i="1"/>
  <c r="M45" i="1"/>
  <c r="M44" i="1"/>
  <c r="M43" i="1"/>
  <c r="M35" i="1"/>
  <c r="M28" i="1"/>
  <c r="M26" i="1"/>
  <c r="M15" i="1"/>
  <c r="M16" i="1"/>
  <c r="M17" i="1"/>
  <c r="M18" i="1"/>
  <c r="M19" i="1"/>
  <c r="M20" i="1"/>
  <c r="M21" i="1"/>
  <c r="M22" i="1"/>
  <c r="M23" i="1"/>
  <c r="M24" i="1"/>
  <c r="M25" i="1"/>
  <c r="M27" i="1"/>
  <c r="M29" i="1"/>
  <c r="M30" i="1"/>
  <c r="M31" i="1"/>
  <c r="M32" i="1"/>
  <c r="M33" i="1"/>
  <c r="M34" i="1"/>
  <c r="M36" i="1"/>
  <c r="M37" i="1"/>
  <c r="M38" i="1"/>
  <c r="M39" i="1"/>
  <c r="M40" i="1"/>
  <c r="M47" i="1"/>
  <c r="M54" i="1"/>
  <c r="M55" i="1"/>
  <c r="M56" i="1"/>
  <c r="M57" i="1"/>
  <c r="M58" i="1"/>
  <c r="M14" i="1"/>
  <c r="M13" i="1"/>
  <c r="M12" i="1"/>
  <c r="M11" i="1"/>
  <c r="M10" i="1"/>
  <c r="M9" i="1"/>
  <c r="M6" i="1"/>
  <c r="M5" i="1"/>
  <c r="M4" i="1"/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" i="1"/>
  <c r="L8" i="1" l="1"/>
  <c r="L5" i="1" l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 l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F58" i="1"/>
  <c r="F55" i="1"/>
  <c r="F54" i="1"/>
  <c r="F53" i="1"/>
  <c r="F44" i="1"/>
  <c r="F37" i="1"/>
  <c r="F28" i="1"/>
  <c r="F24" i="1"/>
  <c r="F13" i="1"/>
  <c r="F12" i="1"/>
  <c r="F11" i="1"/>
  <c r="F10" i="1"/>
  <c r="F9" i="1"/>
  <c r="F7" i="1"/>
  <c r="F5" i="1"/>
  <c r="F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</calcChain>
</file>

<file path=xl/comments1.xml><?xml version="1.0" encoding="utf-8"?>
<comments xmlns="http://schemas.openxmlformats.org/spreadsheetml/2006/main">
  <authors>
    <author>Schwindt Sebastian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Biased! Deposition &amp; screen!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Usage of dynamometer (Newton scale) and kitchen scale</t>
        </r>
      </text>
    </comment>
    <comment ref="Q7" authorId="0" shapeId="0">
      <text>
        <r>
          <rPr>
            <b/>
            <sz val="9"/>
            <color indexed="81"/>
            <rFont val="Tahoma"/>
            <charset val="1"/>
          </rPr>
          <t>Schwindt Sebastian:</t>
        </r>
        <r>
          <rPr>
            <sz val="9"/>
            <color indexed="81"/>
            <rFont val="Tahoma"/>
            <charset val="1"/>
          </rPr>
          <t xml:space="preserve">
The upstream part was removed separately and added to the weight --&gt; accounted by "Sed In"</t>
        </r>
      </text>
    </comment>
  </commentList>
</comments>
</file>

<file path=xl/sharedStrings.xml><?xml version="1.0" encoding="utf-8"?>
<sst xmlns="http://schemas.openxmlformats.org/spreadsheetml/2006/main" count="61" uniqueCount="34">
  <si>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</si>
  <si>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</si>
  <si>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</si>
  <si>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</si>
  <si>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</si>
  <si>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</si>
  <si>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</si>
  <si>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</si>
  <si>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</si>
  <si>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</si>
  <si>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</si>
  <si>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</si>
  <si>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</si>
  <si>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</si>
  <si>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</si>
  <si>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</si>
  <si>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</si>
  <si>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t>[m²]</t>
  </si>
  <si>
    <t>[m/s]</t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</si>
  <si>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</si>
  <si>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</si>
  <si>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</si>
  <si>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</si>
  <si>
    <t>gross weight</t>
  </si>
  <si>
    <r>
      <t>∑</t>
    </r>
    <r>
      <rPr>
        <sz val="12"/>
        <color theme="1"/>
        <rFont val="Times New Roman"/>
        <family val="2"/>
      </rPr>
      <t xml:space="preserve"> transit</t>
    </r>
  </si>
  <si>
    <r>
      <t>∑</t>
    </r>
    <r>
      <rPr>
        <sz val="12"/>
        <color theme="1"/>
        <rFont val="Times New Roman"/>
        <family val="2"/>
      </rPr>
      <t xml:space="preserve"> Sed in</t>
    </r>
  </si>
  <si>
    <t xml:space="preserve">HYDRAULIC </t>
  </si>
  <si>
    <t>MECHANICAL</t>
  </si>
  <si>
    <t>SPILLWAY</t>
  </si>
  <si>
    <r>
      <t>A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</si>
  <si>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u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</si>
  <si>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0" tint="-0.499984740745262"/>
        <rFont val="Times New Roman"/>
        <family val="2"/>
      </rPr>
      <t>0</t>
    </r>
    <r>
      <rPr>
        <sz val="12"/>
        <color theme="0" tint="-0.499984740745262"/>
        <rFont val="Times New Roman"/>
        <family val="2"/>
      </rPr>
      <t xml:space="preserve"> (US4)</t>
    </r>
  </si>
  <si>
    <t>DIFFERENT HYDROGRAPH!</t>
  </si>
  <si>
    <r>
      <t>∑</t>
    </r>
    <r>
      <rPr>
        <sz val="12"/>
        <color theme="1"/>
        <rFont val="Times New Roman"/>
        <family val="2"/>
      </rPr>
      <t xml:space="preserve"> deposit (in basin only!)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</si>
</sst>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Times New Roman"/>
      <family val="2"/>
    </font>
    <font>
      <vertAlign val="subscript"/>
      <sz val="12"/>
      <color theme="0" tint="-0.499984740745262"/>
      <name val="Times New Roman"/>
      <family val="2"/>
    </font>
    <font>
      <b/>
      <i/>
      <sz val="12"/>
      <color theme="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9" borderId="0" xfId="0" applyFont="1" applyFill="1"/>
    <xf numFmtId="0" fontId="5" fillId="0" borderId="0" xfId="0" applyFont="1"/>
    <xf numFmtId="0" fontId="7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76"/>
  <sheetViews>
    <sheetView tabSelected="1" topLeftCell="G1" workbookViewId="0">
      <selection activeCell="S12" sqref="S12"/>
    </sheetView>
  </sheetViews>
  <sheetFormatPr defaultRowHeight="15.75" x14ac:dyDescent="0.25"/>
  <cols>
    <col min="2" max="7" width="9" style="1"/>
    <col min="8" max="10" width="9" style="18"/>
    <col min="19" max="19" width="10" customWidth="1"/>
  </cols>
  <sheetData>
    <row r="1" spans="2:22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15" t="s">
        <v>14</v>
      </c>
      <c r="I1" s="15" t="s">
        <v>14</v>
      </c>
      <c r="J1" s="15" t="s">
        <v>14</v>
      </c>
      <c r="K1" s="5" t="s">
        <v>13</v>
      </c>
      <c r="L1" s="9" t="s">
        <v>14</v>
      </c>
      <c r="M1" t="s">
        <v>10</v>
      </c>
      <c r="N1">
        <v>0.95</v>
      </c>
      <c r="O1" t="s">
        <v>11</v>
      </c>
      <c r="Q1" t="s">
        <v>26</v>
      </c>
      <c r="T1" t="s">
        <v>27</v>
      </c>
    </row>
    <row r="2" spans="2:22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1" t="s">
        <v>9</v>
      </c>
      <c r="G2" s="4" t="s">
        <v>4</v>
      </c>
      <c r="H2" s="16" t="s">
        <v>29</v>
      </c>
      <c r="I2" s="16" t="s">
        <v>30</v>
      </c>
      <c r="J2" s="16" t="s">
        <v>31</v>
      </c>
      <c r="K2" s="4" t="s">
        <v>21</v>
      </c>
      <c r="L2" s="11" t="s">
        <v>22</v>
      </c>
      <c r="M2" s="1" t="s">
        <v>23</v>
      </c>
      <c r="N2" s="1" t="s">
        <v>12</v>
      </c>
      <c r="Q2" t="s">
        <v>19</v>
      </c>
      <c r="R2">
        <v>4.2999999999999997E-2</v>
      </c>
      <c r="S2" t="s">
        <v>5</v>
      </c>
      <c r="T2" t="s">
        <v>19</v>
      </c>
      <c r="U2">
        <v>2.35E-2</v>
      </c>
      <c r="V2" t="s">
        <v>5</v>
      </c>
    </row>
    <row r="3" spans="2:22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15" t="s">
        <v>17</v>
      </c>
      <c r="I3" s="15" t="s">
        <v>18</v>
      </c>
      <c r="J3" s="15" t="s">
        <v>5</v>
      </c>
      <c r="K3" s="5" t="s">
        <v>5</v>
      </c>
      <c r="L3" s="9" t="s">
        <v>17</v>
      </c>
      <c r="M3" s="1" t="s">
        <v>11</v>
      </c>
      <c r="N3" s="1" t="s">
        <v>11</v>
      </c>
      <c r="Q3" t="s">
        <v>20</v>
      </c>
      <c r="R3">
        <v>0.15</v>
      </c>
      <c r="S3" t="s">
        <v>5</v>
      </c>
      <c r="T3" t="s">
        <v>20</v>
      </c>
      <c r="U3">
        <v>0.23200000000000001</v>
      </c>
      <c r="V3" t="s">
        <v>5</v>
      </c>
    </row>
    <row r="4" spans="2:22" x14ac:dyDescent="0.25">
      <c r="B4" s="8">
        <v>6.9444444444444447E-4</v>
      </c>
      <c r="C4" s="7">
        <v>5.4999999999999997E-3</v>
      </c>
      <c r="D4" s="2">
        <v>5.4032786885245898E-3</v>
      </c>
      <c r="E4" s="7">
        <v>7.3699999999999988E-2</v>
      </c>
      <c r="F4" s="10">
        <f>IF(ISNUMBER(N4),N4/60,"")</f>
        <v>5.0000000000000044E-4</v>
      </c>
      <c r="G4" s="2">
        <v>0.10070570190685912</v>
      </c>
      <c r="H4" s="17">
        <f t="shared" ref="H4:H35" si="0">G4*(w+G4/TAN(RADIANS(alpha)))</f>
        <v>3.0779740073900885E-2</v>
      </c>
      <c r="I4" s="17">
        <f>C4/H4</f>
        <v>0.17868896835368742</v>
      </c>
      <c r="J4" s="17">
        <f>G4+I4^2/(2*g)</f>
        <v>0.10233311003179822</v>
      </c>
      <c r="K4">
        <v>4.6710000000003631E-2</v>
      </c>
      <c r="L4">
        <f>K4/G4</f>
        <v>0.46382676567017883</v>
      </c>
      <c r="M4" s="1">
        <f>p+0.03</f>
        <v>0.98</v>
      </c>
      <c r="N4" s="12">
        <f t="shared" ref="N4:N35" si="1">IF(ISNUMBER(M4),M4-p,"")</f>
        <v>3.0000000000000027E-2</v>
      </c>
      <c r="Q4" s="19" t="s">
        <v>32</v>
      </c>
      <c r="R4" s="19"/>
      <c r="S4" s="19"/>
    </row>
    <row r="5" spans="2:22" x14ac:dyDescent="0.25">
      <c r="B5" s="8">
        <v>1.3888888888888889E-3</v>
      </c>
      <c r="C5" s="7">
        <v>5.4999999999999997E-3</v>
      </c>
      <c r="D5" s="2">
        <v>5.3606557377049177E-3</v>
      </c>
      <c r="E5" s="7">
        <v>7.3699999999999988E-2</v>
      </c>
      <c r="F5" s="10">
        <f t="shared" ref="F5:F58" si="2">IF(ISNUMBER(N5),N5/60,"")</f>
        <v>5.0000000000000044E-4</v>
      </c>
      <c r="G5" s="2">
        <v>0.1029597865997979</v>
      </c>
      <c r="H5" s="17">
        <f t="shared" si="0"/>
        <v>3.1904791452957215E-2</v>
      </c>
      <c r="I5" s="17">
        <f t="shared" ref="I5:I58" si="3">C5/H5</f>
        <v>0.17238790004659979</v>
      </c>
      <c r="J5" s="17">
        <f t="shared" ref="J5:J58" si="4">G5+I5^2/(2*g)</f>
        <v>0.10447444450410354</v>
      </c>
      <c r="K5">
        <v>4.6510000000003569E-2</v>
      </c>
      <c r="L5">
        <f t="shared" ref="L5:L58" si="5">K5/G5</f>
        <v>0.45172976300724832</v>
      </c>
      <c r="M5" s="1">
        <f>p+0.03</f>
        <v>0.98</v>
      </c>
      <c r="N5" s="12">
        <f t="shared" si="1"/>
        <v>3.0000000000000027E-2</v>
      </c>
      <c r="T5" t="s">
        <v>28</v>
      </c>
    </row>
    <row r="6" spans="2:22" x14ac:dyDescent="0.25">
      <c r="B6" s="8">
        <v>2.0833333333333298E-3</v>
      </c>
      <c r="C6" s="7">
        <v>5.4999999999999997E-3</v>
      </c>
      <c r="D6" s="2">
        <v>5.4508196721311493E-3</v>
      </c>
      <c r="E6" s="7">
        <v>9.3635839962984357E-2</v>
      </c>
      <c r="F6" s="10">
        <f t="shared" si="2"/>
        <v>8.3333333333333404E-4</v>
      </c>
      <c r="G6" s="2">
        <v>0.109666602615313</v>
      </c>
      <c r="H6" s="17">
        <f t="shared" si="0"/>
        <v>3.5365210396510659E-2</v>
      </c>
      <c r="I6" s="17">
        <f t="shared" si="3"/>
        <v>0.15552007010094482</v>
      </c>
      <c r="J6" s="17">
        <f t="shared" si="4"/>
        <v>0.11089934941471172</v>
      </c>
      <c r="K6">
        <v>4.6930000000003698E-2</v>
      </c>
      <c r="L6">
        <f t="shared" si="5"/>
        <v>0.42793338063570829</v>
      </c>
      <c r="M6" s="1">
        <f>p+0.05</f>
        <v>1</v>
      </c>
      <c r="N6" s="12">
        <f t="shared" si="1"/>
        <v>5.0000000000000044E-2</v>
      </c>
      <c r="Q6" s="13" t="s">
        <v>24</v>
      </c>
      <c r="R6">
        <f>216-209</f>
        <v>7</v>
      </c>
      <c r="S6" t="s">
        <v>11</v>
      </c>
      <c r="T6" t="s">
        <v>19</v>
      </c>
      <c r="U6">
        <v>0.11</v>
      </c>
      <c r="V6" t="s">
        <v>5</v>
      </c>
    </row>
    <row r="7" spans="2:22" x14ac:dyDescent="0.25">
      <c r="B7" s="8">
        <v>2.7777777777777701E-3</v>
      </c>
      <c r="C7" s="7">
        <v>5.4999999999999997E-3</v>
      </c>
      <c r="D7" s="2">
        <v>5.4278688524590189E-3</v>
      </c>
      <c r="E7" s="7">
        <v>9.3635839962984357E-2</v>
      </c>
      <c r="F7" s="10">
        <f t="shared" si="2"/>
        <v>2.5000000000000022E-3</v>
      </c>
      <c r="G7" s="2">
        <v>0.10782028139609665</v>
      </c>
      <c r="H7" s="17">
        <f t="shared" si="0"/>
        <v>3.4395727215909645E-2</v>
      </c>
      <c r="I7" s="17">
        <f t="shared" si="3"/>
        <v>0.15990358236868416</v>
      </c>
      <c r="J7" s="17">
        <f t="shared" si="4"/>
        <v>0.10912350033872348</v>
      </c>
      <c r="K7">
        <v>4.6830000000003667E-2</v>
      </c>
      <c r="L7">
        <f t="shared" si="5"/>
        <v>0.43433386922786332</v>
      </c>
      <c r="M7" s="1">
        <v>1.1000000000000001</v>
      </c>
      <c r="N7" s="12">
        <f t="shared" si="1"/>
        <v>0.15000000000000013</v>
      </c>
      <c r="Q7" s="13" t="s">
        <v>33</v>
      </c>
      <c r="R7">
        <v>313</v>
      </c>
      <c r="S7" t="s">
        <v>11</v>
      </c>
      <c r="T7" t="s">
        <v>20</v>
      </c>
      <c r="U7">
        <v>0.23200000000000001</v>
      </c>
      <c r="V7" t="s">
        <v>5</v>
      </c>
    </row>
    <row r="8" spans="2:22" x14ac:dyDescent="0.25">
      <c r="B8" s="8">
        <v>3.4722222222222199E-3</v>
      </c>
      <c r="C8" s="7">
        <v>5.4999999999999997E-3</v>
      </c>
      <c r="D8" s="2">
        <v>5.3836065573770507E-3</v>
      </c>
      <c r="E8" s="7">
        <v>9.3635839962984357E-2</v>
      </c>
      <c r="F8" s="10">
        <f t="shared" si="2"/>
        <v>4.1666666666666666E-3</v>
      </c>
      <c r="G8" s="2">
        <v>0.11067745115335849</v>
      </c>
      <c r="H8" s="17">
        <f t="shared" si="0"/>
        <v>3.5901423242653628E-2</v>
      </c>
      <c r="I8" s="17">
        <f t="shared" si="3"/>
        <v>0.15319726916746801</v>
      </c>
      <c r="J8" s="17">
        <f t="shared" si="4"/>
        <v>0.1118736490779441</v>
      </c>
      <c r="K8">
        <v>4.6620000000003603E-2</v>
      </c>
      <c r="L8">
        <f>K8/G8</f>
        <v>0.42122401188481767</v>
      </c>
      <c r="M8" s="1">
        <v>1.2</v>
      </c>
      <c r="N8" s="12">
        <f t="shared" si="1"/>
        <v>0.25</v>
      </c>
      <c r="Q8" s="13" t="s">
        <v>25</v>
      </c>
      <c r="R8">
        <v>438</v>
      </c>
      <c r="S8" t="s">
        <v>11</v>
      </c>
    </row>
    <row r="9" spans="2:22" x14ac:dyDescent="0.25">
      <c r="B9" s="8">
        <v>4.1666666666666597E-3</v>
      </c>
      <c r="C9" s="7">
        <v>5.4999999999999997E-3</v>
      </c>
      <c r="D9" s="2">
        <v>5.2508196721311497E-3</v>
      </c>
      <c r="E9" s="7">
        <v>9.3635839962984357E-2</v>
      </c>
      <c r="F9" s="10">
        <f t="shared" si="2"/>
        <v>1.6666666666666682E-4</v>
      </c>
      <c r="G9" s="2">
        <v>0.11761380668143583</v>
      </c>
      <c r="H9" s="17">
        <f t="shared" si="0"/>
        <v>3.9684456677878149E-2</v>
      </c>
      <c r="I9" s="17">
        <f t="shared" si="3"/>
        <v>0.13859330479547524</v>
      </c>
      <c r="J9" s="17">
        <f t="shared" si="4"/>
        <v>0.11859281300835384</v>
      </c>
      <c r="K9">
        <v>4.599000000000341E-2</v>
      </c>
      <c r="L9">
        <f t="shared" si="5"/>
        <v>0.39102552070753166</v>
      </c>
      <c r="M9" s="1">
        <f>p+0.01</f>
        <v>0.96</v>
      </c>
      <c r="N9" s="12">
        <f t="shared" si="1"/>
        <v>1.0000000000000009E-2</v>
      </c>
      <c r="Q9" s="13"/>
    </row>
    <row r="10" spans="2:22" x14ac:dyDescent="0.25">
      <c r="B10" s="8">
        <v>4.8611111111111103E-3</v>
      </c>
      <c r="C10" s="7">
        <v>5.4999999999999997E-3</v>
      </c>
      <c r="D10" s="2">
        <v>5.3393442622950852E-3</v>
      </c>
      <c r="E10" s="7">
        <v>9.3635839962984399E-2</v>
      </c>
      <c r="F10" s="10">
        <f t="shared" si="2"/>
        <v>0</v>
      </c>
      <c r="G10" s="2">
        <v>0.11996108110795881</v>
      </c>
      <c r="H10" s="17">
        <f t="shared" si="0"/>
        <v>4.1005590430353726E-2</v>
      </c>
      <c r="I10" s="17">
        <f t="shared" si="3"/>
        <v>0.13412805284053936</v>
      </c>
      <c r="J10" s="17">
        <f t="shared" si="4"/>
        <v>0.12087801966854976</v>
      </c>
      <c r="K10">
        <v>4.6410000000003539E-2</v>
      </c>
      <c r="L10">
        <f t="shared" si="5"/>
        <v>0.38687547303976799</v>
      </c>
      <c r="M10" s="1">
        <f>p</f>
        <v>0.95</v>
      </c>
      <c r="N10" s="12">
        <f t="shared" si="1"/>
        <v>0</v>
      </c>
    </row>
    <row r="11" spans="2:22" x14ac:dyDescent="0.25">
      <c r="B11" s="8">
        <v>5.5555555555555497E-3</v>
      </c>
      <c r="C11" s="7">
        <v>5.4999999999999997E-3</v>
      </c>
      <c r="D11" s="2">
        <v>5.3213114754098387E-3</v>
      </c>
      <c r="E11" s="7">
        <v>9.3635839962984399E-2</v>
      </c>
      <c r="F11" s="10">
        <f t="shared" si="2"/>
        <v>0</v>
      </c>
      <c r="G11" s="2">
        <v>0.12175726102308231</v>
      </c>
      <c r="H11" s="17">
        <f t="shared" si="0"/>
        <v>4.2030532919954108E-2</v>
      </c>
      <c r="I11" s="17">
        <f t="shared" si="3"/>
        <v>0.13085725109587798</v>
      </c>
      <c r="J11" s="17">
        <f t="shared" si="4"/>
        <v>0.12263002453808586</v>
      </c>
      <c r="K11">
        <v>4.6320000000003511E-2</v>
      </c>
      <c r="L11">
        <f t="shared" si="5"/>
        <v>0.38042905705001306</v>
      </c>
      <c r="M11" s="1">
        <f>p</f>
        <v>0.95</v>
      </c>
      <c r="N11" s="12">
        <f t="shared" si="1"/>
        <v>0</v>
      </c>
    </row>
    <row r="12" spans="2:22" x14ac:dyDescent="0.25">
      <c r="B12" s="8">
        <v>6.2500000000000003E-3</v>
      </c>
      <c r="C12" s="7">
        <v>5.4999999999999997E-3</v>
      </c>
      <c r="D12" s="2">
        <v>5.3049180327868909E-3</v>
      </c>
      <c r="E12" s="7">
        <v>9.3635839962984399E-2</v>
      </c>
      <c r="F12" s="10">
        <f t="shared" si="2"/>
        <v>1.6666666666666682E-4</v>
      </c>
      <c r="G12" s="2">
        <v>0.12358668188587206</v>
      </c>
      <c r="H12" s="17">
        <f t="shared" si="0"/>
        <v>4.308690736594846E-2</v>
      </c>
      <c r="I12" s="17">
        <f t="shared" si="3"/>
        <v>0.12764898518445639</v>
      </c>
      <c r="J12" s="17">
        <f t="shared" si="4"/>
        <v>0.1244171744148538</v>
      </c>
      <c r="K12">
        <v>4.625000000000349E-2</v>
      </c>
      <c r="L12">
        <f t="shared" si="5"/>
        <v>0.37423126257822614</v>
      </c>
      <c r="M12" s="1">
        <f>p+0.01</f>
        <v>0.96</v>
      </c>
      <c r="N12" s="12">
        <f t="shared" si="1"/>
        <v>1.0000000000000009E-2</v>
      </c>
    </row>
    <row r="13" spans="2:22" x14ac:dyDescent="0.25">
      <c r="B13" s="8">
        <v>6.9444444444444397E-3</v>
      </c>
      <c r="C13" s="7">
        <v>5.4999999999999997E-3</v>
      </c>
      <c r="D13" s="2">
        <v>5.383606557377049E-3</v>
      </c>
      <c r="E13" s="7">
        <v>9.3635839962984399E-2</v>
      </c>
      <c r="F13" s="10">
        <f t="shared" si="2"/>
        <v>1.6666666666666682E-4</v>
      </c>
      <c r="G13" s="2">
        <v>0.12503823683022153</v>
      </c>
      <c r="H13" s="17">
        <f t="shared" si="0"/>
        <v>4.3934037678295783E-2</v>
      </c>
      <c r="I13" s="17">
        <f t="shared" si="3"/>
        <v>0.12518767431014199</v>
      </c>
      <c r="J13" s="17">
        <f t="shared" si="4"/>
        <v>0.12583701123384958</v>
      </c>
      <c r="K13">
        <v>4.6620000000003603E-2</v>
      </c>
      <c r="L13">
        <f t="shared" si="5"/>
        <v>0.37284594842219998</v>
      </c>
      <c r="M13" s="1">
        <f>p+0.01</f>
        <v>0.96</v>
      </c>
      <c r="N13" s="12">
        <f t="shared" si="1"/>
        <v>1.0000000000000009E-2</v>
      </c>
    </row>
    <row r="14" spans="2:22" x14ac:dyDescent="0.25">
      <c r="B14" s="8">
        <v>7.63888888888888E-3</v>
      </c>
      <c r="C14" s="7">
        <v>5.4999999999999997E-3</v>
      </c>
      <c r="D14" s="2">
        <v>5.3147540983606561E-3</v>
      </c>
      <c r="E14" s="7">
        <v>9.3635839962984399E-2</v>
      </c>
      <c r="F14" s="10">
        <f t="shared" si="2"/>
        <v>0</v>
      </c>
      <c r="G14" s="2">
        <v>0.12431350146986757</v>
      </c>
      <c r="H14" s="17">
        <f t="shared" si="0"/>
        <v>4.3510090858173797E-2</v>
      </c>
      <c r="I14" s="17">
        <f t="shared" si="3"/>
        <v>0.12640745839690129</v>
      </c>
      <c r="J14" s="17">
        <f t="shared" si="4"/>
        <v>0.12512791765428979</v>
      </c>
      <c r="K14">
        <v>4.6290000000003502E-2</v>
      </c>
      <c r="L14">
        <f t="shared" si="5"/>
        <v>0.37236502433505797</v>
      </c>
      <c r="M14" s="1">
        <f t="shared" ref="M14:M25" si="6">p</f>
        <v>0.95</v>
      </c>
      <c r="N14" s="12">
        <f t="shared" si="1"/>
        <v>0</v>
      </c>
    </row>
    <row r="15" spans="2:22" x14ac:dyDescent="0.25">
      <c r="B15" s="8">
        <v>8.3333333333333297E-3</v>
      </c>
      <c r="C15" s="7">
        <v>5.4999999999999997E-3</v>
      </c>
      <c r="D15" s="2">
        <v>5.3983606557377051E-3</v>
      </c>
      <c r="E15" s="7">
        <v>9.3635839962984399E-2</v>
      </c>
      <c r="F15" s="10">
        <f t="shared" si="2"/>
        <v>0</v>
      </c>
      <c r="G15" s="2">
        <v>0.12454291290734801</v>
      </c>
      <c r="H15" s="17">
        <f t="shared" si="0"/>
        <v>4.3644075620115484E-2</v>
      </c>
      <c r="I15" s="17">
        <f t="shared" si="3"/>
        <v>0.12601939488586758</v>
      </c>
      <c r="J15" s="17">
        <f t="shared" si="4"/>
        <v>0.1253523363470728</v>
      </c>
      <c r="K15">
        <v>4.6690000000003624E-2</v>
      </c>
      <c r="L15">
        <f t="shared" si="5"/>
        <v>0.37489086219412587</v>
      </c>
      <c r="M15" s="1">
        <f t="shared" si="6"/>
        <v>0.95</v>
      </c>
      <c r="N15" s="12">
        <f t="shared" si="1"/>
        <v>0</v>
      </c>
    </row>
    <row r="16" spans="2:22" x14ac:dyDescent="0.25">
      <c r="B16" s="8">
        <v>9.02777777777777E-3</v>
      </c>
      <c r="C16" s="7">
        <v>5.4999999999999997E-3</v>
      </c>
      <c r="D16" s="2">
        <v>5.4213114754098372E-3</v>
      </c>
      <c r="E16" s="7">
        <v>9.3635839962984399E-2</v>
      </c>
      <c r="F16" s="10">
        <f t="shared" si="2"/>
        <v>0</v>
      </c>
      <c r="G16" s="2">
        <v>0.12441196746203438</v>
      </c>
      <c r="H16" s="17">
        <f t="shared" si="0"/>
        <v>4.3567574409298995E-2</v>
      </c>
      <c r="I16" s="17">
        <f t="shared" si="3"/>
        <v>0.12624067496459221</v>
      </c>
      <c r="J16" s="17">
        <f t="shared" si="4"/>
        <v>0.12522423596435425</v>
      </c>
      <c r="K16">
        <v>4.6800000000003658E-2</v>
      </c>
      <c r="L16">
        <f t="shared" si="5"/>
        <v>0.37616959971543873</v>
      </c>
      <c r="M16" s="1">
        <f t="shared" si="6"/>
        <v>0.95</v>
      </c>
      <c r="N16" s="12">
        <f t="shared" si="1"/>
        <v>0</v>
      </c>
    </row>
    <row r="17" spans="2:18" x14ac:dyDescent="0.25">
      <c r="B17" s="8">
        <v>9.7222222222222206E-3</v>
      </c>
      <c r="C17" s="7">
        <v>5.4999999999999997E-3</v>
      </c>
      <c r="D17" s="2">
        <v>5.4491803278688532E-3</v>
      </c>
      <c r="E17" s="7">
        <v>9.3635839962984399E-2</v>
      </c>
      <c r="F17" s="10">
        <f t="shared" si="2"/>
        <v>0</v>
      </c>
      <c r="G17" s="2">
        <v>0.12504605901176932</v>
      </c>
      <c r="H17" s="17">
        <f t="shared" si="0"/>
        <v>4.3938624170177666E-2</v>
      </c>
      <c r="I17" s="17">
        <f t="shared" si="3"/>
        <v>0.12517460671271993</v>
      </c>
      <c r="J17" s="17">
        <f t="shared" si="4"/>
        <v>0.12584466666547392</v>
      </c>
      <c r="K17">
        <v>4.6930000000003698E-2</v>
      </c>
      <c r="L17">
        <f t="shared" si="5"/>
        <v>0.37530171179234567</v>
      </c>
      <c r="M17" s="1">
        <f t="shared" si="6"/>
        <v>0.95</v>
      </c>
      <c r="N17" s="12">
        <f t="shared" si="1"/>
        <v>0</v>
      </c>
    </row>
    <row r="18" spans="2:18" x14ac:dyDescent="0.25">
      <c r="B18" s="8">
        <v>1.0416666666666701E-2</v>
      </c>
      <c r="C18" s="7">
        <v>5.4999999999999997E-3</v>
      </c>
      <c r="D18" s="2">
        <v>5.3000000000000009E-3</v>
      </c>
      <c r="E18" s="7">
        <v>9.3635839962984399E-2</v>
      </c>
      <c r="F18" s="10">
        <f t="shared" si="2"/>
        <v>0</v>
      </c>
      <c r="G18" s="2">
        <v>0.12517327215060103</v>
      </c>
      <c r="H18" s="17">
        <f t="shared" si="0"/>
        <v>4.4013247154617623E-2</v>
      </c>
      <c r="I18" s="17">
        <f t="shared" si="3"/>
        <v>0.12496237736512859</v>
      </c>
      <c r="J18" s="17">
        <f t="shared" si="4"/>
        <v>0.12596917407500188</v>
      </c>
      <c r="K18">
        <v>4.6220000000003481E-2</v>
      </c>
      <c r="L18">
        <f t="shared" si="5"/>
        <v>0.3692481566224004</v>
      </c>
      <c r="M18" s="1">
        <f t="shared" si="6"/>
        <v>0.95</v>
      </c>
      <c r="N18" s="12">
        <f t="shared" si="1"/>
        <v>0</v>
      </c>
    </row>
    <row r="19" spans="2:18" x14ac:dyDescent="0.25">
      <c r="B19" s="8">
        <v>1.1111111111111099E-2</v>
      </c>
      <c r="C19" s="7">
        <v>5.4999999999999997E-3</v>
      </c>
      <c r="D19" s="2">
        <v>5.3163934426229504E-3</v>
      </c>
      <c r="E19" s="7">
        <v>9.3635839962984399E-2</v>
      </c>
      <c r="F19" s="10">
        <f t="shared" si="2"/>
        <v>0</v>
      </c>
      <c r="G19" s="2">
        <v>0.1251129940440589</v>
      </c>
      <c r="H19" s="17">
        <f t="shared" si="0"/>
        <v>4.3977880550553433E-2</v>
      </c>
      <c r="I19" s="17">
        <f t="shared" si="3"/>
        <v>0.1250628709511738</v>
      </c>
      <c r="J19" s="17">
        <f t="shared" si="4"/>
        <v>0.12591017659709405</v>
      </c>
      <c r="K19">
        <v>4.6300000000003505E-2</v>
      </c>
      <c r="L19">
        <f t="shared" si="5"/>
        <v>0.37006547844022364</v>
      </c>
      <c r="M19" s="1">
        <f t="shared" si="6"/>
        <v>0.95</v>
      </c>
      <c r="N19" s="12">
        <f t="shared" si="1"/>
        <v>0</v>
      </c>
    </row>
    <row r="20" spans="2:18" x14ac:dyDescent="0.25">
      <c r="B20" s="8">
        <v>1.18055555555555E-2</v>
      </c>
      <c r="C20" s="7">
        <v>5.4999999999999997E-3</v>
      </c>
      <c r="D20" s="2">
        <v>5.4983606557377079E-3</v>
      </c>
      <c r="E20" s="7">
        <v>9.3635839962984399E-2</v>
      </c>
      <c r="F20" s="10">
        <f t="shared" si="2"/>
        <v>0</v>
      </c>
      <c r="G20" s="2">
        <v>0.12508426506432721</v>
      </c>
      <c r="H20" s="17">
        <f t="shared" si="0"/>
        <v>4.3961029377454212E-2</v>
      </c>
      <c r="I20" s="17">
        <f t="shared" si="3"/>
        <v>0.12511081013996278</v>
      </c>
      <c r="J20" s="17">
        <f t="shared" si="4"/>
        <v>0.12588205888766452</v>
      </c>
      <c r="K20">
        <v>4.7150000000003765E-2</v>
      </c>
      <c r="L20">
        <f t="shared" si="5"/>
        <v>0.37694589304063053</v>
      </c>
      <c r="M20" s="1">
        <f t="shared" si="6"/>
        <v>0.95</v>
      </c>
      <c r="N20" s="12">
        <f t="shared" si="1"/>
        <v>0</v>
      </c>
      <c r="R20" s="14"/>
    </row>
    <row r="21" spans="2:18" x14ac:dyDescent="0.25">
      <c r="B21" s="8">
        <v>1.2500000000000001E-2</v>
      </c>
      <c r="C21" s="7">
        <v>5.4999999999999997E-3</v>
      </c>
      <c r="D21" s="2">
        <v>5.4852459016393454E-3</v>
      </c>
      <c r="E21" s="7">
        <v>9.3635839962984399E-2</v>
      </c>
      <c r="F21" s="10">
        <f t="shared" si="2"/>
        <v>0</v>
      </c>
      <c r="G21" s="2">
        <v>0.12503941927623521</v>
      </c>
      <c r="H21" s="17">
        <f t="shared" si="0"/>
        <v>4.3934730984070601E-2</v>
      </c>
      <c r="I21" s="17">
        <f t="shared" si="3"/>
        <v>0.12518569880384911</v>
      </c>
      <c r="J21" s="17">
        <f t="shared" si="4"/>
        <v>0.12583816847017038</v>
      </c>
      <c r="K21">
        <v>4.7090000000003747E-2</v>
      </c>
      <c r="L21">
        <f t="shared" si="5"/>
        <v>0.37660123721442773</v>
      </c>
      <c r="M21" s="1">
        <f t="shared" si="6"/>
        <v>0.95</v>
      </c>
      <c r="N21" s="12">
        <f t="shared" si="1"/>
        <v>0</v>
      </c>
    </row>
    <row r="22" spans="2:18" x14ac:dyDescent="0.25">
      <c r="B22" s="8">
        <v>1.3194444444444399E-2</v>
      </c>
      <c r="C22" s="7">
        <v>5.4999999999999997E-3</v>
      </c>
      <c r="D22" s="2">
        <v>5.3836065573770533E-3</v>
      </c>
      <c r="E22" s="7">
        <v>9.3635839962984399E-2</v>
      </c>
      <c r="F22" s="10">
        <f t="shared" si="2"/>
        <v>0</v>
      </c>
      <c r="G22" s="2">
        <v>0.125134527266266</v>
      </c>
      <c r="H22" s="17">
        <f t="shared" si="0"/>
        <v>4.3990513038288562E-2</v>
      </c>
      <c r="I22" s="17">
        <f t="shared" si="3"/>
        <v>0.12502695740813247</v>
      </c>
      <c r="J22" s="17">
        <f t="shared" si="4"/>
        <v>0.1259312520409212</v>
      </c>
      <c r="K22">
        <v>4.6620000000003603E-2</v>
      </c>
      <c r="L22">
        <f t="shared" si="5"/>
        <v>0.37255904520104027</v>
      </c>
      <c r="M22" s="1">
        <f t="shared" si="6"/>
        <v>0.95</v>
      </c>
      <c r="N22" s="12">
        <f t="shared" si="1"/>
        <v>0</v>
      </c>
    </row>
    <row r="23" spans="2:18" x14ac:dyDescent="0.25">
      <c r="B23" s="8">
        <v>1.38888888888888E-2</v>
      </c>
      <c r="C23" s="7">
        <v>5.4999999999999997E-3</v>
      </c>
      <c r="D23" s="2">
        <v>5.4032786885245916E-3</v>
      </c>
      <c r="E23" s="7">
        <v>9.3635839962984399E-2</v>
      </c>
      <c r="F23" s="10">
        <f t="shared" si="2"/>
        <v>0</v>
      </c>
      <c r="G23" s="2">
        <v>0.1241828388726316</v>
      </c>
      <c r="H23" s="17">
        <f t="shared" si="0"/>
        <v>4.3433867480505199E-2</v>
      </c>
      <c r="I23" s="17">
        <f t="shared" si="3"/>
        <v>0.12662929458143724</v>
      </c>
      <c r="J23" s="17">
        <f t="shared" si="4"/>
        <v>0.12500011605133662</v>
      </c>
      <c r="K23">
        <v>4.6710000000003631E-2</v>
      </c>
      <c r="L23">
        <f t="shared" si="5"/>
        <v>0.37613892888945666</v>
      </c>
      <c r="M23" s="1">
        <f t="shared" si="6"/>
        <v>0.95</v>
      </c>
      <c r="N23" s="12">
        <f t="shared" si="1"/>
        <v>0</v>
      </c>
    </row>
    <row r="24" spans="2:18" x14ac:dyDescent="0.25">
      <c r="B24" s="8">
        <v>1.4583333333333301E-2</v>
      </c>
      <c r="C24" s="7">
        <v>5.4999999999999997E-3</v>
      </c>
      <c r="D24" s="2">
        <v>5.2409836065573749E-3</v>
      </c>
      <c r="E24" s="7">
        <v>9.3635839962984399E-2</v>
      </c>
      <c r="F24" s="10">
        <f t="shared" si="2"/>
        <v>0</v>
      </c>
      <c r="G24" s="2">
        <v>0.12367205832445688</v>
      </c>
      <c r="H24" s="17">
        <f t="shared" si="0"/>
        <v>4.3136514040645904E-2</v>
      </c>
      <c r="I24" s="17">
        <f t="shared" si="3"/>
        <v>0.12750218978792671</v>
      </c>
      <c r="J24" s="17">
        <f t="shared" si="4"/>
        <v>0.12450064183111929</v>
      </c>
      <c r="K24">
        <v>4.5940000000003395E-2</v>
      </c>
      <c r="L24">
        <f t="shared" si="5"/>
        <v>0.37146628448180757</v>
      </c>
      <c r="M24" s="1">
        <f t="shared" si="6"/>
        <v>0.95</v>
      </c>
      <c r="N24" s="12">
        <f t="shared" si="1"/>
        <v>0</v>
      </c>
    </row>
    <row r="25" spans="2:18" x14ac:dyDescent="0.25">
      <c r="B25" s="8">
        <v>1.5277777777777699E-2</v>
      </c>
      <c r="C25" s="7">
        <v>5.4999999999999997E-3</v>
      </c>
      <c r="D25" s="2">
        <v>5.1803278688524615E-3</v>
      </c>
      <c r="E25" s="7">
        <v>9.3635839962984399E-2</v>
      </c>
      <c r="F25" s="10">
        <f t="shared" si="2"/>
        <v>0</v>
      </c>
      <c r="G25" s="2">
        <v>0.12413613692971795</v>
      </c>
      <c r="H25" s="17">
        <f t="shared" si="0"/>
        <v>4.3406638984475117E-2</v>
      </c>
      <c r="I25" s="17">
        <f t="shared" si="3"/>
        <v>0.12670872771253119</v>
      </c>
      <c r="J25" s="17">
        <f t="shared" si="4"/>
        <v>0.12495443976756343</v>
      </c>
      <c r="K25">
        <v>4.5650000000003306E-2</v>
      </c>
      <c r="L25">
        <f t="shared" si="5"/>
        <v>0.36774142589799558</v>
      </c>
      <c r="M25" s="1">
        <f t="shared" si="6"/>
        <v>0.95</v>
      </c>
      <c r="N25" s="12">
        <f t="shared" si="1"/>
        <v>0</v>
      </c>
    </row>
    <row r="26" spans="2:18" x14ac:dyDescent="0.25">
      <c r="B26" s="8">
        <v>1.59722222222222E-2</v>
      </c>
      <c r="C26" s="7">
        <v>6.9899999999999997E-3</v>
      </c>
      <c r="D26" s="2">
        <v>5.7803278688524648E-3</v>
      </c>
      <c r="E26" s="7">
        <v>0.11357167992596873</v>
      </c>
      <c r="F26" s="10">
        <f t="shared" si="2"/>
        <v>1.6666666666666682E-4</v>
      </c>
      <c r="G26" s="2">
        <v>0.123739556323316</v>
      </c>
      <c r="H26" s="17">
        <f t="shared" si="0"/>
        <v>4.3175752111560557E-2</v>
      </c>
      <c r="I26" s="17">
        <f t="shared" si="3"/>
        <v>0.16189642700233095</v>
      </c>
      <c r="J26" s="17">
        <f t="shared" si="4"/>
        <v>0.12507546116919374</v>
      </c>
      <c r="K26">
        <v>4.8450000000004163E-2</v>
      </c>
      <c r="L26">
        <f t="shared" si="5"/>
        <v>0.39154819557789883</v>
      </c>
      <c r="M26" s="1">
        <f>p+0.01</f>
        <v>0.96</v>
      </c>
      <c r="N26" s="12">
        <f t="shared" si="1"/>
        <v>1.0000000000000009E-2</v>
      </c>
    </row>
    <row r="27" spans="2:18" x14ac:dyDescent="0.25">
      <c r="B27" s="8">
        <v>1.6666666666666601E-2</v>
      </c>
      <c r="C27" s="7">
        <v>6.9899999999999997E-3</v>
      </c>
      <c r="D27" s="2">
        <v>7.0639344262295092E-3</v>
      </c>
      <c r="E27" s="7">
        <v>0.11357167992596873</v>
      </c>
      <c r="F27" s="10">
        <f t="shared" si="2"/>
        <v>0</v>
      </c>
      <c r="G27" s="2">
        <v>0.12394475638606775</v>
      </c>
      <c r="H27" s="17">
        <f t="shared" si="0"/>
        <v>4.3295144572559598E-2</v>
      </c>
      <c r="I27" s="17">
        <f t="shared" si="3"/>
        <v>0.16144997479533194</v>
      </c>
      <c r="J27" s="17">
        <f t="shared" si="4"/>
        <v>0.12527330349928964</v>
      </c>
      <c r="K27">
        <v>5.3940000000005844E-2</v>
      </c>
      <c r="L27">
        <f t="shared" si="5"/>
        <v>0.43519388453991165</v>
      </c>
      <c r="M27" s="1">
        <f>p</f>
        <v>0.95</v>
      </c>
      <c r="N27" s="12">
        <f t="shared" si="1"/>
        <v>0</v>
      </c>
    </row>
    <row r="28" spans="2:18" x14ac:dyDescent="0.25">
      <c r="B28" s="8">
        <v>1.7361111111111101E-2</v>
      </c>
      <c r="C28" s="7">
        <v>6.9899999999999997E-3</v>
      </c>
      <c r="D28" s="2">
        <v>6.932786885245905E-3</v>
      </c>
      <c r="E28" s="7">
        <v>0.11357167992596873</v>
      </c>
      <c r="F28" s="10">
        <f t="shared" si="2"/>
        <v>1.6666666666666682E-4</v>
      </c>
      <c r="G28" s="2">
        <v>0.12536636761813993</v>
      </c>
      <c r="H28" s="17">
        <f t="shared" si="0"/>
        <v>4.4126632812638331E-2</v>
      </c>
      <c r="I28" s="17">
        <f t="shared" si="3"/>
        <v>0.15840773597386271</v>
      </c>
      <c r="J28" s="17">
        <f t="shared" si="4"/>
        <v>0.12664531822040115</v>
      </c>
      <c r="K28">
        <v>5.3400000000005679E-2</v>
      </c>
      <c r="L28">
        <f t="shared" si="5"/>
        <v>0.42595156112889521</v>
      </c>
      <c r="M28" s="1">
        <f>p+0.01</f>
        <v>0.96</v>
      </c>
      <c r="N28" s="12">
        <f t="shared" si="1"/>
        <v>1.0000000000000009E-2</v>
      </c>
    </row>
    <row r="29" spans="2:18" x14ac:dyDescent="0.25">
      <c r="B29" s="8">
        <v>1.8055555555555498E-2</v>
      </c>
      <c r="C29" s="7">
        <v>8.4799999999999997E-3</v>
      </c>
      <c r="D29" s="2">
        <v>8.3180327868852526E-3</v>
      </c>
      <c r="E29" s="7">
        <v>0.11357167992596873</v>
      </c>
      <c r="F29" s="10">
        <f t="shared" si="2"/>
        <v>0</v>
      </c>
      <c r="G29" s="2">
        <v>0.1343891416791789</v>
      </c>
      <c r="H29" s="17">
        <f t="shared" si="0"/>
        <v>4.9581061609311389E-2</v>
      </c>
      <c r="I29" s="17">
        <f t="shared" si="3"/>
        <v>0.17103304618244489</v>
      </c>
      <c r="J29" s="17">
        <f t="shared" si="4"/>
        <v>0.13588008474168892</v>
      </c>
      <c r="K29">
        <v>5.8810000000007336E-2</v>
      </c>
      <c r="L29">
        <f t="shared" si="5"/>
        <v>0.43760975972598876</v>
      </c>
      <c r="M29" s="1">
        <f t="shared" ref="M29:M34" si="7">p</f>
        <v>0.95</v>
      </c>
      <c r="N29" s="12">
        <f t="shared" si="1"/>
        <v>0</v>
      </c>
    </row>
    <row r="30" spans="2:18" x14ac:dyDescent="0.25">
      <c r="B30" s="8">
        <v>1.8749999999999999E-2</v>
      </c>
      <c r="C30" s="7">
        <v>8.4799999999999997E-3</v>
      </c>
      <c r="D30" s="2">
        <v>8.5557377049180362E-3</v>
      </c>
      <c r="E30" s="7">
        <v>0.13350751988895312</v>
      </c>
      <c r="F30" s="10">
        <f t="shared" si="2"/>
        <v>0</v>
      </c>
      <c r="G30" s="2">
        <v>0.1338296122586623</v>
      </c>
      <c r="H30" s="17">
        <f t="shared" si="0"/>
        <v>4.9233917474260154E-2</v>
      </c>
      <c r="I30" s="17">
        <f t="shared" si="3"/>
        <v>0.17223898554148986</v>
      </c>
      <c r="J30" s="17">
        <f t="shared" si="4"/>
        <v>0.13534165446765117</v>
      </c>
      <c r="K30">
        <v>5.9680000000007602E-2</v>
      </c>
      <c r="L30">
        <f t="shared" si="5"/>
        <v>0.44594016968875089</v>
      </c>
      <c r="M30" s="1">
        <f t="shared" si="7"/>
        <v>0.95</v>
      </c>
      <c r="N30" s="12">
        <f t="shared" si="1"/>
        <v>0</v>
      </c>
    </row>
    <row r="31" spans="2:18" x14ac:dyDescent="0.25">
      <c r="B31" s="8">
        <v>1.94444444444444E-2</v>
      </c>
      <c r="C31" s="7">
        <v>8.4799999999999997E-3</v>
      </c>
      <c r="D31" s="2">
        <v>8.4508196721311546E-3</v>
      </c>
      <c r="E31" s="7">
        <v>0.13350751988895312</v>
      </c>
      <c r="F31" s="10">
        <f t="shared" si="2"/>
        <v>0</v>
      </c>
      <c r="G31" s="2">
        <v>0.13997481995069691</v>
      </c>
      <c r="H31" s="17">
        <f t="shared" si="0"/>
        <v>5.3111038923696702E-2</v>
      </c>
      <c r="I31" s="17">
        <f t="shared" si="3"/>
        <v>0.15966548898022881</v>
      </c>
      <c r="J31" s="17">
        <f t="shared" si="4"/>
        <v>0.14127416084627772</v>
      </c>
      <c r="K31">
        <v>5.9300000000007486E-2</v>
      </c>
      <c r="L31">
        <f t="shared" si="5"/>
        <v>0.42364762477204559</v>
      </c>
      <c r="M31" s="1">
        <f t="shared" si="7"/>
        <v>0.95</v>
      </c>
      <c r="N31" s="12">
        <f t="shared" si="1"/>
        <v>0</v>
      </c>
    </row>
    <row r="32" spans="2:18" x14ac:dyDescent="0.25">
      <c r="B32" s="8">
        <v>2.01388888888888E-2</v>
      </c>
      <c r="C32" s="7">
        <v>8.4799999999999997E-3</v>
      </c>
      <c r="D32" s="2">
        <v>8.4163934426229586E-3</v>
      </c>
      <c r="E32" s="7">
        <v>0.13350751988895312</v>
      </c>
      <c r="F32" s="10">
        <f t="shared" si="2"/>
        <v>0</v>
      </c>
      <c r="G32" s="2">
        <v>0.14164292469855139</v>
      </c>
      <c r="H32" s="17">
        <f t="shared" si="0"/>
        <v>5.4187967722158975E-2</v>
      </c>
      <c r="I32" s="17">
        <f t="shared" si="3"/>
        <v>0.15649230551475896</v>
      </c>
      <c r="J32" s="17">
        <f t="shared" si="4"/>
        <v>0.14289113273552001</v>
      </c>
      <c r="K32">
        <v>5.9170000000007446E-2</v>
      </c>
      <c r="L32">
        <f t="shared" si="5"/>
        <v>0.41774059753379683</v>
      </c>
      <c r="M32" s="1">
        <f t="shared" si="7"/>
        <v>0.95</v>
      </c>
      <c r="N32" s="12">
        <f t="shared" si="1"/>
        <v>0</v>
      </c>
    </row>
    <row r="33" spans="2:14" x14ac:dyDescent="0.25">
      <c r="B33" s="8">
        <v>2.0833333333333301E-2</v>
      </c>
      <c r="C33" s="7">
        <v>9.9600000000000001E-3</v>
      </c>
      <c r="D33" s="2">
        <v>1.0714754098360658E-2</v>
      </c>
      <c r="E33" s="7">
        <v>0.13350751988895312</v>
      </c>
      <c r="F33" s="10">
        <f t="shared" si="2"/>
        <v>0</v>
      </c>
      <c r="G33" s="2">
        <v>0.14162874495121219</v>
      </c>
      <c r="H33" s="17">
        <f t="shared" si="0"/>
        <v>5.4178769203976442E-2</v>
      </c>
      <c r="I33" s="17">
        <f t="shared" si="3"/>
        <v>0.18383584836528527</v>
      </c>
      <c r="J33" s="17">
        <f t="shared" si="4"/>
        <v>0.14335125357222056</v>
      </c>
      <c r="K33">
        <v>6.7090000000006686E-2</v>
      </c>
      <c r="L33">
        <f t="shared" si="5"/>
        <v>0.4737032727580664</v>
      </c>
      <c r="M33" s="1">
        <f t="shared" si="7"/>
        <v>0.95</v>
      </c>
      <c r="N33" s="12">
        <f t="shared" si="1"/>
        <v>0</v>
      </c>
    </row>
    <row r="34" spans="2:14" x14ac:dyDescent="0.25">
      <c r="B34" s="8">
        <v>2.1527777777777701E-2</v>
      </c>
      <c r="C34" s="7">
        <v>9.9600000000000001E-3</v>
      </c>
      <c r="D34" s="2">
        <v>1.0127868852459027E-2</v>
      </c>
      <c r="E34" s="7">
        <v>0.15344335985193747</v>
      </c>
      <c r="F34" s="10">
        <f t="shared" si="2"/>
        <v>0</v>
      </c>
      <c r="G34" s="2">
        <v>0.14223509767971615</v>
      </c>
      <c r="H34" s="17">
        <f t="shared" si="0"/>
        <v>5.4572789918980548E-2</v>
      </c>
      <c r="I34" s="17">
        <f t="shared" si="3"/>
        <v>0.18250853611821463</v>
      </c>
      <c r="J34" s="17">
        <f t="shared" si="4"/>
        <v>0.14393282274373315</v>
      </c>
      <c r="K34">
        <v>6.517000000000743E-2</v>
      </c>
      <c r="L34">
        <f t="shared" si="5"/>
        <v>0.45818508274769643</v>
      </c>
      <c r="M34" s="1">
        <f t="shared" si="7"/>
        <v>0.95</v>
      </c>
      <c r="N34" s="12">
        <f t="shared" si="1"/>
        <v>0</v>
      </c>
    </row>
    <row r="35" spans="2:14" x14ac:dyDescent="0.25">
      <c r="B35" s="8">
        <v>2.2222222222222199E-2</v>
      </c>
      <c r="C35" s="7">
        <v>9.9600000000000001E-3</v>
      </c>
      <c r="D35" s="2">
        <v>9.7754098360655784E-3</v>
      </c>
      <c r="E35" s="7">
        <v>0.15344335985193747</v>
      </c>
      <c r="F35" s="10">
        <f t="shared" si="2"/>
        <v>3.3333333333333365E-4</v>
      </c>
      <c r="G35" s="2">
        <v>0.15113725971254996</v>
      </c>
      <c r="H35" s="17">
        <f t="shared" si="0"/>
        <v>6.0516664078130569E-2</v>
      </c>
      <c r="I35" s="17">
        <f t="shared" si="3"/>
        <v>0.1645827666102192</v>
      </c>
      <c r="J35" s="17">
        <f t="shared" si="4"/>
        <v>0.15251786557723263</v>
      </c>
      <c r="K35">
        <v>6.3980000000007892E-2</v>
      </c>
      <c r="L35">
        <f t="shared" si="5"/>
        <v>0.42332380593436941</v>
      </c>
      <c r="M35" s="1">
        <f>p+0.02</f>
        <v>0.97</v>
      </c>
      <c r="N35" s="12">
        <f t="shared" si="1"/>
        <v>2.0000000000000018E-2</v>
      </c>
    </row>
    <row r="36" spans="2:14" x14ac:dyDescent="0.25">
      <c r="B36" s="8">
        <v>2.2916666666666599E-2</v>
      </c>
      <c r="C36" s="7">
        <v>9.9600000000000001E-3</v>
      </c>
      <c r="D36" s="2">
        <v>9.7098360655737768E-3</v>
      </c>
      <c r="E36" s="7">
        <v>0.15344335985193747</v>
      </c>
      <c r="F36" s="10">
        <f t="shared" si="2"/>
        <v>0</v>
      </c>
      <c r="G36" s="2">
        <v>0.1488413595434542</v>
      </c>
      <c r="H36" s="17">
        <f t="shared" ref="H36:H58" si="8">G36*(w+G36/TAN(RADIANS(alpha)))</f>
        <v>5.8955215608367591E-2</v>
      </c>
      <c r="I36" s="17">
        <f t="shared" si="3"/>
        <v>0.16894179585675817</v>
      </c>
      <c r="J36" s="17">
        <f t="shared" si="4"/>
        <v>0.15029606547552896</v>
      </c>
      <c r="K36">
        <v>6.3760000000007977E-2</v>
      </c>
      <c r="L36">
        <f t="shared" si="5"/>
        <v>0.42837555499077029</v>
      </c>
      <c r="M36" s="1">
        <f>p</f>
        <v>0.95</v>
      </c>
      <c r="N36" s="12">
        <f t="shared" ref="N36:N58" si="9">IF(ISNUMBER(M36),M36-p,"")</f>
        <v>0</v>
      </c>
    </row>
    <row r="37" spans="2:14" x14ac:dyDescent="0.25">
      <c r="B37" s="8">
        <v>2.36111111111111E-2</v>
      </c>
      <c r="C37" s="7">
        <v>1.145E-2</v>
      </c>
      <c r="D37" s="2">
        <v>1.0927868852459015E-2</v>
      </c>
      <c r="E37" s="7">
        <v>0.15344335985193747</v>
      </c>
      <c r="F37" s="10">
        <f t="shared" si="2"/>
        <v>0</v>
      </c>
      <c r="G37" s="2">
        <v>0.14804946554857787</v>
      </c>
      <c r="H37" s="17">
        <f t="shared" si="8"/>
        <v>5.8421241062091171E-2</v>
      </c>
      <c r="I37" s="17">
        <f t="shared" si="3"/>
        <v>0.1959903588462068</v>
      </c>
      <c r="J37" s="17">
        <f t="shared" si="4"/>
        <v>0.15000727496553326</v>
      </c>
      <c r="K37">
        <v>6.7780000000006418E-2</v>
      </c>
      <c r="L37">
        <f t="shared" si="5"/>
        <v>0.45781995732883279</v>
      </c>
      <c r="M37" s="1">
        <f>p</f>
        <v>0.95</v>
      </c>
      <c r="N37" s="12">
        <f t="shared" si="9"/>
        <v>0</v>
      </c>
    </row>
    <row r="38" spans="2:14" x14ac:dyDescent="0.25">
      <c r="B38" s="8">
        <v>2.43055555555555E-2</v>
      </c>
      <c r="C38" s="7">
        <v>1.145E-2</v>
      </c>
      <c r="D38" s="2">
        <v>1.1657377049180332E-2</v>
      </c>
      <c r="E38" s="7">
        <v>0.16750000000000001</v>
      </c>
      <c r="F38" s="10">
        <f t="shared" si="2"/>
        <v>0</v>
      </c>
      <c r="G38" s="2">
        <v>0.14842433022161294</v>
      </c>
      <c r="H38" s="17">
        <f t="shared" si="8"/>
        <v>5.8673718746839826E-2</v>
      </c>
      <c r="I38" s="17">
        <f t="shared" si="3"/>
        <v>0.19514699672273114</v>
      </c>
      <c r="J38" s="17">
        <f t="shared" si="4"/>
        <v>0.15036532667063954</v>
      </c>
      <c r="K38">
        <v>7.0070000000005531E-2</v>
      </c>
      <c r="L38">
        <f t="shared" si="5"/>
        <v>0.47209241163752425</v>
      </c>
      <c r="M38" s="1">
        <f>p</f>
        <v>0.95</v>
      </c>
      <c r="N38" s="12">
        <f t="shared" si="9"/>
        <v>0</v>
      </c>
    </row>
    <row r="39" spans="2:14" x14ac:dyDescent="0.25">
      <c r="B39" s="8">
        <v>2.5000000000000001E-2</v>
      </c>
      <c r="C39" s="7">
        <v>1.145E-2</v>
      </c>
      <c r="D39" s="2">
        <v>1.1583606557377051E-2</v>
      </c>
      <c r="E39" s="7">
        <v>0.16750000000000001</v>
      </c>
      <c r="F39" s="10">
        <f t="shared" si="2"/>
        <v>0</v>
      </c>
      <c r="G39" s="2">
        <v>0.15061908884445727</v>
      </c>
      <c r="H39" s="17">
        <f t="shared" si="8"/>
        <v>6.0162523537761727E-2</v>
      </c>
      <c r="I39" s="17">
        <f t="shared" si="3"/>
        <v>0.1903178145912259</v>
      </c>
      <c r="J39" s="17">
        <f t="shared" si="4"/>
        <v>0.15246520864826871</v>
      </c>
      <c r="K39">
        <v>6.984000000000562E-2</v>
      </c>
      <c r="L39">
        <f t="shared" si="5"/>
        <v>0.4636862467819643</v>
      </c>
      <c r="M39" s="1">
        <f>p</f>
        <v>0.95</v>
      </c>
      <c r="N39" s="12">
        <f t="shared" si="9"/>
        <v>0</v>
      </c>
    </row>
    <row r="40" spans="2:14" x14ac:dyDescent="0.25">
      <c r="B40" s="8">
        <v>2.5694444444444402E-2</v>
      </c>
      <c r="C40" s="7">
        <v>1.145E-2</v>
      </c>
      <c r="D40" s="2">
        <v>1.169836065573771E-2</v>
      </c>
      <c r="E40" s="7">
        <v>0.16750000000000001</v>
      </c>
      <c r="F40" s="10">
        <f t="shared" si="2"/>
        <v>0</v>
      </c>
      <c r="G40" s="2">
        <v>0.15036002614282162</v>
      </c>
      <c r="H40" s="17">
        <f t="shared" si="8"/>
        <v>5.9985847173677699E-2</v>
      </c>
      <c r="I40" s="17">
        <f t="shared" si="3"/>
        <v>0.19087835780411147</v>
      </c>
      <c r="J40" s="17">
        <f t="shared" si="4"/>
        <v>0.15221703671764295</v>
      </c>
      <c r="K40">
        <v>7.0190000000005484E-2</v>
      </c>
      <c r="L40">
        <f t="shared" si="5"/>
        <v>0.46681290101223116</v>
      </c>
      <c r="M40" s="1">
        <f>p</f>
        <v>0.95</v>
      </c>
      <c r="N40" s="12">
        <f t="shared" si="9"/>
        <v>0</v>
      </c>
    </row>
    <row r="41" spans="2:14" x14ac:dyDescent="0.25">
      <c r="B41" s="8">
        <v>2.6388888888888799E-2</v>
      </c>
      <c r="C41" s="7">
        <v>1.2500000000000001E-2</v>
      </c>
      <c r="D41" s="2">
        <v>1.2259016393442625E-2</v>
      </c>
      <c r="E41" s="7">
        <v>0.16750000000000001</v>
      </c>
      <c r="F41" s="10">
        <f t="shared" si="2"/>
        <v>2.4166666666666666E-2</v>
      </c>
      <c r="G41" s="2">
        <v>0.15316321504995642</v>
      </c>
      <c r="H41" s="17">
        <f t="shared" si="8"/>
        <v>6.1910975841337687E-2</v>
      </c>
      <c r="I41" s="17">
        <f t="shared" si="3"/>
        <v>0.20190281012585504</v>
      </c>
      <c r="J41" s="17">
        <f t="shared" si="4"/>
        <v>0.15524092884897359</v>
      </c>
      <c r="K41">
        <v>7.1900000000004821E-2</v>
      </c>
      <c r="L41">
        <f t="shared" si="5"/>
        <v>0.46943386489081979</v>
      </c>
      <c r="M41" s="1">
        <v>2.4</v>
      </c>
      <c r="N41" s="12">
        <f t="shared" si="9"/>
        <v>1.45</v>
      </c>
    </row>
    <row r="42" spans="2:14" x14ac:dyDescent="0.25">
      <c r="B42" s="8">
        <v>2.70833333333333E-2</v>
      </c>
      <c r="C42" s="7">
        <v>1.2500000000000001E-2</v>
      </c>
      <c r="D42" s="2">
        <v>1.2275409836065575E-2</v>
      </c>
      <c r="E42" s="7">
        <v>0.15577303531589157</v>
      </c>
      <c r="F42" s="10">
        <f t="shared" si="2"/>
        <v>1.7500000000000002E-2</v>
      </c>
      <c r="G42" s="2">
        <v>0.15848110735862819</v>
      </c>
      <c r="H42" s="17">
        <f t="shared" si="8"/>
        <v>6.5644266421795647E-2</v>
      </c>
      <c r="I42" s="17">
        <f t="shared" si="3"/>
        <v>0.19042028620872314</v>
      </c>
      <c r="J42" s="17">
        <f t="shared" si="4"/>
        <v>0.1603292156868551</v>
      </c>
      <c r="K42">
        <v>7.1950000000004802E-2</v>
      </c>
      <c r="L42">
        <f t="shared" si="5"/>
        <v>0.45399733254758601</v>
      </c>
      <c r="M42" s="1">
        <v>2</v>
      </c>
      <c r="N42" s="12">
        <f t="shared" si="9"/>
        <v>1.05</v>
      </c>
    </row>
    <row r="43" spans="2:14" x14ac:dyDescent="0.25">
      <c r="B43" s="8">
        <v>2.77777777777777E-2</v>
      </c>
      <c r="C43" s="7">
        <v>1.2500000000000001E-2</v>
      </c>
      <c r="D43" s="2">
        <v>1.2221311475409837E-2</v>
      </c>
      <c r="E43" s="7">
        <v>0.15577303531589157</v>
      </c>
      <c r="F43" s="10">
        <f t="shared" si="2"/>
        <v>1.6666666666666681E-3</v>
      </c>
      <c r="G43" s="2">
        <v>0.15935953842713912</v>
      </c>
      <c r="H43" s="17">
        <f t="shared" si="8"/>
        <v>6.6271174795663565E-2</v>
      </c>
      <c r="I43" s="17">
        <f t="shared" si="3"/>
        <v>0.18861895897487446</v>
      </c>
      <c r="J43" s="17">
        <f t="shared" si="4"/>
        <v>0.16117284687182645</v>
      </c>
      <c r="K43">
        <v>7.1780000000004868E-2</v>
      </c>
      <c r="L43">
        <f t="shared" si="5"/>
        <v>0.45042801145425909</v>
      </c>
      <c r="M43" s="1">
        <f>p+0.1</f>
        <v>1.05</v>
      </c>
      <c r="N43" s="12">
        <f t="shared" si="9"/>
        <v>0.10000000000000009</v>
      </c>
    </row>
    <row r="44" spans="2:14" x14ac:dyDescent="0.25">
      <c r="B44" s="8">
        <v>2.8472222222222201E-2</v>
      </c>
      <c r="C44" s="7">
        <v>1.2500000000000001E-2</v>
      </c>
      <c r="D44" s="2">
        <v>1.2373770491803276E-2</v>
      </c>
      <c r="E44" s="7">
        <v>0.15577303531589157</v>
      </c>
      <c r="F44" s="10">
        <f t="shared" si="2"/>
        <v>8.3333333333333404E-4</v>
      </c>
      <c r="G44" s="2">
        <v>0.1650484962749382</v>
      </c>
      <c r="H44" s="17">
        <f t="shared" si="8"/>
        <v>7.040141126953936E-2</v>
      </c>
      <c r="I44" s="17">
        <f t="shared" si="3"/>
        <v>0.17755325887065543</v>
      </c>
      <c r="J44" s="17">
        <f t="shared" si="4"/>
        <v>0.16665528321355136</v>
      </c>
      <c r="K44">
        <v>7.2240000000004689E-2</v>
      </c>
      <c r="L44">
        <f t="shared" si="5"/>
        <v>0.43768953750216005</v>
      </c>
      <c r="M44" s="1">
        <f>p+0.05</f>
        <v>1</v>
      </c>
      <c r="N44" s="12">
        <f t="shared" si="9"/>
        <v>5.0000000000000044E-2</v>
      </c>
    </row>
    <row r="45" spans="2:14" x14ac:dyDescent="0.25">
      <c r="B45" s="8">
        <v>2.9166666666666601E-2</v>
      </c>
      <c r="C45" s="7">
        <v>1.162E-2</v>
      </c>
      <c r="D45" s="2">
        <v>1.1522950819672128E-2</v>
      </c>
      <c r="E45" s="7">
        <v>0.15577303531589157</v>
      </c>
      <c r="F45" s="10">
        <f t="shared" si="2"/>
        <v>1.6666666666666681E-3</v>
      </c>
      <c r="G45" s="2">
        <v>0.16782357773807052</v>
      </c>
      <c r="H45" s="17">
        <f t="shared" si="8"/>
        <v>7.2460284379836107E-2</v>
      </c>
      <c r="I45" s="17">
        <f t="shared" si="3"/>
        <v>0.16036370957486273</v>
      </c>
      <c r="J45" s="17">
        <f t="shared" si="4"/>
        <v>0.16913430757235243</v>
      </c>
      <c r="K45">
        <v>6.9650000000005693E-2</v>
      </c>
      <c r="L45">
        <f t="shared" si="5"/>
        <v>0.41501915844453896</v>
      </c>
      <c r="M45" s="1">
        <f>p+0.1</f>
        <v>1.05</v>
      </c>
      <c r="N45" s="12">
        <f t="shared" si="9"/>
        <v>0.10000000000000009</v>
      </c>
    </row>
    <row r="46" spans="2:14" x14ac:dyDescent="0.25">
      <c r="B46" s="8">
        <v>2.9861111111111099E-2</v>
      </c>
      <c r="C46" s="7">
        <v>1.162E-2</v>
      </c>
      <c r="D46" s="2">
        <v>1.1504918032786885E-2</v>
      </c>
      <c r="E46" s="7">
        <v>0.14404607063178312</v>
      </c>
      <c r="F46" s="10">
        <f t="shared" si="2"/>
        <v>3.3333333333333365E-4</v>
      </c>
      <c r="G46" s="2">
        <v>0.16832529961813186</v>
      </c>
      <c r="H46" s="17">
        <f t="shared" si="8"/>
        <v>7.2835608500587054E-2</v>
      </c>
      <c r="I46" s="17">
        <f t="shared" si="3"/>
        <v>0.15953735046926043</v>
      </c>
      <c r="J46" s="17">
        <f t="shared" si="4"/>
        <v>0.16962255579523439</v>
      </c>
      <c r="K46">
        <v>6.9600000000005713E-2</v>
      </c>
      <c r="L46">
        <f t="shared" si="5"/>
        <v>0.41348508012700697</v>
      </c>
      <c r="M46" s="1">
        <f>p+0.02</f>
        <v>0.97</v>
      </c>
      <c r="N46" s="12">
        <f t="shared" si="9"/>
        <v>2.0000000000000018E-2</v>
      </c>
    </row>
    <row r="47" spans="2:14" x14ac:dyDescent="0.25">
      <c r="B47" s="8">
        <v>3.0555555555555499E-2</v>
      </c>
      <c r="C47" s="7">
        <v>1.162E-2</v>
      </c>
      <c r="D47" s="2">
        <v>1.1654098360655736E-2</v>
      </c>
      <c r="E47" s="7">
        <v>0.14404607063178312</v>
      </c>
      <c r="F47" s="10">
        <f t="shared" si="2"/>
        <v>0</v>
      </c>
      <c r="G47" s="2">
        <v>0.16632909786737093</v>
      </c>
      <c r="H47" s="17">
        <f t="shared" si="8"/>
        <v>7.1347911761404162E-2</v>
      </c>
      <c r="I47" s="17">
        <f t="shared" si="3"/>
        <v>0.16286391168474071</v>
      </c>
      <c r="J47" s="17">
        <f t="shared" si="4"/>
        <v>0.16768101701768975</v>
      </c>
      <c r="K47">
        <v>7.0060000000005535E-2</v>
      </c>
      <c r="L47">
        <f t="shared" si="5"/>
        <v>0.42121313046422365</v>
      </c>
      <c r="M47" s="1">
        <f>p</f>
        <v>0.95</v>
      </c>
      <c r="N47" s="12">
        <f t="shared" si="9"/>
        <v>0</v>
      </c>
    </row>
    <row r="48" spans="2:14" x14ac:dyDescent="0.25">
      <c r="B48" s="8">
        <v>3.125E-2</v>
      </c>
      <c r="C48" s="7">
        <v>1.162E-2</v>
      </c>
      <c r="D48" s="2">
        <v>1.1518032786885252E-2</v>
      </c>
      <c r="E48" s="7">
        <v>0.14404607063178312</v>
      </c>
      <c r="F48" s="10">
        <f t="shared" si="2"/>
        <v>1.6666666666666682E-4</v>
      </c>
      <c r="G48" s="2">
        <v>0.16553506296607728</v>
      </c>
      <c r="H48" s="17">
        <f t="shared" si="8"/>
        <v>7.0760309686499004E-2</v>
      </c>
      <c r="I48" s="17">
        <f t="shared" si="3"/>
        <v>0.16421635308666668</v>
      </c>
      <c r="J48" s="17">
        <f t="shared" si="4"/>
        <v>0.16690952833922126</v>
      </c>
      <c r="K48">
        <v>6.9640000000005697E-2</v>
      </c>
      <c r="L48">
        <f t="shared" si="5"/>
        <v>0.42069636941073241</v>
      </c>
      <c r="M48" s="1">
        <f>p+0.01</f>
        <v>0.96</v>
      </c>
      <c r="N48" s="12">
        <f t="shared" si="9"/>
        <v>1.0000000000000009E-2</v>
      </c>
    </row>
    <row r="49" spans="2:14" x14ac:dyDescent="0.25">
      <c r="B49" s="8">
        <v>3.19444444444444E-2</v>
      </c>
      <c r="C49" s="7">
        <v>1.0749999999999999E-2</v>
      </c>
      <c r="D49" s="2">
        <v>1.0908196721311476E-2</v>
      </c>
      <c r="E49" s="7">
        <v>0.14404607063178312</v>
      </c>
      <c r="F49" s="10">
        <f t="shared" si="2"/>
        <v>1.6666666666666682E-4</v>
      </c>
      <c r="G49" s="2">
        <v>0.16527350878800182</v>
      </c>
      <c r="H49" s="17">
        <f t="shared" si="8"/>
        <v>7.0567273062481686E-2</v>
      </c>
      <c r="I49" s="17">
        <f t="shared" si="3"/>
        <v>0.15233690538788047</v>
      </c>
      <c r="J49" s="17">
        <f t="shared" si="4"/>
        <v>0.16645630862200569</v>
      </c>
      <c r="K49">
        <v>6.7720000000006442E-2</v>
      </c>
      <c r="L49">
        <f t="shared" si="5"/>
        <v>0.40974503716062349</v>
      </c>
      <c r="M49" s="1">
        <f>p+0.01</f>
        <v>0.96</v>
      </c>
      <c r="N49" s="12">
        <f t="shared" si="9"/>
        <v>1.0000000000000009E-2</v>
      </c>
    </row>
    <row r="50" spans="2:14" x14ac:dyDescent="0.25">
      <c r="B50" s="8">
        <v>3.2638888888888801E-2</v>
      </c>
      <c r="C50" s="7">
        <v>1.0749999999999999E-2</v>
      </c>
      <c r="D50" s="2">
        <v>1.0847540983606562E-2</v>
      </c>
      <c r="E50" s="7">
        <v>0.13231910594767465</v>
      </c>
      <c r="F50" s="10">
        <f t="shared" si="2"/>
        <v>1.6666666666666682E-4</v>
      </c>
      <c r="G50" s="2">
        <v>0.16508720958750184</v>
      </c>
      <c r="H50" s="17">
        <f t="shared" si="8"/>
        <v>7.0429934171574587E-2</v>
      </c>
      <c r="I50" s="17">
        <f t="shared" si="3"/>
        <v>0.15263396347655089</v>
      </c>
      <c r="J50" s="17">
        <f t="shared" si="4"/>
        <v>0.16627462685593003</v>
      </c>
      <c r="K50">
        <v>6.7520000000006519E-2</v>
      </c>
      <c r="L50">
        <f t="shared" si="5"/>
        <v>0.4089959492847241</v>
      </c>
      <c r="M50" s="1">
        <f>p+0.01</f>
        <v>0.96</v>
      </c>
      <c r="N50" s="12">
        <f t="shared" si="9"/>
        <v>1.0000000000000009E-2</v>
      </c>
    </row>
    <row r="51" spans="2:14" x14ac:dyDescent="0.25">
      <c r="B51" s="8">
        <v>3.3333333333333298E-2</v>
      </c>
      <c r="C51" s="7">
        <v>1.0749999999999999E-2</v>
      </c>
      <c r="D51" s="2">
        <v>1.0726229508196728E-2</v>
      </c>
      <c r="E51" s="7">
        <v>0.13231910594767465</v>
      </c>
      <c r="F51" s="10">
        <f t="shared" si="2"/>
        <v>3.3333333333333365E-4</v>
      </c>
      <c r="G51" s="2">
        <v>0.16181424669484529</v>
      </c>
      <c r="H51" s="17">
        <f t="shared" si="8"/>
        <v>6.8038397116004498E-2</v>
      </c>
      <c r="I51" s="17">
        <f t="shared" si="3"/>
        <v>0.157999019019678</v>
      </c>
      <c r="J51" s="17">
        <f t="shared" si="4"/>
        <v>0.16308660602263228</v>
      </c>
      <c r="K51">
        <v>6.713000000000667E-2</v>
      </c>
      <c r="L51">
        <f t="shared" si="5"/>
        <v>0.4148584032072446</v>
      </c>
      <c r="M51" s="1">
        <f>p+0.02</f>
        <v>0.97</v>
      </c>
      <c r="N51" s="12">
        <f t="shared" si="9"/>
        <v>2.0000000000000018E-2</v>
      </c>
    </row>
    <row r="52" spans="2:14" x14ac:dyDescent="0.25">
      <c r="B52" s="8">
        <v>3.4027777777777699E-2</v>
      </c>
      <c r="C52" s="7">
        <v>1.0749999999999999E-2</v>
      </c>
      <c r="D52" s="2">
        <v>1.0745901639344262E-2</v>
      </c>
      <c r="E52" s="7">
        <v>0.13231910594767465</v>
      </c>
      <c r="F52" s="10">
        <f t="shared" si="2"/>
        <v>3.3333333333333365E-4</v>
      </c>
      <c r="G52" s="2">
        <v>0.16008747105810753</v>
      </c>
      <c r="H52" s="17">
        <f t="shared" si="8"/>
        <v>6.67928745401144E-2</v>
      </c>
      <c r="I52" s="17">
        <f t="shared" si="3"/>
        <v>0.16094531151738012</v>
      </c>
      <c r="J52" s="17">
        <f t="shared" si="4"/>
        <v>0.16140772555858798</v>
      </c>
      <c r="K52">
        <v>6.7190000000006647E-2</v>
      </c>
      <c r="L52">
        <f t="shared" si="5"/>
        <v>0.41970804808090478</v>
      </c>
      <c r="M52" s="1">
        <f>p+0.02</f>
        <v>0.97</v>
      </c>
      <c r="N52" s="12">
        <f t="shared" si="9"/>
        <v>2.0000000000000018E-2</v>
      </c>
    </row>
    <row r="53" spans="2:14" x14ac:dyDescent="0.25">
      <c r="B53" s="8">
        <v>3.4722222222222203E-2</v>
      </c>
      <c r="C53" s="7">
        <v>9.8700000000000003E-3</v>
      </c>
      <c r="D53" s="2">
        <v>1.0219672131147543E-2</v>
      </c>
      <c r="E53" s="7">
        <v>0.13231910594767465</v>
      </c>
      <c r="F53" s="10">
        <f t="shared" si="2"/>
        <v>1.6666666666666682E-4</v>
      </c>
      <c r="G53" s="2">
        <v>0.15979045965697528</v>
      </c>
      <c r="H53" s="17">
        <f t="shared" si="8"/>
        <v>6.6579769865737992E-2</v>
      </c>
      <c r="I53" s="17">
        <f t="shared" si="3"/>
        <v>0.14824322793400208</v>
      </c>
      <c r="J53" s="17">
        <f t="shared" si="4"/>
        <v>0.16091054399073126</v>
      </c>
      <c r="K53">
        <v>6.5470000000007314E-2</v>
      </c>
      <c r="L53">
        <f t="shared" si="5"/>
        <v>0.40972408578430031</v>
      </c>
      <c r="M53" s="1">
        <f>p+0.01</f>
        <v>0.96</v>
      </c>
      <c r="N53" s="12">
        <f t="shared" si="9"/>
        <v>1.0000000000000009E-2</v>
      </c>
    </row>
    <row r="54" spans="2:14" x14ac:dyDescent="0.25">
      <c r="B54" s="8">
        <v>3.5416666666666603E-2</v>
      </c>
      <c r="C54" s="7">
        <v>9.8700000000000003E-3</v>
      </c>
      <c r="D54" s="2">
        <v>1.0065573770491812E-2</v>
      </c>
      <c r="E54" s="7">
        <v>0.12059214126356621</v>
      </c>
      <c r="F54" s="10">
        <f t="shared" si="2"/>
        <v>0</v>
      </c>
      <c r="G54" s="2">
        <v>0.16028985245808816</v>
      </c>
      <c r="H54" s="17">
        <f t="shared" si="8"/>
        <v>6.6938272430114146E-2</v>
      </c>
      <c r="I54" s="17">
        <f t="shared" si="3"/>
        <v>0.14744927889055726</v>
      </c>
      <c r="J54" s="17">
        <f t="shared" si="4"/>
        <v>0.1613979712065767</v>
      </c>
      <c r="K54">
        <v>6.4960000000007512E-2</v>
      </c>
      <c r="L54">
        <f t="shared" si="5"/>
        <v>0.40526582939486422</v>
      </c>
      <c r="M54" s="1">
        <f t="shared" ref="M54:M76" si="10">p</f>
        <v>0.95</v>
      </c>
      <c r="N54" s="12">
        <f t="shared" si="9"/>
        <v>0</v>
      </c>
    </row>
    <row r="55" spans="2:14" x14ac:dyDescent="0.25">
      <c r="B55" s="8">
        <v>3.6111111111111101E-2</v>
      </c>
      <c r="C55" s="7">
        <v>9.8700000000000003E-3</v>
      </c>
      <c r="D55" s="2">
        <v>9.9573770491803298E-3</v>
      </c>
      <c r="E55" s="7">
        <v>0.12059214126356621</v>
      </c>
      <c r="F55" s="10">
        <f t="shared" si="2"/>
        <v>0</v>
      </c>
      <c r="G55" s="2">
        <v>0.15844972909512867</v>
      </c>
      <c r="H55" s="17">
        <f t="shared" si="8"/>
        <v>6.5621926397263275E-2</v>
      </c>
      <c r="I55" s="17">
        <f t="shared" si="3"/>
        <v>0.15040704444195688</v>
      </c>
      <c r="J55" s="17">
        <f t="shared" si="4"/>
        <v>0.15960275045179353</v>
      </c>
      <c r="K55">
        <v>6.4600000000007651E-2</v>
      </c>
      <c r="L55">
        <f t="shared" si="5"/>
        <v>0.40770028682866138</v>
      </c>
      <c r="M55" s="1">
        <f t="shared" si="10"/>
        <v>0.95</v>
      </c>
      <c r="N55" s="12">
        <f t="shared" si="9"/>
        <v>0</v>
      </c>
    </row>
    <row r="56" spans="2:14" x14ac:dyDescent="0.25">
      <c r="B56" s="8">
        <v>3.6805555555555501E-2</v>
      </c>
      <c r="C56" s="7">
        <v>9.8700000000000003E-3</v>
      </c>
      <c r="D56" s="2">
        <v>1.0108196721311477E-2</v>
      </c>
      <c r="E56" s="7">
        <v>0.12059214126356621</v>
      </c>
      <c r="F56" s="10">
        <f t="shared" si="2"/>
        <v>0</v>
      </c>
      <c r="G56" s="2">
        <v>0.15668149132635265</v>
      </c>
      <c r="H56" s="17">
        <f t="shared" si="8"/>
        <v>6.4368994027483611E-2</v>
      </c>
      <c r="I56" s="17">
        <f t="shared" si="3"/>
        <v>0.15333469396439237</v>
      </c>
      <c r="J56" s="17">
        <f t="shared" si="4"/>
        <v>0.15787983629950014</v>
      </c>
      <c r="K56">
        <v>6.5100000000007457E-2</v>
      </c>
      <c r="L56">
        <f t="shared" si="5"/>
        <v>0.41549259870401889</v>
      </c>
      <c r="M56" s="1">
        <f t="shared" si="10"/>
        <v>0.95</v>
      </c>
      <c r="N56" s="12">
        <f t="shared" si="9"/>
        <v>0</v>
      </c>
    </row>
    <row r="57" spans="2:14" x14ac:dyDescent="0.25">
      <c r="B57" s="8">
        <v>3.7499999999999999E-2</v>
      </c>
      <c r="C57" s="7">
        <v>8.9999999999999993E-3</v>
      </c>
      <c r="D57" s="2">
        <v>8.8836065573770565E-3</v>
      </c>
      <c r="E57" s="7">
        <v>0.12059214126356621</v>
      </c>
      <c r="F57" s="10">
        <f t="shared" si="2"/>
        <v>0</v>
      </c>
      <c r="G57" s="2">
        <v>0.15685039548098359</v>
      </c>
      <c r="H57" s="17">
        <f t="shared" si="8"/>
        <v>6.4488167982590605E-2</v>
      </c>
      <c r="I57" s="17">
        <f t="shared" si="3"/>
        <v>0.13956048499361406</v>
      </c>
      <c r="J57" s="17">
        <f t="shared" si="4"/>
        <v>0.15784311357332062</v>
      </c>
      <c r="K57">
        <v>6.0870000000007966E-2</v>
      </c>
      <c r="L57">
        <f t="shared" si="5"/>
        <v>0.38807680282443274</v>
      </c>
      <c r="M57" s="1">
        <f t="shared" si="10"/>
        <v>0.95</v>
      </c>
      <c r="N57" s="12">
        <f t="shared" si="9"/>
        <v>0</v>
      </c>
    </row>
    <row r="58" spans="2:14" x14ac:dyDescent="0.25">
      <c r="B58" s="8">
        <v>3.8194444444444399E-2</v>
      </c>
      <c r="C58" s="7">
        <v>8.9999999999999993E-3</v>
      </c>
      <c r="D58" s="2">
        <v>8.7393442622950897E-3</v>
      </c>
      <c r="E58" s="7">
        <v>0.10886517657945778</v>
      </c>
      <c r="F58" s="10">
        <f t="shared" si="2"/>
        <v>0</v>
      </c>
      <c r="G58" s="2">
        <v>0.15583945467007873</v>
      </c>
      <c r="H58" s="17">
        <f t="shared" si="8"/>
        <v>6.3776476593632378E-2</v>
      </c>
      <c r="I58" s="17">
        <f t="shared" si="3"/>
        <v>0.14111786164271395</v>
      </c>
      <c r="J58" s="17">
        <f t="shared" si="4"/>
        <v>0.15685445216623634</v>
      </c>
      <c r="K58">
        <v>6.0350000000007807E-2</v>
      </c>
      <c r="L58">
        <f t="shared" si="5"/>
        <v>0.38725751529208247</v>
      </c>
      <c r="M58" s="1">
        <f t="shared" si="10"/>
        <v>0.95</v>
      </c>
      <c r="N58" s="12">
        <f t="shared" si="9"/>
        <v>0</v>
      </c>
    </row>
    <row r="59" spans="2:14" x14ac:dyDescent="0.25">
      <c r="B59" s="8">
        <v>3.8888888888889098E-2</v>
      </c>
      <c r="C59" s="7">
        <v>8.9999999999999993E-3</v>
      </c>
      <c r="D59" s="2">
        <v>8.6836065573770594E-3</v>
      </c>
      <c r="E59" s="7">
        <v>0.10886517657945778</v>
      </c>
      <c r="F59" s="10">
        <f t="shared" ref="F59:F69" si="11">IF(ISNUMBER(N59),N59/60,"")</f>
        <v>0</v>
      </c>
      <c r="G59" s="2">
        <v>0.15183722629628846</v>
      </c>
      <c r="H59" s="17">
        <f t="shared" ref="H59:H69" si="12">G59*(w+G59/TAN(RADIANS(alpha)))</f>
        <v>6.0996653991018834E-2</v>
      </c>
      <c r="I59" s="17">
        <f t="shared" ref="I59:I69" si="13">C59/H59</f>
        <v>0.14754907705798356</v>
      </c>
      <c r="J59" s="17">
        <f t="shared" ref="J59:J69" si="14">G59+I59^2/(2*g)</f>
        <v>0.15294684556951285</v>
      </c>
      <c r="K59">
        <v>6.0150000000007746E-2</v>
      </c>
      <c r="L59">
        <f t="shared" ref="L59:L69" si="15">K59/G59</f>
        <v>0.39614791093874235</v>
      </c>
      <c r="M59" s="1">
        <f t="shared" si="10"/>
        <v>0.95</v>
      </c>
      <c r="N59" s="12">
        <f t="shared" ref="N59:N76" si="16">IF(ISNUMBER(M59),M59-p,"")</f>
        <v>0</v>
      </c>
    </row>
    <row r="60" spans="2:14" x14ac:dyDescent="0.25">
      <c r="B60" s="8">
        <v>3.9583333333333602E-2</v>
      </c>
      <c r="C60" s="7">
        <v>8.9999999999999993E-3</v>
      </c>
      <c r="D60" s="2">
        <v>8.7524590163934463E-3</v>
      </c>
      <c r="E60" s="7">
        <v>0.10886517657945778</v>
      </c>
      <c r="F60" s="10">
        <f t="shared" si="11"/>
        <v>0</v>
      </c>
      <c r="G60" s="2">
        <v>0.1511744005765899</v>
      </c>
      <c r="H60" s="17">
        <f t="shared" si="12"/>
        <v>6.0542086519183011E-2</v>
      </c>
      <c r="I60" s="17">
        <f t="shared" si="13"/>
        <v>0.14865691814483983</v>
      </c>
      <c r="J60" s="17">
        <f t="shared" si="14"/>
        <v>0.15230074508792127</v>
      </c>
      <c r="K60">
        <v>6.0400000000007822E-2</v>
      </c>
      <c r="L60">
        <f t="shared" si="15"/>
        <v>0.39953854468506528</v>
      </c>
      <c r="M60" s="1">
        <f t="shared" si="10"/>
        <v>0.95</v>
      </c>
      <c r="N60" s="12">
        <f t="shared" si="16"/>
        <v>0</v>
      </c>
    </row>
    <row r="61" spans="2:14" x14ac:dyDescent="0.25">
      <c r="B61" s="8">
        <v>4.02777777777781E-2</v>
      </c>
      <c r="C61" s="7">
        <v>8.1200000000000005E-3</v>
      </c>
      <c r="D61" s="2">
        <v>8.2885245901639423E-3</v>
      </c>
      <c r="E61" s="7">
        <v>0.10886517657945778</v>
      </c>
      <c r="F61" s="10">
        <f t="shared" si="11"/>
        <v>0</v>
      </c>
      <c r="G61" s="2">
        <v>0.15091305605346089</v>
      </c>
      <c r="H61" s="17">
        <f t="shared" si="12"/>
        <v>6.0363309680649374E-2</v>
      </c>
      <c r="I61" s="17">
        <f t="shared" si="13"/>
        <v>0.13451880029373245</v>
      </c>
      <c r="J61" s="17">
        <f t="shared" si="14"/>
        <v>0.15183534492361711</v>
      </c>
      <c r="K61">
        <v>5.8700000000007302E-2</v>
      </c>
      <c r="L61">
        <f t="shared" si="15"/>
        <v>0.38896568352053551</v>
      </c>
      <c r="M61" s="1">
        <f t="shared" si="10"/>
        <v>0.95</v>
      </c>
      <c r="N61" s="12">
        <f t="shared" si="16"/>
        <v>0</v>
      </c>
    </row>
    <row r="62" spans="2:14" x14ac:dyDescent="0.25">
      <c r="B62" s="8">
        <v>4.0972222222222597E-2</v>
      </c>
      <c r="C62" s="7">
        <v>8.1200000000000005E-3</v>
      </c>
      <c r="D62" s="2">
        <v>8.3000000000000088E-3</v>
      </c>
      <c r="E62" s="7">
        <v>9.7138211895349325E-2</v>
      </c>
      <c r="F62" s="10">
        <f t="shared" si="11"/>
        <v>0</v>
      </c>
      <c r="G62" s="2">
        <v>0.15107225495255788</v>
      </c>
      <c r="H62" s="17">
        <f t="shared" si="12"/>
        <v>6.0472181638116594E-2</v>
      </c>
      <c r="I62" s="17">
        <f t="shared" si="13"/>
        <v>0.13427661744688624</v>
      </c>
      <c r="J62" s="17">
        <f t="shared" si="14"/>
        <v>0.15199122590021219</v>
      </c>
      <c r="K62">
        <v>5.8740000000007314E-2</v>
      </c>
      <c r="L62">
        <f t="shared" si="15"/>
        <v>0.38882056813445848</v>
      </c>
      <c r="M62" s="1">
        <f t="shared" si="10"/>
        <v>0.95</v>
      </c>
      <c r="N62" s="12">
        <f t="shared" si="16"/>
        <v>0</v>
      </c>
    </row>
    <row r="63" spans="2:14" x14ac:dyDescent="0.25">
      <c r="B63" s="8">
        <v>4.1666666666667102E-2</v>
      </c>
      <c r="C63" s="7">
        <v>8.1200000000000005E-3</v>
      </c>
      <c r="D63" s="2">
        <v>8.3524590163934487E-3</v>
      </c>
      <c r="E63" s="7">
        <v>9.7138211895349325E-2</v>
      </c>
      <c r="F63" s="10">
        <f t="shared" si="11"/>
        <v>0</v>
      </c>
      <c r="G63" s="2">
        <v>0.15089278567037923</v>
      </c>
      <c r="H63" s="17">
        <f t="shared" si="12"/>
        <v>6.0349454132725286E-2</v>
      </c>
      <c r="I63" s="17">
        <f t="shared" si="13"/>
        <v>0.13454968427952729</v>
      </c>
      <c r="J63" s="17">
        <f t="shared" si="14"/>
        <v>0.15181549808320902</v>
      </c>
      <c r="K63">
        <v>5.8930000000007372E-2</v>
      </c>
      <c r="L63">
        <f t="shared" si="15"/>
        <v>0.39054219682005337</v>
      </c>
      <c r="M63" s="1">
        <f t="shared" si="10"/>
        <v>0.95</v>
      </c>
      <c r="N63" s="12">
        <f t="shared" si="16"/>
        <v>0</v>
      </c>
    </row>
    <row r="64" spans="2:14" x14ac:dyDescent="0.25">
      <c r="B64" s="8">
        <v>4.2361111111111599E-2</v>
      </c>
      <c r="C64" s="7">
        <v>8.1200000000000005E-3</v>
      </c>
      <c r="D64" s="2">
        <v>8.3196721311475479E-3</v>
      </c>
      <c r="E64" s="7">
        <v>9.7138211895349325E-2</v>
      </c>
      <c r="F64" s="10">
        <f t="shared" si="11"/>
        <v>0</v>
      </c>
      <c r="G64" s="2">
        <v>0.15061919447172614</v>
      </c>
      <c r="H64" s="17">
        <f t="shared" si="12"/>
        <v>6.0162595625207753E-2</v>
      </c>
      <c r="I64" s="17">
        <f t="shared" si="13"/>
        <v>0.13496758102966175</v>
      </c>
      <c r="J64" s="17">
        <f t="shared" si="14"/>
        <v>0.15154764747524288</v>
      </c>
      <c r="K64">
        <v>5.8810000000007336E-2</v>
      </c>
      <c r="L64">
        <f t="shared" si="15"/>
        <v>0.39045488329873523</v>
      </c>
      <c r="M64" s="1">
        <f t="shared" si="10"/>
        <v>0.95</v>
      </c>
      <c r="N64" s="12">
        <f t="shared" si="16"/>
        <v>0</v>
      </c>
    </row>
    <row r="65" spans="2:14" x14ac:dyDescent="0.25">
      <c r="B65" s="8">
        <v>4.3055555555556103E-2</v>
      </c>
      <c r="C65" s="7">
        <v>7.2500000000000004E-3</v>
      </c>
      <c r="D65" s="2">
        <v>7.8295081967213135E-3</v>
      </c>
      <c r="E65" s="7">
        <v>9.7138211895349325E-2</v>
      </c>
      <c r="F65" s="10">
        <f t="shared" si="11"/>
        <v>0</v>
      </c>
      <c r="G65" s="2">
        <v>0.15103297745120328</v>
      </c>
      <c r="H65" s="17">
        <f t="shared" si="12"/>
        <v>6.044531193250173E-2</v>
      </c>
      <c r="I65" s="17">
        <f t="shared" si="13"/>
        <v>0.1199431315384054</v>
      </c>
      <c r="J65" s="17">
        <f t="shared" si="14"/>
        <v>0.15176622693149069</v>
      </c>
      <c r="K65">
        <v>5.6960000000006769E-2</v>
      </c>
      <c r="L65">
        <f t="shared" si="15"/>
        <v>0.37713617887464196</v>
      </c>
      <c r="M65" s="1">
        <f t="shared" si="10"/>
        <v>0.95</v>
      </c>
      <c r="N65" s="12">
        <f t="shared" si="16"/>
        <v>0</v>
      </c>
    </row>
    <row r="66" spans="2:14" x14ac:dyDescent="0.25">
      <c r="B66" s="8">
        <v>4.3750000000000601E-2</v>
      </c>
      <c r="C66" s="7">
        <v>7.2500000000000004E-3</v>
      </c>
      <c r="D66" s="2">
        <v>7.4032786885245908E-3</v>
      </c>
      <c r="E66" s="7">
        <v>8.5411247211240882E-2</v>
      </c>
      <c r="F66" s="10">
        <f t="shared" si="11"/>
        <v>0</v>
      </c>
      <c r="G66" s="2">
        <v>0.15073738899475789</v>
      </c>
      <c r="H66" s="17">
        <f t="shared" si="12"/>
        <v>6.0243286120626564E-2</v>
      </c>
      <c r="I66" s="17">
        <f t="shared" si="13"/>
        <v>0.1203453607341929</v>
      </c>
      <c r="J66" s="17">
        <f t="shared" si="14"/>
        <v>0.15147556462423001</v>
      </c>
      <c r="K66">
        <v>5.5300000000006261E-2</v>
      </c>
      <c r="L66">
        <f t="shared" si="15"/>
        <v>0.3668631941205337</v>
      </c>
      <c r="M66" s="1">
        <f t="shared" si="10"/>
        <v>0.95</v>
      </c>
      <c r="N66" s="12">
        <f t="shared" si="16"/>
        <v>0</v>
      </c>
    </row>
    <row r="67" spans="2:14" x14ac:dyDescent="0.25">
      <c r="B67" s="8">
        <v>4.4444444444445098E-2</v>
      </c>
      <c r="C67" s="7">
        <v>7.2500000000000004E-3</v>
      </c>
      <c r="D67" s="2">
        <v>7.0508196721311518E-3</v>
      </c>
      <c r="E67" s="7">
        <v>8.5411247211240882E-2</v>
      </c>
      <c r="F67" s="10">
        <f t="shared" si="11"/>
        <v>0</v>
      </c>
      <c r="G67" s="2">
        <v>0.15078399871392933</v>
      </c>
      <c r="H67" s="17">
        <f t="shared" si="12"/>
        <v>6.0275120653445043E-2</v>
      </c>
      <c r="I67" s="17">
        <f t="shared" si="13"/>
        <v>0.12028179987700488</v>
      </c>
      <c r="J67" s="17">
        <f t="shared" si="14"/>
        <v>0.15152139480881474</v>
      </c>
      <c r="K67">
        <v>5.3890000000005829E-2</v>
      </c>
      <c r="L67">
        <f t="shared" si="15"/>
        <v>0.35739866603648773</v>
      </c>
      <c r="M67" s="1">
        <f t="shared" si="10"/>
        <v>0.95</v>
      </c>
      <c r="N67" s="12">
        <f t="shared" si="16"/>
        <v>0</v>
      </c>
    </row>
    <row r="68" spans="2:14" x14ac:dyDescent="0.25">
      <c r="B68" s="8">
        <v>4.5138888888889603E-2</v>
      </c>
      <c r="C68" s="7">
        <v>7.2500000000000004E-3</v>
      </c>
      <c r="D68" s="2">
        <v>7.3573770491803291E-3</v>
      </c>
      <c r="E68" s="7">
        <v>8.5411247211240882E-2</v>
      </c>
      <c r="F68" s="10">
        <f t="shared" si="11"/>
        <v>0</v>
      </c>
      <c r="G68" s="2">
        <v>0.15054693236960198</v>
      </c>
      <c r="H68" s="17">
        <f t="shared" si="12"/>
        <v>6.0113288703939428E-2</v>
      </c>
      <c r="I68" s="17">
        <f t="shared" si="13"/>
        <v>0.12060561244131172</v>
      </c>
      <c r="J68" s="17">
        <f t="shared" si="14"/>
        <v>0.15128830412048597</v>
      </c>
      <c r="K68">
        <v>5.5120000000006206E-2</v>
      </c>
      <c r="L68">
        <f t="shared" si="15"/>
        <v>0.36613167158187732</v>
      </c>
      <c r="M68" s="1">
        <f t="shared" si="10"/>
        <v>0.95</v>
      </c>
      <c r="N68" s="12">
        <f t="shared" si="16"/>
        <v>0</v>
      </c>
    </row>
    <row r="69" spans="2:14" x14ac:dyDescent="0.25">
      <c r="B69" s="8">
        <v>4.58333333333341E-2</v>
      </c>
      <c r="C69" s="7">
        <v>6.3699999999999998E-3</v>
      </c>
      <c r="D69" s="2">
        <v>7.4081967213114747E-3</v>
      </c>
      <c r="E69" s="7">
        <v>8.5411247211240882E-2</v>
      </c>
      <c r="F69" s="10">
        <f t="shared" si="11"/>
        <v>0</v>
      </c>
      <c r="G69" s="2">
        <v>0.1506217979736735</v>
      </c>
      <c r="H69" s="17">
        <f t="shared" si="12"/>
        <v>6.0164372450530287E-2</v>
      </c>
      <c r="I69" s="17">
        <f t="shared" si="13"/>
        <v>0.10587661336013578</v>
      </c>
      <c r="J69" s="17">
        <f t="shared" si="14"/>
        <v>0.1511931464577006</v>
      </c>
      <c r="K69">
        <v>5.5320000000006267E-2</v>
      </c>
      <c r="L69">
        <f t="shared" si="15"/>
        <v>0.36727751722679208</v>
      </c>
      <c r="M69" s="1">
        <f t="shared" si="10"/>
        <v>0.95</v>
      </c>
      <c r="N69" s="12">
        <f t="shared" si="16"/>
        <v>0</v>
      </c>
    </row>
    <row r="70" spans="2:14" x14ac:dyDescent="0.25">
      <c r="B70" s="8">
        <v>4.6527777777778598E-2</v>
      </c>
      <c r="C70" s="7">
        <v>6.3699999999999998E-3</v>
      </c>
      <c r="D70" s="2">
        <v>6.877049180327866E-3</v>
      </c>
      <c r="E70" s="7">
        <v>8.5411247211240895E-2</v>
      </c>
      <c r="F70" s="10">
        <f t="shared" ref="F70:F76" si="17">IF(ISNUMBER(N70),N70/60,"")</f>
        <v>0</v>
      </c>
      <c r="G70" s="2">
        <v>0.15059224816291547</v>
      </c>
      <c r="H70" s="17">
        <f t="shared" ref="H70:H76" si="18">G70*(w+G70/TAN(RADIANS(alpha)))</f>
        <v>6.0144206935960169E-2</v>
      </c>
      <c r="I70" s="17">
        <f t="shared" ref="I70:I76" si="19">C70/H70</f>
        <v>0.10591211231337032</v>
      </c>
      <c r="J70" s="17">
        <f t="shared" ref="J70:J76" si="20">G70+I70^2/(2*g)</f>
        <v>0.15116397984154339</v>
      </c>
      <c r="K70">
        <v>5.3180000000005612E-2</v>
      </c>
      <c r="L70">
        <f t="shared" ref="L70:L76" si="21">K70/G70</f>
        <v>0.35313902706647821</v>
      </c>
      <c r="M70" s="1">
        <f t="shared" si="10"/>
        <v>0.95</v>
      </c>
      <c r="N70" s="12">
        <f t="shared" si="16"/>
        <v>0</v>
      </c>
    </row>
    <row r="71" spans="2:14" x14ac:dyDescent="0.25">
      <c r="B71" s="8">
        <v>4.7222222222223102E-2</v>
      </c>
      <c r="C71" s="7">
        <v>6.3699999999999998E-3</v>
      </c>
      <c r="D71" s="2">
        <v>6.4573770491803276E-3</v>
      </c>
      <c r="E71" s="7">
        <v>8.5411247211240895E-2</v>
      </c>
      <c r="F71" s="10">
        <f t="shared" si="17"/>
        <v>0</v>
      </c>
      <c r="G71" s="2">
        <v>0.15060237186047626</v>
      </c>
      <c r="H71" s="17">
        <f t="shared" si="18"/>
        <v>6.0151115225556537E-2</v>
      </c>
      <c r="I71" s="17">
        <f t="shared" si="19"/>
        <v>0.10589994842345939</v>
      </c>
      <c r="J71" s="17">
        <f t="shared" si="20"/>
        <v>0.15117397222113332</v>
      </c>
      <c r="K71">
        <v>5.1420000000005073E-2</v>
      </c>
      <c r="L71">
        <f t="shared" si="21"/>
        <v>0.34142888564625334</v>
      </c>
      <c r="M71" s="1">
        <f t="shared" si="10"/>
        <v>0.95</v>
      </c>
      <c r="N71" s="12">
        <f t="shared" si="16"/>
        <v>0</v>
      </c>
    </row>
    <row r="72" spans="2:14" x14ac:dyDescent="0.25">
      <c r="B72" s="8">
        <v>4.79166666666676E-2</v>
      </c>
      <c r="C72" s="7">
        <v>6.3699999999999998E-3</v>
      </c>
      <c r="D72" s="2">
        <v>6.3180327868852483E-3</v>
      </c>
      <c r="E72" s="7">
        <v>8.5411247211240895E-2</v>
      </c>
      <c r="F72" s="10">
        <f t="shared" si="17"/>
        <v>0</v>
      </c>
      <c r="G72" s="2">
        <v>0.15056365931657109</v>
      </c>
      <c r="H72" s="17">
        <f t="shared" si="18"/>
        <v>6.0124700330398073E-2</v>
      </c>
      <c r="I72" s="17">
        <f t="shared" si="19"/>
        <v>0.10594647399480561</v>
      </c>
      <c r="J72" s="17">
        <f t="shared" si="20"/>
        <v>0.15113576203583368</v>
      </c>
      <c r="K72">
        <v>5.0820000000004889E-2</v>
      </c>
      <c r="L72">
        <f t="shared" si="21"/>
        <v>0.33753164761459553</v>
      </c>
      <c r="M72" s="1">
        <f t="shared" si="10"/>
        <v>0.95</v>
      </c>
      <c r="N72" s="12">
        <f t="shared" si="16"/>
        <v>0</v>
      </c>
    </row>
    <row r="73" spans="2:14" x14ac:dyDescent="0.25">
      <c r="B73" s="8">
        <v>4.8611111111112097E-2</v>
      </c>
      <c r="C73" s="7">
        <v>5.4999999999999997E-3</v>
      </c>
      <c r="D73" s="2">
        <v>5.9475409836065593E-3</v>
      </c>
      <c r="E73" s="7">
        <v>8.5411247211240895E-2</v>
      </c>
      <c r="F73" s="10">
        <f t="shared" si="17"/>
        <v>0</v>
      </c>
      <c r="G73" s="2">
        <v>0.15055184582220216</v>
      </c>
      <c r="H73" s="17">
        <f t="shared" si="18"/>
        <v>6.0116640700051308E-2</v>
      </c>
      <c r="I73" s="17">
        <f t="shared" si="19"/>
        <v>9.1488811349954652E-2</v>
      </c>
      <c r="J73" s="17">
        <f t="shared" si="20"/>
        <v>0.15097846165310061</v>
      </c>
      <c r="K73">
        <v>4.9200000000004393E-2</v>
      </c>
      <c r="L73">
        <f t="shared" si="21"/>
        <v>0.3267977202890513</v>
      </c>
      <c r="M73" s="1">
        <f t="shared" si="10"/>
        <v>0.95</v>
      </c>
      <c r="N73" s="12">
        <f t="shared" si="16"/>
        <v>0</v>
      </c>
    </row>
    <row r="74" spans="2:14" x14ac:dyDescent="0.25">
      <c r="B74" s="8">
        <v>4.9305555555556602E-2</v>
      </c>
      <c r="C74" s="7">
        <v>5.4999999999999997E-3</v>
      </c>
      <c r="D74" s="2">
        <v>5.8229508196721326E-3</v>
      </c>
      <c r="E74" s="7">
        <v>8.5411247211240895E-2</v>
      </c>
      <c r="F74" s="10">
        <f t="shared" si="17"/>
        <v>0</v>
      </c>
      <c r="G74" s="2">
        <v>0.1505954008453744</v>
      </c>
      <c r="H74" s="17">
        <f t="shared" si="18"/>
        <v>6.0146358247297305E-2</v>
      </c>
      <c r="I74" s="17">
        <f t="shared" si="19"/>
        <v>9.1443607897027476E-2</v>
      </c>
      <c r="J74" s="17">
        <f t="shared" si="20"/>
        <v>0.1510215952095551</v>
      </c>
      <c r="K74">
        <v>4.8640000000004222E-2</v>
      </c>
      <c r="L74">
        <f t="shared" si="21"/>
        <v>0.32298463118369675</v>
      </c>
      <c r="M74" s="1">
        <f t="shared" si="10"/>
        <v>0.95</v>
      </c>
      <c r="N74" s="12">
        <f t="shared" si="16"/>
        <v>0</v>
      </c>
    </row>
    <row r="75" spans="2:14" x14ac:dyDescent="0.25">
      <c r="B75" s="8">
        <v>5.0000000000001099E-2</v>
      </c>
      <c r="C75" s="7">
        <v>5.4999999999999997E-3</v>
      </c>
      <c r="D75" s="2">
        <v>5.6754098360655755E-3</v>
      </c>
      <c r="E75" s="7">
        <v>8.5411247211240895E-2</v>
      </c>
      <c r="F75" s="10">
        <f t="shared" si="17"/>
        <v>0</v>
      </c>
      <c r="G75" s="2">
        <v>0.15057684941117816</v>
      </c>
      <c r="H75" s="17">
        <f t="shared" si="18"/>
        <v>6.0133699751294137E-2</v>
      </c>
      <c r="I75" s="17">
        <f t="shared" si="19"/>
        <v>9.1462857312078732E-2</v>
      </c>
      <c r="J75" s="17">
        <f t="shared" si="20"/>
        <v>0.15100322322706447</v>
      </c>
      <c r="K75">
        <v>4.7970000000004016E-2</v>
      </c>
      <c r="L75">
        <f t="shared" si="21"/>
        <v>0.31857486849796535</v>
      </c>
      <c r="M75" s="1">
        <f t="shared" si="10"/>
        <v>0.95</v>
      </c>
      <c r="N75" s="12">
        <f t="shared" si="16"/>
        <v>0</v>
      </c>
    </row>
    <row r="76" spans="2:14" x14ac:dyDescent="0.25">
      <c r="B76" s="8">
        <v>5.0694444444445597E-2</v>
      </c>
      <c r="C76" s="7">
        <v>5.4999999999999997E-3</v>
      </c>
      <c r="D76" s="2">
        <v>5.8475409836065591E-3</v>
      </c>
      <c r="E76" s="7">
        <v>8.5411247211240895E-2</v>
      </c>
      <c r="F76" s="10">
        <f t="shared" si="17"/>
        <v>0</v>
      </c>
      <c r="G76" s="2">
        <v>0.15055926375539996</v>
      </c>
      <c r="H76" s="17">
        <f t="shared" si="18"/>
        <v>6.0121701444469156E-2</v>
      </c>
      <c r="I76" s="17">
        <f t="shared" si="19"/>
        <v>9.1481110278956806E-2</v>
      </c>
      <c r="J76" s="17">
        <f t="shared" si="20"/>
        <v>0.15098580776854323</v>
      </c>
      <c r="K76">
        <v>4.8750000000004255E-2</v>
      </c>
      <c r="L76">
        <f t="shared" si="21"/>
        <v>0.32379276295614712</v>
      </c>
      <c r="M76" s="1">
        <f t="shared" si="10"/>
        <v>0.95</v>
      </c>
      <c r="N76" s="12">
        <f t="shared" si="16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2017-03-02T14:52:07Z</dcterms:modified>
</cp:coreProperties>
</file>