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9212FA68-6CD2-41F0-B860-5F0E72DAB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 Admittance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75" i="1" l="1"/>
  <c r="AM7" i="1"/>
  <c r="AO7" i="1" s="1"/>
  <c r="AN7" i="1"/>
  <c r="AM8" i="1"/>
  <c r="AN8" i="1"/>
  <c r="AM9" i="1"/>
  <c r="AO9" i="1" s="1"/>
  <c r="AN9" i="1"/>
  <c r="AM10" i="1"/>
  <c r="AO10" i="1" s="1"/>
  <c r="AN10" i="1"/>
  <c r="AM11" i="1"/>
  <c r="AN11" i="1"/>
  <c r="AM12" i="1"/>
  <c r="AO11" i="1" s="1"/>
  <c r="AN12" i="1"/>
  <c r="AO12" i="1"/>
  <c r="AM13" i="1"/>
  <c r="AO13" i="1" s="1"/>
  <c r="AN13" i="1"/>
  <c r="AM14" i="1"/>
  <c r="AO14" i="1" s="1"/>
  <c r="AN14" i="1"/>
  <c r="AM15" i="1"/>
  <c r="AN15" i="1"/>
  <c r="AM16" i="1"/>
  <c r="AO15" i="1" s="1"/>
  <c r="AN16" i="1"/>
  <c r="AO16" i="1"/>
  <c r="AM17" i="1"/>
  <c r="AO17" i="1" s="1"/>
  <c r="AN17" i="1"/>
  <c r="AM18" i="1"/>
  <c r="AO18" i="1" s="1"/>
  <c r="AN18" i="1"/>
  <c r="AM19" i="1"/>
  <c r="AN19" i="1"/>
  <c r="AM20" i="1"/>
  <c r="AO19" i="1" s="1"/>
  <c r="AN20" i="1"/>
  <c r="AO20" i="1"/>
  <c r="AM21" i="1"/>
  <c r="AO21" i="1" s="1"/>
  <c r="AN21" i="1"/>
  <c r="AM22" i="1"/>
  <c r="AO22" i="1" s="1"/>
  <c r="AN22" i="1"/>
  <c r="AM23" i="1"/>
  <c r="AN23" i="1"/>
  <c r="AM24" i="1"/>
  <c r="AO23" i="1" s="1"/>
  <c r="AN24" i="1"/>
  <c r="AO24" i="1"/>
  <c r="AM25" i="1"/>
  <c r="AO25" i="1" s="1"/>
  <c r="AN25" i="1"/>
  <c r="AM26" i="1"/>
  <c r="AO26" i="1" s="1"/>
  <c r="AN26" i="1"/>
  <c r="AM27" i="1"/>
  <c r="AN27" i="1"/>
  <c r="AM28" i="1"/>
  <c r="AO27" i="1" s="1"/>
  <c r="AN28" i="1"/>
  <c r="AO28" i="1"/>
  <c r="AM29" i="1"/>
  <c r="AO29" i="1" s="1"/>
  <c r="AN29" i="1"/>
  <c r="AM30" i="1"/>
  <c r="AO30" i="1" s="1"/>
  <c r="AN30" i="1"/>
  <c r="AM31" i="1"/>
  <c r="AN31" i="1"/>
  <c r="AM32" i="1"/>
  <c r="AO31" i="1" s="1"/>
  <c r="AN32" i="1"/>
  <c r="AO32" i="1"/>
  <c r="AM33" i="1"/>
  <c r="AO33" i="1" s="1"/>
  <c r="AN33" i="1"/>
  <c r="AM34" i="1"/>
  <c r="AO34" i="1" s="1"/>
  <c r="AN34" i="1"/>
  <c r="AM35" i="1"/>
  <c r="AN35" i="1"/>
  <c r="AM36" i="1"/>
  <c r="AO35" i="1" s="1"/>
  <c r="AN36" i="1"/>
  <c r="AO36" i="1"/>
  <c r="AM37" i="1"/>
  <c r="AO37" i="1" s="1"/>
  <c r="AN37" i="1"/>
  <c r="AM38" i="1"/>
  <c r="AO38" i="1" s="1"/>
  <c r="AN38" i="1"/>
  <c r="AM39" i="1"/>
  <c r="AN39" i="1"/>
  <c r="AM40" i="1"/>
  <c r="AO39" i="1" s="1"/>
  <c r="AN40" i="1"/>
  <c r="AO40" i="1"/>
  <c r="AM41" i="1"/>
  <c r="AO41" i="1" s="1"/>
  <c r="AN41" i="1"/>
  <c r="AM42" i="1"/>
  <c r="AO42" i="1" s="1"/>
  <c r="AN42" i="1"/>
  <c r="AM43" i="1"/>
  <c r="AN43" i="1"/>
  <c r="AM44" i="1"/>
  <c r="AO43" i="1" s="1"/>
  <c r="AN44" i="1"/>
  <c r="AO44" i="1"/>
  <c r="AM45" i="1"/>
  <c r="AO45" i="1" s="1"/>
  <c r="AN45" i="1"/>
  <c r="AM46" i="1"/>
  <c r="AO46" i="1" s="1"/>
  <c r="AN46" i="1"/>
  <c r="AM47" i="1"/>
  <c r="AN47" i="1"/>
  <c r="AM48" i="1"/>
  <c r="AO47" i="1" s="1"/>
  <c r="AN48" i="1"/>
  <c r="AO48" i="1"/>
  <c r="AM49" i="1"/>
  <c r="AO49" i="1" s="1"/>
  <c r="AN49" i="1"/>
  <c r="AM50" i="1"/>
  <c r="AO50" i="1" s="1"/>
  <c r="AN50" i="1"/>
  <c r="AM51" i="1"/>
  <c r="AN51" i="1"/>
  <c r="AM52" i="1"/>
  <c r="AO51" i="1" s="1"/>
  <c r="AN52" i="1"/>
  <c r="AO52" i="1"/>
  <c r="AM53" i="1"/>
  <c r="AO53" i="1" s="1"/>
  <c r="AN53" i="1"/>
  <c r="AM54" i="1"/>
  <c r="AO54" i="1" s="1"/>
  <c r="AN54" i="1"/>
  <c r="AM55" i="1"/>
  <c r="AN55" i="1"/>
  <c r="AM56" i="1"/>
  <c r="AO55" i="1" s="1"/>
  <c r="AN56" i="1"/>
  <c r="AO56" i="1"/>
  <c r="AM57" i="1"/>
  <c r="AO57" i="1" s="1"/>
  <c r="AN57" i="1"/>
  <c r="AM58" i="1"/>
  <c r="AO58" i="1" s="1"/>
  <c r="AN58" i="1"/>
  <c r="AM59" i="1"/>
  <c r="AN59" i="1"/>
  <c r="AM60" i="1"/>
  <c r="AO59" i="1" s="1"/>
  <c r="AN60" i="1"/>
  <c r="AO60" i="1"/>
  <c r="AM61" i="1"/>
  <c r="AO61" i="1" s="1"/>
  <c r="AN61" i="1"/>
  <c r="AM62" i="1"/>
  <c r="AO62" i="1" s="1"/>
  <c r="AN62" i="1"/>
  <c r="AM63" i="1"/>
  <c r="AN63" i="1"/>
  <c r="AM64" i="1"/>
  <c r="AO63" i="1" s="1"/>
  <c r="AN64" i="1"/>
  <c r="AO64" i="1"/>
  <c r="AM65" i="1"/>
  <c r="AO65" i="1" s="1"/>
  <c r="AN65" i="1"/>
  <c r="AM66" i="1"/>
  <c r="AO66" i="1" s="1"/>
  <c r="AN66" i="1"/>
  <c r="AM67" i="1"/>
  <c r="AN67" i="1"/>
  <c r="AM68" i="1"/>
  <c r="AO67" i="1" s="1"/>
  <c r="AN68" i="1"/>
  <c r="AO68" i="1"/>
  <c r="AM69" i="1"/>
  <c r="AO69" i="1" s="1"/>
  <c r="AN69" i="1"/>
  <c r="AM70" i="1"/>
  <c r="AO70" i="1" s="1"/>
  <c r="AN70" i="1"/>
  <c r="AM71" i="1"/>
  <c r="AN71" i="1"/>
  <c r="AM72" i="1"/>
  <c r="AO71" i="1" s="1"/>
  <c r="AN72" i="1"/>
  <c r="AO72" i="1"/>
  <c r="AM73" i="1"/>
  <c r="AO73" i="1" s="1"/>
  <c r="AN73" i="1"/>
  <c r="AM74" i="1"/>
  <c r="AO74" i="1" s="1"/>
  <c r="AN74" i="1"/>
  <c r="AM75" i="1"/>
  <c r="AN75" i="1"/>
  <c r="AM76" i="1"/>
  <c r="AO75" i="1" s="1"/>
  <c r="AN76" i="1"/>
  <c r="AO76" i="1"/>
  <c r="AM77" i="1"/>
  <c r="AO77" i="1" s="1"/>
  <c r="AN77" i="1"/>
  <c r="AM78" i="1"/>
  <c r="AO78" i="1" s="1"/>
  <c r="AN78" i="1"/>
  <c r="AM79" i="1"/>
  <c r="AN79" i="1"/>
  <c r="AM80" i="1"/>
  <c r="AO79" i="1" s="1"/>
  <c r="AN80" i="1"/>
  <c r="AO80" i="1"/>
  <c r="AM81" i="1"/>
  <c r="AO81" i="1" s="1"/>
  <c r="AN81" i="1"/>
  <c r="AM82" i="1"/>
  <c r="AO82" i="1" s="1"/>
  <c r="AN82" i="1"/>
  <c r="AM83" i="1"/>
  <c r="AN83" i="1"/>
  <c r="AM84" i="1"/>
  <c r="AO83" i="1" s="1"/>
  <c r="AN84" i="1"/>
  <c r="AO84" i="1"/>
  <c r="AM85" i="1"/>
  <c r="AO85" i="1" s="1"/>
  <c r="AN85" i="1"/>
  <c r="AM86" i="1"/>
  <c r="AO86" i="1" s="1"/>
  <c r="AN86" i="1"/>
  <c r="AM87" i="1"/>
  <c r="AN87" i="1"/>
  <c r="AM88" i="1"/>
  <c r="AO87" i="1" s="1"/>
  <c r="AN88" i="1"/>
  <c r="AO88" i="1"/>
  <c r="AM89" i="1"/>
  <c r="AO89" i="1" s="1"/>
  <c r="AN89" i="1"/>
  <c r="AM90" i="1"/>
  <c r="AO90" i="1" s="1"/>
  <c r="AN90" i="1"/>
  <c r="AM91" i="1"/>
  <c r="AN91" i="1"/>
  <c r="AM92" i="1"/>
  <c r="AO91" i="1" s="1"/>
  <c r="AN92" i="1"/>
  <c r="AO92" i="1"/>
  <c r="AM93" i="1"/>
  <c r="AO93" i="1" s="1"/>
  <c r="AN93" i="1"/>
  <c r="AM94" i="1"/>
  <c r="AO94" i="1" s="1"/>
  <c r="AN94" i="1"/>
  <c r="AM95" i="1"/>
  <c r="AN95" i="1"/>
  <c r="AM96" i="1"/>
  <c r="AO95" i="1" s="1"/>
  <c r="AN96" i="1"/>
  <c r="AO96" i="1"/>
  <c r="AM97" i="1"/>
  <c r="AO97" i="1" s="1"/>
  <c r="AN97" i="1"/>
  <c r="AM98" i="1"/>
  <c r="AO98" i="1" s="1"/>
  <c r="AN98" i="1"/>
  <c r="AM99" i="1"/>
  <c r="AN99" i="1"/>
  <c r="AM100" i="1"/>
  <c r="AO99" i="1" s="1"/>
  <c r="AN100" i="1"/>
  <c r="AO100" i="1"/>
  <c r="AM101" i="1"/>
  <c r="AO101" i="1" s="1"/>
  <c r="AN101" i="1"/>
  <c r="AM102" i="1"/>
  <c r="AO102" i="1" s="1"/>
  <c r="AN102" i="1"/>
  <c r="AM103" i="1"/>
  <c r="AN103" i="1"/>
  <c r="AM104" i="1"/>
  <c r="AO103" i="1" s="1"/>
  <c r="AN104" i="1"/>
  <c r="AO104" i="1"/>
  <c r="AM105" i="1"/>
  <c r="AO105" i="1" s="1"/>
  <c r="AN105" i="1"/>
  <c r="AM106" i="1"/>
  <c r="AO106" i="1" s="1"/>
  <c r="AN106" i="1"/>
  <c r="AM107" i="1"/>
  <c r="AN107" i="1"/>
  <c r="AM108" i="1"/>
  <c r="AO107" i="1" s="1"/>
  <c r="AN108" i="1"/>
  <c r="AO108" i="1"/>
  <c r="AM109" i="1"/>
  <c r="AO109" i="1" s="1"/>
  <c r="AN109" i="1"/>
  <c r="AM110" i="1"/>
  <c r="AO110" i="1" s="1"/>
  <c r="AN110" i="1"/>
  <c r="AM111" i="1"/>
  <c r="AN111" i="1"/>
  <c r="AM112" i="1"/>
  <c r="AO111" i="1" s="1"/>
  <c r="AN112" i="1"/>
  <c r="AO112" i="1"/>
  <c r="AM113" i="1"/>
  <c r="AO113" i="1" s="1"/>
  <c r="AN113" i="1"/>
  <c r="AM114" i="1"/>
  <c r="AO114" i="1" s="1"/>
  <c r="AN114" i="1"/>
  <c r="AM115" i="1"/>
  <c r="AN115" i="1"/>
  <c r="AM116" i="1"/>
  <c r="AO115" i="1" s="1"/>
  <c r="AN116" i="1"/>
  <c r="AO116" i="1"/>
  <c r="AM117" i="1"/>
  <c r="AO117" i="1" s="1"/>
  <c r="AN117" i="1"/>
  <c r="AM118" i="1"/>
  <c r="AO118" i="1" s="1"/>
  <c r="AN118" i="1"/>
  <c r="AM119" i="1"/>
  <c r="AN119" i="1"/>
  <c r="AM120" i="1"/>
  <c r="AO119" i="1" s="1"/>
  <c r="AN120" i="1"/>
  <c r="AO120" i="1"/>
  <c r="AM121" i="1"/>
  <c r="AO121" i="1" s="1"/>
  <c r="AN121" i="1"/>
  <c r="AM122" i="1"/>
  <c r="AO122" i="1" s="1"/>
  <c r="AN122" i="1"/>
  <c r="AM123" i="1"/>
  <c r="AN123" i="1"/>
  <c r="AM124" i="1"/>
  <c r="AO123" i="1" s="1"/>
  <c r="AN124" i="1"/>
  <c r="AO124" i="1"/>
  <c r="AM125" i="1"/>
  <c r="AO125" i="1" s="1"/>
  <c r="AN125" i="1"/>
  <c r="AM126" i="1"/>
  <c r="AO126" i="1" s="1"/>
  <c r="AN126" i="1"/>
  <c r="AM127" i="1"/>
  <c r="AN127" i="1"/>
  <c r="AM128" i="1"/>
  <c r="AO127" i="1" s="1"/>
  <c r="AN128" i="1"/>
  <c r="AO128" i="1"/>
  <c r="AM129" i="1"/>
  <c r="AO129" i="1" s="1"/>
  <c r="AN129" i="1"/>
  <c r="AM130" i="1"/>
  <c r="AO130" i="1" s="1"/>
  <c r="AN130" i="1"/>
  <c r="AM131" i="1"/>
  <c r="AN131" i="1"/>
  <c r="AM132" i="1"/>
  <c r="AO131" i="1" s="1"/>
  <c r="AN132" i="1"/>
  <c r="AO132" i="1"/>
  <c r="AM133" i="1"/>
  <c r="AO133" i="1" s="1"/>
  <c r="AN133" i="1"/>
  <c r="AM134" i="1"/>
  <c r="AO134" i="1" s="1"/>
  <c r="AN134" i="1"/>
  <c r="AM135" i="1"/>
  <c r="AN135" i="1"/>
  <c r="AM136" i="1"/>
  <c r="AO135" i="1" s="1"/>
  <c r="AN136" i="1"/>
  <c r="AO136" i="1"/>
  <c r="AM137" i="1"/>
  <c r="AO137" i="1" s="1"/>
  <c r="AN137" i="1"/>
  <c r="AM138" i="1"/>
  <c r="AO138" i="1" s="1"/>
  <c r="AN138" i="1"/>
  <c r="AM139" i="1"/>
  <c r="AN139" i="1"/>
  <c r="AM140" i="1"/>
  <c r="AO139" i="1" s="1"/>
  <c r="AN140" i="1"/>
  <c r="AO140" i="1"/>
  <c r="AM141" i="1"/>
  <c r="AO141" i="1" s="1"/>
  <c r="AN141" i="1"/>
  <c r="AM142" i="1"/>
  <c r="AO142" i="1" s="1"/>
  <c r="AN142" i="1"/>
  <c r="AM143" i="1"/>
  <c r="AN143" i="1"/>
  <c r="AM144" i="1"/>
  <c r="AO143" i="1" s="1"/>
  <c r="AN144" i="1"/>
  <c r="AO144" i="1"/>
  <c r="AM145" i="1"/>
  <c r="AO145" i="1" s="1"/>
  <c r="AN145" i="1"/>
  <c r="AM146" i="1"/>
  <c r="AO146" i="1" s="1"/>
  <c r="AN146" i="1"/>
  <c r="AM147" i="1"/>
  <c r="AN147" i="1"/>
  <c r="AM148" i="1"/>
  <c r="AO147" i="1" s="1"/>
  <c r="AN148" i="1"/>
  <c r="AO148" i="1"/>
  <c r="AM149" i="1"/>
  <c r="AO149" i="1" s="1"/>
  <c r="AN149" i="1"/>
  <c r="AM150" i="1"/>
  <c r="AO150" i="1" s="1"/>
  <c r="AN150" i="1"/>
  <c r="AM151" i="1"/>
  <c r="AN151" i="1"/>
  <c r="AM152" i="1"/>
  <c r="AO151" i="1" s="1"/>
  <c r="AN152" i="1"/>
  <c r="AO152" i="1"/>
  <c r="AM153" i="1"/>
  <c r="AO153" i="1" s="1"/>
  <c r="AN153" i="1"/>
  <c r="AM154" i="1"/>
  <c r="AO154" i="1" s="1"/>
  <c r="AN154" i="1"/>
  <c r="AM155" i="1"/>
  <c r="AN155" i="1"/>
  <c r="AM156" i="1"/>
  <c r="AO155" i="1" s="1"/>
  <c r="AN156" i="1"/>
  <c r="AO156" i="1"/>
  <c r="AM157" i="1"/>
  <c r="AO157" i="1" s="1"/>
  <c r="AN157" i="1"/>
  <c r="AM158" i="1"/>
  <c r="AO158" i="1" s="1"/>
  <c r="AN158" i="1"/>
  <c r="AM159" i="1"/>
  <c r="AN159" i="1"/>
  <c r="AM160" i="1"/>
  <c r="AO159" i="1" s="1"/>
  <c r="AN160" i="1"/>
  <c r="AO160" i="1"/>
  <c r="AM161" i="1"/>
  <c r="AO161" i="1" s="1"/>
  <c r="AN161" i="1"/>
  <c r="AM162" i="1"/>
  <c r="AO162" i="1" s="1"/>
  <c r="AN162" i="1"/>
  <c r="AM163" i="1"/>
  <c r="AN163" i="1"/>
  <c r="AM164" i="1"/>
  <c r="AO163" i="1" s="1"/>
  <c r="AN164" i="1"/>
  <c r="AO164" i="1"/>
  <c r="AM165" i="1"/>
  <c r="AO165" i="1" s="1"/>
  <c r="AN165" i="1"/>
  <c r="AM166" i="1"/>
  <c r="AO166" i="1" s="1"/>
  <c r="AN166" i="1"/>
  <c r="AM167" i="1"/>
  <c r="AN167" i="1"/>
  <c r="AM168" i="1"/>
  <c r="AO167" i="1" s="1"/>
  <c r="AN168" i="1"/>
  <c r="AO168" i="1"/>
  <c r="AM169" i="1"/>
  <c r="AO169" i="1" s="1"/>
  <c r="AN169" i="1"/>
  <c r="AM170" i="1"/>
  <c r="AO170" i="1" s="1"/>
  <c r="AN170" i="1"/>
  <c r="AM171" i="1"/>
  <c r="AN171" i="1"/>
  <c r="AM172" i="1"/>
  <c r="AO171" i="1" s="1"/>
  <c r="AN172" i="1"/>
  <c r="AO172" i="1"/>
  <c r="AM173" i="1"/>
  <c r="AO173" i="1" s="1"/>
  <c r="AN173" i="1"/>
  <c r="AM174" i="1"/>
  <c r="AO174" i="1" s="1"/>
  <c r="AN174" i="1"/>
  <c r="AO6" i="1"/>
  <c r="AN6" i="1"/>
  <c r="AM6" i="1"/>
  <c r="AK8" i="1"/>
  <c r="AL8" i="1"/>
  <c r="AK9" i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L9" i="1"/>
  <c r="AL10" i="1" s="1"/>
  <c r="AL11" i="1" s="1"/>
  <c r="AL12" i="1" s="1"/>
  <c r="AL13" i="1" s="1"/>
  <c r="AL14" i="1" s="1"/>
  <c r="AL15" i="1" s="1"/>
  <c r="AL16" i="1" s="1"/>
  <c r="AL17" i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L121" i="1" s="1"/>
  <c r="AL122" i="1" s="1"/>
  <c r="AL123" i="1" s="1"/>
  <c r="AL124" i="1" s="1"/>
  <c r="AL125" i="1" s="1"/>
  <c r="AL126" i="1" s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K21" i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L7" i="1"/>
  <c r="AK7" i="1"/>
  <c r="AF8" i="1"/>
  <c r="AE8" i="1"/>
  <c r="AD8" i="1"/>
  <c r="AE6" i="1"/>
  <c r="AE7" i="1" s="1"/>
  <c r="AE10" i="1" s="1"/>
  <c r="AD6" i="1"/>
  <c r="AF10" i="1" s="1"/>
  <c r="H177" i="1" a="1"/>
  <c r="G178" i="1" a="1"/>
  <c r="G178" i="1"/>
  <c r="V9" i="1"/>
  <c r="V5" i="1"/>
  <c r="J7" i="1"/>
  <c r="K7" i="1" s="1"/>
  <c r="J8" i="1"/>
  <c r="J9" i="1"/>
  <c r="K9" i="1" s="1"/>
  <c r="J10" i="1"/>
  <c r="K10" i="1"/>
  <c r="J11" i="1"/>
  <c r="K11" i="1"/>
  <c r="J12" i="1"/>
  <c r="J13" i="1"/>
  <c r="K13" i="1"/>
  <c r="J14" i="1"/>
  <c r="K14" i="1" s="1"/>
  <c r="J15" i="1"/>
  <c r="K15" i="1" s="1"/>
  <c r="J16" i="1"/>
  <c r="J17" i="1"/>
  <c r="K17" i="1"/>
  <c r="J18" i="1"/>
  <c r="K18" i="1"/>
  <c r="J19" i="1"/>
  <c r="K19" i="1"/>
  <c r="J20" i="1"/>
  <c r="J21" i="1"/>
  <c r="K21" i="1"/>
  <c r="J22" i="1"/>
  <c r="K22" i="1" s="1"/>
  <c r="J23" i="1"/>
  <c r="K23" i="1" s="1"/>
  <c r="J24" i="1"/>
  <c r="J25" i="1"/>
  <c r="K25" i="1" s="1"/>
  <c r="J26" i="1"/>
  <c r="K26" i="1"/>
  <c r="J27" i="1"/>
  <c r="K27" i="1"/>
  <c r="J28" i="1"/>
  <c r="J29" i="1"/>
  <c r="K29" i="1"/>
  <c r="J30" i="1"/>
  <c r="K30" i="1"/>
  <c r="J31" i="1"/>
  <c r="K31" i="1" s="1"/>
  <c r="J32" i="1"/>
  <c r="J33" i="1"/>
  <c r="K33" i="1" s="1"/>
  <c r="J34" i="1"/>
  <c r="K34" i="1"/>
  <c r="J35" i="1"/>
  <c r="K35" i="1"/>
  <c r="J36" i="1"/>
  <c r="J37" i="1"/>
  <c r="K37" i="1"/>
  <c r="J38" i="1"/>
  <c r="K38" i="1"/>
  <c r="J39" i="1"/>
  <c r="K39" i="1" s="1"/>
  <c r="J40" i="1"/>
  <c r="J41" i="1"/>
  <c r="K41" i="1" s="1"/>
  <c r="J42" i="1"/>
  <c r="K42" i="1"/>
  <c r="J43" i="1"/>
  <c r="K43" i="1"/>
  <c r="J44" i="1"/>
  <c r="J45" i="1"/>
  <c r="K45" i="1"/>
  <c r="J46" i="1"/>
  <c r="K46" i="1"/>
  <c r="J47" i="1"/>
  <c r="K47" i="1" s="1"/>
  <c r="J48" i="1"/>
  <c r="J49" i="1"/>
  <c r="K49" i="1" s="1"/>
  <c r="J50" i="1"/>
  <c r="K50" i="1"/>
  <c r="J51" i="1"/>
  <c r="K51" i="1"/>
  <c r="J52" i="1"/>
  <c r="J53" i="1"/>
  <c r="K53" i="1"/>
  <c r="J54" i="1"/>
  <c r="K54" i="1"/>
  <c r="J55" i="1"/>
  <c r="K55" i="1" s="1"/>
  <c r="J56" i="1"/>
  <c r="J57" i="1"/>
  <c r="K57" i="1"/>
  <c r="J58" i="1"/>
  <c r="K58" i="1"/>
  <c r="J59" i="1"/>
  <c r="K59" i="1"/>
  <c r="J60" i="1"/>
  <c r="J61" i="1"/>
  <c r="K61" i="1"/>
  <c r="J62" i="1"/>
  <c r="K62" i="1"/>
  <c r="J63" i="1"/>
  <c r="K63" i="1" s="1"/>
  <c r="J64" i="1"/>
  <c r="J65" i="1"/>
  <c r="K65" i="1"/>
  <c r="J66" i="1"/>
  <c r="K66" i="1"/>
  <c r="J67" i="1"/>
  <c r="K67" i="1"/>
  <c r="J68" i="1"/>
  <c r="J69" i="1"/>
  <c r="K69" i="1"/>
  <c r="J70" i="1"/>
  <c r="K70" i="1"/>
  <c r="J71" i="1"/>
  <c r="K71" i="1" s="1"/>
  <c r="J72" i="1"/>
  <c r="J73" i="1"/>
  <c r="K73" i="1"/>
  <c r="J74" i="1"/>
  <c r="K74" i="1"/>
  <c r="J75" i="1"/>
  <c r="K75" i="1"/>
  <c r="J76" i="1"/>
  <c r="J77" i="1"/>
  <c r="K77" i="1"/>
  <c r="J78" i="1"/>
  <c r="K78" i="1"/>
  <c r="J79" i="1"/>
  <c r="K79" i="1" s="1"/>
  <c r="J80" i="1"/>
  <c r="J81" i="1"/>
  <c r="J82" i="1"/>
  <c r="K82" i="1"/>
  <c r="J83" i="1"/>
  <c r="K83" i="1"/>
  <c r="J84" i="1"/>
  <c r="J85" i="1"/>
  <c r="K85" i="1"/>
  <c r="J86" i="1"/>
  <c r="K86" i="1"/>
  <c r="J87" i="1"/>
  <c r="K87" i="1" s="1"/>
  <c r="J88" i="1"/>
  <c r="J89" i="1"/>
  <c r="K89" i="1"/>
  <c r="J90" i="1"/>
  <c r="K90" i="1" s="1"/>
  <c r="J91" i="1"/>
  <c r="K91" i="1"/>
  <c r="J92" i="1"/>
  <c r="J93" i="1"/>
  <c r="K93" i="1"/>
  <c r="J94" i="1"/>
  <c r="K94" i="1"/>
  <c r="J95" i="1"/>
  <c r="K95" i="1" s="1"/>
  <c r="J96" i="1"/>
  <c r="J97" i="1"/>
  <c r="K97" i="1"/>
  <c r="J98" i="1"/>
  <c r="J99" i="1"/>
  <c r="K99" i="1"/>
  <c r="J100" i="1"/>
  <c r="J101" i="1"/>
  <c r="K101" i="1"/>
  <c r="J102" i="1"/>
  <c r="K102" i="1"/>
  <c r="J103" i="1"/>
  <c r="K103" i="1" s="1"/>
  <c r="J104" i="1"/>
  <c r="J105" i="1"/>
  <c r="K105" i="1" s="1"/>
  <c r="J106" i="1"/>
  <c r="K106" i="1"/>
  <c r="J107" i="1"/>
  <c r="K107" i="1"/>
  <c r="J108" i="1"/>
  <c r="J109" i="1"/>
  <c r="K109" i="1"/>
  <c r="J110" i="1"/>
  <c r="K110" i="1"/>
  <c r="J111" i="1"/>
  <c r="K111" i="1" s="1"/>
  <c r="J112" i="1"/>
  <c r="J113" i="1"/>
  <c r="J114" i="1"/>
  <c r="K114" i="1"/>
  <c r="J115" i="1"/>
  <c r="K115" i="1"/>
  <c r="J116" i="1"/>
  <c r="J117" i="1"/>
  <c r="K117" i="1"/>
  <c r="J118" i="1"/>
  <c r="K118" i="1"/>
  <c r="J119" i="1"/>
  <c r="K119" i="1" s="1"/>
  <c r="J120" i="1"/>
  <c r="J121" i="1"/>
  <c r="K121" i="1"/>
  <c r="J122" i="1"/>
  <c r="K122" i="1" s="1"/>
  <c r="J123" i="1"/>
  <c r="K123" i="1"/>
  <c r="J124" i="1"/>
  <c r="J125" i="1"/>
  <c r="K125" i="1"/>
  <c r="J126" i="1"/>
  <c r="K126" i="1"/>
  <c r="J127" i="1"/>
  <c r="J128" i="1"/>
  <c r="J129" i="1"/>
  <c r="K129" i="1"/>
  <c r="J130" i="1"/>
  <c r="K130" i="1" s="1"/>
  <c r="J131" i="1"/>
  <c r="K131" i="1"/>
  <c r="J132" i="1"/>
  <c r="K132" i="1" s="1"/>
  <c r="J133" i="1"/>
  <c r="K133" i="1"/>
  <c r="J134" i="1"/>
  <c r="K134" i="1"/>
  <c r="J135" i="1"/>
  <c r="J136" i="1"/>
  <c r="K136" i="1"/>
  <c r="J137" i="1"/>
  <c r="K137" i="1"/>
  <c r="J138" i="1"/>
  <c r="K138" i="1" s="1"/>
  <c r="J139" i="1"/>
  <c r="K139" i="1"/>
  <c r="J140" i="1"/>
  <c r="K140" i="1" s="1"/>
  <c r="J141" i="1"/>
  <c r="K141" i="1" s="1"/>
  <c r="J142" i="1"/>
  <c r="K142" i="1" s="1"/>
  <c r="J143" i="1"/>
  <c r="K143" i="1" s="1"/>
  <c r="J144" i="1"/>
  <c r="J145" i="1"/>
  <c r="K145" i="1"/>
  <c r="J146" i="1"/>
  <c r="J147" i="1"/>
  <c r="K147" i="1"/>
  <c r="J148" i="1"/>
  <c r="K148" i="1" s="1"/>
  <c r="J149" i="1"/>
  <c r="K149" i="1" s="1"/>
  <c r="J150" i="1"/>
  <c r="K150" i="1" s="1"/>
  <c r="J151" i="1"/>
  <c r="K151" i="1" s="1"/>
  <c r="J152" i="1"/>
  <c r="J153" i="1"/>
  <c r="K153" i="1"/>
  <c r="J154" i="1"/>
  <c r="J155" i="1"/>
  <c r="K155" i="1"/>
  <c r="J156" i="1"/>
  <c r="K156" i="1" s="1"/>
  <c r="J157" i="1"/>
  <c r="K157" i="1" s="1"/>
  <c r="J158" i="1"/>
  <c r="K158" i="1" s="1"/>
  <c r="J159" i="1"/>
  <c r="K159" i="1" s="1"/>
  <c r="J160" i="1"/>
  <c r="J161" i="1"/>
  <c r="K161" i="1"/>
  <c r="J162" i="1"/>
  <c r="J163" i="1"/>
  <c r="K163" i="1"/>
  <c r="J164" i="1"/>
  <c r="K164" i="1" s="1"/>
  <c r="J165" i="1"/>
  <c r="K165" i="1" s="1"/>
  <c r="J166" i="1"/>
  <c r="K166" i="1" s="1"/>
  <c r="J167" i="1"/>
  <c r="K167" i="1" s="1"/>
  <c r="J168" i="1"/>
  <c r="J169" i="1"/>
  <c r="K169" i="1"/>
  <c r="J170" i="1"/>
  <c r="J171" i="1"/>
  <c r="K171" i="1"/>
  <c r="J172" i="1"/>
  <c r="K172" i="1" s="1"/>
  <c r="J173" i="1"/>
  <c r="K173" i="1" s="1"/>
  <c r="K6" i="1"/>
  <c r="J6" i="1"/>
  <c r="J174" i="1" s="1"/>
  <c r="I174" i="1"/>
  <c r="H174" i="1"/>
  <c r="G7" i="1"/>
  <c r="H7" i="1"/>
  <c r="I7" i="1" s="1"/>
  <c r="G8" i="1"/>
  <c r="H8" i="1"/>
  <c r="I8" i="1"/>
  <c r="G9" i="1"/>
  <c r="H9" i="1"/>
  <c r="I9" i="1" s="1"/>
  <c r="G10" i="1"/>
  <c r="H10" i="1"/>
  <c r="I10" i="1"/>
  <c r="G11" i="1"/>
  <c r="H11" i="1"/>
  <c r="I11" i="1"/>
  <c r="G12" i="1"/>
  <c r="H12" i="1"/>
  <c r="I12" i="1" s="1"/>
  <c r="G13" i="1"/>
  <c r="H13" i="1"/>
  <c r="I13" i="1" s="1"/>
  <c r="G14" i="1"/>
  <c r="H14" i="1"/>
  <c r="I14" i="1"/>
  <c r="G15" i="1"/>
  <c r="H15" i="1"/>
  <c r="I15" i="1" s="1"/>
  <c r="G16" i="1"/>
  <c r="H16" i="1"/>
  <c r="I16" i="1"/>
  <c r="G17" i="1"/>
  <c r="H17" i="1"/>
  <c r="I17" i="1" s="1"/>
  <c r="G18" i="1"/>
  <c r="H18" i="1"/>
  <c r="I18" i="1"/>
  <c r="G19" i="1"/>
  <c r="H19" i="1"/>
  <c r="I19" i="1"/>
  <c r="G20" i="1"/>
  <c r="H20" i="1"/>
  <c r="I20" i="1" s="1"/>
  <c r="G21" i="1"/>
  <c r="H21" i="1"/>
  <c r="I21" i="1" s="1"/>
  <c r="G22" i="1"/>
  <c r="H22" i="1"/>
  <c r="I22" i="1"/>
  <c r="G23" i="1"/>
  <c r="H23" i="1"/>
  <c r="I23" i="1" s="1"/>
  <c r="G24" i="1"/>
  <c r="H24" i="1"/>
  <c r="I24" i="1"/>
  <c r="G25" i="1"/>
  <c r="H25" i="1"/>
  <c r="I25" i="1" s="1"/>
  <c r="G26" i="1"/>
  <c r="H26" i="1"/>
  <c r="I26" i="1"/>
  <c r="G27" i="1"/>
  <c r="H27" i="1"/>
  <c r="I27" i="1"/>
  <c r="G28" i="1"/>
  <c r="H28" i="1"/>
  <c r="I28" i="1" s="1"/>
  <c r="G29" i="1"/>
  <c r="H29" i="1"/>
  <c r="I29" i="1" s="1"/>
  <c r="G30" i="1"/>
  <c r="H30" i="1"/>
  <c r="I30" i="1"/>
  <c r="G31" i="1"/>
  <c r="H31" i="1"/>
  <c r="I31" i="1" s="1"/>
  <c r="G32" i="1"/>
  <c r="H32" i="1"/>
  <c r="I32" i="1"/>
  <c r="G33" i="1"/>
  <c r="H33" i="1"/>
  <c r="I33" i="1" s="1"/>
  <c r="G34" i="1"/>
  <c r="H34" i="1"/>
  <c r="I34" i="1"/>
  <c r="G35" i="1"/>
  <c r="H35" i="1"/>
  <c r="I35" i="1"/>
  <c r="G36" i="1"/>
  <c r="H36" i="1"/>
  <c r="I36" i="1" s="1"/>
  <c r="G37" i="1"/>
  <c r="H37" i="1"/>
  <c r="I37" i="1" s="1"/>
  <c r="G38" i="1"/>
  <c r="H38" i="1"/>
  <c r="I38" i="1"/>
  <c r="G39" i="1"/>
  <c r="H39" i="1"/>
  <c r="I39" i="1" s="1"/>
  <c r="G40" i="1"/>
  <c r="H40" i="1"/>
  <c r="I40" i="1"/>
  <c r="G41" i="1"/>
  <c r="H41" i="1"/>
  <c r="I41" i="1" s="1"/>
  <c r="G42" i="1"/>
  <c r="H42" i="1"/>
  <c r="I42" i="1"/>
  <c r="G43" i="1"/>
  <c r="H43" i="1"/>
  <c r="I43" i="1"/>
  <c r="G44" i="1"/>
  <c r="H44" i="1"/>
  <c r="I44" i="1" s="1"/>
  <c r="G45" i="1"/>
  <c r="H45" i="1"/>
  <c r="I45" i="1" s="1"/>
  <c r="G46" i="1"/>
  <c r="H46" i="1"/>
  <c r="I46" i="1"/>
  <c r="G47" i="1"/>
  <c r="H47" i="1"/>
  <c r="I47" i="1" s="1"/>
  <c r="G48" i="1"/>
  <c r="H48" i="1"/>
  <c r="I48" i="1"/>
  <c r="G49" i="1"/>
  <c r="H49" i="1"/>
  <c r="I49" i="1" s="1"/>
  <c r="G50" i="1"/>
  <c r="H50" i="1"/>
  <c r="I50" i="1"/>
  <c r="G51" i="1"/>
  <c r="H51" i="1"/>
  <c r="I51" i="1"/>
  <c r="G52" i="1"/>
  <c r="H52" i="1"/>
  <c r="I52" i="1"/>
  <c r="G53" i="1"/>
  <c r="H53" i="1"/>
  <c r="I53" i="1" s="1"/>
  <c r="G54" i="1"/>
  <c r="H54" i="1"/>
  <c r="I54" i="1"/>
  <c r="G55" i="1"/>
  <c r="H55" i="1"/>
  <c r="I55" i="1" s="1"/>
  <c r="G56" i="1"/>
  <c r="H56" i="1"/>
  <c r="I56" i="1"/>
  <c r="G57" i="1"/>
  <c r="H57" i="1"/>
  <c r="I57" i="1" s="1"/>
  <c r="G58" i="1"/>
  <c r="H58" i="1"/>
  <c r="I58" i="1"/>
  <c r="G59" i="1"/>
  <c r="H59" i="1"/>
  <c r="I59" i="1"/>
  <c r="G60" i="1"/>
  <c r="H60" i="1"/>
  <c r="I60" i="1"/>
  <c r="G61" i="1"/>
  <c r="H61" i="1"/>
  <c r="I61" i="1" s="1"/>
  <c r="G62" i="1"/>
  <c r="H62" i="1"/>
  <c r="I62" i="1"/>
  <c r="G63" i="1"/>
  <c r="H63" i="1"/>
  <c r="I63" i="1" s="1"/>
  <c r="G64" i="1"/>
  <c r="H64" i="1"/>
  <c r="I64" i="1"/>
  <c r="G65" i="1"/>
  <c r="H65" i="1"/>
  <c r="I65" i="1" s="1"/>
  <c r="G66" i="1"/>
  <c r="H66" i="1"/>
  <c r="I66" i="1"/>
  <c r="G67" i="1"/>
  <c r="H67" i="1"/>
  <c r="I67" i="1"/>
  <c r="G68" i="1"/>
  <c r="H68" i="1"/>
  <c r="I68" i="1"/>
  <c r="G69" i="1"/>
  <c r="H69" i="1"/>
  <c r="I69" i="1" s="1"/>
  <c r="G70" i="1"/>
  <c r="H70" i="1"/>
  <c r="I70" i="1"/>
  <c r="G71" i="1"/>
  <c r="H71" i="1"/>
  <c r="I71" i="1" s="1"/>
  <c r="G72" i="1"/>
  <c r="H72" i="1"/>
  <c r="I72" i="1"/>
  <c r="G73" i="1"/>
  <c r="H73" i="1"/>
  <c r="I73" i="1" s="1"/>
  <c r="G74" i="1"/>
  <c r="H74" i="1"/>
  <c r="I74" i="1"/>
  <c r="G75" i="1"/>
  <c r="H75" i="1"/>
  <c r="I75" i="1"/>
  <c r="G76" i="1"/>
  <c r="H76" i="1"/>
  <c r="I76" i="1"/>
  <c r="G77" i="1"/>
  <c r="H77" i="1"/>
  <c r="I77" i="1" s="1"/>
  <c r="G78" i="1"/>
  <c r="H78" i="1"/>
  <c r="I78" i="1"/>
  <c r="G79" i="1"/>
  <c r="H79" i="1"/>
  <c r="I79" i="1" s="1"/>
  <c r="G80" i="1"/>
  <c r="H80" i="1"/>
  <c r="I80" i="1"/>
  <c r="G81" i="1"/>
  <c r="H81" i="1"/>
  <c r="I81" i="1" s="1"/>
  <c r="G82" i="1"/>
  <c r="H82" i="1"/>
  <c r="I82" i="1"/>
  <c r="G83" i="1"/>
  <c r="H83" i="1"/>
  <c r="I83" i="1"/>
  <c r="G84" i="1"/>
  <c r="H84" i="1"/>
  <c r="I84" i="1"/>
  <c r="G85" i="1"/>
  <c r="H85" i="1"/>
  <c r="I85" i="1" s="1"/>
  <c r="G86" i="1"/>
  <c r="H86" i="1"/>
  <c r="I86" i="1"/>
  <c r="G87" i="1"/>
  <c r="H87" i="1"/>
  <c r="I87" i="1" s="1"/>
  <c r="G88" i="1"/>
  <c r="H88" i="1"/>
  <c r="I88" i="1"/>
  <c r="G89" i="1"/>
  <c r="H89" i="1"/>
  <c r="I89" i="1" s="1"/>
  <c r="G90" i="1"/>
  <c r="H90" i="1"/>
  <c r="I90" i="1"/>
  <c r="G91" i="1"/>
  <c r="H91" i="1"/>
  <c r="I91" i="1"/>
  <c r="G92" i="1"/>
  <c r="H92" i="1"/>
  <c r="I92" i="1"/>
  <c r="G93" i="1"/>
  <c r="H93" i="1"/>
  <c r="I93" i="1" s="1"/>
  <c r="G94" i="1"/>
  <c r="H94" i="1"/>
  <c r="I94" i="1"/>
  <c r="G95" i="1"/>
  <c r="H95" i="1"/>
  <c r="I95" i="1" s="1"/>
  <c r="G96" i="1"/>
  <c r="H96" i="1"/>
  <c r="I96" i="1"/>
  <c r="G97" i="1"/>
  <c r="H97" i="1"/>
  <c r="I97" i="1" s="1"/>
  <c r="G98" i="1"/>
  <c r="H98" i="1"/>
  <c r="I98" i="1"/>
  <c r="G99" i="1"/>
  <c r="H99" i="1"/>
  <c r="I99" i="1"/>
  <c r="G100" i="1"/>
  <c r="H100" i="1"/>
  <c r="I100" i="1"/>
  <c r="G101" i="1"/>
  <c r="H101" i="1"/>
  <c r="I101" i="1" s="1"/>
  <c r="G102" i="1"/>
  <c r="H102" i="1"/>
  <c r="I102" i="1"/>
  <c r="G103" i="1"/>
  <c r="H103" i="1"/>
  <c r="I103" i="1" s="1"/>
  <c r="G104" i="1"/>
  <c r="H104" i="1"/>
  <c r="I104" i="1"/>
  <c r="G105" i="1"/>
  <c r="H105" i="1"/>
  <c r="I105" i="1" s="1"/>
  <c r="G106" i="1"/>
  <c r="H106" i="1"/>
  <c r="I106" i="1"/>
  <c r="G107" i="1"/>
  <c r="H107" i="1"/>
  <c r="I107" i="1"/>
  <c r="G108" i="1"/>
  <c r="H108" i="1"/>
  <c r="I108" i="1"/>
  <c r="G109" i="1"/>
  <c r="H109" i="1"/>
  <c r="I109" i="1" s="1"/>
  <c r="G110" i="1"/>
  <c r="H110" i="1"/>
  <c r="I110" i="1"/>
  <c r="G111" i="1"/>
  <c r="H111" i="1"/>
  <c r="I111" i="1" s="1"/>
  <c r="G112" i="1"/>
  <c r="H112" i="1"/>
  <c r="I112" i="1"/>
  <c r="G113" i="1"/>
  <c r="H113" i="1"/>
  <c r="I113" i="1" s="1"/>
  <c r="G114" i="1"/>
  <c r="H114" i="1"/>
  <c r="I114" i="1"/>
  <c r="G115" i="1"/>
  <c r="H115" i="1"/>
  <c r="I115" i="1"/>
  <c r="G116" i="1"/>
  <c r="H116" i="1"/>
  <c r="I116" i="1"/>
  <c r="G117" i="1"/>
  <c r="H117" i="1"/>
  <c r="I117" i="1" s="1"/>
  <c r="G118" i="1"/>
  <c r="H118" i="1"/>
  <c r="I118" i="1"/>
  <c r="G119" i="1"/>
  <c r="H119" i="1"/>
  <c r="I119" i="1" s="1"/>
  <c r="G120" i="1"/>
  <c r="H120" i="1"/>
  <c r="I120" i="1"/>
  <c r="G121" i="1"/>
  <c r="H121" i="1"/>
  <c r="I121" i="1" s="1"/>
  <c r="G122" i="1"/>
  <c r="H122" i="1"/>
  <c r="I122" i="1"/>
  <c r="G123" i="1"/>
  <c r="H123" i="1"/>
  <c r="I123" i="1"/>
  <c r="G124" i="1"/>
  <c r="H124" i="1"/>
  <c r="I124" i="1"/>
  <c r="G125" i="1"/>
  <c r="H125" i="1"/>
  <c r="I125" i="1" s="1"/>
  <c r="G126" i="1"/>
  <c r="H126" i="1"/>
  <c r="I126" i="1"/>
  <c r="G127" i="1"/>
  <c r="H127" i="1"/>
  <c r="I127" i="1" s="1"/>
  <c r="G128" i="1"/>
  <c r="H128" i="1"/>
  <c r="I128" i="1"/>
  <c r="G129" i="1"/>
  <c r="H129" i="1"/>
  <c r="I129" i="1" s="1"/>
  <c r="G130" i="1"/>
  <c r="H130" i="1"/>
  <c r="I130" i="1"/>
  <c r="G131" i="1"/>
  <c r="H131" i="1"/>
  <c r="I131" i="1"/>
  <c r="G132" i="1"/>
  <c r="H132" i="1"/>
  <c r="I132" i="1"/>
  <c r="G133" i="1"/>
  <c r="H133" i="1"/>
  <c r="I133" i="1" s="1"/>
  <c r="G134" i="1"/>
  <c r="H134" i="1"/>
  <c r="I134" i="1"/>
  <c r="G135" i="1"/>
  <c r="H135" i="1"/>
  <c r="I135" i="1" s="1"/>
  <c r="G136" i="1"/>
  <c r="H136" i="1"/>
  <c r="I136" i="1"/>
  <c r="G137" i="1"/>
  <c r="H137" i="1"/>
  <c r="I137" i="1" s="1"/>
  <c r="G138" i="1"/>
  <c r="H138" i="1"/>
  <c r="I138" i="1"/>
  <c r="G139" i="1"/>
  <c r="H139" i="1"/>
  <c r="I139" i="1"/>
  <c r="G140" i="1"/>
  <c r="H140" i="1"/>
  <c r="I140" i="1"/>
  <c r="G141" i="1"/>
  <c r="H141" i="1"/>
  <c r="I141" i="1" s="1"/>
  <c r="G142" i="1"/>
  <c r="H142" i="1"/>
  <c r="I142" i="1"/>
  <c r="G143" i="1"/>
  <c r="H143" i="1"/>
  <c r="I143" i="1" s="1"/>
  <c r="G144" i="1"/>
  <c r="H144" i="1"/>
  <c r="I144" i="1"/>
  <c r="G145" i="1"/>
  <c r="H145" i="1"/>
  <c r="I145" i="1" s="1"/>
  <c r="G146" i="1"/>
  <c r="H146" i="1"/>
  <c r="I146" i="1"/>
  <c r="G147" i="1"/>
  <c r="H147" i="1"/>
  <c r="I147" i="1"/>
  <c r="G148" i="1"/>
  <c r="H148" i="1"/>
  <c r="I148" i="1"/>
  <c r="G149" i="1"/>
  <c r="H149" i="1"/>
  <c r="I149" i="1" s="1"/>
  <c r="G150" i="1"/>
  <c r="H150" i="1"/>
  <c r="I150" i="1"/>
  <c r="G151" i="1"/>
  <c r="H151" i="1"/>
  <c r="I151" i="1" s="1"/>
  <c r="G152" i="1"/>
  <c r="H152" i="1"/>
  <c r="I152" i="1"/>
  <c r="G153" i="1"/>
  <c r="H153" i="1"/>
  <c r="I153" i="1" s="1"/>
  <c r="G154" i="1"/>
  <c r="H154" i="1"/>
  <c r="I154" i="1"/>
  <c r="G155" i="1"/>
  <c r="H155" i="1"/>
  <c r="I155" i="1"/>
  <c r="G156" i="1"/>
  <c r="H156" i="1"/>
  <c r="I156" i="1"/>
  <c r="G157" i="1"/>
  <c r="H157" i="1"/>
  <c r="I157" i="1" s="1"/>
  <c r="G158" i="1"/>
  <c r="H158" i="1"/>
  <c r="I158" i="1"/>
  <c r="G159" i="1"/>
  <c r="H159" i="1"/>
  <c r="I159" i="1" s="1"/>
  <c r="G160" i="1"/>
  <c r="H160" i="1"/>
  <c r="I160" i="1"/>
  <c r="G161" i="1"/>
  <c r="H161" i="1"/>
  <c r="I161" i="1" s="1"/>
  <c r="G162" i="1"/>
  <c r="H162" i="1"/>
  <c r="I162" i="1"/>
  <c r="G163" i="1"/>
  <c r="H163" i="1"/>
  <c r="I163" i="1"/>
  <c r="G164" i="1"/>
  <c r="H164" i="1"/>
  <c r="I164" i="1"/>
  <c r="G165" i="1"/>
  <c r="H165" i="1"/>
  <c r="I165" i="1" s="1"/>
  <c r="G166" i="1"/>
  <c r="H166" i="1"/>
  <c r="I166" i="1"/>
  <c r="G167" i="1"/>
  <c r="H167" i="1"/>
  <c r="I167" i="1" s="1"/>
  <c r="G168" i="1"/>
  <c r="H168" i="1"/>
  <c r="I168" i="1"/>
  <c r="G169" i="1"/>
  <c r="H169" i="1"/>
  <c r="I169" i="1" s="1"/>
  <c r="G170" i="1"/>
  <c r="H170" i="1"/>
  <c r="I170" i="1"/>
  <c r="G171" i="1"/>
  <c r="H171" i="1"/>
  <c r="I171" i="1"/>
  <c r="G172" i="1"/>
  <c r="H172" i="1"/>
  <c r="I172" i="1"/>
  <c r="G173" i="1"/>
  <c r="H173" i="1"/>
  <c r="I173" i="1" s="1"/>
  <c r="I6" i="1"/>
  <c r="H6" i="1"/>
  <c r="G6" i="1"/>
  <c r="G5" i="1"/>
  <c r="AH7" i="1" a="1"/>
  <c r="AA6" i="1" a="1"/>
  <c r="S7" i="1" a="1"/>
  <c r="AO8" i="1" l="1"/>
  <c r="AI89" i="1"/>
  <c r="AH8" i="1"/>
  <c r="AJ10" i="1"/>
  <c r="AI13" i="1"/>
  <c r="AH16" i="1"/>
  <c r="AJ18" i="1"/>
  <c r="AI21" i="1"/>
  <c r="AH24" i="1"/>
  <c r="AJ26" i="1"/>
  <c r="AI29" i="1"/>
  <c r="AH32" i="1"/>
  <c r="AJ34" i="1"/>
  <c r="AI37" i="1"/>
  <c r="AH40" i="1"/>
  <c r="AJ42" i="1"/>
  <c r="AI45" i="1"/>
  <c r="AH48" i="1"/>
  <c r="AJ50" i="1"/>
  <c r="AI53" i="1"/>
  <c r="AH56" i="1"/>
  <c r="AJ58" i="1"/>
  <c r="AI61" i="1"/>
  <c r="AH64" i="1"/>
  <c r="AJ66" i="1"/>
  <c r="AI69" i="1"/>
  <c r="AH72" i="1"/>
  <c r="AJ74" i="1"/>
  <c r="AI77" i="1"/>
  <c r="AH80" i="1"/>
  <c r="AJ82" i="1"/>
  <c r="AI85" i="1"/>
  <c r="AH88" i="1"/>
  <c r="AJ90" i="1"/>
  <c r="AI93" i="1"/>
  <c r="AH96" i="1"/>
  <c r="AJ98" i="1"/>
  <c r="AI101" i="1"/>
  <c r="AH104" i="1"/>
  <c r="AJ106" i="1"/>
  <c r="AI109" i="1"/>
  <c r="AH112" i="1"/>
  <c r="AJ114" i="1"/>
  <c r="AI117" i="1"/>
  <c r="AH120" i="1"/>
  <c r="AJ122" i="1"/>
  <c r="AI125" i="1"/>
  <c r="AH128" i="1"/>
  <c r="AJ130" i="1"/>
  <c r="AI133" i="1"/>
  <c r="AH136" i="1"/>
  <c r="AJ138" i="1"/>
  <c r="AI141" i="1"/>
  <c r="AH144" i="1"/>
  <c r="AJ146" i="1"/>
  <c r="AI149" i="1"/>
  <c r="AH152" i="1"/>
  <c r="AJ154" i="1"/>
  <c r="AI157" i="1"/>
  <c r="AH160" i="1"/>
  <c r="AJ162" i="1"/>
  <c r="AI165" i="1"/>
  <c r="AH168" i="1"/>
  <c r="AJ170" i="1"/>
  <c r="AI173" i="1"/>
  <c r="AJ8" i="1"/>
  <c r="AI11" i="1"/>
  <c r="AH14" i="1"/>
  <c r="AJ16" i="1"/>
  <c r="AI19" i="1"/>
  <c r="AH22" i="1"/>
  <c r="AJ24" i="1"/>
  <c r="AI27" i="1"/>
  <c r="AH30" i="1"/>
  <c r="AJ32" i="1"/>
  <c r="AI35" i="1"/>
  <c r="AH38" i="1"/>
  <c r="AJ40" i="1"/>
  <c r="AI43" i="1"/>
  <c r="AH46" i="1"/>
  <c r="AJ48" i="1"/>
  <c r="AI51" i="1"/>
  <c r="AH54" i="1"/>
  <c r="AJ56" i="1"/>
  <c r="AI59" i="1"/>
  <c r="AH62" i="1"/>
  <c r="AJ64" i="1"/>
  <c r="AI67" i="1"/>
  <c r="AH70" i="1"/>
  <c r="AJ72" i="1"/>
  <c r="AI75" i="1"/>
  <c r="AH78" i="1"/>
  <c r="AJ80" i="1"/>
  <c r="AI83" i="1"/>
  <c r="AH86" i="1"/>
  <c r="AJ88" i="1"/>
  <c r="AI91" i="1"/>
  <c r="AH94" i="1"/>
  <c r="AJ96" i="1"/>
  <c r="AI99" i="1"/>
  <c r="AH102" i="1"/>
  <c r="AJ104" i="1"/>
  <c r="AI107" i="1"/>
  <c r="AH110" i="1"/>
  <c r="AJ112" i="1"/>
  <c r="AI115" i="1"/>
  <c r="AH118" i="1"/>
  <c r="AJ120" i="1"/>
  <c r="AI123" i="1"/>
  <c r="AH126" i="1"/>
  <c r="AJ128" i="1"/>
  <c r="AI131" i="1"/>
  <c r="AH134" i="1"/>
  <c r="AJ136" i="1"/>
  <c r="AI139" i="1"/>
  <c r="AH142" i="1"/>
  <c r="AJ144" i="1"/>
  <c r="AI147" i="1"/>
  <c r="AH150" i="1"/>
  <c r="AJ152" i="1"/>
  <c r="AI155" i="1"/>
  <c r="AH158" i="1"/>
  <c r="AJ160" i="1"/>
  <c r="AI163" i="1"/>
  <c r="AH166" i="1"/>
  <c r="AJ168" i="1"/>
  <c r="AI171" i="1"/>
  <c r="AH174" i="1"/>
  <c r="AH12" i="1"/>
  <c r="AI17" i="1"/>
  <c r="AH20" i="1"/>
  <c r="AI25" i="1"/>
  <c r="AI33" i="1"/>
  <c r="AJ38" i="1"/>
  <c r="AI41" i="1"/>
  <c r="AJ46" i="1"/>
  <c r="AH52" i="1"/>
  <c r="AH60" i="1"/>
  <c r="AI65" i="1"/>
  <c r="AH68" i="1"/>
  <c r="AI73" i="1"/>
  <c r="AI81" i="1"/>
  <c r="AH84" i="1"/>
  <c r="AH92" i="1"/>
  <c r="AI97" i="1"/>
  <c r="AJ102" i="1"/>
  <c r="AH108" i="1"/>
  <c r="AI113" i="1"/>
  <c r="AJ118" i="1"/>
  <c r="AH124" i="1"/>
  <c r="AH9" i="1"/>
  <c r="AJ11" i="1"/>
  <c r="AI14" i="1"/>
  <c r="AH17" i="1"/>
  <c r="AJ19" i="1"/>
  <c r="AI22" i="1"/>
  <c r="AH25" i="1"/>
  <c r="AJ27" i="1"/>
  <c r="AI30" i="1"/>
  <c r="AH33" i="1"/>
  <c r="AJ35" i="1"/>
  <c r="AI38" i="1"/>
  <c r="AH41" i="1"/>
  <c r="AJ43" i="1"/>
  <c r="AI46" i="1"/>
  <c r="AH49" i="1"/>
  <c r="AJ51" i="1"/>
  <c r="AI54" i="1"/>
  <c r="AH57" i="1"/>
  <c r="AJ59" i="1"/>
  <c r="AI62" i="1"/>
  <c r="AH65" i="1"/>
  <c r="AJ67" i="1"/>
  <c r="AI70" i="1"/>
  <c r="AH73" i="1"/>
  <c r="AJ75" i="1"/>
  <c r="AI78" i="1"/>
  <c r="AH81" i="1"/>
  <c r="AJ83" i="1"/>
  <c r="AI86" i="1"/>
  <c r="AH89" i="1"/>
  <c r="AJ91" i="1"/>
  <c r="AI94" i="1"/>
  <c r="AH97" i="1"/>
  <c r="AJ99" i="1"/>
  <c r="AI102" i="1"/>
  <c r="AH105" i="1"/>
  <c r="AJ107" i="1"/>
  <c r="AI110" i="1"/>
  <c r="AH113" i="1"/>
  <c r="AJ115" i="1"/>
  <c r="AI118" i="1"/>
  <c r="AH121" i="1"/>
  <c r="AJ123" i="1"/>
  <c r="AI126" i="1"/>
  <c r="AH129" i="1"/>
  <c r="AJ131" i="1"/>
  <c r="AI134" i="1"/>
  <c r="AH137" i="1"/>
  <c r="AJ139" i="1"/>
  <c r="AI142" i="1"/>
  <c r="AH145" i="1"/>
  <c r="AJ147" i="1"/>
  <c r="AI150" i="1"/>
  <c r="AH153" i="1"/>
  <c r="AJ155" i="1"/>
  <c r="AI158" i="1"/>
  <c r="AH161" i="1"/>
  <c r="AJ163" i="1"/>
  <c r="AI166" i="1"/>
  <c r="AH169" i="1"/>
  <c r="AJ171" i="1"/>
  <c r="AI174" i="1"/>
  <c r="AI9" i="1"/>
  <c r="AJ14" i="1"/>
  <c r="AJ22" i="1"/>
  <c r="AH28" i="1"/>
  <c r="AJ30" i="1"/>
  <c r="AH36" i="1"/>
  <c r="AH44" i="1"/>
  <c r="AI49" i="1"/>
  <c r="AJ54" i="1"/>
  <c r="AI57" i="1"/>
  <c r="AJ62" i="1"/>
  <c r="AJ70" i="1"/>
  <c r="AH76" i="1"/>
  <c r="AJ78" i="1"/>
  <c r="AJ86" i="1"/>
  <c r="AJ94" i="1"/>
  <c r="AH100" i="1"/>
  <c r="AI105" i="1"/>
  <c r="AJ110" i="1"/>
  <c r="AH116" i="1"/>
  <c r="AI121" i="1"/>
  <c r="AI129" i="1"/>
  <c r="AH119" i="1"/>
  <c r="AI8" i="1"/>
  <c r="AJ13" i="1"/>
  <c r="AH19" i="1"/>
  <c r="AI24" i="1"/>
  <c r="AJ29" i="1"/>
  <c r="AH35" i="1"/>
  <c r="AI40" i="1"/>
  <c r="AJ45" i="1"/>
  <c r="AH51" i="1"/>
  <c r="AI56" i="1"/>
  <c r="AJ61" i="1"/>
  <c r="AH67" i="1"/>
  <c r="AI72" i="1"/>
  <c r="AJ77" i="1"/>
  <c r="AH83" i="1"/>
  <c r="AI88" i="1"/>
  <c r="AJ93" i="1"/>
  <c r="AH99" i="1"/>
  <c r="AI104" i="1"/>
  <c r="AJ109" i="1"/>
  <c r="AH115" i="1"/>
  <c r="AI120" i="1"/>
  <c r="AJ125" i="1"/>
  <c r="AI130" i="1"/>
  <c r="AH135" i="1"/>
  <c r="AH139" i="1"/>
  <c r="AI143" i="1"/>
  <c r="AH148" i="1"/>
  <c r="AJ151" i="1"/>
  <c r="AI156" i="1"/>
  <c r="AI160" i="1"/>
  <c r="AJ164" i="1"/>
  <c r="AI169" i="1"/>
  <c r="AH173" i="1"/>
  <c r="AJ9" i="1"/>
  <c r="AH15" i="1"/>
  <c r="AI20" i="1"/>
  <c r="AJ25" i="1"/>
  <c r="AH31" i="1"/>
  <c r="AI36" i="1"/>
  <c r="AJ41" i="1"/>
  <c r="AH47" i="1"/>
  <c r="AI52" i="1"/>
  <c r="AJ57" i="1"/>
  <c r="AH63" i="1"/>
  <c r="AI68" i="1"/>
  <c r="AJ73" i="1"/>
  <c r="AH79" i="1"/>
  <c r="AI84" i="1"/>
  <c r="AJ89" i="1"/>
  <c r="AH95" i="1"/>
  <c r="AI100" i="1"/>
  <c r="AJ105" i="1"/>
  <c r="AH111" i="1"/>
  <c r="AI116" i="1"/>
  <c r="AJ121" i="1"/>
  <c r="AJ126" i="1"/>
  <c r="AH131" i="1"/>
  <c r="AI135" i="1"/>
  <c r="AH140" i="1"/>
  <c r="AI148" i="1"/>
  <c r="AI152" i="1"/>
  <c r="AJ156" i="1"/>
  <c r="AI161" i="1"/>
  <c r="AH165" i="1"/>
  <c r="AJ169" i="1"/>
  <c r="AJ173" i="1"/>
  <c r="AH10" i="1"/>
  <c r="AI15" i="1"/>
  <c r="AJ20" i="1"/>
  <c r="AH26" i="1"/>
  <c r="AI31" i="1"/>
  <c r="AJ36" i="1"/>
  <c r="AH42" i="1"/>
  <c r="AI47" i="1"/>
  <c r="AJ52" i="1"/>
  <c r="AI63" i="1"/>
  <c r="AJ68" i="1"/>
  <c r="AH74" i="1"/>
  <c r="AI79" i="1"/>
  <c r="AJ84" i="1"/>
  <c r="AH90" i="1"/>
  <c r="AI95" i="1"/>
  <c r="AJ100" i="1"/>
  <c r="AH106" i="1"/>
  <c r="AJ143" i="1"/>
  <c r="AH11" i="1"/>
  <c r="AI16" i="1"/>
  <c r="AJ21" i="1"/>
  <c r="AH27" i="1"/>
  <c r="AI32" i="1"/>
  <c r="AJ37" i="1"/>
  <c r="AH43" i="1"/>
  <c r="AI48" i="1"/>
  <c r="AJ53" i="1"/>
  <c r="AH59" i="1"/>
  <c r="AI64" i="1"/>
  <c r="AJ69" i="1"/>
  <c r="AH75" i="1"/>
  <c r="AI80" i="1"/>
  <c r="AJ85" i="1"/>
  <c r="AH91" i="1"/>
  <c r="AI96" i="1"/>
  <c r="AJ101" i="1"/>
  <c r="AH107" i="1"/>
  <c r="AI112" i="1"/>
  <c r="AJ117" i="1"/>
  <c r="AH123" i="1"/>
  <c r="AJ127" i="1"/>
  <c r="AJ132" i="1"/>
  <c r="AI137" i="1"/>
  <c r="AH141" i="1"/>
  <c r="AJ145" i="1"/>
  <c r="AJ149" i="1"/>
  <c r="AH154" i="1"/>
  <c r="AJ158" i="1"/>
  <c r="AI162" i="1"/>
  <c r="AH167" i="1"/>
  <c r="AH171" i="1"/>
  <c r="AH7" i="1"/>
  <c r="AI12" i="1"/>
  <c r="AJ17" i="1"/>
  <c r="AH23" i="1"/>
  <c r="AI28" i="1"/>
  <c r="AJ33" i="1"/>
  <c r="AH39" i="1"/>
  <c r="AI44" i="1"/>
  <c r="AJ49" i="1"/>
  <c r="AH55" i="1"/>
  <c r="AI60" i="1"/>
  <c r="AJ65" i="1"/>
  <c r="AH71" i="1"/>
  <c r="AI76" i="1"/>
  <c r="AJ81" i="1"/>
  <c r="AH87" i="1"/>
  <c r="AI92" i="1"/>
  <c r="AJ97" i="1"/>
  <c r="AH103" i="1"/>
  <c r="AI108" i="1"/>
  <c r="AJ113" i="1"/>
  <c r="AI124" i="1"/>
  <c r="AI128" i="1"/>
  <c r="AH133" i="1"/>
  <c r="AJ137" i="1"/>
  <c r="AJ141" i="1"/>
  <c r="AH146" i="1"/>
  <c r="AJ150" i="1"/>
  <c r="AI154" i="1"/>
  <c r="AH159" i="1"/>
  <c r="AH163" i="1"/>
  <c r="AI167" i="1"/>
  <c r="AH172" i="1"/>
  <c r="AI7" i="1"/>
  <c r="AJ12" i="1"/>
  <c r="AH18" i="1"/>
  <c r="AI23" i="1"/>
  <c r="AJ28" i="1"/>
  <c r="AH34" i="1"/>
  <c r="AI39" i="1"/>
  <c r="AJ44" i="1"/>
  <c r="AH50" i="1"/>
  <c r="AJ60" i="1"/>
  <c r="AH66" i="1"/>
  <c r="AI71" i="1"/>
  <c r="AJ76" i="1"/>
  <c r="AH82" i="1"/>
  <c r="AI87" i="1"/>
  <c r="AJ92" i="1"/>
  <c r="AH98" i="1"/>
  <c r="AI103" i="1"/>
  <c r="AJ108" i="1"/>
  <c r="AH114" i="1"/>
  <c r="AI119" i="1"/>
  <c r="AJ124" i="1"/>
  <c r="AJ15" i="1"/>
  <c r="AH37" i="1"/>
  <c r="AJ55" i="1"/>
  <c r="AI74" i="1"/>
  <c r="AJ95" i="1"/>
  <c r="AI114" i="1"/>
  <c r="AI127" i="1"/>
  <c r="AI136" i="1"/>
  <c r="AI145" i="1"/>
  <c r="AJ153" i="1"/>
  <c r="AH162" i="1"/>
  <c r="AI170" i="1"/>
  <c r="AI18" i="1"/>
  <c r="AJ39" i="1"/>
  <c r="AH58" i="1"/>
  <c r="AH77" i="1"/>
  <c r="AI98" i="1"/>
  <c r="AJ116" i="1"/>
  <c r="AJ129" i="1"/>
  <c r="AH138" i="1"/>
  <c r="AI146" i="1"/>
  <c r="AH155" i="1"/>
  <c r="AH164" i="1"/>
  <c r="AI172" i="1"/>
  <c r="AH21" i="1"/>
  <c r="AI42" i="1"/>
  <c r="AI58" i="1"/>
  <c r="AJ79" i="1"/>
  <c r="AH101" i="1"/>
  <c r="AH117" i="1"/>
  <c r="AH130" i="1"/>
  <c r="AI138" i="1"/>
  <c r="AH147" i="1"/>
  <c r="AH156" i="1"/>
  <c r="AI164" i="1"/>
  <c r="AJ172" i="1"/>
  <c r="AJ23" i="1"/>
  <c r="AH45" i="1"/>
  <c r="AH61" i="1"/>
  <c r="AI82" i="1"/>
  <c r="AJ103" i="1"/>
  <c r="AJ119" i="1"/>
  <c r="AH132" i="1"/>
  <c r="AI140" i="1"/>
  <c r="AJ148" i="1"/>
  <c r="AH157" i="1"/>
  <c r="AJ165" i="1"/>
  <c r="AJ174" i="1"/>
  <c r="AI26" i="1"/>
  <c r="AJ47" i="1"/>
  <c r="AJ63" i="1"/>
  <c r="AH85" i="1"/>
  <c r="AI106" i="1"/>
  <c r="AH122" i="1"/>
  <c r="AI132" i="1"/>
  <c r="AJ140" i="1"/>
  <c r="AH149" i="1"/>
  <c r="AJ157" i="1"/>
  <c r="AJ166" i="1"/>
  <c r="AJ7" i="1"/>
  <c r="AH29" i="1"/>
  <c r="AI50" i="1"/>
  <c r="AI66" i="1"/>
  <c r="AJ87" i="1"/>
  <c r="AH109" i="1"/>
  <c r="AI122" i="1"/>
  <c r="AJ133" i="1"/>
  <c r="AJ142" i="1"/>
  <c r="AH151" i="1"/>
  <c r="AI159" i="1"/>
  <c r="AJ167" i="1"/>
  <c r="AI10" i="1"/>
  <c r="AJ31" i="1"/>
  <c r="AH53" i="1"/>
  <c r="AH69" i="1"/>
  <c r="AI90" i="1"/>
  <c r="AI111" i="1"/>
  <c r="AH125" i="1"/>
  <c r="AJ134" i="1"/>
  <c r="AH143" i="1"/>
  <c r="AI151" i="1"/>
  <c r="AJ159" i="1"/>
  <c r="AI168" i="1"/>
  <c r="AH13" i="1"/>
  <c r="AI34" i="1"/>
  <c r="AI55" i="1"/>
  <c r="AJ71" i="1"/>
  <c r="AH93" i="1"/>
  <c r="AJ111" i="1"/>
  <c r="AH127" i="1"/>
  <c r="AJ135" i="1"/>
  <c r="AI144" i="1"/>
  <c r="AI153" i="1"/>
  <c r="AJ161" i="1"/>
  <c r="AH170" i="1"/>
  <c r="AD7" i="1"/>
  <c r="AF7" i="1" s="1"/>
  <c r="AF6" i="1"/>
  <c r="AD10" i="1"/>
  <c r="AA6" i="1"/>
  <c r="AA7" i="1"/>
  <c r="S7" i="1"/>
  <c r="S8" i="1"/>
  <c r="H178" i="1" s="1"/>
  <c r="K168" i="1"/>
  <c r="K160" i="1"/>
  <c r="K152" i="1"/>
  <c r="K144" i="1"/>
  <c r="K100" i="1"/>
  <c r="K96" i="1"/>
  <c r="K76" i="1"/>
  <c r="K170" i="1"/>
  <c r="K162" i="1"/>
  <c r="K154" i="1"/>
  <c r="K146" i="1"/>
  <c r="K108" i="1"/>
  <c r="K104" i="1"/>
  <c r="K64" i="1"/>
  <c r="K68" i="1"/>
  <c r="K8" i="1"/>
  <c r="K116" i="1"/>
  <c r="K112" i="1"/>
  <c r="K84" i="1"/>
  <c r="K80" i="1"/>
  <c r="K16" i="1"/>
  <c r="K127" i="1"/>
  <c r="K56" i="1"/>
  <c r="K48" i="1"/>
  <c r="K40" i="1"/>
  <c r="K32" i="1"/>
  <c r="K24" i="1"/>
  <c r="K124" i="1"/>
  <c r="K120" i="1"/>
  <c r="K92" i="1"/>
  <c r="K88" i="1"/>
  <c r="K60" i="1"/>
  <c r="K135" i="1"/>
  <c r="K128" i="1"/>
  <c r="K113" i="1"/>
  <c r="K98" i="1"/>
  <c r="K81" i="1"/>
  <c r="K72" i="1"/>
  <c r="K52" i="1"/>
  <c r="K44" i="1"/>
  <c r="K36" i="1"/>
  <c r="K28" i="1"/>
  <c r="K20" i="1"/>
  <c r="K12" i="1"/>
  <c r="O170" i="1" l="1"/>
  <c r="O52" i="1"/>
  <c r="O113" i="1"/>
  <c r="L178" i="1"/>
  <c r="O68" i="1"/>
  <c r="O81" i="1"/>
  <c r="O36" i="1"/>
  <c r="O128" i="1"/>
  <c r="O135" i="1"/>
  <c r="O104" i="1"/>
  <c r="L9" i="1"/>
  <c r="L12" i="1"/>
  <c r="L15" i="1"/>
  <c r="L18" i="1"/>
  <c r="L38" i="1"/>
  <c r="L47" i="1"/>
  <c r="L50" i="1"/>
  <c r="L53" i="1"/>
  <c r="L56" i="1"/>
  <c r="L79" i="1"/>
  <c r="L85" i="1"/>
  <c r="L120" i="1"/>
  <c r="O120" i="1" s="1"/>
  <c r="L132" i="1"/>
  <c r="L137" i="1"/>
  <c r="L144" i="1"/>
  <c r="L147" i="1"/>
  <c r="L154" i="1"/>
  <c r="L160" i="1"/>
  <c r="L163" i="1"/>
  <c r="L166" i="1"/>
  <c r="L169" i="1"/>
  <c r="L126" i="1"/>
  <c r="L21" i="1"/>
  <c r="L24" i="1"/>
  <c r="L27" i="1"/>
  <c r="L30" i="1"/>
  <c r="L59" i="1"/>
  <c r="L62" i="1"/>
  <c r="L65" i="1"/>
  <c r="L68" i="1"/>
  <c r="L71" i="1"/>
  <c r="L74" i="1"/>
  <c r="L77" i="1"/>
  <c r="L88" i="1"/>
  <c r="L91" i="1"/>
  <c r="L101" i="1"/>
  <c r="L104" i="1"/>
  <c r="L123" i="1"/>
  <c r="L129" i="1"/>
  <c r="L141" i="1"/>
  <c r="L151" i="1"/>
  <c r="L173" i="1"/>
  <c r="L161" i="1"/>
  <c r="L16" i="1"/>
  <c r="L34" i="1"/>
  <c r="L37" i="1"/>
  <c r="L39" i="1"/>
  <c r="L42" i="1"/>
  <c r="L45" i="1"/>
  <c r="L80" i="1"/>
  <c r="O80" i="1" s="1"/>
  <c r="L107" i="1"/>
  <c r="L115" i="1"/>
  <c r="L135" i="1"/>
  <c r="L170" i="1"/>
  <c r="L6" i="1"/>
  <c r="L10" i="1"/>
  <c r="L13" i="1"/>
  <c r="L19" i="1"/>
  <c r="L25" i="1"/>
  <c r="L28" i="1"/>
  <c r="L31" i="1"/>
  <c r="L48" i="1"/>
  <c r="L51" i="1"/>
  <c r="L54" i="1"/>
  <c r="L57" i="1"/>
  <c r="L60" i="1"/>
  <c r="L63" i="1"/>
  <c r="L72" i="1"/>
  <c r="L83" i="1"/>
  <c r="L92" i="1"/>
  <c r="L96" i="1"/>
  <c r="L118" i="1"/>
  <c r="L121" i="1"/>
  <c r="L124" i="1"/>
  <c r="L127" i="1"/>
  <c r="O127" i="1" s="1"/>
  <c r="L130" i="1"/>
  <c r="L133" i="1"/>
  <c r="L142" i="1"/>
  <c r="L145" i="1"/>
  <c r="L164" i="1"/>
  <c r="H177" i="1"/>
  <c r="L7" i="1"/>
  <c r="L22" i="1"/>
  <c r="L66" i="1"/>
  <c r="L69" i="1"/>
  <c r="L75" i="1"/>
  <c r="L81" i="1"/>
  <c r="L86" i="1"/>
  <c r="L89" i="1"/>
  <c r="L94" i="1"/>
  <c r="L99" i="1"/>
  <c r="L102" i="1"/>
  <c r="L105" i="1"/>
  <c r="L108" i="1"/>
  <c r="L110" i="1"/>
  <c r="L113" i="1"/>
  <c r="L116" i="1"/>
  <c r="L149" i="1"/>
  <c r="L40" i="1"/>
  <c r="L171" i="1"/>
  <c r="L138" i="1"/>
  <c r="L167" i="1"/>
  <c r="L17" i="1"/>
  <c r="L20" i="1"/>
  <c r="L32" i="1"/>
  <c r="L35" i="1"/>
  <c r="L43" i="1"/>
  <c r="L49" i="1"/>
  <c r="L52" i="1"/>
  <c r="L55" i="1"/>
  <c r="L78" i="1"/>
  <c r="L84" i="1"/>
  <c r="O84" i="1" s="1"/>
  <c r="L119" i="1"/>
  <c r="L122" i="1"/>
  <c r="L136" i="1"/>
  <c r="L139" i="1"/>
  <c r="L146" i="1"/>
  <c r="L156" i="1"/>
  <c r="L162" i="1"/>
  <c r="O162" i="1" s="1"/>
  <c r="L168" i="1"/>
  <c r="L155" i="1"/>
  <c r="L8" i="1"/>
  <c r="L11" i="1"/>
  <c r="L14" i="1"/>
  <c r="L23" i="1"/>
  <c r="L26" i="1"/>
  <c r="L29" i="1"/>
  <c r="L46" i="1"/>
  <c r="L58" i="1"/>
  <c r="L61" i="1"/>
  <c r="L64" i="1"/>
  <c r="O64" i="1" s="1"/>
  <c r="L73" i="1"/>
  <c r="L76" i="1"/>
  <c r="L90" i="1"/>
  <c r="L93" i="1"/>
  <c r="L95" i="1"/>
  <c r="L97" i="1"/>
  <c r="L100" i="1"/>
  <c r="O100" i="1" s="1"/>
  <c r="L111" i="1"/>
  <c r="L125" i="1"/>
  <c r="L128" i="1"/>
  <c r="L131" i="1"/>
  <c r="L143" i="1"/>
  <c r="L153" i="1"/>
  <c r="L159" i="1"/>
  <c r="L165" i="1"/>
  <c r="L98" i="1"/>
  <c r="O98" i="1" s="1"/>
  <c r="L112" i="1"/>
  <c r="L152" i="1"/>
  <c r="L33" i="1"/>
  <c r="L36" i="1"/>
  <c r="L41" i="1"/>
  <c r="L44" i="1"/>
  <c r="O44" i="1" s="1"/>
  <c r="L67" i="1"/>
  <c r="L70" i="1"/>
  <c r="L82" i="1"/>
  <c r="L87" i="1"/>
  <c r="L103" i="1"/>
  <c r="L106" i="1"/>
  <c r="L109" i="1"/>
  <c r="L114" i="1"/>
  <c r="L117" i="1"/>
  <c r="L134" i="1"/>
  <c r="L140" i="1"/>
  <c r="L150" i="1"/>
  <c r="L157" i="1"/>
  <c r="L172" i="1"/>
  <c r="L148" i="1"/>
  <c r="L158" i="1"/>
  <c r="P111" i="1" l="1"/>
  <c r="M111" i="1"/>
  <c r="N111" i="1" s="1"/>
  <c r="O111" i="1"/>
  <c r="M40" i="1"/>
  <c r="N40" i="1" s="1"/>
  <c r="P40" i="1"/>
  <c r="M63" i="1"/>
  <c r="N63" i="1" s="1"/>
  <c r="P63" i="1"/>
  <c r="O63" i="1"/>
  <c r="P67" i="1"/>
  <c r="O67" i="1"/>
  <c r="M67" i="1"/>
  <c r="N67" i="1" s="1"/>
  <c r="P158" i="1"/>
  <c r="O158" i="1"/>
  <c r="M158" i="1"/>
  <c r="N158" i="1" s="1"/>
  <c r="P159" i="1"/>
  <c r="O159" i="1"/>
  <c r="M159" i="1"/>
  <c r="N159" i="1" s="1"/>
  <c r="P116" i="1"/>
  <c r="M116" i="1"/>
  <c r="N116" i="1" s="1"/>
  <c r="P121" i="1"/>
  <c r="M121" i="1"/>
  <c r="N121" i="1" s="1"/>
  <c r="O121" i="1"/>
  <c r="O45" i="1"/>
  <c r="M45" i="1"/>
  <c r="N45" i="1" s="1"/>
  <c r="P45" i="1"/>
  <c r="P151" i="1"/>
  <c r="O151" i="1"/>
  <c r="M151" i="1"/>
  <c r="N151" i="1" s="1"/>
  <c r="P154" i="1"/>
  <c r="M154" i="1"/>
  <c r="N154" i="1" s="1"/>
  <c r="O154" i="1"/>
  <c r="P109" i="1"/>
  <c r="M109" i="1"/>
  <c r="N109" i="1" s="1"/>
  <c r="O109" i="1"/>
  <c r="O95" i="1"/>
  <c r="M95" i="1"/>
  <c r="N95" i="1" s="1"/>
  <c r="P95" i="1"/>
  <c r="P168" i="1"/>
  <c r="M168" i="1"/>
  <c r="N168" i="1" s="1"/>
  <c r="O168" i="1"/>
  <c r="P113" i="1"/>
  <c r="M113" i="1"/>
  <c r="N113" i="1" s="1"/>
  <c r="M118" i="1"/>
  <c r="N118" i="1" s="1"/>
  <c r="P118" i="1"/>
  <c r="O118" i="1"/>
  <c r="P42" i="1"/>
  <c r="M42" i="1"/>
  <c r="N42" i="1" s="1"/>
  <c r="O42" i="1"/>
  <c r="P74" i="1"/>
  <c r="M74" i="1"/>
  <c r="N74" i="1" s="1"/>
  <c r="O74" i="1"/>
  <c r="M147" i="1"/>
  <c r="N147" i="1" s="1"/>
  <c r="P147" i="1"/>
  <c r="O147" i="1"/>
  <c r="P106" i="1"/>
  <c r="O106" i="1"/>
  <c r="M106" i="1"/>
  <c r="N106" i="1" s="1"/>
  <c r="P143" i="1"/>
  <c r="O143" i="1"/>
  <c r="M143" i="1"/>
  <c r="N143" i="1" s="1"/>
  <c r="O29" i="1"/>
  <c r="P29" i="1"/>
  <c r="M29" i="1"/>
  <c r="N29" i="1" s="1"/>
  <c r="O78" i="1"/>
  <c r="P78" i="1"/>
  <c r="M78" i="1"/>
  <c r="N78" i="1" s="1"/>
  <c r="M110" i="1"/>
  <c r="N110" i="1" s="1"/>
  <c r="P110" i="1"/>
  <c r="O110" i="1"/>
  <c r="M145" i="1"/>
  <c r="N145" i="1" s="1"/>
  <c r="O145" i="1"/>
  <c r="P145" i="1"/>
  <c r="P51" i="1"/>
  <c r="O51" i="1"/>
  <c r="M51" i="1"/>
  <c r="N51" i="1" s="1"/>
  <c r="P39" i="1"/>
  <c r="M39" i="1"/>
  <c r="N39" i="1" s="1"/>
  <c r="O39" i="1"/>
  <c r="P71" i="1"/>
  <c r="O71" i="1"/>
  <c r="M71" i="1"/>
  <c r="N71" i="1" s="1"/>
  <c r="M144" i="1"/>
  <c r="N144" i="1" s="1"/>
  <c r="O144" i="1"/>
  <c r="P144" i="1"/>
  <c r="M157" i="1"/>
  <c r="N157" i="1" s="1"/>
  <c r="P157" i="1"/>
  <c r="O157" i="1"/>
  <c r="P33" i="1"/>
  <c r="M33" i="1"/>
  <c r="N33" i="1" s="1"/>
  <c r="O33" i="1"/>
  <c r="P90" i="1"/>
  <c r="M90" i="1"/>
  <c r="N90" i="1" s="1"/>
  <c r="O90" i="1"/>
  <c r="P156" i="1"/>
  <c r="O156" i="1"/>
  <c r="M156" i="1"/>
  <c r="N156" i="1" s="1"/>
  <c r="P167" i="1"/>
  <c r="O167" i="1"/>
  <c r="M167" i="1"/>
  <c r="N167" i="1" s="1"/>
  <c r="P75" i="1"/>
  <c r="M75" i="1"/>
  <c r="N75" i="1" s="1"/>
  <c r="O75" i="1"/>
  <c r="P92" i="1"/>
  <c r="O92" i="1"/>
  <c r="M92" i="1"/>
  <c r="N92" i="1" s="1"/>
  <c r="P170" i="1"/>
  <c r="M170" i="1"/>
  <c r="N170" i="1" s="1"/>
  <c r="P123" i="1"/>
  <c r="O123" i="1"/>
  <c r="M123" i="1"/>
  <c r="N123" i="1" s="1"/>
  <c r="M126" i="1"/>
  <c r="N126" i="1" s="1"/>
  <c r="O126" i="1"/>
  <c r="P126" i="1"/>
  <c r="P150" i="1"/>
  <c r="O150" i="1"/>
  <c r="M150" i="1"/>
  <c r="N150" i="1" s="1"/>
  <c r="M87" i="1"/>
  <c r="N87" i="1" s="1"/>
  <c r="O87" i="1"/>
  <c r="P87" i="1"/>
  <c r="M152" i="1"/>
  <c r="N152" i="1" s="1"/>
  <c r="O152" i="1"/>
  <c r="P152" i="1"/>
  <c r="P128" i="1"/>
  <c r="M128" i="1"/>
  <c r="N128" i="1" s="1"/>
  <c r="M76" i="1"/>
  <c r="N76" i="1" s="1"/>
  <c r="P76" i="1"/>
  <c r="O76" i="1"/>
  <c r="P23" i="1"/>
  <c r="M23" i="1"/>
  <c r="N23" i="1" s="1"/>
  <c r="O23" i="1"/>
  <c r="P146" i="1"/>
  <c r="M146" i="1"/>
  <c r="N146" i="1" s="1"/>
  <c r="O146" i="1"/>
  <c r="P52" i="1"/>
  <c r="M52" i="1"/>
  <c r="N52" i="1" s="1"/>
  <c r="P138" i="1"/>
  <c r="M138" i="1"/>
  <c r="N138" i="1" s="1"/>
  <c r="O138" i="1"/>
  <c r="P105" i="1"/>
  <c r="O105" i="1"/>
  <c r="M105" i="1"/>
  <c r="N105" i="1" s="1"/>
  <c r="P69" i="1"/>
  <c r="M69" i="1"/>
  <c r="N69" i="1" s="1"/>
  <c r="O69" i="1"/>
  <c r="M133" i="1"/>
  <c r="N133" i="1" s="1"/>
  <c r="P133" i="1"/>
  <c r="O133" i="1"/>
  <c r="P83" i="1"/>
  <c r="M83" i="1"/>
  <c r="N83" i="1" s="1"/>
  <c r="O83" i="1"/>
  <c r="M31" i="1"/>
  <c r="N31" i="1" s="1"/>
  <c r="P31" i="1"/>
  <c r="O31" i="1"/>
  <c r="P135" i="1"/>
  <c r="M135" i="1"/>
  <c r="N135" i="1" s="1"/>
  <c r="P34" i="1"/>
  <c r="M34" i="1"/>
  <c r="N34" i="1" s="1"/>
  <c r="O34" i="1"/>
  <c r="P104" i="1"/>
  <c r="M104" i="1"/>
  <c r="N104" i="1" s="1"/>
  <c r="P65" i="1"/>
  <c r="O65" i="1"/>
  <c r="M65" i="1"/>
  <c r="N65" i="1" s="1"/>
  <c r="M169" i="1"/>
  <c r="N169" i="1" s="1"/>
  <c r="P169" i="1"/>
  <c r="O169" i="1"/>
  <c r="O132" i="1"/>
  <c r="P132" i="1"/>
  <c r="M132" i="1"/>
  <c r="N132" i="1" s="1"/>
  <c r="O38" i="1"/>
  <c r="M38" i="1"/>
  <c r="N38" i="1" s="1"/>
  <c r="P38" i="1"/>
  <c r="O70" i="1"/>
  <c r="M70" i="1"/>
  <c r="N70" i="1" s="1"/>
  <c r="P70" i="1"/>
  <c r="P136" i="1"/>
  <c r="M136" i="1"/>
  <c r="N136" i="1" s="1"/>
  <c r="O136" i="1"/>
  <c r="P25" i="1"/>
  <c r="M25" i="1"/>
  <c r="N25" i="1" s="1"/>
  <c r="O25" i="1"/>
  <c r="O117" i="1"/>
  <c r="M117" i="1"/>
  <c r="N117" i="1" s="1"/>
  <c r="P117" i="1"/>
  <c r="P44" i="1"/>
  <c r="M44" i="1"/>
  <c r="N44" i="1" s="1"/>
  <c r="P58" i="1"/>
  <c r="O58" i="1"/>
  <c r="M58" i="1"/>
  <c r="N58" i="1" s="1"/>
  <c r="L177" i="1"/>
  <c r="P13" i="1"/>
  <c r="O13" i="1"/>
  <c r="M13" i="1"/>
  <c r="N13" i="1" s="1"/>
  <c r="M77" i="1"/>
  <c r="N77" i="1" s="1"/>
  <c r="P77" i="1"/>
  <c r="O77" i="1"/>
  <c r="M56" i="1"/>
  <c r="N56" i="1" s="1"/>
  <c r="O56" i="1"/>
  <c r="P56" i="1"/>
  <c r="O116" i="1"/>
  <c r="P148" i="1"/>
  <c r="M148" i="1"/>
  <c r="N148" i="1" s="1"/>
  <c r="O148" i="1"/>
  <c r="P41" i="1"/>
  <c r="M41" i="1"/>
  <c r="N41" i="1" s="1"/>
  <c r="O41" i="1"/>
  <c r="O46" i="1"/>
  <c r="P46" i="1"/>
  <c r="M46" i="1"/>
  <c r="N46" i="1" s="1"/>
  <c r="P20" i="1"/>
  <c r="M20" i="1"/>
  <c r="N20" i="1" s="1"/>
  <c r="M164" i="1"/>
  <c r="N164" i="1" s="1"/>
  <c r="P164" i="1"/>
  <c r="O164" i="1"/>
  <c r="P10" i="1"/>
  <c r="O10" i="1"/>
  <c r="M10" i="1"/>
  <c r="N10" i="1" s="1"/>
  <c r="P141" i="1"/>
  <c r="O141" i="1"/>
  <c r="M141" i="1"/>
  <c r="N141" i="1" s="1"/>
  <c r="M24" i="1"/>
  <c r="N24" i="1" s="1"/>
  <c r="P24" i="1"/>
  <c r="O24" i="1"/>
  <c r="M172" i="1"/>
  <c r="N172" i="1" s="1"/>
  <c r="P172" i="1"/>
  <c r="O172" i="1"/>
  <c r="P36" i="1"/>
  <c r="M36" i="1"/>
  <c r="N36" i="1" s="1"/>
  <c r="P93" i="1"/>
  <c r="M93" i="1"/>
  <c r="N93" i="1" s="1"/>
  <c r="O93" i="1"/>
  <c r="P162" i="1"/>
  <c r="M162" i="1"/>
  <c r="N162" i="1" s="1"/>
  <c r="P17" i="1"/>
  <c r="M17" i="1"/>
  <c r="N17" i="1" s="1"/>
  <c r="O17" i="1"/>
  <c r="M81" i="1"/>
  <c r="N81" i="1" s="1"/>
  <c r="P81" i="1"/>
  <c r="M96" i="1"/>
  <c r="N96" i="1" s="1"/>
  <c r="O96" i="1"/>
  <c r="P96" i="1"/>
  <c r="M6" i="1"/>
  <c r="O6" i="1"/>
  <c r="P6" i="1"/>
  <c r="P129" i="1"/>
  <c r="M129" i="1"/>
  <c r="N129" i="1" s="1"/>
  <c r="O129" i="1"/>
  <c r="M21" i="1"/>
  <c r="N21" i="1" s="1"/>
  <c r="O21" i="1"/>
  <c r="P21" i="1"/>
  <c r="P50" i="1"/>
  <c r="M50" i="1"/>
  <c r="N50" i="1" s="1"/>
  <c r="O50" i="1"/>
  <c r="O40" i="1"/>
  <c r="M103" i="1"/>
  <c r="N103" i="1" s="1"/>
  <c r="P103" i="1"/>
  <c r="O103" i="1"/>
  <c r="M131" i="1"/>
  <c r="N131" i="1" s="1"/>
  <c r="O131" i="1"/>
  <c r="P131" i="1"/>
  <c r="P26" i="1"/>
  <c r="M26" i="1"/>
  <c r="N26" i="1" s="1"/>
  <c r="O26" i="1"/>
  <c r="M55" i="1"/>
  <c r="N55" i="1" s="1"/>
  <c r="P55" i="1"/>
  <c r="O55" i="1"/>
  <c r="P108" i="1"/>
  <c r="M108" i="1"/>
  <c r="N108" i="1" s="1"/>
  <c r="P142" i="1"/>
  <c r="O142" i="1"/>
  <c r="M142" i="1"/>
  <c r="N142" i="1" s="1"/>
  <c r="M48" i="1"/>
  <c r="N48" i="1" s="1"/>
  <c r="O48" i="1"/>
  <c r="P48" i="1"/>
  <c r="M37" i="1"/>
  <c r="N37" i="1" s="1"/>
  <c r="O37" i="1"/>
  <c r="P37" i="1"/>
  <c r="M68" i="1"/>
  <c r="N68" i="1" s="1"/>
  <c r="P68" i="1"/>
  <c r="P137" i="1"/>
  <c r="O137" i="1"/>
  <c r="M137" i="1"/>
  <c r="N137" i="1" s="1"/>
  <c r="P47" i="1"/>
  <c r="M47" i="1"/>
  <c r="N47" i="1" s="1"/>
  <c r="O47" i="1"/>
  <c r="O108" i="1"/>
  <c r="O20" i="1"/>
  <c r="M140" i="1"/>
  <c r="N140" i="1" s="1"/>
  <c r="P140" i="1"/>
  <c r="O140" i="1"/>
  <c r="P82" i="1"/>
  <c r="M82" i="1"/>
  <c r="N82" i="1" s="1"/>
  <c r="O82" i="1"/>
  <c r="P112" i="1"/>
  <c r="M112" i="1"/>
  <c r="N112" i="1" s="1"/>
  <c r="O112" i="1"/>
  <c r="M125" i="1"/>
  <c r="N125" i="1" s="1"/>
  <c r="P125" i="1"/>
  <c r="O125" i="1"/>
  <c r="P73" i="1"/>
  <c r="O73" i="1"/>
  <c r="M73" i="1"/>
  <c r="N73" i="1" s="1"/>
  <c r="P14" i="1"/>
  <c r="O14" i="1"/>
  <c r="M14" i="1"/>
  <c r="N14" i="1" s="1"/>
  <c r="M139" i="1"/>
  <c r="N139" i="1" s="1"/>
  <c r="P139" i="1"/>
  <c r="O139" i="1"/>
  <c r="P49" i="1"/>
  <c r="O49" i="1"/>
  <c r="M49" i="1"/>
  <c r="N49" i="1" s="1"/>
  <c r="M171" i="1"/>
  <c r="N171" i="1" s="1"/>
  <c r="O171" i="1"/>
  <c r="P171" i="1"/>
  <c r="M102" i="1"/>
  <c r="N102" i="1" s="1"/>
  <c r="O102" i="1"/>
  <c r="P102" i="1"/>
  <c r="P66" i="1"/>
  <c r="M66" i="1"/>
  <c r="N66" i="1" s="1"/>
  <c r="O66" i="1"/>
  <c r="P130" i="1"/>
  <c r="O130" i="1"/>
  <c r="M130" i="1"/>
  <c r="N130" i="1" s="1"/>
  <c r="O72" i="1"/>
  <c r="M72" i="1"/>
  <c r="N72" i="1" s="1"/>
  <c r="P72" i="1"/>
  <c r="P28" i="1"/>
  <c r="M28" i="1"/>
  <c r="N28" i="1" s="1"/>
  <c r="P115" i="1"/>
  <c r="M115" i="1"/>
  <c r="N115" i="1" s="1"/>
  <c r="O115" i="1"/>
  <c r="M16" i="1"/>
  <c r="N16" i="1" s="1"/>
  <c r="O16" i="1"/>
  <c r="P16" i="1"/>
  <c r="M101" i="1"/>
  <c r="N101" i="1" s="1"/>
  <c r="O101" i="1"/>
  <c r="P101" i="1"/>
  <c r="P62" i="1"/>
  <c r="O62" i="1"/>
  <c r="M62" i="1"/>
  <c r="N62" i="1" s="1"/>
  <c r="P166" i="1"/>
  <c r="O166" i="1"/>
  <c r="M166" i="1"/>
  <c r="N166" i="1" s="1"/>
  <c r="P120" i="1"/>
  <c r="M120" i="1"/>
  <c r="N120" i="1" s="1"/>
  <c r="P18" i="1"/>
  <c r="M18" i="1"/>
  <c r="N18" i="1" s="1"/>
  <c r="O18" i="1"/>
  <c r="O28" i="1"/>
  <c r="M64" i="1"/>
  <c r="N64" i="1" s="1"/>
  <c r="P64" i="1"/>
  <c r="P127" i="1"/>
  <c r="M127" i="1"/>
  <c r="N127" i="1" s="1"/>
  <c r="M161" i="1"/>
  <c r="N161" i="1" s="1"/>
  <c r="P161" i="1"/>
  <c r="O161" i="1"/>
  <c r="O85" i="1"/>
  <c r="M85" i="1"/>
  <c r="N85" i="1" s="1"/>
  <c r="P85" i="1"/>
  <c r="M15" i="1"/>
  <c r="N15" i="1" s="1"/>
  <c r="O15" i="1"/>
  <c r="P15" i="1"/>
  <c r="P98" i="1"/>
  <c r="M98" i="1"/>
  <c r="N98" i="1" s="1"/>
  <c r="P99" i="1"/>
  <c r="M99" i="1"/>
  <c r="N99" i="1" s="1"/>
  <c r="O99" i="1"/>
  <c r="P107" i="1"/>
  <c r="M107" i="1"/>
  <c r="N107" i="1" s="1"/>
  <c r="O107" i="1"/>
  <c r="P165" i="1"/>
  <c r="O165" i="1"/>
  <c r="M165" i="1"/>
  <c r="N165" i="1" s="1"/>
  <c r="M100" i="1"/>
  <c r="N100" i="1" s="1"/>
  <c r="P100" i="1"/>
  <c r="M61" i="1"/>
  <c r="N61" i="1" s="1"/>
  <c r="O61" i="1"/>
  <c r="P61" i="1"/>
  <c r="O8" i="1"/>
  <c r="M8" i="1"/>
  <c r="N8" i="1" s="1"/>
  <c r="P8" i="1"/>
  <c r="P122" i="1"/>
  <c r="O122" i="1"/>
  <c r="M122" i="1"/>
  <c r="N122" i="1" s="1"/>
  <c r="P35" i="1"/>
  <c r="M35" i="1"/>
  <c r="N35" i="1" s="1"/>
  <c r="O35" i="1"/>
  <c r="P149" i="1"/>
  <c r="M149" i="1"/>
  <c r="N149" i="1" s="1"/>
  <c r="O149" i="1"/>
  <c r="M94" i="1"/>
  <c r="N94" i="1" s="1"/>
  <c r="P94" i="1"/>
  <c r="O94" i="1"/>
  <c r="M7" i="1"/>
  <c r="N7" i="1" s="1"/>
  <c r="P7" i="1"/>
  <c r="O7" i="1"/>
  <c r="M124" i="1"/>
  <c r="N124" i="1" s="1"/>
  <c r="P124" i="1"/>
  <c r="O124" i="1"/>
  <c r="M60" i="1"/>
  <c r="N60" i="1" s="1"/>
  <c r="O60" i="1"/>
  <c r="P60" i="1"/>
  <c r="P19" i="1"/>
  <c r="O19" i="1"/>
  <c r="M19" i="1"/>
  <c r="N19" i="1" s="1"/>
  <c r="P80" i="1"/>
  <c r="M80" i="1"/>
  <c r="N80" i="1" s="1"/>
  <c r="M173" i="1"/>
  <c r="N173" i="1" s="1"/>
  <c r="P173" i="1"/>
  <c r="O173" i="1"/>
  <c r="P88" i="1"/>
  <c r="M88" i="1"/>
  <c r="N88" i="1" s="1"/>
  <c r="O88" i="1"/>
  <c r="O30" i="1"/>
  <c r="M30" i="1"/>
  <c r="N30" i="1" s="1"/>
  <c r="P30" i="1"/>
  <c r="P160" i="1"/>
  <c r="M160" i="1"/>
  <c r="N160" i="1" s="1"/>
  <c r="O160" i="1"/>
  <c r="M79" i="1"/>
  <c r="N79" i="1" s="1"/>
  <c r="P79" i="1"/>
  <c r="O79" i="1"/>
  <c r="P12" i="1"/>
  <c r="O12" i="1"/>
  <c r="M12" i="1"/>
  <c r="N12" i="1" s="1"/>
  <c r="P43" i="1"/>
  <c r="M43" i="1"/>
  <c r="N43" i="1" s="1"/>
  <c r="O43" i="1"/>
  <c r="O163" i="1"/>
  <c r="M163" i="1"/>
  <c r="N163" i="1" s="1"/>
  <c r="P163" i="1"/>
  <c r="O119" i="1"/>
  <c r="M119" i="1"/>
  <c r="N119" i="1" s="1"/>
  <c r="P119" i="1"/>
  <c r="M9" i="1"/>
  <c r="N9" i="1" s="1"/>
  <c r="P9" i="1"/>
  <c r="O9" i="1"/>
  <c r="M32" i="1"/>
  <c r="N32" i="1" s="1"/>
  <c r="P32" i="1"/>
  <c r="O32" i="1"/>
  <c r="P11" i="1"/>
  <c r="M11" i="1"/>
  <c r="N11" i="1" s="1"/>
  <c r="O11" i="1"/>
  <c r="P91" i="1"/>
  <c r="O91" i="1"/>
  <c r="M91" i="1"/>
  <c r="N91" i="1" s="1"/>
  <c r="P155" i="1"/>
  <c r="M155" i="1"/>
  <c r="N155" i="1" s="1"/>
  <c r="O155" i="1"/>
  <c r="M134" i="1"/>
  <c r="N134" i="1" s="1"/>
  <c r="P134" i="1"/>
  <c r="O134" i="1"/>
  <c r="O22" i="1"/>
  <c r="P22" i="1"/>
  <c r="M22" i="1"/>
  <c r="N22" i="1" s="1"/>
  <c r="P59" i="1"/>
  <c r="O59" i="1"/>
  <c r="M59" i="1"/>
  <c r="N59" i="1" s="1"/>
  <c r="P114" i="1"/>
  <c r="O114" i="1"/>
  <c r="M114" i="1"/>
  <c r="N114" i="1" s="1"/>
  <c r="P97" i="1"/>
  <c r="O97" i="1"/>
  <c r="M97" i="1"/>
  <c r="N97" i="1" s="1"/>
  <c r="P89" i="1"/>
  <c r="M89" i="1"/>
  <c r="N89" i="1" s="1"/>
  <c r="O89" i="1"/>
  <c r="P57" i="1"/>
  <c r="O57" i="1"/>
  <c r="M57" i="1"/>
  <c r="N57" i="1" s="1"/>
  <c r="P27" i="1"/>
  <c r="M27" i="1"/>
  <c r="N27" i="1" s="1"/>
  <c r="O27" i="1"/>
  <c r="M153" i="1"/>
  <c r="N153" i="1" s="1"/>
  <c r="O153" i="1"/>
  <c r="P153" i="1"/>
  <c r="P84" i="1"/>
  <c r="M84" i="1"/>
  <c r="N84" i="1" s="1"/>
  <c r="M86" i="1"/>
  <c r="N86" i="1" s="1"/>
  <c r="P86" i="1"/>
  <c r="O86" i="1"/>
  <c r="O54" i="1"/>
  <c r="P54" i="1"/>
  <c r="M54" i="1"/>
  <c r="N54" i="1" s="1"/>
  <c r="O53" i="1"/>
  <c r="M53" i="1"/>
  <c r="N53" i="1" s="1"/>
  <c r="P53" i="1"/>
  <c r="P174" i="1" l="1"/>
  <c r="O174" i="1"/>
  <c r="V6" i="1" s="1"/>
  <c r="N6" i="1"/>
  <c r="N174" i="1" s="1"/>
  <c r="M174" i="1"/>
  <c r="V18" i="1" l="1"/>
  <c r="V8" i="1"/>
  <c r="V10" i="1" s="1"/>
  <c r="V12" i="1" s="1"/>
  <c r="V17" i="1"/>
  <c r="V15" i="1"/>
  <c r="V16" i="1" s="1"/>
  <c r="V14" i="1"/>
  <c r="X6" i="1" l="1" a="1"/>
  <c r="X6" i="1"/>
  <c r="Y6" i="1"/>
  <c r="X7" i="1"/>
  <c r="Y7" i="1"/>
  <c r="I177" i="1" a="1"/>
  <c r="I177" i="1"/>
  <c r="I178" i="1"/>
  <c r="J178" i="1"/>
  <c r="K178" i="1"/>
  <c r="N178" i="1"/>
  <c r="M178" i="1"/>
  <c r="J177" i="1"/>
  <c r="K177" i="1"/>
</calcChain>
</file>

<file path=xl/sharedStrings.xml><?xml version="1.0" encoding="utf-8"?>
<sst xmlns="http://schemas.openxmlformats.org/spreadsheetml/2006/main" count="53" uniqueCount="47">
  <si>
    <t>SAT Admittance</t>
  </si>
  <si>
    <t>SAT</t>
  </si>
  <si>
    <t>Admitted</t>
  </si>
  <si>
    <t xml:space="preserve"> 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</si>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</sst>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9"/>
      <color theme="1"/>
      <name val="Arial"/>
      <family val="2"/>
    </font>
    <font>
      <b/>
      <sz val="12"/>
      <color rgb="FF1E4E79"/>
      <name val="Arial"/>
      <family val="2"/>
    </font>
    <font>
      <i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3" fillId="2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5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0" fontId="1" fillId="2" borderId="18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4" fillId="0" borderId="17" xfId="0" applyFont="1" applyBorder="1" applyAlignment="1">
      <alignment horizont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'SAT Admittance'!$AM$6:$AM$174</c:f>
              <c:numCache>
                <c:formatCode>General</c:formatCode>
                <c:ptCount val="169"/>
                <c:pt idx="0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0.18918918918918914</c:v>
                </c:pt>
                <c:pt idx="62">
                  <c:v>0.17567567567567566</c:v>
                </c:pt>
                <c:pt idx="63">
                  <c:v>0.17567567567567566</c:v>
                </c:pt>
                <c:pt idx="64">
                  <c:v>0.17567567567567566</c:v>
                </c:pt>
                <c:pt idx="65">
                  <c:v>0.16216216216216217</c:v>
                </c:pt>
                <c:pt idx="66">
                  <c:v>0.14864864864864868</c:v>
                </c:pt>
                <c:pt idx="67">
                  <c:v>0.14864864864864868</c:v>
                </c:pt>
                <c:pt idx="68">
                  <c:v>0.13513513513513509</c:v>
                </c:pt>
                <c:pt idx="69">
                  <c:v>0.1216216216216216</c:v>
                </c:pt>
                <c:pt idx="70">
                  <c:v>0.10810810810810811</c:v>
                </c:pt>
                <c:pt idx="71">
                  <c:v>0.10810810810810811</c:v>
                </c:pt>
                <c:pt idx="72">
                  <c:v>0.10810810810810811</c:v>
                </c:pt>
                <c:pt idx="73">
                  <c:v>0.10810810810810811</c:v>
                </c:pt>
                <c:pt idx="74">
                  <c:v>9.4594594594594628E-2</c:v>
                </c:pt>
                <c:pt idx="75">
                  <c:v>8.108108108108103E-2</c:v>
                </c:pt>
                <c:pt idx="76">
                  <c:v>6.7567567567567544E-2</c:v>
                </c:pt>
                <c:pt idx="77">
                  <c:v>6.7567567567567544E-2</c:v>
                </c:pt>
                <c:pt idx="78">
                  <c:v>5.4054054054054057E-2</c:v>
                </c:pt>
                <c:pt idx="79">
                  <c:v>5.4054054054054057E-2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1.3513513513513487E-2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'SAT Admittance'!$AN$6:$AN$174</c:f>
              <c:numCache>
                <c:formatCode>General</c:formatCode>
                <c:ptCount val="1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0.98936170212765961</c:v>
                </c:pt>
                <c:pt idx="62">
                  <c:v>0.98936170212765961</c:v>
                </c:pt>
                <c:pt idx="63">
                  <c:v>0.97872340425531912</c:v>
                </c:pt>
                <c:pt idx="64">
                  <c:v>0.96808510638297873</c:v>
                </c:pt>
                <c:pt idx="65">
                  <c:v>0.96808510638297873</c:v>
                </c:pt>
                <c:pt idx="66">
                  <c:v>0.96808510638297873</c:v>
                </c:pt>
                <c:pt idx="67">
                  <c:v>0.95744680851063835</c:v>
                </c:pt>
                <c:pt idx="68">
                  <c:v>0.95744680851063835</c:v>
                </c:pt>
                <c:pt idx="69">
                  <c:v>0.95744680851063835</c:v>
                </c:pt>
                <c:pt idx="70">
                  <c:v>0.95744680851063835</c:v>
                </c:pt>
                <c:pt idx="71">
                  <c:v>0.94680851063829785</c:v>
                </c:pt>
                <c:pt idx="72">
                  <c:v>0.93617021276595747</c:v>
                </c:pt>
                <c:pt idx="73">
                  <c:v>0.92553191489361697</c:v>
                </c:pt>
                <c:pt idx="74">
                  <c:v>0.92553191489361697</c:v>
                </c:pt>
                <c:pt idx="75">
                  <c:v>0.92553191489361697</c:v>
                </c:pt>
                <c:pt idx="76">
                  <c:v>0.92553191489361697</c:v>
                </c:pt>
                <c:pt idx="77">
                  <c:v>0.91489361702127658</c:v>
                </c:pt>
                <c:pt idx="78">
                  <c:v>0.91489361702127658</c:v>
                </c:pt>
                <c:pt idx="79">
                  <c:v>0.9042553191489362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0.87234042553191493</c:v>
                </c:pt>
                <c:pt idx="86">
                  <c:v>0.87234042553191493</c:v>
                </c:pt>
                <c:pt idx="87">
                  <c:v>0.86170212765957444</c:v>
                </c:pt>
                <c:pt idx="88">
                  <c:v>0.85106382978723405</c:v>
                </c:pt>
                <c:pt idx="89">
                  <c:v>0.84042553191489366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D-4703-B23B-521F89DC5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230175"/>
        <c:axId val="266216735"/>
      </c:scatterChart>
      <c:valAx>
        <c:axId val="26623017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6216735"/>
        <c:crosses val="autoZero"/>
        <c:crossBetween val="midCat"/>
      </c:valAx>
      <c:valAx>
        <c:axId val="266216735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62301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23</xdr:row>
      <xdr:rowOff>11430</xdr:rowOff>
    </xdr:from>
    <xdr:to>
      <xdr:col>24</xdr:col>
      <xdr:colOff>381000</xdr:colOff>
      <xdr:row>43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092796-DAF0-7D72-A7D6-EA8525659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bastian\Downloads\XRealStats.xlam" TargetMode="External"/><Relationship Id="rId1" Type="http://schemas.openxmlformats.org/officeDocument/2006/relationships/externalLinkPath" Target="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W1" workbookViewId="0">
      <selection activeCell="H168" sqref="H168"/>
    </sheetView>
  </sheetViews>
  <sheetFormatPr baseColWidth="10" defaultColWidth="14.44140625" defaultRowHeight="15" customHeight="1" x14ac:dyDescent="0.3"/>
  <cols>
    <col min="1" max="1" width="2" customWidth="1"/>
    <col min="2" max="26" width="8.88671875" customWidth="1"/>
  </cols>
  <sheetData>
    <row r="1" spans="1:41" ht="11.25" customHeight="1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1" ht="11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41" ht="11.25" customHeight="1" x14ac:dyDescent="0.3">
      <c r="A3" s="1"/>
      <c r="B3" s="1"/>
      <c r="C3" s="1"/>
      <c r="D3" s="1"/>
      <c r="E3" s="1"/>
      <c r="F3" s="1"/>
      <c r="G3" s="1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C3" t="s">
        <v>36</v>
      </c>
      <c r="AH3" t="s">
        <v>41</v>
      </c>
    </row>
    <row r="4" spans="1:41" ht="11.25" customHeight="1" thickBot="1" x14ac:dyDescent="0.35">
      <c r="A4" s="1"/>
      <c r="B4" s="3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41" ht="11.25" customHeight="1" thickTop="1" x14ac:dyDescent="0.3">
      <c r="A5" s="1"/>
      <c r="B5" s="4">
        <v>1363</v>
      </c>
      <c r="C5" s="4">
        <v>0</v>
      </c>
      <c r="D5" s="1"/>
      <c r="E5" s="1"/>
      <c r="F5" s="1"/>
      <c r="G5" s="13" t="str">
        <f>B4</f>
        <v>SAT</v>
      </c>
      <c r="H5" s="13" t="s">
        <v>5</v>
      </c>
      <c r="I5" s="13" t="s">
        <v>6</v>
      </c>
      <c r="J5" s="13" t="s">
        <v>7</v>
      </c>
      <c r="K5" s="13" t="s">
        <v>8</v>
      </c>
      <c r="L5" s="13" t="s">
        <v>9</v>
      </c>
      <c r="M5" s="13" t="s">
        <v>10</v>
      </c>
      <c r="N5" s="13" t="s">
        <v>11</v>
      </c>
      <c r="O5" s="13" t="s">
        <v>12</v>
      </c>
      <c r="P5" s="13" t="s">
        <v>13</v>
      </c>
      <c r="Q5" s="1"/>
      <c r="R5" s="1"/>
      <c r="S5" s="1" t="s">
        <v>14</v>
      </c>
      <c r="T5" s="1"/>
      <c r="U5" s="1" t="s">
        <v>15</v>
      </c>
      <c r="V5" s="15">
        <f>H174*LN(H174/J174)+I174*LN(I174/J174)</f>
        <v>-115.25542210925857</v>
      </c>
      <c r="W5" s="1"/>
      <c r="X5" s="1" t="s">
        <v>27</v>
      </c>
      <c r="Y5" s="1"/>
      <c r="Z5" s="1"/>
      <c r="AA5" t="s">
        <v>35</v>
      </c>
      <c r="AD5" s="23" t="s">
        <v>37</v>
      </c>
      <c r="AE5" s="23" t="s">
        <v>38</v>
      </c>
      <c r="AH5" s="31" t="s">
        <v>9</v>
      </c>
      <c r="AI5" s="31" t="s">
        <v>6</v>
      </c>
      <c r="AJ5" s="31" t="s">
        <v>5</v>
      </c>
      <c r="AK5" s="31" t="s">
        <v>42</v>
      </c>
      <c r="AL5" s="31" t="s">
        <v>43</v>
      </c>
      <c r="AM5" s="31" t="s">
        <v>44</v>
      </c>
      <c r="AN5" s="31" t="s">
        <v>45</v>
      </c>
      <c r="AO5" s="31" t="s">
        <v>46</v>
      </c>
    </row>
    <row r="6" spans="1:41" ht="11.25" customHeight="1" x14ac:dyDescent="0.3">
      <c r="A6" s="1"/>
      <c r="B6" s="4">
        <v>1792</v>
      </c>
      <c r="C6" s="4">
        <v>1</v>
      </c>
      <c r="D6" s="1"/>
      <c r="E6" s="1"/>
      <c r="F6" s="1"/>
      <c r="G6" s="1">
        <f>B5</f>
        <v>1363</v>
      </c>
      <c r="H6" s="8">
        <f>C5</f>
        <v>0</v>
      </c>
      <c r="I6" s="1">
        <f>1-H6</f>
        <v>1</v>
      </c>
      <c r="J6" s="9">
        <f>H6+I6</f>
        <v>1</v>
      </c>
      <c r="K6" s="1">
        <f>IF(J6=0,"",H6/J6)</f>
        <v>0</v>
      </c>
      <c r="L6" s="1">
        <f>1/(1+EXP(-$S$7-$S$8*G6))</f>
        <v>3.1750980389243088E-6</v>
      </c>
      <c r="M6" s="6">
        <f>J6*L6</f>
        <v>3.1750980389243088E-6</v>
      </c>
      <c r="N6" s="7">
        <f>J6-M6</f>
        <v>0.99999682490196107</v>
      </c>
      <c r="O6" s="6">
        <f>IFERROR(J6*(K6*LN(L6)+(1-K6)*LN(1-L6)),0)</f>
        <v>-3.1751030795666817E-6</v>
      </c>
      <c r="P6" s="7">
        <f>100*IF(L6&gt;=$AD$12,H6/J6,I6/J6)</f>
        <v>100</v>
      </c>
      <c r="Q6" s="1"/>
      <c r="R6" s="1"/>
      <c r="S6" s="1"/>
      <c r="T6" s="1"/>
      <c r="U6" s="1" t="s">
        <v>16</v>
      </c>
      <c r="V6" s="16">
        <f>O174</f>
        <v>-23.144749099221972</v>
      </c>
      <c r="W6" s="1"/>
      <c r="X6" s="6">
        <f t="array" ref="X6:Y7">MINVERSE(MMULT(TRANSPOSE([1]!DEsign(G6:G173)),L6:L173*(1-L6:L173)*J6:J173*[1]!DEsign(G6:G173)))</f>
        <v>247.63967941898571</v>
      </c>
      <c r="Y6" s="7">
        <v>-0.14837322229060804</v>
      </c>
      <c r="Z6" s="1"/>
      <c r="AA6" s="21">
        <f t="array" ref="AA6:AA7">MMULT(TRANSPOSE([1]!DEsign(G6:G173)),J6:J173*(K6:K173-L6:L173))</f>
        <v>7.8658488143062977E-14</v>
      </c>
      <c r="AC6" t="s">
        <v>10</v>
      </c>
      <c r="AD6" s="24">
        <f>SUMIF(L6:L173,"&gt;="&amp;AD12,H6:H173)</f>
        <v>87</v>
      </c>
      <c r="AE6" s="25">
        <f>SUMIF(L6:L173,"&gt;="&amp;AD12,I6:I173)</f>
        <v>7</v>
      </c>
      <c r="AF6">
        <f>AD6+AE6</f>
        <v>94</v>
      </c>
      <c r="AK6">
        <v>0</v>
      </c>
      <c r="AL6">
        <v>0</v>
      </c>
      <c r="AM6">
        <f>1-AK6/AK$174</f>
        <v>1</v>
      </c>
      <c r="AN6">
        <f>1-AL6/AL$174</f>
        <v>1</v>
      </c>
      <c r="AO6">
        <f>(AM6-AM7)*AN6</f>
        <v>1.3513513513513487E-2</v>
      </c>
    </row>
    <row r="7" spans="1:41" ht="11.25" customHeight="1" x14ac:dyDescent="0.3">
      <c r="A7" s="1"/>
      <c r="B7" s="4">
        <v>1954</v>
      </c>
      <c r="C7" s="4">
        <v>1</v>
      </c>
      <c r="D7" s="1"/>
      <c r="E7" s="1"/>
      <c r="F7" s="1"/>
      <c r="G7" s="1">
        <f t="shared" ref="G7:G70" si="0">B6</f>
        <v>1792</v>
      </c>
      <c r="H7" s="8">
        <f t="shared" ref="H7:H70" si="1">C6</f>
        <v>1</v>
      </c>
      <c r="I7" s="1">
        <f t="shared" ref="I7:I70" si="2">1-H7</f>
        <v>0</v>
      </c>
      <c r="J7" s="9">
        <f t="shared" ref="J7:J70" si="3">H7+I7</f>
        <v>1</v>
      </c>
      <c r="K7" s="1">
        <f t="shared" ref="K7:K70" si="4">IF(J7=0,"",H7/J7)</f>
        <v>1</v>
      </c>
      <c r="L7" s="1">
        <f t="shared" ref="L7:L70" si="5">1/(1+EXP(-$S$7-$S$8*G7))</f>
        <v>0.99532071149605272</v>
      </c>
      <c r="M7" s="8">
        <f t="shared" ref="M7:M70" si="6">J7*L7</f>
        <v>0.99532071149605272</v>
      </c>
      <c r="N7" s="9">
        <f t="shared" ref="N7:N70" si="7">J7-M7</f>
        <v>4.6792885039472765E-3</v>
      </c>
      <c r="O7" s="8">
        <f t="shared" ref="O7:O70" si="8">IFERROR(J7*(K7*LN(L7)+(1-K7)*LN(1-L7)),0)</f>
        <v>-4.6902706468680572E-3</v>
      </c>
      <c r="P7" s="9">
        <f t="shared" ref="P7:P70" si="9">100*IF(L7&gt;=$AD$12,H7/J7,I7/J7)</f>
        <v>100</v>
      </c>
      <c r="Q7" s="1"/>
      <c r="R7" s="1"/>
      <c r="S7" s="15">
        <f t="array" ref="S7:S8">[1]!LogitCoeff(G6:I173,,,,,20)</f>
        <v>-69.912802176197147</v>
      </c>
      <c r="T7" s="1"/>
      <c r="U7" s="1"/>
      <c r="V7" s="1"/>
      <c r="W7" s="1"/>
      <c r="X7" s="10">
        <v>-0.14837322229060806</v>
      </c>
      <c r="Y7" s="12">
        <v>8.8947487655555667E-5</v>
      </c>
      <c r="Z7" s="1"/>
      <c r="AA7" s="22">
        <v>1.3108936158801043E-10</v>
      </c>
      <c r="AC7" t="s">
        <v>11</v>
      </c>
      <c r="AD7" s="26">
        <f>AD8-AD6</f>
        <v>7</v>
      </c>
      <c r="AE7" s="27">
        <f>AE8-AE6</f>
        <v>67</v>
      </c>
      <c r="AF7">
        <f t="shared" ref="AF7:AF8" si="10">AD7+AE7</f>
        <v>74</v>
      </c>
      <c r="AH7">
        <f t="array" ref="AH7:AJ174">[1]!SelectCols(H6:L173,"5,2,1",1)</f>
        <v>9.3913091689546413E-7</v>
      </c>
      <c r="AI7">
        <v>1</v>
      </c>
      <c r="AJ7">
        <v>0</v>
      </c>
      <c r="AK7">
        <f>AK6+AI7</f>
        <v>1</v>
      </c>
      <c r="AL7">
        <f>AL6+AJ7</f>
        <v>0</v>
      </c>
      <c r="AM7">
        <f t="shared" ref="AM7:AM70" si="11">1-AK7/AK$174</f>
        <v>0.98648648648648651</v>
      </c>
      <c r="AN7">
        <f t="shared" ref="AN7:AN70" si="12">1-AL7/AL$174</f>
        <v>1</v>
      </c>
      <c r="AO7">
        <f t="shared" ref="AO7:AO70" si="13">(AM7-AM8)*AN7</f>
        <v>1.3513513513513487E-2</v>
      </c>
    </row>
    <row r="8" spans="1:41" ht="11.25" customHeight="1" x14ac:dyDescent="0.3">
      <c r="A8" s="1"/>
      <c r="B8" s="4">
        <v>1653</v>
      </c>
      <c r="C8" s="4">
        <v>0</v>
      </c>
      <c r="D8" s="1"/>
      <c r="E8" s="1"/>
      <c r="F8" s="1"/>
      <c r="G8" s="1">
        <f t="shared" si="0"/>
        <v>1954</v>
      </c>
      <c r="H8" s="8">
        <f t="shared" si="1"/>
        <v>1</v>
      </c>
      <c r="I8" s="1">
        <f t="shared" si="2"/>
        <v>0</v>
      </c>
      <c r="J8" s="9">
        <f t="shared" si="3"/>
        <v>1</v>
      </c>
      <c r="K8" s="1">
        <f t="shared" si="4"/>
        <v>1</v>
      </c>
      <c r="L8" s="1">
        <f t="shared" si="5"/>
        <v>0.99999478886332693</v>
      </c>
      <c r="M8" s="8">
        <f t="shared" si="6"/>
        <v>0.99999478886332693</v>
      </c>
      <c r="N8" s="9">
        <f t="shared" si="7"/>
        <v>5.2111366730667186E-6</v>
      </c>
      <c r="O8" s="8">
        <f t="shared" si="8"/>
        <v>-5.2111502510866026E-6</v>
      </c>
      <c r="P8" s="9">
        <f t="shared" si="9"/>
        <v>100</v>
      </c>
      <c r="Q8" s="1"/>
      <c r="R8" s="1"/>
      <c r="S8" s="16">
        <v>4.2004866693767601E-2</v>
      </c>
      <c r="T8" s="1"/>
      <c r="U8" s="1" t="s">
        <v>17</v>
      </c>
      <c r="V8" s="15">
        <f>2*(V6-V5)</f>
        <v>184.22134602007321</v>
      </c>
      <c r="W8" s="1"/>
      <c r="X8" s="1"/>
      <c r="Y8" s="1"/>
      <c r="Z8" s="1"/>
      <c r="AD8">
        <f>H174</f>
        <v>94</v>
      </c>
      <c r="AE8">
        <f>I174</f>
        <v>74</v>
      </c>
      <c r="AF8">
        <f t="shared" si="10"/>
        <v>168</v>
      </c>
      <c r="AH8">
        <v>3.1750980389243088E-6</v>
      </c>
      <c r="AI8">
        <v>1</v>
      </c>
      <c r="AJ8">
        <v>0</v>
      </c>
      <c r="AK8">
        <f t="shared" ref="AK8:AK71" si="14">AK7+AI8</f>
        <v>2</v>
      </c>
      <c r="AL8">
        <f t="shared" ref="AL8:AL71" si="15">AL7+AJ8</f>
        <v>0</v>
      </c>
      <c r="AM8">
        <f t="shared" si="11"/>
        <v>0.97297297297297303</v>
      </c>
      <c r="AN8">
        <f t="shared" si="12"/>
        <v>1</v>
      </c>
      <c r="AO8">
        <f t="shared" si="13"/>
        <v>1.3513513513513598E-2</v>
      </c>
    </row>
    <row r="9" spans="1:41" ht="11.25" customHeight="1" x14ac:dyDescent="0.3">
      <c r="A9" s="1"/>
      <c r="B9" s="4">
        <v>1593</v>
      </c>
      <c r="C9" s="4">
        <v>0</v>
      </c>
      <c r="D9" s="1"/>
      <c r="E9" s="1"/>
      <c r="F9" s="1"/>
      <c r="G9" s="1">
        <f t="shared" si="0"/>
        <v>1653</v>
      </c>
      <c r="H9" s="8">
        <f t="shared" si="1"/>
        <v>0</v>
      </c>
      <c r="I9" s="1">
        <f t="shared" si="2"/>
        <v>1</v>
      </c>
      <c r="J9" s="9">
        <f t="shared" si="3"/>
        <v>1</v>
      </c>
      <c r="K9" s="1">
        <f t="shared" si="4"/>
        <v>0</v>
      </c>
      <c r="L9" s="1">
        <f t="shared" si="5"/>
        <v>0.38254555898899817</v>
      </c>
      <c r="M9" s="8">
        <f t="shared" si="6"/>
        <v>0.38254555898899817</v>
      </c>
      <c r="N9" s="9">
        <f t="shared" si="7"/>
        <v>0.61745444101100189</v>
      </c>
      <c r="O9" s="8">
        <f t="shared" si="8"/>
        <v>-0.48214999294113181</v>
      </c>
      <c r="P9" s="9">
        <f t="shared" si="9"/>
        <v>100</v>
      </c>
      <c r="Q9" s="1"/>
      <c r="R9" s="1"/>
      <c r="S9" s="1"/>
      <c r="T9" s="1"/>
      <c r="U9" s="1" t="s">
        <v>18</v>
      </c>
      <c r="V9" s="17">
        <f>COUNT(G6)</f>
        <v>1</v>
      </c>
      <c r="W9" s="1"/>
      <c r="X9" s="1"/>
      <c r="Y9" s="1"/>
      <c r="Z9" s="1"/>
      <c r="AH9">
        <v>3.3113078783367442E-6</v>
      </c>
      <c r="AI9">
        <v>1</v>
      </c>
      <c r="AJ9">
        <v>0</v>
      </c>
      <c r="AK9">
        <f t="shared" si="14"/>
        <v>3</v>
      </c>
      <c r="AL9">
        <f t="shared" si="15"/>
        <v>0</v>
      </c>
      <c r="AM9">
        <f t="shared" si="11"/>
        <v>0.95945945945945943</v>
      </c>
      <c r="AN9">
        <f t="shared" si="12"/>
        <v>1</v>
      </c>
      <c r="AO9">
        <f t="shared" si="13"/>
        <v>1.3513513513513487E-2</v>
      </c>
    </row>
    <row r="10" spans="1:41" ht="11.25" customHeight="1" x14ac:dyDescent="0.3">
      <c r="A10" s="1"/>
      <c r="B10" s="4">
        <v>1755</v>
      </c>
      <c r="C10" s="4">
        <v>1</v>
      </c>
      <c r="D10" s="1"/>
      <c r="E10" s="1"/>
      <c r="F10" s="1"/>
      <c r="G10" s="1">
        <f t="shared" si="0"/>
        <v>1593</v>
      </c>
      <c r="H10" s="8">
        <f t="shared" si="1"/>
        <v>0</v>
      </c>
      <c r="I10" s="1">
        <f t="shared" si="2"/>
        <v>1</v>
      </c>
      <c r="J10" s="9">
        <f t="shared" si="3"/>
        <v>1</v>
      </c>
      <c r="K10" s="1">
        <f t="shared" si="4"/>
        <v>0</v>
      </c>
      <c r="L10" s="1">
        <f t="shared" si="5"/>
        <v>4.7468830575847096E-2</v>
      </c>
      <c r="M10" s="8">
        <f t="shared" si="6"/>
        <v>4.7468830575847096E-2</v>
      </c>
      <c r="N10" s="9">
        <f t="shared" si="7"/>
        <v>0.95253116942415295</v>
      </c>
      <c r="O10" s="8">
        <f t="shared" si="8"/>
        <v>-4.8632448711808066E-2</v>
      </c>
      <c r="P10" s="9">
        <f t="shared" si="9"/>
        <v>100</v>
      </c>
      <c r="Q10" s="1"/>
      <c r="R10" s="1"/>
      <c r="S10" s="1"/>
      <c r="T10" s="1"/>
      <c r="U10" s="1" t="s">
        <v>19</v>
      </c>
      <c r="V10" s="17">
        <f>_xlfn.CHISQ.DIST.RT(V8,V9)</f>
        <v>5.8047935742273232E-42</v>
      </c>
      <c r="W10" s="1"/>
      <c r="X10" s="1"/>
      <c r="Y10" s="1"/>
      <c r="Z10" s="1"/>
      <c r="AC10" t="s">
        <v>39</v>
      </c>
      <c r="AD10" s="28">
        <f>AD6/AD8</f>
        <v>0.92553191489361697</v>
      </c>
      <c r="AE10" s="29">
        <f>AE7/AE8</f>
        <v>0.90540540540540537</v>
      </c>
      <c r="AF10">
        <f>(AD6+AE7)/AF8</f>
        <v>0.91666666666666663</v>
      </c>
      <c r="AH10">
        <v>4.2604359545059147E-6</v>
      </c>
      <c r="AI10">
        <v>1</v>
      </c>
      <c r="AJ10">
        <v>0</v>
      </c>
      <c r="AK10">
        <f t="shared" si="14"/>
        <v>4</v>
      </c>
      <c r="AL10">
        <f t="shared" si="15"/>
        <v>0</v>
      </c>
      <c r="AM10">
        <f t="shared" si="11"/>
        <v>0.94594594594594594</v>
      </c>
      <c r="AN10">
        <f t="shared" si="12"/>
        <v>1</v>
      </c>
      <c r="AO10">
        <f t="shared" si="13"/>
        <v>1.3513513513513487E-2</v>
      </c>
    </row>
    <row r="11" spans="1:41" ht="11.25" customHeight="1" x14ac:dyDescent="0.3">
      <c r="A11" s="1"/>
      <c r="B11" s="4">
        <v>1775</v>
      </c>
      <c r="C11" s="4">
        <v>1</v>
      </c>
      <c r="D11" s="1"/>
      <c r="E11" s="1"/>
      <c r="F11" s="1"/>
      <c r="G11" s="1">
        <f t="shared" si="0"/>
        <v>1755</v>
      </c>
      <c r="H11" s="8">
        <f t="shared" si="1"/>
        <v>1</v>
      </c>
      <c r="I11" s="1">
        <f t="shared" si="2"/>
        <v>0</v>
      </c>
      <c r="J11" s="9">
        <f t="shared" si="3"/>
        <v>1</v>
      </c>
      <c r="K11" s="1">
        <f t="shared" si="4"/>
        <v>1</v>
      </c>
      <c r="L11" s="1">
        <f t="shared" si="5"/>
        <v>0.97824121871787961</v>
      </c>
      <c r="M11" s="8">
        <f t="shared" si="6"/>
        <v>0.97824121871787961</v>
      </c>
      <c r="N11" s="9">
        <f t="shared" si="7"/>
        <v>2.1758781282120387E-2</v>
      </c>
      <c r="O11" s="8">
        <f t="shared" si="8"/>
        <v>-2.1998994453366606E-2</v>
      </c>
      <c r="P11" s="9">
        <f t="shared" si="9"/>
        <v>100</v>
      </c>
      <c r="Q11" s="1"/>
      <c r="R11" s="1"/>
      <c r="S11" s="1"/>
      <c r="T11" s="1"/>
      <c r="U11" s="1" t="s">
        <v>20</v>
      </c>
      <c r="V11" s="17">
        <v>0.05</v>
      </c>
      <c r="W11" s="1"/>
      <c r="X11" s="1"/>
      <c r="Y11" s="1"/>
      <c r="Z11" s="1"/>
      <c r="AH11">
        <v>5.0399198494567593E-6</v>
      </c>
      <c r="AI11">
        <v>1</v>
      </c>
      <c r="AJ11">
        <v>0</v>
      </c>
      <c r="AK11">
        <f t="shared" si="14"/>
        <v>5</v>
      </c>
      <c r="AL11">
        <f t="shared" si="15"/>
        <v>0</v>
      </c>
      <c r="AM11">
        <f t="shared" si="11"/>
        <v>0.93243243243243246</v>
      </c>
      <c r="AN11">
        <f t="shared" si="12"/>
        <v>1</v>
      </c>
      <c r="AO11">
        <f t="shared" si="13"/>
        <v>1.3513513513513598E-2</v>
      </c>
    </row>
    <row r="12" spans="1:41" ht="11.25" customHeight="1" x14ac:dyDescent="0.3">
      <c r="A12" s="1"/>
      <c r="B12" s="4">
        <v>1887</v>
      </c>
      <c r="C12" s="4">
        <v>1</v>
      </c>
      <c r="D12" s="1"/>
      <c r="E12" s="1"/>
      <c r="F12" s="1"/>
      <c r="G12" s="1">
        <f t="shared" si="0"/>
        <v>1775</v>
      </c>
      <c r="H12" s="8">
        <f t="shared" si="1"/>
        <v>1</v>
      </c>
      <c r="I12" s="1">
        <f t="shared" si="2"/>
        <v>0</v>
      </c>
      <c r="J12" s="9">
        <f t="shared" si="3"/>
        <v>1</v>
      </c>
      <c r="K12" s="1">
        <f t="shared" si="4"/>
        <v>1</v>
      </c>
      <c r="L12" s="1">
        <f t="shared" si="5"/>
        <v>0.9904898145423453</v>
      </c>
      <c r="M12" s="8">
        <f t="shared" si="6"/>
        <v>0.9904898145423453</v>
      </c>
      <c r="N12" s="9">
        <f t="shared" si="7"/>
        <v>9.5101854576546963E-3</v>
      </c>
      <c r="O12" s="8">
        <f t="shared" si="8"/>
        <v>-9.5556960439598382E-3</v>
      </c>
      <c r="P12" s="9">
        <f t="shared" si="9"/>
        <v>100</v>
      </c>
      <c r="Q12" s="1"/>
      <c r="R12" s="1"/>
      <c r="S12" s="1"/>
      <c r="T12" s="1"/>
      <c r="U12" s="1" t="s">
        <v>21</v>
      </c>
      <c r="V12" s="18" t="str">
        <f>IF(V10&lt;V11,"yes","no")</f>
        <v>yes</v>
      </c>
      <c r="W12" s="1"/>
      <c r="X12" s="1"/>
      <c r="Y12" s="1"/>
      <c r="Z12" s="1"/>
      <c r="AC12" t="s">
        <v>40</v>
      </c>
      <c r="AD12" s="30">
        <v>0.5</v>
      </c>
      <c r="AH12">
        <v>7.9999936874403158E-6</v>
      </c>
      <c r="AI12">
        <v>1</v>
      </c>
      <c r="AJ12">
        <v>0</v>
      </c>
      <c r="AK12">
        <f t="shared" si="14"/>
        <v>6</v>
      </c>
      <c r="AL12">
        <f t="shared" si="15"/>
        <v>0</v>
      </c>
      <c r="AM12">
        <f t="shared" si="11"/>
        <v>0.91891891891891886</v>
      </c>
      <c r="AN12">
        <f t="shared" si="12"/>
        <v>1</v>
      </c>
      <c r="AO12">
        <f t="shared" si="13"/>
        <v>1.3513513513513487E-2</v>
      </c>
    </row>
    <row r="13" spans="1:41" ht="11.25" customHeight="1" x14ac:dyDescent="0.3">
      <c r="A13" s="1"/>
      <c r="B13" s="4">
        <v>1893</v>
      </c>
      <c r="C13" s="4">
        <v>1</v>
      </c>
      <c r="D13" s="1"/>
      <c r="E13" s="1"/>
      <c r="F13" s="1"/>
      <c r="G13" s="1">
        <f t="shared" si="0"/>
        <v>1887</v>
      </c>
      <c r="H13" s="8">
        <f t="shared" si="1"/>
        <v>1</v>
      </c>
      <c r="I13" s="1">
        <f t="shared" si="2"/>
        <v>0</v>
      </c>
      <c r="J13" s="9">
        <f t="shared" si="3"/>
        <v>1</v>
      </c>
      <c r="K13" s="1">
        <f t="shared" si="4"/>
        <v>1</v>
      </c>
      <c r="L13" s="1">
        <f t="shared" si="5"/>
        <v>0.99991307528888274</v>
      </c>
      <c r="M13" s="8">
        <f t="shared" si="6"/>
        <v>0.99991307528888274</v>
      </c>
      <c r="N13" s="9">
        <f t="shared" si="7"/>
        <v>8.6924711117264408E-5</v>
      </c>
      <c r="O13" s="8">
        <f t="shared" si="8"/>
        <v>-8.692848928891172E-5</v>
      </c>
      <c r="P13" s="9">
        <f t="shared" si="9"/>
        <v>100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H13">
        <v>8.7011028751255684E-6</v>
      </c>
      <c r="AI13">
        <v>1</v>
      </c>
      <c r="AJ13">
        <v>0</v>
      </c>
      <c r="AK13">
        <f t="shared" si="14"/>
        <v>7</v>
      </c>
      <c r="AL13">
        <f t="shared" si="15"/>
        <v>0</v>
      </c>
      <c r="AM13">
        <f t="shared" si="11"/>
        <v>0.90540540540540537</v>
      </c>
      <c r="AN13">
        <f t="shared" si="12"/>
        <v>1</v>
      </c>
      <c r="AO13">
        <f t="shared" si="13"/>
        <v>1.3513513513513487E-2</v>
      </c>
    </row>
    <row r="14" spans="1:41" ht="11.25" customHeight="1" x14ac:dyDescent="0.3">
      <c r="A14" s="1"/>
      <c r="B14" s="4">
        <v>1580</v>
      </c>
      <c r="C14" s="4">
        <v>0</v>
      </c>
      <c r="D14" s="1"/>
      <c r="E14" s="1"/>
      <c r="F14" s="1"/>
      <c r="G14" s="1">
        <f t="shared" si="0"/>
        <v>1893</v>
      </c>
      <c r="H14" s="8">
        <f t="shared" si="1"/>
        <v>1</v>
      </c>
      <c r="I14" s="1">
        <f t="shared" si="2"/>
        <v>0</v>
      </c>
      <c r="J14" s="9">
        <f t="shared" si="3"/>
        <v>1</v>
      </c>
      <c r="K14" s="1">
        <f t="shared" si="4"/>
        <v>1</v>
      </c>
      <c r="L14" s="1">
        <f t="shared" si="5"/>
        <v>0.99993243889014705</v>
      </c>
      <c r="M14" s="8">
        <f t="shared" si="6"/>
        <v>0.99993243889014705</v>
      </c>
      <c r="N14" s="9">
        <f t="shared" si="7"/>
        <v>6.7561109852953827E-5</v>
      </c>
      <c r="O14" s="8">
        <f t="shared" si="8"/>
        <v>-6.7563392207535631E-5</v>
      </c>
      <c r="P14" s="9">
        <f t="shared" si="9"/>
        <v>100</v>
      </c>
      <c r="Q14" s="1"/>
      <c r="R14" s="1"/>
      <c r="S14" s="1"/>
      <c r="T14" s="1"/>
      <c r="U14" s="1" t="s">
        <v>22</v>
      </c>
      <c r="V14" s="15">
        <f>1-V6/V5</f>
        <v>0.79918732953594618</v>
      </c>
      <c r="W14" s="1"/>
      <c r="X14" s="1"/>
      <c r="Y14" s="1"/>
      <c r="Z14" s="1"/>
      <c r="AH14">
        <v>1.1195103453121001E-5</v>
      </c>
      <c r="AI14">
        <v>1</v>
      </c>
      <c r="AJ14">
        <v>0</v>
      </c>
      <c r="AK14">
        <f t="shared" si="14"/>
        <v>8</v>
      </c>
      <c r="AL14">
        <f t="shared" si="15"/>
        <v>0</v>
      </c>
      <c r="AM14">
        <f t="shared" si="11"/>
        <v>0.89189189189189189</v>
      </c>
      <c r="AN14">
        <f t="shared" si="12"/>
        <v>1</v>
      </c>
      <c r="AO14">
        <f t="shared" si="13"/>
        <v>1.3513513513513487E-2</v>
      </c>
    </row>
    <row r="15" spans="1:41" ht="11.25" customHeight="1" x14ac:dyDescent="0.3">
      <c r="A15" s="1"/>
      <c r="B15" s="4">
        <v>1857</v>
      </c>
      <c r="C15" s="4">
        <v>1</v>
      </c>
      <c r="D15" s="1"/>
      <c r="E15" s="1"/>
      <c r="F15" s="1"/>
      <c r="G15" s="1">
        <f t="shared" si="0"/>
        <v>1580</v>
      </c>
      <c r="H15" s="8">
        <f t="shared" si="1"/>
        <v>0</v>
      </c>
      <c r="I15" s="1">
        <f t="shared" si="2"/>
        <v>1</v>
      </c>
      <c r="J15" s="9">
        <f t="shared" si="3"/>
        <v>1</v>
      </c>
      <c r="K15" s="1">
        <f t="shared" si="4"/>
        <v>0</v>
      </c>
      <c r="L15" s="1">
        <f t="shared" si="5"/>
        <v>2.8055533072246092E-2</v>
      </c>
      <c r="M15" s="8">
        <f t="shared" si="6"/>
        <v>2.8055533072246092E-2</v>
      </c>
      <c r="N15" s="9">
        <f t="shared" si="7"/>
        <v>0.97194446692775394</v>
      </c>
      <c r="O15" s="8">
        <f t="shared" si="8"/>
        <v>-2.8456608944214621E-2</v>
      </c>
      <c r="P15" s="9">
        <f t="shared" si="9"/>
        <v>100</v>
      </c>
      <c r="Q15" s="1"/>
      <c r="R15" s="1"/>
      <c r="S15" s="1"/>
      <c r="T15" s="1"/>
      <c r="U15" s="1" t="s">
        <v>23</v>
      </c>
      <c r="V15" s="17">
        <f>1-EXP((-2/J174)*(V6-V5))</f>
        <v>0.66598040867762864</v>
      </c>
      <c r="W15" s="1"/>
      <c r="X15" s="1"/>
      <c r="Y15" s="1"/>
      <c r="Z15" s="1"/>
      <c r="AH15">
        <v>1.6338350699349726E-5</v>
      </c>
      <c r="AI15">
        <v>1</v>
      </c>
      <c r="AJ15">
        <v>0</v>
      </c>
      <c r="AK15">
        <f t="shared" si="14"/>
        <v>9</v>
      </c>
      <c r="AL15">
        <f t="shared" si="15"/>
        <v>0</v>
      </c>
      <c r="AM15">
        <f t="shared" si="11"/>
        <v>0.8783783783783784</v>
      </c>
      <c r="AN15">
        <f t="shared" si="12"/>
        <v>1</v>
      </c>
      <c r="AO15">
        <f t="shared" si="13"/>
        <v>1.3513513513513487E-2</v>
      </c>
    </row>
    <row r="16" spans="1:41" ht="11.25" customHeight="1" x14ac:dyDescent="0.3">
      <c r="A16" s="1"/>
      <c r="B16" s="4">
        <v>1880</v>
      </c>
      <c r="C16" s="4">
        <v>1</v>
      </c>
      <c r="D16" s="1"/>
      <c r="E16" s="1"/>
      <c r="F16" s="1"/>
      <c r="G16" s="1">
        <f t="shared" si="0"/>
        <v>1857</v>
      </c>
      <c r="H16" s="8">
        <f t="shared" si="1"/>
        <v>1</v>
      </c>
      <c r="I16" s="1">
        <f t="shared" si="2"/>
        <v>0</v>
      </c>
      <c r="J16" s="9">
        <f t="shared" si="3"/>
        <v>1</v>
      </c>
      <c r="K16" s="1">
        <f t="shared" si="4"/>
        <v>1</v>
      </c>
      <c r="L16" s="1">
        <f t="shared" si="5"/>
        <v>0.99969357629129019</v>
      </c>
      <c r="M16" s="8">
        <f t="shared" si="6"/>
        <v>0.99969357629129019</v>
      </c>
      <c r="N16" s="9">
        <f t="shared" si="7"/>
        <v>3.0642370870981317E-4</v>
      </c>
      <c r="O16" s="8">
        <f t="shared" si="8"/>
        <v>-3.0647066604724891E-4</v>
      </c>
      <c r="P16" s="9">
        <f t="shared" si="9"/>
        <v>100</v>
      </c>
      <c r="Q16" s="1"/>
      <c r="R16" s="1"/>
      <c r="S16" s="1"/>
      <c r="T16" s="1"/>
      <c r="U16" s="1" t="s">
        <v>24</v>
      </c>
      <c r="V16" s="17">
        <f>V15/(1-EXP(2*V5/J174))</f>
        <v>0.89222903373135565</v>
      </c>
      <c r="W16" s="1"/>
      <c r="X16" s="1"/>
      <c r="Y16" s="1"/>
      <c r="Z16" s="1"/>
      <c r="AH16">
        <v>2.4867339746229645E-5</v>
      </c>
      <c r="AI16">
        <v>1</v>
      </c>
      <c r="AJ16">
        <v>0</v>
      </c>
      <c r="AK16">
        <f t="shared" si="14"/>
        <v>10</v>
      </c>
      <c r="AL16">
        <f t="shared" si="15"/>
        <v>0</v>
      </c>
      <c r="AM16">
        <f t="shared" si="11"/>
        <v>0.86486486486486491</v>
      </c>
      <c r="AN16">
        <f t="shared" si="12"/>
        <v>1</v>
      </c>
      <c r="AO16">
        <f t="shared" si="13"/>
        <v>1.3513513513513598E-2</v>
      </c>
    </row>
    <row r="17" spans="1:41" ht="11.25" customHeight="1" x14ac:dyDescent="0.3">
      <c r="A17" s="1"/>
      <c r="B17" s="4">
        <v>1664</v>
      </c>
      <c r="C17" s="4">
        <v>1</v>
      </c>
      <c r="D17" s="1"/>
      <c r="E17" s="1"/>
      <c r="F17" s="1"/>
      <c r="G17" s="1">
        <f t="shared" si="0"/>
        <v>1880</v>
      </c>
      <c r="H17" s="8">
        <f t="shared" si="1"/>
        <v>1</v>
      </c>
      <c r="I17" s="1">
        <f t="shared" si="2"/>
        <v>0</v>
      </c>
      <c r="J17" s="9">
        <f t="shared" si="3"/>
        <v>1</v>
      </c>
      <c r="K17" s="1">
        <f t="shared" si="4"/>
        <v>1</v>
      </c>
      <c r="L17" s="1">
        <f t="shared" si="5"/>
        <v>0.99988336531398214</v>
      </c>
      <c r="M17" s="8">
        <f t="shared" si="6"/>
        <v>0.99988336531398214</v>
      </c>
      <c r="N17" s="9">
        <f t="shared" si="7"/>
        <v>1.1663468601785798E-4</v>
      </c>
      <c r="O17" s="8">
        <f t="shared" si="8"/>
        <v>-1.1664148837178131E-4</v>
      </c>
      <c r="P17" s="9">
        <f t="shared" si="9"/>
        <v>100</v>
      </c>
      <c r="Q17" s="1"/>
      <c r="R17" s="1"/>
      <c r="S17" s="1"/>
      <c r="T17" s="1"/>
      <c r="U17" s="1" t="s">
        <v>25</v>
      </c>
      <c r="V17" s="17">
        <f>-2*V6+2*(V9+1)</f>
        <v>50.289498198443944</v>
      </c>
      <c r="W17" s="1"/>
      <c r="X17" s="1"/>
      <c r="Y17" s="1"/>
      <c r="Z17" s="1"/>
      <c r="AH17">
        <v>2.7046641530507806E-5</v>
      </c>
      <c r="AI17">
        <v>1</v>
      </c>
      <c r="AJ17">
        <v>0</v>
      </c>
      <c r="AK17">
        <f t="shared" si="14"/>
        <v>11</v>
      </c>
      <c r="AL17">
        <f t="shared" si="15"/>
        <v>0</v>
      </c>
      <c r="AM17">
        <f t="shared" si="11"/>
        <v>0.85135135135135132</v>
      </c>
      <c r="AN17">
        <f t="shared" si="12"/>
        <v>1</v>
      </c>
      <c r="AO17">
        <f t="shared" si="13"/>
        <v>1.3513513513513487E-2</v>
      </c>
    </row>
    <row r="18" spans="1:41" ht="11.25" customHeight="1" x14ac:dyDescent="0.3">
      <c r="A18" s="1"/>
      <c r="B18" s="4">
        <v>1364</v>
      </c>
      <c r="C18" s="4">
        <v>0</v>
      </c>
      <c r="D18" s="1"/>
      <c r="E18" s="1"/>
      <c r="F18" s="1"/>
      <c r="G18" s="1">
        <f t="shared" si="0"/>
        <v>1664</v>
      </c>
      <c r="H18" s="8">
        <f t="shared" si="1"/>
        <v>1</v>
      </c>
      <c r="I18" s="1">
        <f t="shared" si="2"/>
        <v>0</v>
      </c>
      <c r="J18" s="9">
        <f t="shared" si="3"/>
        <v>1</v>
      </c>
      <c r="K18" s="1">
        <f t="shared" si="4"/>
        <v>1</v>
      </c>
      <c r="L18" s="1">
        <f t="shared" si="5"/>
        <v>0.49582409765550461</v>
      </c>
      <c r="M18" s="8">
        <f t="shared" si="6"/>
        <v>0.49582409765550461</v>
      </c>
      <c r="N18" s="9">
        <f t="shared" si="7"/>
        <v>0.50417590234449539</v>
      </c>
      <c r="O18" s="8">
        <f t="shared" si="8"/>
        <v>-0.7015340569810723</v>
      </c>
      <c r="P18" s="9">
        <f t="shared" si="9"/>
        <v>0</v>
      </c>
      <c r="Q18" s="1"/>
      <c r="R18" s="1"/>
      <c r="S18" s="1"/>
      <c r="T18" s="1"/>
      <c r="U18" s="1" t="s">
        <v>26</v>
      </c>
      <c r="V18" s="16">
        <f>-2*V6+(V9+1)*LN(J174)</f>
        <v>56.537426157250465</v>
      </c>
      <c r="W18" s="1"/>
      <c r="X18" s="1"/>
      <c r="Y18" s="1"/>
      <c r="Z18" s="1"/>
      <c r="AH18">
        <v>3.784848569794077E-5</v>
      </c>
      <c r="AI18">
        <v>1</v>
      </c>
      <c r="AJ18">
        <v>0</v>
      </c>
      <c r="AK18">
        <f t="shared" si="14"/>
        <v>12</v>
      </c>
      <c r="AL18">
        <f t="shared" si="15"/>
        <v>0</v>
      </c>
      <c r="AM18">
        <f t="shared" si="11"/>
        <v>0.83783783783783783</v>
      </c>
      <c r="AN18">
        <f t="shared" si="12"/>
        <v>1</v>
      </c>
      <c r="AO18">
        <f t="shared" si="13"/>
        <v>1.3513513513513487E-2</v>
      </c>
    </row>
    <row r="19" spans="1:41" ht="11.25" customHeight="1" x14ac:dyDescent="0.3">
      <c r="A19" s="1"/>
      <c r="B19" s="4">
        <v>1693</v>
      </c>
      <c r="C19" s="4">
        <v>0</v>
      </c>
      <c r="D19" s="1"/>
      <c r="E19" s="1"/>
      <c r="F19" s="1"/>
      <c r="G19" s="1">
        <f t="shared" si="0"/>
        <v>1364</v>
      </c>
      <c r="H19" s="8">
        <f t="shared" si="1"/>
        <v>0</v>
      </c>
      <c r="I19" s="1">
        <f t="shared" si="2"/>
        <v>1</v>
      </c>
      <c r="J19" s="9">
        <f t="shared" si="3"/>
        <v>1</v>
      </c>
      <c r="K19" s="1">
        <f t="shared" si="4"/>
        <v>0</v>
      </c>
      <c r="L19" s="1">
        <f t="shared" si="5"/>
        <v>3.3113078783367442E-6</v>
      </c>
      <c r="M19" s="8">
        <f t="shared" si="6"/>
        <v>3.3113078783367442E-6</v>
      </c>
      <c r="N19" s="9">
        <f t="shared" si="7"/>
        <v>0.99999668869212166</v>
      </c>
      <c r="O19" s="8">
        <f t="shared" si="8"/>
        <v>-3.3113133607318103E-6</v>
      </c>
      <c r="P19" s="9">
        <f t="shared" si="9"/>
        <v>100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H19">
        <v>5.2964124510572313E-5</v>
      </c>
      <c r="AI19">
        <v>1</v>
      </c>
      <c r="AJ19">
        <v>0</v>
      </c>
      <c r="AK19">
        <f t="shared" si="14"/>
        <v>13</v>
      </c>
      <c r="AL19">
        <f t="shared" si="15"/>
        <v>0</v>
      </c>
      <c r="AM19">
        <f t="shared" si="11"/>
        <v>0.82432432432432434</v>
      </c>
      <c r="AN19">
        <f t="shared" si="12"/>
        <v>1</v>
      </c>
      <c r="AO19">
        <f t="shared" si="13"/>
        <v>1.3513513513513598E-2</v>
      </c>
    </row>
    <row r="20" spans="1:41" ht="11.25" customHeight="1" x14ac:dyDescent="0.3">
      <c r="A20" s="1"/>
      <c r="B20" s="4">
        <v>1850</v>
      </c>
      <c r="C20" s="4">
        <v>1</v>
      </c>
      <c r="D20" s="1"/>
      <c r="E20" s="1"/>
      <c r="F20" s="1"/>
      <c r="G20" s="1">
        <f t="shared" si="0"/>
        <v>1693</v>
      </c>
      <c r="H20" s="8">
        <f t="shared" si="1"/>
        <v>0</v>
      </c>
      <c r="I20" s="1">
        <f t="shared" si="2"/>
        <v>1</v>
      </c>
      <c r="J20" s="9">
        <f t="shared" si="3"/>
        <v>1</v>
      </c>
      <c r="K20" s="1">
        <f t="shared" si="4"/>
        <v>0</v>
      </c>
      <c r="L20" s="1">
        <f t="shared" si="5"/>
        <v>0.76878034340011292</v>
      </c>
      <c r="M20" s="8">
        <f t="shared" si="6"/>
        <v>0.76878034340011292</v>
      </c>
      <c r="N20" s="9">
        <f t="shared" si="7"/>
        <v>0.23121965659988708</v>
      </c>
      <c r="O20" s="8">
        <f t="shared" si="8"/>
        <v>-1.4643871259021959</v>
      </c>
      <c r="P20" s="9">
        <f t="shared" si="9"/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H20">
        <v>6.5341459552230996E-5</v>
      </c>
      <c r="AI20">
        <v>1</v>
      </c>
      <c r="AJ20">
        <v>0</v>
      </c>
      <c r="AK20">
        <f t="shared" si="14"/>
        <v>14</v>
      </c>
      <c r="AL20">
        <f t="shared" si="15"/>
        <v>0</v>
      </c>
      <c r="AM20">
        <f t="shared" si="11"/>
        <v>0.81081081081081074</v>
      </c>
      <c r="AN20">
        <f t="shared" si="12"/>
        <v>1</v>
      </c>
      <c r="AO20">
        <f t="shared" si="13"/>
        <v>1.3513513513513487E-2</v>
      </c>
    </row>
    <row r="21" spans="1:41" ht="11.25" customHeight="1" x14ac:dyDescent="0.3">
      <c r="A21" s="1"/>
      <c r="B21" s="4">
        <v>1633</v>
      </c>
      <c r="C21" s="4">
        <v>0</v>
      </c>
      <c r="D21" s="1"/>
      <c r="E21" s="1"/>
      <c r="F21" s="1"/>
      <c r="G21" s="1">
        <f t="shared" si="0"/>
        <v>1850</v>
      </c>
      <c r="H21" s="8">
        <f t="shared" si="1"/>
        <v>1</v>
      </c>
      <c r="I21" s="1">
        <f t="shared" si="2"/>
        <v>0</v>
      </c>
      <c r="J21" s="9">
        <f t="shared" si="3"/>
        <v>1</v>
      </c>
      <c r="K21" s="1">
        <f t="shared" si="4"/>
        <v>1</v>
      </c>
      <c r="L21" s="1">
        <f t="shared" si="5"/>
        <v>0.99958887465617485</v>
      </c>
      <c r="M21" s="8">
        <f t="shared" si="6"/>
        <v>0.99958887465617485</v>
      </c>
      <c r="N21" s="9">
        <f t="shared" si="7"/>
        <v>4.111253438251472E-4</v>
      </c>
      <c r="O21" s="8">
        <f t="shared" si="8"/>
        <v>-4.1120987901981619E-4</v>
      </c>
      <c r="P21" s="9">
        <f t="shared" si="9"/>
        <v>100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H21">
        <v>6.5341459552230996E-5</v>
      </c>
      <c r="AI21">
        <v>1</v>
      </c>
      <c r="AJ21">
        <v>0</v>
      </c>
      <c r="AK21">
        <f t="shared" si="14"/>
        <v>15</v>
      </c>
      <c r="AL21">
        <f t="shared" si="15"/>
        <v>0</v>
      </c>
      <c r="AM21">
        <f t="shared" si="11"/>
        <v>0.79729729729729726</v>
      </c>
      <c r="AN21">
        <f t="shared" si="12"/>
        <v>1</v>
      </c>
      <c r="AO21">
        <f t="shared" si="13"/>
        <v>1.3513513513513487E-2</v>
      </c>
    </row>
    <row r="22" spans="1:41" ht="11.25" customHeight="1" x14ac:dyDescent="0.3">
      <c r="A22" s="1"/>
      <c r="B22" s="4">
        <v>1634</v>
      </c>
      <c r="C22" s="4">
        <v>0</v>
      </c>
      <c r="D22" s="1"/>
      <c r="E22" s="1"/>
      <c r="F22" s="1"/>
      <c r="G22" s="1">
        <f t="shared" si="0"/>
        <v>1633</v>
      </c>
      <c r="H22" s="8">
        <f t="shared" si="1"/>
        <v>0</v>
      </c>
      <c r="I22" s="1">
        <f t="shared" si="2"/>
        <v>1</v>
      </c>
      <c r="J22" s="9">
        <f t="shared" si="3"/>
        <v>1</v>
      </c>
      <c r="K22" s="1">
        <f t="shared" si="4"/>
        <v>0</v>
      </c>
      <c r="L22" s="1">
        <f t="shared" si="5"/>
        <v>0.21100887714587374</v>
      </c>
      <c r="M22" s="8">
        <f t="shared" si="6"/>
        <v>0.21100887714587374</v>
      </c>
      <c r="N22" s="9">
        <f t="shared" si="7"/>
        <v>0.7889911228541262</v>
      </c>
      <c r="O22" s="8">
        <f t="shared" si="8"/>
        <v>-0.23700020933501206</v>
      </c>
      <c r="P22" s="9">
        <f t="shared" si="9"/>
        <v>100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H22">
        <v>1.5135651087874738E-4</v>
      </c>
      <c r="AI22">
        <v>1</v>
      </c>
      <c r="AJ22">
        <v>0</v>
      </c>
      <c r="AK22">
        <f t="shared" si="14"/>
        <v>16</v>
      </c>
      <c r="AL22">
        <f t="shared" si="15"/>
        <v>0</v>
      </c>
      <c r="AM22">
        <f t="shared" si="11"/>
        <v>0.78378378378378377</v>
      </c>
      <c r="AN22">
        <f t="shared" si="12"/>
        <v>1</v>
      </c>
      <c r="AO22">
        <f t="shared" si="13"/>
        <v>1.3513513513513487E-2</v>
      </c>
    </row>
    <row r="23" spans="1:41" ht="11.25" customHeight="1" x14ac:dyDescent="0.3">
      <c r="A23" s="1"/>
      <c r="B23" s="4">
        <v>1636</v>
      </c>
      <c r="C23" s="4">
        <v>1</v>
      </c>
      <c r="D23" s="1"/>
      <c r="E23" s="1"/>
      <c r="F23" s="1"/>
      <c r="G23" s="1">
        <f t="shared" si="0"/>
        <v>1634</v>
      </c>
      <c r="H23" s="8">
        <f t="shared" si="1"/>
        <v>0</v>
      </c>
      <c r="I23" s="1">
        <f t="shared" si="2"/>
        <v>1</v>
      </c>
      <c r="J23" s="9">
        <f t="shared" si="3"/>
        <v>1</v>
      </c>
      <c r="K23" s="1">
        <f t="shared" si="4"/>
        <v>0</v>
      </c>
      <c r="L23" s="1">
        <f t="shared" si="5"/>
        <v>0.21808690055538918</v>
      </c>
      <c r="M23" s="8">
        <f t="shared" si="6"/>
        <v>0.21808690055538918</v>
      </c>
      <c r="N23" s="9">
        <f t="shared" si="7"/>
        <v>0.78191309944461085</v>
      </c>
      <c r="O23" s="8">
        <f t="shared" si="8"/>
        <v>-0.24601167064169011</v>
      </c>
      <c r="P23" s="9">
        <f t="shared" si="9"/>
        <v>100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H23">
        <v>1.8672314542744233E-4</v>
      </c>
      <c r="AI23">
        <v>1</v>
      </c>
      <c r="AJ23">
        <v>0</v>
      </c>
      <c r="AK23">
        <f t="shared" si="14"/>
        <v>17</v>
      </c>
      <c r="AL23">
        <f t="shared" si="15"/>
        <v>0</v>
      </c>
      <c r="AM23">
        <f t="shared" si="11"/>
        <v>0.77027027027027029</v>
      </c>
      <c r="AN23">
        <f t="shared" si="12"/>
        <v>1</v>
      </c>
      <c r="AO23">
        <f t="shared" si="13"/>
        <v>1.3513513513513487E-2</v>
      </c>
    </row>
    <row r="24" spans="1:41" ht="11.25" customHeight="1" x14ac:dyDescent="0.3">
      <c r="A24" s="1"/>
      <c r="B24" s="4">
        <v>1855</v>
      </c>
      <c r="C24" s="4">
        <v>1</v>
      </c>
      <c r="D24" s="1" t="s">
        <v>3</v>
      </c>
      <c r="E24" s="1"/>
      <c r="F24" s="1"/>
      <c r="G24" s="1">
        <f t="shared" si="0"/>
        <v>1636</v>
      </c>
      <c r="H24" s="8">
        <f t="shared" si="1"/>
        <v>1</v>
      </c>
      <c r="I24" s="1">
        <f t="shared" si="2"/>
        <v>0</v>
      </c>
      <c r="J24" s="9">
        <f t="shared" si="3"/>
        <v>1</v>
      </c>
      <c r="K24" s="1">
        <f t="shared" si="4"/>
        <v>1</v>
      </c>
      <c r="L24" s="1">
        <f t="shared" si="5"/>
        <v>0.23275134150306809</v>
      </c>
      <c r="M24" s="8">
        <f t="shared" si="6"/>
        <v>0.23275134150306809</v>
      </c>
      <c r="N24" s="9">
        <f t="shared" si="7"/>
        <v>0.76724865849693191</v>
      </c>
      <c r="O24" s="8">
        <f t="shared" si="8"/>
        <v>-1.4577845991334371</v>
      </c>
      <c r="P24" s="9">
        <f t="shared" si="9"/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H24">
        <v>1.9473192525831573E-4</v>
      </c>
      <c r="AI24">
        <v>1</v>
      </c>
      <c r="AJ24">
        <v>0</v>
      </c>
      <c r="AK24">
        <f t="shared" si="14"/>
        <v>18</v>
      </c>
      <c r="AL24">
        <f t="shared" si="15"/>
        <v>0</v>
      </c>
      <c r="AM24">
        <f t="shared" si="11"/>
        <v>0.7567567567567568</v>
      </c>
      <c r="AN24">
        <f t="shared" si="12"/>
        <v>1</v>
      </c>
      <c r="AO24">
        <f t="shared" si="13"/>
        <v>1.3513513513513598E-2</v>
      </c>
    </row>
    <row r="25" spans="1:41" ht="11.25" customHeight="1" x14ac:dyDescent="0.3">
      <c r="A25" s="1"/>
      <c r="B25" s="4">
        <v>1987</v>
      </c>
      <c r="C25" s="4">
        <v>1</v>
      </c>
      <c r="D25" s="1"/>
      <c r="E25" s="1"/>
      <c r="F25" s="1"/>
      <c r="G25" s="1">
        <f t="shared" si="0"/>
        <v>1855</v>
      </c>
      <c r="H25" s="8">
        <f t="shared" si="1"/>
        <v>1</v>
      </c>
      <c r="I25" s="1">
        <f t="shared" si="2"/>
        <v>0</v>
      </c>
      <c r="J25" s="9">
        <f t="shared" si="3"/>
        <v>1</v>
      </c>
      <c r="K25" s="1">
        <f t="shared" si="4"/>
        <v>1</v>
      </c>
      <c r="L25" s="1">
        <f t="shared" si="5"/>
        <v>0.99966673042663845</v>
      </c>
      <c r="M25" s="8">
        <f t="shared" si="6"/>
        <v>0.99966673042663845</v>
      </c>
      <c r="N25" s="9">
        <f t="shared" si="7"/>
        <v>3.3326957336154983E-4</v>
      </c>
      <c r="O25" s="8">
        <f t="shared" si="8"/>
        <v>-3.3332512000749492E-4</v>
      </c>
      <c r="P25" s="9">
        <f t="shared" si="9"/>
        <v>100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H25">
        <v>2.2087839885218718E-4</v>
      </c>
      <c r="AI25">
        <v>1</v>
      </c>
      <c r="AJ25">
        <v>0</v>
      </c>
      <c r="AK25">
        <f t="shared" si="14"/>
        <v>19</v>
      </c>
      <c r="AL25">
        <f t="shared" si="15"/>
        <v>0</v>
      </c>
      <c r="AM25">
        <f t="shared" si="11"/>
        <v>0.7432432432432432</v>
      </c>
      <c r="AN25">
        <f t="shared" si="12"/>
        <v>1</v>
      </c>
      <c r="AO25">
        <f t="shared" si="13"/>
        <v>1.3513513513513487E-2</v>
      </c>
    </row>
    <row r="26" spans="1:41" ht="11.25" customHeight="1" x14ac:dyDescent="0.3">
      <c r="A26" s="1"/>
      <c r="B26" s="4">
        <v>1997</v>
      </c>
      <c r="C26" s="4">
        <v>1</v>
      </c>
      <c r="D26" s="1"/>
      <c r="E26" s="1"/>
      <c r="F26" s="1"/>
      <c r="G26" s="1">
        <f t="shared" si="0"/>
        <v>1987</v>
      </c>
      <c r="H26" s="8">
        <f t="shared" si="1"/>
        <v>1</v>
      </c>
      <c r="I26" s="1">
        <f t="shared" si="2"/>
        <v>0</v>
      </c>
      <c r="J26" s="9">
        <f t="shared" si="3"/>
        <v>1</v>
      </c>
      <c r="K26" s="1">
        <f t="shared" si="4"/>
        <v>1</v>
      </c>
      <c r="L26" s="1">
        <f t="shared" si="5"/>
        <v>0.99999869703646715</v>
      </c>
      <c r="M26" s="8">
        <f t="shared" si="6"/>
        <v>0.99999869703646715</v>
      </c>
      <c r="N26" s="9">
        <f t="shared" si="7"/>
        <v>1.3029635328454248E-6</v>
      </c>
      <c r="O26" s="8">
        <f t="shared" si="8"/>
        <v>-1.3029643817031461E-6</v>
      </c>
      <c r="P26" s="9">
        <f t="shared" si="9"/>
        <v>100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H26">
        <v>2.2087839885218718E-4</v>
      </c>
      <c r="AI26">
        <v>1</v>
      </c>
      <c r="AJ26">
        <v>0</v>
      </c>
      <c r="AK26">
        <f t="shared" si="14"/>
        <v>20</v>
      </c>
      <c r="AL26">
        <f t="shared" si="15"/>
        <v>0</v>
      </c>
      <c r="AM26">
        <f t="shared" si="11"/>
        <v>0.72972972972972971</v>
      </c>
      <c r="AN26">
        <f t="shared" si="12"/>
        <v>1</v>
      </c>
      <c r="AO26">
        <f t="shared" si="13"/>
        <v>1.3513513513513487E-2</v>
      </c>
    </row>
    <row r="27" spans="1:41" ht="11.25" customHeight="1" x14ac:dyDescent="0.3">
      <c r="A27" s="1"/>
      <c r="B27" s="4">
        <v>1422</v>
      </c>
      <c r="C27" s="4">
        <v>0</v>
      </c>
      <c r="D27" s="1"/>
      <c r="E27" s="1"/>
      <c r="F27" s="1"/>
      <c r="G27" s="1">
        <f t="shared" si="0"/>
        <v>1997</v>
      </c>
      <c r="H27" s="8">
        <f t="shared" si="1"/>
        <v>1</v>
      </c>
      <c r="I27" s="1">
        <f t="shared" si="2"/>
        <v>0</v>
      </c>
      <c r="J27" s="9">
        <f t="shared" si="3"/>
        <v>1</v>
      </c>
      <c r="K27" s="1">
        <f t="shared" si="4"/>
        <v>1</v>
      </c>
      <c r="L27" s="1">
        <f t="shared" si="5"/>
        <v>0.99999914393323508</v>
      </c>
      <c r="M27" s="8">
        <f t="shared" si="6"/>
        <v>0.99999914393323508</v>
      </c>
      <c r="N27" s="9">
        <f t="shared" si="7"/>
        <v>8.5606676492044897E-7</v>
      </c>
      <c r="O27" s="8">
        <f t="shared" si="8"/>
        <v>-8.5606713134581108E-7</v>
      </c>
      <c r="P27" s="9">
        <f t="shared" si="9"/>
        <v>100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H27">
        <v>2.7248539937196816E-4</v>
      </c>
      <c r="AI27">
        <v>1</v>
      </c>
      <c r="AJ27">
        <v>0</v>
      </c>
      <c r="AK27">
        <f t="shared" si="14"/>
        <v>21</v>
      </c>
      <c r="AL27">
        <f t="shared" si="15"/>
        <v>0</v>
      </c>
      <c r="AM27">
        <f t="shared" si="11"/>
        <v>0.71621621621621623</v>
      </c>
      <c r="AN27">
        <f t="shared" si="12"/>
        <v>1</v>
      </c>
      <c r="AO27">
        <f t="shared" si="13"/>
        <v>1.3513513513513598E-2</v>
      </c>
    </row>
    <row r="28" spans="1:41" ht="11.25" customHeight="1" x14ac:dyDescent="0.3">
      <c r="A28" s="1"/>
      <c r="B28" s="4">
        <v>1508</v>
      </c>
      <c r="C28" s="4">
        <v>0</v>
      </c>
      <c r="D28" s="1"/>
      <c r="E28" s="1"/>
      <c r="F28" s="1"/>
      <c r="G28" s="1">
        <f t="shared" si="0"/>
        <v>1422</v>
      </c>
      <c r="H28" s="8">
        <f t="shared" si="1"/>
        <v>0</v>
      </c>
      <c r="I28" s="1">
        <f t="shared" si="2"/>
        <v>1</v>
      </c>
      <c r="J28" s="9">
        <f t="shared" si="3"/>
        <v>1</v>
      </c>
      <c r="K28" s="1">
        <f t="shared" si="4"/>
        <v>0</v>
      </c>
      <c r="L28" s="1">
        <f t="shared" si="5"/>
        <v>3.784848569794077E-5</v>
      </c>
      <c r="M28" s="8">
        <f t="shared" si="6"/>
        <v>3.784848569794077E-5</v>
      </c>
      <c r="N28" s="9">
        <f t="shared" si="7"/>
        <v>0.99996215151430201</v>
      </c>
      <c r="O28" s="8">
        <f t="shared" si="8"/>
        <v>-3.7849201969996903E-5</v>
      </c>
      <c r="P28" s="9">
        <f t="shared" si="9"/>
        <v>100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H28">
        <v>3.223231605841598E-4</v>
      </c>
      <c r="AI28">
        <v>1</v>
      </c>
      <c r="AJ28">
        <v>0</v>
      </c>
      <c r="AK28">
        <f t="shared" si="14"/>
        <v>22</v>
      </c>
      <c r="AL28">
        <f t="shared" si="15"/>
        <v>0</v>
      </c>
      <c r="AM28">
        <f t="shared" si="11"/>
        <v>0.70270270270270263</v>
      </c>
      <c r="AN28">
        <f t="shared" si="12"/>
        <v>1</v>
      </c>
      <c r="AO28">
        <f t="shared" si="13"/>
        <v>1.3513513513513375E-2</v>
      </c>
    </row>
    <row r="29" spans="1:41" ht="11.25" customHeight="1" x14ac:dyDescent="0.3">
      <c r="A29" s="1"/>
      <c r="B29" s="4">
        <v>1720</v>
      </c>
      <c r="C29" s="4">
        <v>1</v>
      </c>
      <c r="D29" s="1"/>
      <c r="E29" s="1"/>
      <c r="F29" s="1"/>
      <c r="G29" s="1">
        <f t="shared" si="0"/>
        <v>1508</v>
      </c>
      <c r="H29" s="8">
        <f t="shared" si="1"/>
        <v>0</v>
      </c>
      <c r="I29" s="1">
        <f t="shared" si="2"/>
        <v>1</v>
      </c>
      <c r="J29" s="9">
        <f t="shared" si="3"/>
        <v>1</v>
      </c>
      <c r="K29" s="1">
        <f t="shared" si="4"/>
        <v>0</v>
      </c>
      <c r="L29" s="1">
        <f t="shared" si="5"/>
        <v>1.4005857045769747E-3</v>
      </c>
      <c r="M29" s="8">
        <f t="shared" si="6"/>
        <v>1.4005857045769747E-3</v>
      </c>
      <c r="N29" s="9">
        <f t="shared" si="7"/>
        <v>0.99859941429542298</v>
      </c>
      <c r="O29" s="8">
        <f t="shared" si="8"/>
        <v>-1.4015674415131657E-3</v>
      </c>
      <c r="P29" s="9">
        <f t="shared" si="9"/>
        <v>100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H29">
        <v>3.5056149208260708E-4</v>
      </c>
      <c r="AI29">
        <v>1</v>
      </c>
      <c r="AJ29">
        <v>0</v>
      </c>
      <c r="AK29">
        <f t="shared" si="14"/>
        <v>23</v>
      </c>
      <c r="AL29">
        <f t="shared" si="15"/>
        <v>0</v>
      </c>
      <c r="AM29">
        <f t="shared" si="11"/>
        <v>0.68918918918918926</v>
      </c>
      <c r="AN29">
        <f t="shared" si="12"/>
        <v>1</v>
      </c>
      <c r="AO29">
        <f t="shared" si="13"/>
        <v>1.3513513513513598E-2</v>
      </c>
    </row>
    <row r="30" spans="1:41" ht="11.25" customHeight="1" x14ac:dyDescent="0.3">
      <c r="A30" s="1"/>
      <c r="B30" s="4">
        <v>1879</v>
      </c>
      <c r="C30" s="4">
        <v>1</v>
      </c>
      <c r="D30" s="1"/>
      <c r="E30" s="1"/>
      <c r="F30" s="1"/>
      <c r="G30" s="1">
        <f t="shared" si="0"/>
        <v>1720</v>
      </c>
      <c r="H30" s="8">
        <f t="shared" si="1"/>
        <v>1</v>
      </c>
      <c r="I30" s="1">
        <f t="shared" si="2"/>
        <v>0</v>
      </c>
      <c r="J30" s="9">
        <f t="shared" si="3"/>
        <v>1</v>
      </c>
      <c r="K30" s="1">
        <f t="shared" si="4"/>
        <v>1</v>
      </c>
      <c r="L30" s="1">
        <f t="shared" si="5"/>
        <v>0.91178028143787926</v>
      </c>
      <c r="M30" s="8">
        <f t="shared" si="6"/>
        <v>0.91178028143787926</v>
      </c>
      <c r="N30" s="9">
        <f t="shared" si="7"/>
        <v>8.8219718562120741E-2</v>
      </c>
      <c r="O30" s="8">
        <f t="shared" si="8"/>
        <v>-9.2356237409574216E-2</v>
      </c>
      <c r="P30" s="9">
        <f t="shared" si="9"/>
        <v>100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H30">
        <v>3.5056149208260708E-4</v>
      </c>
      <c r="AI30">
        <v>1</v>
      </c>
      <c r="AJ30">
        <v>0</v>
      </c>
      <c r="AK30">
        <f t="shared" si="14"/>
        <v>24</v>
      </c>
      <c r="AL30">
        <f t="shared" si="15"/>
        <v>0</v>
      </c>
      <c r="AM30">
        <f t="shared" si="11"/>
        <v>0.67567567567567566</v>
      </c>
      <c r="AN30">
        <f t="shared" si="12"/>
        <v>1</v>
      </c>
      <c r="AO30">
        <f t="shared" si="13"/>
        <v>1.3513513513513487E-2</v>
      </c>
    </row>
    <row r="31" spans="1:41" ht="11.25" customHeight="1" x14ac:dyDescent="0.3">
      <c r="A31" s="1"/>
      <c r="B31" s="4">
        <v>1634</v>
      </c>
      <c r="C31" s="4">
        <v>1</v>
      </c>
      <c r="D31" s="1"/>
      <c r="E31" s="1"/>
      <c r="F31" s="1"/>
      <c r="G31" s="1">
        <f t="shared" si="0"/>
        <v>1879</v>
      </c>
      <c r="H31" s="8">
        <f t="shared" si="1"/>
        <v>1</v>
      </c>
      <c r="I31" s="1">
        <f t="shared" si="2"/>
        <v>0</v>
      </c>
      <c r="J31" s="9">
        <f t="shared" si="3"/>
        <v>1</v>
      </c>
      <c r="K31" s="1">
        <f t="shared" si="4"/>
        <v>1</v>
      </c>
      <c r="L31" s="1">
        <f t="shared" si="5"/>
        <v>0.99987836234656979</v>
      </c>
      <c r="M31" s="8">
        <f t="shared" si="6"/>
        <v>0.99987836234656979</v>
      </c>
      <c r="N31" s="9">
        <f t="shared" si="7"/>
        <v>1.216376534302066E-4</v>
      </c>
      <c r="O31" s="8">
        <f t="shared" si="8"/>
        <v>-1.2164505188953285E-4</v>
      </c>
      <c r="P31" s="9">
        <f t="shared" si="9"/>
        <v>100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H31">
        <v>3.8127280516304002E-4</v>
      </c>
      <c r="AI31">
        <v>1</v>
      </c>
      <c r="AJ31">
        <v>0</v>
      </c>
      <c r="AK31">
        <f t="shared" si="14"/>
        <v>25</v>
      </c>
      <c r="AL31">
        <f t="shared" si="15"/>
        <v>0</v>
      </c>
      <c r="AM31">
        <f t="shared" si="11"/>
        <v>0.66216216216216217</v>
      </c>
      <c r="AN31">
        <f t="shared" si="12"/>
        <v>1</v>
      </c>
      <c r="AO31">
        <f t="shared" si="13"/>
        <v>1.3513513513513487E-2</v>
      </c>
    </row>
    <row r="32" spans="1:41" ht="11.25" customHeight="1" x14ac:dyDescent="0.3">
      <c r="A32" s="1"/>
      <c r="B32" s="4">
        <v>1802</v>
      </c>
      <c r="C32" s="4">
        <v>1</v>
      </c>
      <c r="D32" s="1"/>
      <c r="E32" s="1"/>
      <c r="F32" s="1"/>
      <c r="G32" s="1">
        <f t="shared" si="0"/>
        <v>1634</v>
      </c>
      <c r="H32" s="8">
        <f t="shared" si="1"/>
        <v>1</v>
      </c>
      <c r="I32" s="1">
        <f t="shared" si="2"/>
        <v>0</v>
      </c>
      <c r="J32" s="9">
        <f t="shared" si="3"/>
        <v>1</v>
      </c>
      <c r="K32" s="1">
        <f t="shared" si="4"/>
        <v>1</v>
      </c>
      <c r="L32" s="1">
        <f t="shared" si="5"/>
        <v>0.21808690055538918</v>
      </c>
      <c r="M32" s="8">
        <f t="shared" si="6"/>
        <v>0.21808690055538918</v>
      </c>
      <c r="N32" s="9">
        <f t="shared" si="7"/>
        <v>0.78191309944461085</v>
      </c>
      <c r="O32" s="8">
        <f t="shared" si="8"/>
        <v>-1.522861669222576</v>
      </c>
      <c r="P32" s="9">
        <f t="shared" si="9"/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H32">
        <v>3.9762273484760679E-4</v>
      </c>
      <c r="AI32">
        <v>1</v>
      </c>
      <c r="AJ32">
        <v>0</v>
      </c>
      <c r="AK32">
        <f t="shared" si="14"/>
        <v>26</v>
      </c>
      <c r="AL32">
        <f t="shared" si="15"/>
        <v>0</v>
      </c>
      <c r="AM32">
        <f t="shared" si="11"/>
        <v>0.64864864864864868</v>
      </c>
      <c r="AN32">
        <f t="shared" si="12"/>
        <v>1</v>
      </c>
      <c r="AO32">
        <f t="shared" si="13"/>
        <v>1.3513513513513598E-2</v>
      </c>
    </row>
    <row r="33" spans="1:41" ht="11.25" customHeight="1" x14ac:dyDescent="0.3">
      <c r="A33" s="1"/>
      <c r="B33" s="4">
        <v>1849</v>
      </c>
      <c r="C33" s="4">
        <v>1</v>
      </c>
      <c r="D33" s="1"/>
      <c r="E33" s="1"/>
      <c r="F33" s="1"/>
      <c r="G33" s="1">
        <f t="shared" si="0"/>
        <v>1802</v>
      </c>
      <c r="H33" s="8">
        <f t="shared" si="1"/>
        <v>1</v>
      </c>
      <c r="I33" s="1">
        <f t="shared" si="2"/>
        <v>0</v>
      </c>
      <c r="J33" s="9">
        <f t="shared" si="3"/>
        <v>1</v>
      </c>
      <c r="K33" s="1">
        <f t="shared" si="4"/>
        <v>1</v>
      </c>
      <c r="L33" s="1">
        <f t="shared" si="5"/>
        <v>0.99692069593622545</v>
      </c>
      <c r="M33" s="8">
        <f t="shared" si="6"/>
        <v>0.99692069593622545</v>
      </c>
      <c r="N33" s="9">
        <f t="shared" si="7"/>
        <v>3.0793040637745461E-3</v>
      </c>
      <c r="O33" s="8">
        <f t="shared" si="8"/>
        <v>-3.0840548758364981E-3</v>
      </c>
      <c r="P33" s="9">
        <f t="shared" si="9"/>
        <v>100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H33">
        <v>4.5099887932247977E-4</v>
      </c>
      <c r="AI33">
        <v>1</v>
      </c>
      <c r="AJ33">
        <v>0</v>
      </c>
      <c r="AK33">
        <f t="shared" si="14"/>
        <v>27</v>
      </c>
      <c r="AL33">
        <f t="shared" si="15"/>
        <v>0</v>
      </c>
      <c r="AM33">
        <f t="shared" si="11"/>
        <v>0.63513513513513509</v>
      </c>
      <c r="AN33">
        <f t="shared" si="12"/>
        <v>1</v>
      </c>
      <c r="AO33">
        <f t="shared" si="13"/>
        <v>1.3513513513513487E-2</v>
      </c>
    </row>
    <row r="34" spans="1:41" ht="11.25" customHeight="1" x14ac:dyDescent="0.3">
      <c r="A34" s="1"/>
      <c r="B34" s="4">
        <v>1764</v>
      </c>
      <c r="C34" s="4">
        <v>1</v>
      </c>
      <c r="D34" s="1"/>
      <c r="E34" s="1"/>
      <c r="F34" s="1"/>
      <c r="G34" s="1">
        <f t="shared" si="0"/>
        <v>1849</v>
      </c>
      <c r="H34" s="8">
        <f t="shared" si="1"/>
        <v>1</v>
      </c>
      <c r="I34" s="1">
        <f t="shared" si="2"/>
        <v>0</v>
      </c>
      <c r="J34" s="9">
        <f t="shared" si="3"/>
        <v>1</v>
      </c>
      <c r="K34" s="1">
        <f t="shared" si="4"/>
        <v>1</v>
      </c>
      <c r="L34" s="1">
        <f t="shared" si="5"/>
        <v>0.99957124512418971</v>
      </c>
      <c r="M34" s="8">
        <f t="shared" si="6"/>
        <v>0.99957124512418971</v>
      </c>
      <c r="N34" s="9">
        <f t="shared" si="7"/>
        <v>4.2875487581028882E-4</v>
      </c>
      <c r="O34" s="8">
        <f t="shared" si="8"/>
        <v>-4.2884681746328156E-4</v>
      </c>
      <c r="P34" s="9">
        <f t="shared" si="9"/>
        <v>100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H34">
        <v>5.5634232184683513E-4</v>
      </c>
      <c r="AI34">
        <v>1</v>
      </c>
      <c r="AJ34">
        <v>0</v>
      </c>
      <c r="AK34">
        <f t="shared" si="14"/>
        <v>28</v>
      </c>
      <c r="AL34">
        <f t="shared" si="15"/>
        <v>0</v>
      </c>
      <c r="AM34">
        <f t="shared" si="11"/>
        <v>0.6216216216216216</v>
      </c>
      <c r="AN34">
        <f t="shared" si="12"/>
        <v>1</v>
      </c>
      <c r="AO34">
        <f t="shared" si="13"/>
        <v>1.3513513513513487E-2</v>
      </c>
    </row>
    <row r="35" spans="1:41" ht="11.25" customHeight="1" x14ac:dyDescent="0.3">
      <c r="A35" s="1"/>
      <c r="B35" s="4">
        <v>1460</v>
      </c>
      <c r="C35" s="4">
        <v>0</v>
      </c>
      <c r="D35" s="1"/>
      <c r="E35" s="1"/>
      <c r="F35" s="1"/>
      <c r="G35" s="1">
        <f t="shared" si="0"/>
        <v>1764</v>
      </c>
      <c r="H35" s="8">
        <f t="shared" si="1"/>
        <v>1</v>
      </c>
      <c r="I35" s="1">
        <f t="shared" si="2"/>
        <v>0</v>
      </c>
      <c r="J35" s="9">
        <f t="shared" si="3"/>
        <v>1</v>
      </c>
      <c r="K35" s="1">
        <f t="shared" si="4"/>
        <v>1</v>
      </c>
      <c r="L35" s="1">
        <f t="shared" si="5"/>
        <v>0.98498804575755661</v>
      </c>
      <c r="M35" s="8">
        <f t="shared" si="6"/>
        <v>0.98498804575755661</v>
      </c>
      <c r="N35" s="9">
        <f t="shared" si="7"/>
        <v>1.5011954242443393E-2</v>
      </c>
      <c r="O35" s="8">
        <f t="shared" si="8"/>
        <v>-1.5125774170438056E-2</v>
      </c>
      <c r="P35" s="9">
        <f t="shared" si="9"/>
        <v>100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H35">
        <v>5.801953120155868E-4</v>
      </c>
      <c r="AI35">
        <v>1</v>
      </c>
      <c r="AJ35">
        <v>0</v>
      </c>
      <c r="AK35">
        <f t="shared" si="14"/>
        <v>29</v>
      </c>
      <c r="AL35">
        <f t="shared" si="15"/>
        <v>0</v>
      </c>
      <c r="AM35">
        <f t="shared" si="11"/>
        <v>0.60810810810810811</v>
      </c>
      <c r="AN35">
        <f t="shared" si="12"/>
        <v>1</v>
      </c>
      <c r="AO35">
        <f t="shared" si="13"/>
        <v>1.3513513513513598E-2</v>
      </c>
    </row>
    <row r="36" spans="1:41" ht="11.25" customHeight="1" x14ac:dyDescent="0.3">
      <c r="A36" s="1"/>
      <c r="B36" s="4">
        <v>1675</v>
      </c>
      <c r="C36" s="4">
        <v>1</v>
      </c>
      <c r="D36" s="1"/>
      <c r="E36" s="1"/>
      <c r="F36" s="1"/>
      <c r="G36" s="1">
        <f t="shared" si="0"/>
        <v>1460</v>
      </c>
      <c r="H36" s="8">
        <f t="shared" si="1"/>
        <v>0</v>
      </c>
      <c r="I36" s="1">
        <f t="shared" si="2"/>
        <v>1</v>
      </c>
      <c r="J36" s="9">
        <f t="shared" si="3"/>
        <v>1</v>
      </c>
      <c r="K36" s="1">
        <f t="shared" si="4"/>
        <v>0</v>
      </c>
      <c r="L36" s="1">
        <f t="shared" si="5"/>
        <v>1.8672314542744233E-4</v>
      </c>
      <c r="M36" s="8">
        <f t="shared" si="6"/>
        <v>1.8672314542744233E-4</v>
      </c>
      <c r="N36" s="9">
        <f t="shared" si="7"/>
        <v>0.99981327685457255</v>
      </c>
      <c r="O36" s="8">
        <f t="shared" si="8"/>
        <v>-1.8674058036433804E-4</v>
      </c>
      <c r="P36" s="9">
        <f t="shared" si="9"/>
        <v>100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H36">
        <v>7.1569459884243073E-4</v>
      </c>
      <c r="AI36">
        <v>1</v>
      </c>
      <c r="AJ36">
        <v>0</v>
      </c>
      <c r="AK36">
        <f t="shared" si="14"/>
        <v>30</v>
      </c>
      <c r="AL36">
        <f t="shared" si="15"/>
        <v>0</v>
      </c>
      <c r="AM36">
        <f t="shared" si="11"/>
        <v>0.59459459459459452</v>
      </c>
      <c r="AN36">
        <f t="shared" si="12"/>
        <v>1</v>
      </c>
      <c r="AO36">
        <f t="shared" si="13"/>
        <v>1.3513513513513375E-2</v>
      </c>
    </row>
    <row r="37" spans="1:41" ht="11.25" customHeight="1" x14ac:dyDescent="0.3">
      <c r="A37" s="1"/>
      <c r="B37" s="4">
        <v>1656</v>
      </c>
      <c r="C37" s="4">
        <v>0</v>
      </c>
      <c r="D37" s="1"/>
      <c r="E37" s="1"/>
      <c r="F37" s="1"/>
      <c r="G37" s="1">
        <f t="shared" si="0"/>
        <v>1675</v>
      </c>
      <c r="H37" s="8">
        <f t="shared" si="1"/>
        <v>1</v>
      </c>
      <c r="I37" s="1">
        <f t="shared" si="2"/>
        <v>0</v>
      </c>
      <c r="J37" s="9">
        <f t="shared" si="3"/>
        <v>1</v>
      </c>
      <c r="K37" s="1">
        <f t="shared" si="4"/>
        <v>1</v>
      </c>
      <c r="L37" s="1">
        <f t="shared" si="5"/>
        <v>0.60953297723137878</v>
      </c>
      <c r="M37" s="8">
        <f t="shared" si="6"/>
        <v>0.60953297723137878</v>
      </c>
      <c r="N37" s="9">
        <f t="shared" si="7"/>
        <v>0.39046702276862122</v>
      </c>
      <c r="O37" s="8">
        <f t="shared" si="8"/>
        <v>-0.49506222614073198</v>
      </c>
      <c r="P37" s="9">
        <f t="shared" si="9"/>
        <v>100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H37">
        <v>7.783688797371181E-4</v>
      </c>
      <c r="AI37">
        <v>1</v>
      </c>
      <c r="AJ37">
        <v>0</v>
      </c>
      <c r="AK37">
        <f t="shared" si="14"/>
        <v>31</v>
      </c>
      <c r="AL37">
        <f t="shared" si="15"/>
        <v>0</v>
      </c>
      <c r="AM37">
        <f t="shared" si="11"/>
        <v>0.58108108108108114</v>
      </c>
      <c r="AN37">
        <f t="shared" si="12"/>
        <v>1</v>
      </c>
      <c r="AO37">
        <f t="shared" si="13"/>
        <v>1.3513513513513598E-2</v>
      </c>
    </row>
    <row r="38" spans="1:41" ht="11.25" customHeight="1" x14ac:dyDescent="0.3">
      <c r="A38" s="1"/>
      <c r="B38" s="4">
        <v>2020</v>
      </c>
      <c r="C38" s="4">
        <v>1</v>
      </c>
      <c r="D38" s="1"/>
      <c r="E38" s="1"/>
      <c r="F38" s="1"/>
      <c r="G38" s="1">
        <f t="shared" si="0"/>
        <v>1656</v>
      </c>
      <c r="H38" s="8">
        <f t="shared" si="1"/>
        <v>0</v>
      </c>
      <c r="I38" s="1">
        <f t="shared" si="2"/>
        <v>1</v>
      </c>
      <c r="J38" s="9">
        <f t="shared" si="3"/>
        <v>1</v>
      </c>
      <c r="K38" s="1">
        <f t="shared" si="4"/>
        <v>0</v>
      </c>
      <c r="L38" s="1">
        <f t="shared" si="5"/>
        <v>0.41271742579387904</v>
      </c>
      <c r="M38" s="8">
        <f t="shared" si="6"/>
        <v>0.41271742579387904</v>
      </c>
      <c r="N38" s="9">
        <f t="shared" si="7"/>
        <v>0.58728257420612096</v>
      </c>
      <c r="O38" s="8">
        <f t="shared" si="8"/>
        <v>-0.53224918792038345</v>
      </c>
      <c r="P38" s="9">
        <f t="shared" si="9"/>
        <v>100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H38">
        <v>1.0889058423159239E-3</v>
      </c>
      <c r="AI38">
        <v>1</v>
      </c>
      <c r="AJ38">
        <v>0</v>
      </c>
      <c r="AK38">
        <f t="shared" si="14"/>
        <v>32</v>
      </c>
      <c r="AL38">
        <f t="shared" si="15"/>
        <v>0</v>
      </c>
      <c r="AM38">
        <f t="shared" si="11"/>
        <v>0.56756756756756754</v>
      </c>
      <c r="AN38">
        <f t="shared" si="12"/>
        <v>1</v>
      </c>
      <c r="AO38">
        <f t="shared" si="13"/>
        <v>1.3513513513513487E-2</v>
      </c>
    </row>
    <row r="39" spans="1:41" ht="11.25" customHeight="1" x14ac:dyDescent="0.3">
      <c r="A39" s="1"/>
      <c r="B39" s="4">
        <v>1850</v>
      </c>
      <c r="C39" s="4">
        <v>1</v>
      </c>
      <c r="D39" s="1"/>
      <c r="E39" s="1"/>
      <c r="F39" s="1"/>
      <c r="G39" s="1">
        <f t="shared" si="0"/>
        <v>2020</v>
      </c>
      <c r="H39" s="8">
        <f t="shared" si="1"/>
        <v>1</v>
      </c>
      <c r="I39" s="1">
        <f t="shared" si="2"/>
        <v>0</v>
      </c>
      <c r="J39" s="9">
        <f t="shared" si="3"/>
        <v>1</v>
      </c>
      <c r="K39" s="1">
        <f t="shared" si="4"/>
        <v>1</v>
      </c>
      <c r="L39" s="1">
        <f t="shared" si="5"/>
        <v>0.9999996742152244</v>
      </c>
      <c r="M39" s="8">
        <f t="shared" si="6"/>
        <v>0.9999996742152244</v>
      </c>
      <c r="N39" s="9">
        <f t="shared" si="7"/>
        <v>3.2578477560107899E-7</v>
      </c>
      <c r="O39" s="8">
        <f t="shared" si="8"/>
        <v>-3.257848286689505E-7</v>
      </c>
      <c r="P39" s="9">
        <f t="shared" si="9"/>
        <v>100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H39">
        <v>1.4005857045769747E-3</v>
      </c>
      <c r="AI39">
        <v>1</v>
      </c>
      <c r="AJ39">
        <v>0</v>
      </c>
      <c r="AK39">
        <f t="shared" si="14"/>
        <v>33</v>
      </c>
      <c r="AL39">
        <f t="shared" si="15"/>
        <v>0</v>
      </c>
      <c r="AM39">
        <f t="shared" si="11"/>
        <v>0.55405405405405406</v>
      </c>
      <c r="AN39">
        <f t="shared" si="12"/>
        <v>1</v>
      </c>
      <c r="AO39">
        <f t="shared" si="13"/>
        <v>1.3513513513513487E-2</v>
      </c>
    </row>
    <row r="40" spans="1:41" ht="11.25" customHeight="1" x14ac:dyDescent="0.3">
      <c r="A40" s="1"/>
      <c r="B40" s="4">
        <v>1865</v>
      </c>
      <c r="C40" s="4">
        <v>1</v>
      </c>
      <c r="D40" s="1"/>
      <c r="E40" s="1"/>
      <c r="F40" s="1"/>
      <c r="G40" s="1">
        <f t="shared" si="0"/>
        <v>1850</v>
      </c>
      <c r="H40" s="8">
        <f t="shared" si="1"/>
        <v>1</v>
      </c>
      <c r="I40" s="1">
        <f t="shared" si="2"/>
        <v>0</v>
      </c>
      <c r="J40" s="9">
        <f t="shared" si="3"/>
        <v>1</v>
      </c>
      <c r="K40" s="1">
        <f t="shared" si="4"/>
        <v>1</v>
      </c>
      <c r="L40" s="1">
        <f t="shared" si="5"/>
        <v>0.99958887465617485</v>
      </c>
      <c r="M40" s="8">
        <f t="shared" si="6"/>
        <v>0.99958887465617485</v>
      </c>
      <c r="N40" s="9">
        <f t="shared" si="7"/>
        <v>4.111253438251472E-4</v>
      </c>
      <c r="O40" s="8">
        <f t="shared" si="8"/>
        <v>-4.1120987901981619E-4</v>
      </c>
      <c r="P40" s="9">
        <f t="shared" si="9"/>
        <v>100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H40">
        <v>1.4005857045769747E-3</v>
      </c>
      <c r="AI40">
        <v>1</v>
      </c>
      <c r="AJ40">
        <v>0</v>
      </c>
      <c r="AK40">
        <f t="shared" si="14"/>
        <v>34</v>
      </c>
      <c r="AL40">
        <f t="shared" si="15"/>
        <v>0</v>
      </c>
      <c r="AM40">
        <f t="shared" si="11"/>
        <v>0.54054054054054057</v>
      </c>
      <c r="AN40">
        <f t="shared" si="12"/>
        <v>1</v>
      </c>
      <c r="AO40">
        <f t="shared" si="13"/>
        <v>1.3513513513513598E-2</v>
      </c>
    </row>
    <row r="41" spans="1:41" ht="11.25" customHeight="1" x14ac:dyDescent="0.3">
      <c r="A41" s="1"/>
      <c r="B41" s="4">
        <v>1664</v>
      </c>
      <c r="C41" s="4">
        <v>0</v>
      </c>
      <c r="D41" s="1"/>
      <c r="E41" s="1"/>
      <c r="F41" s="1"/>
      <c r="G41" s="1">
        <f t="shared" si="0"/>
        <v>1865</v>
      </c>
      <c r="H41" s="8">
        <f t="shared" si="1"/>
        <v>1</v>
      </c>
      <c r="I41" s="1">
        <f t="shared" si="2"/>
        <v>0</v>
      </c>
      <c r="J41" s="9">
        <f t="shared" si="3"/>
        <v>1</v>
      </c>
      <c r="K41" s="1">
        <f t="shared" si="4"/>
        <v>1</v>
      </c>
      <c r="L41" s="1">
        <f t="shared" si="5"/>
        <v>0.99978101191143676</v>
      </c>
      <c r="M41" s="8">
        <f t="shared" si="6"/>
        <v>0.99978101191143676</v>
      </c>
      <c r="N41" s="9">
        <f t="shared" si="7"/>
        <v>2.1898808856324337E-4</v>
      </c>
      <c r="O41" s="8">
        <f t="shared" si="8"/>
        <v>-2.1901206995586644E-4</v>
      </c>
      <c r="P41" s="9">
        <f t="shared" si="9"/>
        <v>100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H41">
        <v>1.5231453467477191E-3</v>
      </c>
      <c r="AI41">
        <v>1</v>
      </c>
      <c r="AJ41">
        <v>0</v>
      </c>
      <c r="AK41">
        <f t="shared" si="14"/>
        <v>35</v>
      </c>
      <c r="AL41">
        <f t="shared" si="15"/>
        <v>0</v>
      </c>
      <c r="AM41">
        <f t="shared" si="11"/>
        <v>0.52702702702702697</v>
      </c>
      <c r="AN41">
        <f t="shared" si="12"/>
        <v>1</v>
      </c>
      <c r="AO41">
        <f t="shared" si="13"/>
        <v>1.3513513513513487E-2</v>
      </c>
    </row>
    <row r="42" spans="1:41" ht="11.25" customHeight="1" x14ac:dyDescent="0.3">
      <c r="A42" s="1"/>
      <c r="B42" s="4">
        <v>1872</v>
      </c>
      <c r="C42" s="4">
        <v>1</v>
      </c>
      <c r="D42" s="1"/>
      <c r="E42" s="1"/>
      <c r="F42" s="1"/>
      <c r="G42" s="1">
        <f t="shared" si="0"/>
        <v>1664</v>
      </c>
      <c r="H42" s="8">
        <f t="shared" si="1"/>
        <v>0</v>
      </c>
      <c r="I42" s="1">
        <f t="shared" si="2"/>
        <v>1</v>
      </c>
      <c r="J42" s="9">
        <f t="shared" si="3"/>
        <v>1</v>
      </c>
      <c r="K42" s="1">
        <f t="shared" si="4"/>
        <v>0</v>
      </c>
      <c r="L42" s="1">
        <f t="shared" si="5"/>
        <v>0.49582409765550461</v>
      </c>
      <c r="M42" s="8">
        <f t="shared" si="6"/>
        <v>0.49582409765550461</v>
      </c>
      <c r="N42" s="9">
        <f t="shared" si="7"/>
        <v>0.50417590234449539</v>
      </c>
      <c r="O42" s="8">
        <f t="shared" si="8"/>
        <v>-0.68483005921320994</v>
      </c>
      <c r="P42" s="9">
        <f t="shared" si="9"/>
        <v>100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H42">
        <v>2.4155737777679909E-3</v>
      </c>
      <c r="AI42">
        <v>1</v>
      </c>
      <c r="AJ42">
        <v>0</v>
      </c>
      <c r="AK42">
        <f t="shared" si="14"/>
        <v>36</v>
      </c>
      <c r="AL42">
        <f t="shared" si="15"/>
        <v>0</v>
      </c>
      <c r="AM42">
        <f t="shared" si="11"/>
        <v>0.51351351351351349</v>
      </c>
      <c r="AN42">
        <f t="shared" si="12"/>
        <v>1</v>
      </c>
      <c r="AO42">
        <f t="shared" si="13"/>
        <v>1.3513513513513487E-2</v>
      </c>
    </row>
    <row r="43" spans="1:41" ht="11.25" customHeight="1" x14ac:dyDescent="0.3">
      <c r="A43" s="1"/>
      <c r="B43" s="4">
        <v>1654</v>
      </c>
      <c r="C43" s="4">
        <v>0</v>
      </c>
      <c r="D43" s="1"/>
      <c r="E43" s="1"/>
      <c r="F43" s="1"/>
      <c r="G43" s="1">
        <f t="shared" si="0"/>
        <v>1872</v>
      </c>
      <c r="H43" s="8">
        <f t="shared" si="1"/>
        <v>1</v>
      </c>
      <c r="I43" s="1">
        <f t="shared" si="2"/>
        <v>0</v>
      </c>
      <c r="J43" s="9">
        <f t="shared" si="3"/>
        <v>1</v>
      </c>
      <c r="K43" s="1">
        <f t="shared" si="4"/>
        <v>1</v>
      </c>
      <c r="L43" s="1">
        <f t="shared" si="5"/>
        <v>0.99983678978052715</v>
      </c>
      <c r="M43" s="8">
        <f t="shared" si="6"/>
        <v>0.99983678978052715</v>
      </c>
      <c r="N43" s="9">
        <f t="shared" si="7"/>
        <v>1.6321021947285352E-4</v>
      </c>
      <c r="O43" s="8">
        <f t="shared" si="8"/>
        <v>-1.6322353971007599E-4</v>
      </c>
      <c r="P43" s="9">
        <f t="shared" si="9"/>
        <v>100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H43">
        <v>2.7390936807261258E-3</v>
      </c>
      <c r="AI43">
        <v>1</v>
      </c>
      <c r="AJ43">
        <v>0</v>
      </c>
      <c r="AK43">
        <f t="shared" si="14"/>
        <v>37</v>
      </c>
      <c r="AL43">
        <f t="shared" si="15"/>
        <v>0</v>
      </c>
      <c r="AM43">
        <f t="shared" si="11"/>
        <v>0.5</v>
      </c>
      <c r="AN43">
        <f t="shared" si="12"/>
        <v>1</v>
      </c>
      <c r="AO43">
        <f t="shared" si="13"/>
        <v>1.3513513513513487E-2</v>
      </c>
    </row>
    <row r="44" spans="1:41" ht="11.25" customHeight="1" x14ac:dyDescent="0.3">
      <c r="A44" s="1"/>
      <c r="B44" s="4">
        <v>1393</v>
      </c>
      <c r="C44" s="4">
        <v>0</v>
      </c>
      <c r="D44" s="1"/>
      <c r="E44" s="1"/>
      <c r="F44" s="1"/>
      <c r="G44" s="1">
        <f t="shared" si="0"/>
        <v>1654</v>
      </c>
      <c r="H44" s="8">
        <f t="shared" si="1"/>
        <v>0</v>
      </c>
      <c r="I44" s="1">
        <f t="shared" si="2"/>
        <v>1</v>
      </c>
      <c r="J44" s="9">
        <f t="shared" si="3"/>
        <v>1</v>
      </c>
      <c r="K44" s="1">
        <f t="shared" si="4"/>
        <v>0</v>
      </c>
      <c r="L44" s="1">
        <f t="shared" si="5"/>
        <v>0.39251501568827701</v>
      </c>
      <c r="M44" s="8">
        <f t="shared" si="6"/>
        <v>0.39251501568827701</v>
      </c>
      <c r="N44" s="9">
        <f t="shared" si="7"/>
        <v>0.60748498431172293</v>
      </c>
      <c r="O44" s="8">
        <f t="shared" si="8"/>
        <v>-0.4984278212552572</v>
      </c>
      <c r="P44" s="9">
        <f t="shared" si="9"/>
        <v>100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H44">
        <v>2.9784314464040176E-3</v>
      </c>
      <c r="AI44">
        <v>1</v>
      </c>
      <c r="AJ44">
        <v>0</v>
      </c>
      <c r="AK44">
        <f t="shared" si="14"/>
        <v>38</v>
      </c>
      <c r="AL44">
        <f t="shared" si="15"/>
        <v>0</v>
      </c>
      <c r="AM44">
        <f t="shared" si="11"/>
        <v>0.48648648648648651</v>
      </c>
      <c r="AN44">
        <f t="shared" si="12"/>
        <v>1</v>
      </c>
      <c r="AO44">
        <f t="shared" si="13"/>
        <v>1.3513513513513487E-2</v>
      </c>
    </row>
    <row r="45" spans="1:41" ht="11.25" customHeight="1" x14ac:dyDescent="0.3">
      <c r="A45" s="1"/>
      <c r="B45" s="4">
        <v>1587</v>
      </c>
      <c r="C45" s="4">
        <v>0</v>
      </c>
      <c r="D45" s="1"/>
      <c r="E45" s="1"/>
      <c r="F45" s="1"/>
      <c r="G45" s="1">
        <f t="shared" si="0"/>
        <v>1393</v>
      </c>
      <c r="H45" s="8">
        <f t="shared" si="1"/>
        <v>0</v>
      </c>
      <c r="I45" s="1">
        <f t="shared" si="2"/>
        <v>1</v>
      </c>
      <c r="J45" s="9">
        <f t="shared" si="3"/>
        <v>1</v>
      </c>
      <c r="K45" s="1">
        <f t="shared" si="4"/>
        <v>0</v>
      </c>
      <c r="L45" s="1">
        <f t="shared" si="5"/>
        <v>1.1195103453121001E-5</v>
      </c>
      <c r="M45" s="8">
        <f t="shared" si="6"/>
        <v>1.1195103453121001E-5</v>
      </c>
      <c r="N45" s="9">
        <f t="shared" si="7"/>
        <v>0.99998880489654685</v>
      </c>
      <c r="O45" s="8">
        <f t="shared" si="8"/>
        <v>-1.1195166118792694E-5</v>
      </c>
      <c r="P45" s="9">
        <f t="shared" si="9"/>
        <v>100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H45">
        <v>3.671958951101673E-3</v>
      </c>
      <c r="AI45">
        <v>1</v>
      </c>
      <c r="AJ45">
        <v>0</v>
      </c>
      <c r="AK45">
        <f t="shared" si="14"/>
        <v>39</v>
      </c>
      <c r="AL45">
        <f t="shared" si="15"/>
        <v>0</v>
      </c>
      <c r="AM45">
        <f t="shared" si="11"/>
        <v>0.47297297297297303</v>
      </c>
      <c r="AN45">
        <f t="shared" si="12"/>
        <v>1</v>
      </c>
      <c r="AO45">
        <f t="shared" si="13"/>
        <v>1.3513513513513598E-2</v>
      </c>
    </row>
    <row r="46" spans="1:41" ht="11.25" customHeight="1" x14ac:dyDescent="0.3">
      <c r="A46" s="1"/>
      <c r="B46" s="4">
        <v>1631</v>
      </c>
      <c r="C46" s="4">
        <v>1</v>
      </c>
      <c r="D46" s="1"/>
      <c r="E46" s="1"/>
      <c r="F46" s="1"/>
      <c r="G46" s="1">
        <f t="shared" si="0"/>
        <v>1587</v>
      </c>
      <c r="H46" s="8">
        <f t="shared" si="1"/>
        <v>0</v>
      </c>
      <c r="I46" s="1">
        <f t="shared" si="2"/>
        <v>1</v>
      </c>
      <c r="J46" s="9">
        <f t="shared" si="3"/>
        <v>1</v>
      </c>
      <c r="K46" s="1">
        <f t="shared" si="4"/>
        <v>0</v>
      </c>
      <c r="L46" s="1">
        <f t="shared" si="5"/>
        <v>3.7288143927772105E-2</v>
      </c>
      <c r="M46" s="8">
        <f t="shared" si="6"/>
        <v>3.7288143927772105E-2</v>
      </c>
      <c r="N46" s="9">
        <f t="shared" si="7"/>
        <v>0.96271185607222787</v>
      </c>
      <c r="O46" s="8">
        <f t="shared" si="8"/>
        <v>-3.8001126835982765E-2</v>
      </c>
      <c r="P46" s="9">
        <f t="shared" si="9"/>
        <v>100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H46">
        <v>3.8288812071339989E-3</v>
      </c>
      <c r="AI46">
        <v>1</v>
      </c>
      <c r="AJ46">
        <v>0</v>
      </c>
      <c r="AK46">
        <f t="shared" si="14"/>
        <v>40</v>
      </c>
      <c r="AL46">
        <f t="shared" si="15"/>
        <v>0</v>
      </c>
      <c r="AM46">
        <f t="shared" si="11"/>
        <v>0.45945945945945943</v>
      </c>
      <c r="AN46">
        <f t="shared" si="12"/>
        <v>1</v>
      </c>
      <c r="AO46">
        <f t="shared" si="13"/>
        <v>1.3513513513513487E-2</v>
      </c>
    </row>
    <row r="47" spans="1:41" ht="11.25" customHeight="1" x14ac:dyDescent="0.3">
      <c r="A47" s="1"/>
      <c r="B47" s="4">
        <v>1931</v>
      </c>
      <c r="C47" s="4">
        <v>1</v>
      </c>
      <c r="D47" s="1"/>
      <c r="E47" s="1"/>
      <c r="F47" s="1"/>
      <c r="G47" s="1">
        <f t="shared" si="0"/>
        <v>1631</v>
      </c>
      <c r="H47" s="8">
        <f t="shared" si="1"/>
        <v>1</v>
      </c>
      <c r="I47" s="1">
        <f t="shared" si="2"/>
        <v>0</v>
      </c>
      <c r="J47" s="9">
        <f t="shared" si="3"/>
        <v>1</v>
      </c>
      <c r="K47" s="1">
        <f t="shared" si="4"/>
        <v>1</v>
      </c>
      <c r="L47" s="1">
        <f t="shared" si="5"/>
        <v>0.19736193635702443</v>
      </c>
      <c r="M47" s="8">
        <f t="shared" si="6"/>
        <v>0.19736193635702443</v>
      </c>
      <c r="N47" s="9">
        <f t="shared" si="7"/>
        <v>0.80263806364297552</v>
      </c>
      <c r="O47" s="8">
        <f t="shared" si="8"/>
        <v>-1.6227159955149606</v>
      </c>
      <c r="P47" s="9">
        <f t="shared" si="9"/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H47">
        <v>5.8160683777946738E-3</v>
      </c>
      <c r="AI47">
        <v>1</v>
      </c>
      <c r="AJ47">
        <v>0</v>
      </c>
      <c r="AK47">
        <f t="shared" si="14"/>
        <v>41</v>
      </c>
      <c r="AL47">
        <f t="shared" si="15"/>
        <v>0</v>
      </c>
      <c r="AM47">
        <f t="shared" si="11"/>
        <v>0.44594594594594594</v>
      </c>
      <c r="AN47">
        <f t="shared" si="12"/>
        <v>1</v>
      </c>
      <c r="AO47">
        <f t="shared" si="13"/>
        <v>1.3513513513513487E-2</v>
      </c>
    </row>
    <row r="48" spans="1:41" ht="11.25" customHeight="1" x14ac:dyDescent="0.3">
      <c r="A48" s="1"/>
      <c r="B48" s="4">
        <v>1370</v>
      </c>
      <c r="C48" s="4">
        <v>0</v>
      </c>
      <c r="D48" s="1"/>
      <c r="E48" s="1"/>
      <c r="F48" s="1"/>
      <c r="G48" s="1">
        <f t="shared" si="0"/>
        <v>1931</v>
      </c>
      <c r="H48" s="8">
        <f t="shared" si="1"/>
        <v>1</v>
      </c>
      <c r="I48" s="1">
        <f t="shared" si="2"/>
        <v>0</v>
      </c>
      <c r="J48" s="9">
        <f t="shared" si="3"/>
        <v>1</v>
      </c>
      <c r="K48" s="1">
        <f t="shared" si="4"/>
        <v>1</v>
      </c>
      <c r="L48" s="1">
        <f t="shared" si="5"/>
        <v>0.99998630677129996</v>
      </c>
      <c r="M48" s="8">
        <f t="shared" si="6"/>
        <v>0.99998630677129996</v>
      </c>
      <c r="N48" s="9">
        <f t="shared" si="7"/>
        <v>1.3693228700040194E-5</v>
      </c>
      <c r="O48" s="8">
        <f t="shared" si="8"/>
        <v>-1.3693322453152166E-5</v>
      </c>
      <c r="P48" s="9">
        <f t="shared" si="9"/>
        <v>100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H48">
        <v>6.0640620940954036E-3</v>
      </c>
      <c r="AI48">
        <v>1</v>
      </c>
      <c r="AJ48">
        <v>0</v>
      </c>
      <c r="AK48">
        <f t="shared" si="14"/>
        <v>42</v>
      </c>
      <c r="AL48">
        <f t="shared" si="15"/>
        <v>0</v>
      </c>
      <c r="AM48">
        <f t="shared" si="11"/>
        <v>0.43243243243243246</v>
      </c>
      <c r="AN48">
        <f t="shared" si="12"/>
        <v>1</v>
      </c>
      <c r="AO48">
        <f t="shared" si="13"/>
        <v>1.3513513513513487E-2</v>
      </c>
    </row>
    <row r="49" spans="1:41" ht="11.25" customHeight="1" x14ac:dyDescent="0.3">
      <c r="A49" s="1"/>
      <c r="B49" s="4">
        <v>1810</v>
      </c>
      <c r="C49" s="4">
        <v>1</v>
      </c>
      <c r="D49" s="1"/>
      <c r="E49" s="1"/>
      <c r="F49" s="1"/>
      <c r="G49" s="1">
        <f t="shared" si="0"/>
        <v>1370</v>
      </c>
      <c r="H49" s="8">
        <f t="shared" si="1"/>
        <v>0</v>
      </c>
      <c r="I49" s="1">
        <f t="shared" si="2"/>
        <v>1</v>
      </c>
      <c r="J49" s="9">
        <f t="shared" si="3"/>
        <v>1</v>
      </c>
      <c r="K49" s="1">
        <f t="shared" si="4"/>
        <v>0</v>
      </c>
      <c r="L49" s="1">
        <f t="shared" si="5"/>
        <v>4.2604359545059147E-6</v>
      </c>
      <c r="M49" s="8">
        <f t="shared" si="6"/>
        <v>4.2604359545059147E-6</v>
      </c>
      <c r="N49" s="9">
        <f t="shared" si="7"/>
        <v>0.99999573956404553</v>
      </c>
      <c r="O49" s="8">
        <f t="shared" si="8"/>
        <v>-4.2604450301559354E-6</v>
      </c>
      <c r="P49" s="9">
        <f t="shared" si="9"/>
        <v>100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H49">
        <v>7.7886880659389897E-3</v>
      </c>
      <c r="AI49">
        <v>1</v>
      </c>
      <c r="AJ49">
        <v>0</v>
      </c>
      <c r="AK49">
        <f t="shared" si="14"/>
        <v>43</v>
      </c>
      <c r="AL49">
        <f t="shared" si="15"/>
        <v>0</v>
      </c>
      <c r="AM49">
        <f t="shared" si="11"/>
        <v>0.41891891891891897</v>
      </c>
      <c r="AN49">
        <f t="shared" si="12"/>
        <v>1</v>
      </c>
      <c r="AO49">
        <f t="shared" si="13"/>
        <v>1.3513513513513598E-2</v>
      </c>
    </row>
    <row r="50" spans="1:41" ht="11.25" customHeight="1" x14ac:dyDescent="0.3">
      <c r="A50" s="1"/>
      <c r="B50" s="4">
        <v>1414</v>
      </c>
      <c r="C50" s="4">
        <v>0</v>
      </c>
      <c r="D50" s="1"/>
      <c r="E50" s="1"/>
      <c r="F50" s="1"/>
      <c r="G50" s="1">
        <f t="shared" si="0"/>
        <v>1810</v>
      </c>
      <c r="H50" s="8">
        <f t="shared" si="1"/>
        <v>1</v>
      </c>
      <c r="I50" s="1">
        <f t="shared" si="2"/>
        <v>0</v>
      </c>
      <c r="J50" s="9">
        <f t="shared" si="3"/>
        <v>1</v>
      </c>
      <c r="K50" s="1">
        <f t="shared" si="4"/>
        <v>1</v>
      </c>
      <c r="L50" s="1">
        <f t="shared" si="5"/>
        <v>0.99779760827207942</v>
      </c>
      <c r="M50" s="8">
        <f t="shared" si="6"/>
        <v>0.99779760827207942</v>
      </c>
      <c r="N50" s="9">
        <f t="shared" si="7"/>
        <v>2.2023917279205829E-3</v>
      </c>
      <c r="O50" s="8">
        <f t="shared" si="8"/>
        <v>-2.2048205593963666E-3</v>
      </c>
      <c r="P50" s="9">
        <f t="shared" si="9"/>
        <v>100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H50">
        <v>8.1201061306792697E-3</v>
      </c>
      <c r="AI50">
        <v>1</v>
      </c>
      <c r="AJ50">
        <v>0</v>
      </c>
      <c r="AK50">
        <f t="shared" si="14"/>
        <v>44</v>
      </c>
      <c r="AL50">
        <f t="shared" si="15"/>
        <v>0</v>
      </c>
      <c r="AM50">
        <f t="shared" si="11"/>
        <v>0.40540540540540537</v>
      </c>
      <c r="AN50">
        <f t="shared" si="12"/>
        <v>1</v>
      </c>
      <c r="AO50">
        <f t="shared" si="13"/>
        <v>1.3513513513513487E-2</v>
      </c>
    </row>
    <row r="51" spans="1:41" ht="11.25" customHeight="1" x14ac:dyDescent="0.3">
      <c r="A51" s="1"/>
      <c r="B51" s="4">
        <v>1761</v>
      </c>
      <c r="C51" s="4">
        <v>1</v>
      </c>
      <c r="D51" s="1"/>
      <c r="E51" s="1"/>
      <c r="F51" s="1"/>
      <c r="G51" s="1">
        <f t="shared" si="0"/>
        <v>1414</v>
      </c>
      <c r="H51" s="8">
        <f t="shared" si="1"/>
        <v>0</v>
      </c>
      <c r="I51" s="1">
        <f t="shared" si="2"/>
        <v>1</v>
      </c>
      <c r="J51" s="9">
        <f t="shared" si="3"/>
        <v>1</v>
      </c>
      <c r="K51" s="1">
        <f t="shared" si="4"/>
        <v>0</v>
      </c>
      <c r="L51" s="1">
        <f t="shared" si="5"/>
        <v>2.7046641530507806E-5</v>
      </c>
      <c r="M51" s="8">
        <f t="shared" si="6"/>
        <v>2.7046641530507806E-5</v>
      </c>
      <c r="N51" s="9">
        <f t="shared" si="7"/>
        <v>0.99997295335846947</v>
      </c>
      <c r="O51" s="8">
        <f t="shared" si="8"/>
        <v>-2.7047007297530175E-5</v>
      </c>
      <c r="P51" s="9">
        <f t="shared" si="9"/>
        <v>100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H51">
        <v>8.1201061306792697E-3</v>
      </c>
      <c r="AI51">
        <v>1</v>
      </c>
      <c r="AJ51">
        <v>0</v>
      </c>
      <c r="AK51">
        <f t="shared" si="14"/>
        <v>45</v>
      </c>
      <c r="AL51">
        <f t="shared" si="15"/>
        <v>0</v>
      </c>
      <c r="AM51">
        <f t="shared" si="11"/>
        <v>0.39189189189189189</v>
      </c>
      <c r="AN51">
        <f t="shared" si="12"/>
        <v>1</v>
      </c>
      <c r="AO51">
        <f t="shared" si="13"/>
        <v>1.3513513513513487E-2</v>
      </c>
    </row>
    <row r="52" spans="1:41" ht="11.25" customHeight="1" x14ac:dyDescent="0.3">
      <c r="A52" s="1"/>
      <c r="B52" s="4">
        <v>1477</v>
      </c>
      <c r="C52" s="4">
        <v>0</v>
      </c>
      <c r="D52" s="1"/>
      <c r="E52" s="1"/>
      <c r="F52" s="1"/>
      <c r="G52" s="1">
        <f t="shared" si="0"/>
        <v>1761</v>
      </c>
      <c r="H52" s="8">
        <f t="shared" si="1"/>
        <v>1</v>
      </c>
      <c r="I52" s="1">
        <f t="shared" si="2"/>
        <v>0</v>
      </c>
      <c r="J52" s="9">
        <f t="shared" si="3"/>
        <v>1</v>
      </c>
      <c r="K52" s="1">
        <f t="shared" si="4"/>
        <v>1</v>
      </c>
      <c r="L52" s="1">
        <f t="shared" si="5"/>
        <v>0.98300622031044205</v>
      </c>
      <c r="M52" s="8">
        <f t="shared" si="6"/>
        <v>0.98300622031044205</v>
      </c>
      <c r="N52" s="9">
        <f t="shared" si="7"/>
        <v>1.6993779689557953E-2</v>
      </c>
      <c r="O52" s="8">
        <f t="shared" si="8"/>
        <v>-1.71398309705133E-2</v>
      </c>
      <c r="P52" s="9">
        <f t="shared" si="9"/>
        <v>100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H52">
        <v>8.1201061306792697E-3</v>
      </c>
      <c r="AI52">
        <v>1</v>
      </c>
      <c r="AJ52">
        <v>0</v>
      </c>
      <c r="AK52">
        <f t="shared" si="14"/>
        <v>46</v>
      </c>
      <c r="AL52">
        <f t="shared" si="15"/>
        <v>0</v>
      </c>
      <c r="AM52">
        <f t="shared" si="11"/>
        <v>0.3783783783783784</v>
      </c>
      <c r="AN52">
        <f t="shared" si="12"/>
        <v>1</v>
      </c>
      <c r="AO52">
        <f t="shared" si="13"/>
        <v>1.3513513513513487E-2</v>
      </c>
    </row>
    <row r="53" spans="1:41" ht="11.25" customHeight="1" x14ac:dyDescent="0.3">
      <c r="A53" s="1"/>
      <c r="B53" s="4">
        <v>1486</v>
      </c>
      <c r="C53" s="4">
        <v>0</v>
      </c>
      <c r="D53" s="1"/>
      <c r="E53" s="1"/>
      <c r="F53" s="1"/>
      <c r="G53" s="1">
        <f t="shared" si="0"/>
        <v>1477</v>
      </c>
      <c r="H53" s="8">
        <f t="shared" si="1"/>
        <v>0</v>
      </c>
      <c r="I53" s="1">
        <f t="shared" si="2"/>
        <v>1</v>
      </c>
      <c r="J53" s="9">
        <f t="shared" si="3"/>
        <v>1</v>
      </c>
      <c r="K53" s="1">
        <f t="shared" si="4"/>
        <v>0</v>
      </c>
      <c r="L53" s="1">
        <f t="shared" si="5"/>
        <v>3.8127280516304002E-4</v>
      </c>
      <c r="M53" s="8">
        <f t="shared" si="6"/>
        <v>3.8127280516304002E-4</v>
      </c>
      <c r="N53" s="9">
        <f t="shared" si="7"/>
        <v>0.99961872719483691</v>
      </c>
      <c r="O53" s="8">
        <f t="shared" si="8"/>
        <v>-3.8134550811943005E-4</v>
      </c>
      <c r="P53" s="9">
        <f t="shared" si="9"/>
        <v>100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H53">
        <v>9.9988653529118794E-3</v>
      </c>
      <c r="AI53">
        <v>1</v>
      </c>
      <c r="AJ53">
        <v>0</v>
      </c>
      <c r="AK53">
        <f t="shared" si="14"/>
        <v>47</v>
      </c>
      <c r="AL53">
        <f t="shared" si="15"/>
        <v>0</v>
      </c>
      <c r="AM53">
        <f t="shared" si="11"/>
        <v>0.36486486486486491</v>
      </c>
      <c r="AN53">
        <f t="shared" si="12"/>
        <v>1</v>
      </c>
      <c r="AO53">
        <f t="shared" si="13"/>
        <v>1.3513513513513598E-2</v>
      </c>
    </row>
    <row r="54" spans="1:41" ht="11.25" customHeight="1" x14ac:dyDescent="0.3">
      <c r="A54" s="1"/>
      <c r="B54" s="4">
        <v>1561</v>
      </c>
      <c r="C54" s="4">
        <v>0</v>
      </c>
      <c r="D54" s="1"/>
      <c r="E54" s="1"/>
      <c r="F54" s="1"/>
      <c r="G54" s="1">
        <f t="shared" si="0"/>
        <v>1486</v>
      </c>
      <c r="H54" s="8">
        <f t="shared" si="1"/>
        <v>0</v>
      </c>
      <c r="I54" s="1">
        <f t="shared" si="2"/>
        <v>1</v>
      </c>
      <c r="J54" s="9">
        <f t="shared" si="3"/>
        <v>1</v>
      </c>
      <c r="K54" s="1">
        <f t="shared" si="4"/>
        <v>0</v>
      </c>
      <c r="L54" s="1">
        <f t="shared" si="5"/>
        <v>5.5634232184683513E-4</v>
      </c>
      <c r="M54" s="8">
        <f t="shared" si="6"/>
        <v>5.5634232184683513E-4</v>
      </c>
      <c r="N54" s="9">
        <f t="shared" si="7"/>
        <v>0.99944365767815313</v>
      </c>
      <c r="O54" s="8">
        <f t="shared" si="8"/>
        <v>-5.5649713765946421E-4</v>
      </c>
      <c r="P54" s="9">
        <f t="shared" si="9"/>
        <v>100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H54">
        <v>9.9988653529118794E-3</v>
      </c>
      <c r="AI54">
        <v>1</v>
      </c>
      <c r="AJ54">
        <v>0</v>
      </c>
      <c r="AK54">
        <f t="shared" si="14"/>
        <v>48</v>
      </c>
      <c r="AL54">
        <f t="shared" si="15"/>
        <v>0</v>
      </c>
      <c r="AM54">
        <f t="shared" si="11"/>
        <v>0.35135135135135132</v>
      </c>
      <c r="AN54">
        <f t="shared" si="12"/>
        <v>1</v>
      </c>
      <c r="AO54">
        <f t="shared" si="13"/>
        <v>1.3513513513513487E-2</v>
      </c>
    </row>
    <row r="55" spans="1:41" ht="11.25" customHeight="1" x14ac:dyDescent="0.3">
      <c r="A55" s="1"/>
      <c r="B55" s="4">
        <v>1549</v>
      </c>
      <c r="C55" s="4">
        <v>0</v>
      </c>
      <c r="D55" s="1"/>
      <c r="E55" s="1"/>
      <c r="F55" s="1"/>
      <c r="G55" s="1">
        <f t="shared" si="0"/>
        <v>1561</v>
      </c>
      <c r="H55" s="8">
        <f t="shared" si="1"/>
        <v>0</v>
      </c>
      <c r="I55" s="1">
        <f t="shared" si="2"/>
        <v>1</v>
      </c>
      <c r="J55" s="9">
        <f t="shared" si="3"/>
        <v>1</v>
      </c>
      <c r="K55" s="1">
        <f t="shared" si="4"/>
        <v>0</v>
      </c>
      <c r="L55" s="1">
        <f t="shared" si="5"/>
        <v>1.2828110687126578E-2</v>
      </c>
      <c r="M55" s="8">
        <f t="shared" si="6"/>
        <v>1.2828110687126578E-2</v>
      </c>
      <c r="N55" s="9">
        <f t="shared" si="7"/>
        <v>0.98717188931287347</v>
      </c>
      <c r="O55" s="8">
        <f t="shared" si="8"/>
        <v>-1.2911101405732496E-2</v>
      </c>
      <c r="P55" s="9">
        <f t="shared" si="9"/>
        <v>100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H55">
        <v>1.0865639205530082E-2</v>
      </c>
      <c r="AI55">
        <v>1</v>
      </c>
      <c r="AJ55">
        <v>0</v>
      </c>
      <c r="AK55">
        <f t="shared" si="14"/>
        <v>49</v>
      </c>
      <c r="AL55">
        <f t="shared" si="15"/>
        <v>0</v>
      </c>
      <c r="AM55">
        <f t="shared" si="11"/>
        <v>0.33783783783783783</v>
      </c>
      <c r="AN55">
        <f t="shared" si="12"/>
        <v>1</v>
      </c>
      <c r="AO55">
        <f t="shared" si="13"/>
        <v>1.3513513513513487E-2</v>
      </c>
    </row>
    <row r="56" spans="1:41" ht="11.25" customHeight="1" x14ac:dyDescent="0.3">
      <c r="A56" s="1"/>
      <c r="B56" s="4">
        <v>2050</v>
      </c>
      <c r="C56" s="4">
        <v>1</v>
      </c>
      <c r="D56" s="1"/>
      <c r="E56" s="1"/>
      <c r="F56" s="1"/>
      <c r="G56" s="1">
        <f t="shared" si="0"/>
        <v>1549</v>
      </c>
      <c r="H56" s="8">
        <f t="shared" si="1"/>
        <v>0</v>
      </c>
      <c r="I56" s="1">
        <f t="shared" si="2"/>
        <v>1</v>
      </c>
      <c r="J56" s="9">
        <f t="shared" si="3"/>
        <v>1</v>
      </c>
      <c r="K56" s="1">
        <f t="shared" si="4"/>
        <v>0</v>
      </c>
      <c r="L56" s="1">
        <f t="shared" si="5"/>
        <v>7.7886880659389897E-3</v>
      </c>
      <c r="M56" s="8">
        <f t="shared" si="6"/>
        <v>7.7886880659389897E-3</v>
      </c>
      <c r="N56" s="9">
        <f t="shared" si="7"/>
        <v>0.99221131193406098</v>
      </c>
      <c r="O56" s="8">
        <f t="shared" si="8"/>
        <v>-7.8191783194028284E-3</v>
      </c>
      <c r="P56" s="9">
        <f t="shared" si="9"/>
        <v>100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H56">
        <v>1.2828110687126578E-2</v>
      </c>
      <c r="AI56">
        <v>1</v>
      </c>
      <c r="AJ56">
        <v>0</v>
      </c>
      <c r="AK56">
        <f t="shared" si="14"/>
        <v>50</v>
      </c>
      <c r="AL56">
        <f t="shared" si="15"/>
        <v>0</v>
      </c>
      <c r="AM56">
        <f t="shared" si="11"/>
        <v>0.32432432432432434</v>
      </c>
      <c r="AN56">
        <f t="shared" si="12"/>
        <v>1</v>
      </c>
      <c r="AO56">
        <f t="shared" si="13"/>
        <v>1.3513513513513487E-2</v>
      </c>
    </row>
    <row r="57" spans="1:41" ht="11.25" customHeight="1" x14ac:dyDescent="0.3">
      <c r="A57" s="1"/>
      <c r="B57" s="4">
        <v>1697</v>
      </c>
      <c r="C57" s="4">
        <v>0</v>
      </c>
      <c r="D57" s="1"/>
      <c r="E57" s="1"/>
      <c r="F57" s="1"/>
      <c r="G57" s="1">
        <f t="shared" si="0"/>
        <v>2050</v>
      </c>
      <c r="H57" s="8">
        <f t="shared" si="1"/>
        <v>1</v>
      </c>
      <c r="I57" s="1">
        <f t="shared" si="2"/>
        <v>0</v>
      </c>
      <c r="J57" s="9">
        <f t="shared" si="3"/>
        <v>1</v>
      </c>
      <c r="K57" s="1">
        <f t="shared" si="4"/>
        <v>1</v>
      </c>
      <c r="L57" s="1">
        <f t="shared" si="5"/>
        <v>0.99999990760330604</v>
      </c>
      <c r="M57" s="8">
        <f t="shared" si="6"/>
        <v>0.99999990760330604</v>
      </c>
      <c r="N57" s="9">
        <f t="shared" si="7"/>
        <v>9.2396693962548682E-8</v>
      </c>
      <c r="O57" s="8">
        <f t="shared" si="8"/>
        <v>-9.2396698231123468E-8</v>
      </c>
      <c r="P57" s="9">
        <f t="shared" si="9"/>
        <v>100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H57">
        <v>1.513960413327807E-2</v>
      </c>
      <c r="AI57">
        <v>1</v>
      </c>
      <c r="AJ57">
        <v>0</v>
      </c>
      <c r="AK57">
        <f t="shared" si="14"/>
        <v>51</v>
      </c>
      <c r="AL57">
        <f t="shared" si="15"/>
        <v>0</v>
      </c>
      <c r="AM57">
        <f t="shared" si="11"/>
        <v>0.31081081081081086</v>
      </c>
      <c r="AN57">
        <f t="shared" si="12"/>
        <v>1</v>
      </c>
      <c r="AO57">
        <f t="shared" si="13"/>
        <v>1.3513513513513598E-2</v>
      </c>
    </row>
    <row r="58" spans="1:41" ht="11.25" customHeight="1" x14ac:dyDescent="0.3">
      <c r="A58" s="1"/>
      <c r="B58" s="4">
        <v>1543</v>
      </c>
      <c r="C58" s="4">
        <v>0</v>
      </c>
      <c r="D58" s="1"/>
      <c r="E58" s="1"/>
      <c r="F58" s="1"/>
      <c r="G58" s="1">
        <f t="shared" si="0"/>
        <v>1697</v>
      </c>
      <c r="H58" s="8">
        <f t="shared" si="1"/>
        <v>0</v>
      </c>
      <c r="I58" s="1">
        <f t="shared" si="2"/>
        <v>1</v>
      </c>
      <c r="J58" s="9">
        <f t="shared" si="3"/>
        <v>1</v>
      </c>
      <c r="K58" s="1">
        <f t="shared" si="4"/>
        <v>0</v>
      </c>
      <c r="L58" s="1">
        <f t="shared" si="5"/>
        <v>0.79729234544171157</v>
      </c>
      <c r="M58" s="8">
        <f t="shared" si="6"/>
        <v>0.79729234544171157</v>
      </c>
      <c r="N58" s="9">
        <f t="shared" si="7"/>
        <v>0.20270765455828843</v>
      </c>
      <c r="O58" s="8">
        <f t="shared" si="8"/>
        <v>-1.5959904632461237</v>
      </c>
      <c r="P58" s="9">
        <f t="shared" si="9"/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H58">
        <v>2.0210178174730777E-2</v>
      </c>
      <c r="AI58">
        <v>1</v>
      </c>
      <c r="AJ58">
        <v>0</v>
      </c>
      <c r="AK58">
        <f t="shared" si="14"/>
        <v>52</v>
      </c>
      <c r="AL58">
        <f t="shared" si="15"/>
        <v>0</v>
      </c>
      <c r="AM58">
        <f t="shared" si="11"/>
        <v>0.29729729729729726</v>
      </c>
      <c r="AN58">
        <f t="shared" si="12"/>
        <v>1</v>
      </c>
      <c r="AO58">
        <f t="shared" si="13"/>
        <v>1.3513513513513487E-2</v>
      </c>
    </row>
    <row r="59" spans="1:41" ht="11.25" customHeight="1" x14ac:dyDescent="0.3">
      <c r="A59" s="1"/>
      <c r="B59" s="4">
        <v>1934</v>
      </c>
      <c r="C59" s="4">
        <v>1</v>
      </c>
      <c r="D59" s="1"/>
      <c r="E59" s="1"/>
      <c r="F59" s="1"/>
      <c r="G59" s="1">
        <f t="shared" si="0"/>
        <v>1543</v>
      </c>
      <c r="H59" s="8">
        <f t="shared" si="1"/>
        <v>0</v>
      </c>
      <c r="I59" s="1">
        <f t="shared" si="2"/>
        <v>1</v>
      </c>
      <c r="J59" s="9">
        <f t="shared" si="3"/>
        <v>1</v>
      </c>
      <c r="K59" s="1">
        <f t="shared" si="4"/>
        <v>0</v>
      </c>
      <c r="L59" s="1">
        <f t="shared" si="5"/>
        <v>6.0640620940954036E-3</v>
      </c>
      <c r="M59" s="8">
        <f t="shared" si="6"/>
        <v>6.0640620940954036E-3</v>
      </c>
      <c r="N59" s="9">
        <f t="shared" si="7"/>
        <v>0.99393593790590462</v>
      </c>
      <c r="O59" s="8">
        <f t="shared" si="8"/>
        <v>-6.0825231892915914E-3</v>
      </c>
      <c r="P59" s="9">
        <f t="shared" si="9"/>
        <v>100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H59">
        <v>2.6932553733297896E-2</v>
      </c>
      <c r="AI59">
        <v>1</v>
      </c>
      <c r="AJ59">
        <v>0</v>
      </c>
      <c r="AK59">
        <f t="shared" si="14"/>
        <v>53</v>
      </c>
      <c r="AL59">
        <f t="shared" si="15"/>
        <v>0</v>
      </c>
      <c r="AM59">
        <f t="shared" si="11"/>
        <v>0.28378378378378377</v>
      </c>
      <c r="AN59">
        <f t="shared" si="12"/>
        <v>1</v>
      </c>
      <c r="AO59">
        <f t="shared" si="13"/>
        <v>1.3513513513513487E-2</v>
      </c>
    </row>
    <row r="60" spans="1:41" ht="11.25" customHeight="1" x14ac:dyDescent="0.3">
      <c r="A60" s="1"/>
      <c r="B60" s="4">
        <v>1385</v>
      </c>
      <c r="C60" s="4">
        <v>0</v>
      </c>
      <c r="D60" s="1"/>
      <c r="E60" s="1"/>
      <c r="F60" s="1"/>
      <c r="G60" s="1">
        <f t="shared" si="0"/>
        <v>1934</v>
      </c>
      <c r="H60" s="8">
        <f t="shared" si="1"/>
        <v>1</v>
      </c>
      <c r="I60" s="1">
        <f t="shared" si="2"/>
        <v>0</v>
      </c>
      <c r="J60" s="9">
        <f t="shared" si="3"/>
        <v>1</v>
      </c>
      <c r="K60" s="1">
        <f t="shared" si="4"/>
        <v>1</v>
      </c>
      <c r="L60" s="1">
        <f t="shared" si="5"/>
        <v>0.99998792800295899</v>
      </c>
      <c r="M60" s="8">
        <f t="shared" si="6"/>
        <v>0.99998792800295899</v>
      </c>
      <c r="N60" s="9">
        <f t="shared" si="7"/>
        <v>1.2071997041007698E-5</v>
      </c>
      <c r="O60" s="8">
        <f t="shared" si="8"/>
        <v>-1.2072069908150412E-5</v>
      </c>
      <c r="P60" s="9">
        <f t="shared" si="9"/>
        <v>100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H60">
        <v>2.8055533072246092E-2</v>
      </c>
      <c r="AI60">
        <v>1</v>
      </c>
      <c r="AJ60">
        <v>0</v>
      </c>
      <c r="AK60">
        <f t="shared" si="14"/>
        <v>54</v>
      </c>
      <c r="AL60">
        <f t="shared" si="15"/>
        <v>0</v>
      </c>
      <c r="AM60">
        <f t="shared" si="11"/>
        <v>0.27027027027027029</v>
      </c>
      <c r="AN60">
        <f t="shared" si="12"/>
        <v>1</v>
      </c>
      <c r="AO60">
        <f t="shared" si="13"/>
        <v>1.3513513513513487E-2</v>
      </c>
    </row>
    <row r="61" spans="1:41" ht="11.25" customHeight="1" x14ac:dyDescent="0.3">
      <c r="A61" s="1"/>
      <c r="B61" s="4">
        <v>1670</v>
      </c>
      <c r="C61" s="4">
        <v>0</v>
      </c>
      <c r="D61" s="1"/>
      <c r="E61" s="1"/>
      <c r="F61" s="1"/>
      <c r="G61" s="1">
        <f t="shared" si="0"/>
        <v>1385</v>
      </c>
      <c r="H61" s="8">
        <f t="shared" si="1"/>
        <v>0</v>
      </c>
      <c r="I61" s="1">
        <f t="shared" si="2"/>
        <v>1</v>
      </c>
      <c r="J61" s="9">
        <f t="shared" si="3"/>
        <v>1</v>
      </c>
      <c r="K61" s="1">
        <f t="shared" si="4"/>
        <v>0</v>
      </c>
      <c r="L61" s="1">
        <f t="shared" si="5"/>
        <v>7.9999936874403158E-6</v>
      </c>
      <c r="M61" s="8">
        <f t="shared" si="6"/>
        <v>7.9999936874403158E-6</v>
      </c>
      <c r="N61" s="9">
        <f t="shared" si="7"/>
        <v>0.99999200000631261</v>
      </c>
      <c r="O61" s="8">
        <f t="shared" si="8"/>
        <v>-8.0000256875110711E-6</v>
      </c>
      <c r="P61" s="9">
        <f t="shared" si="9"/>
        <v>100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H61">
        <v>3.7288143927772105E-2</v>
      </c>
      <c r="AI61">
        <v>1</v>
      </c>
      <c r="AJ61">
        <v>0</v>
      </c>
      <c r="AK61">
        <f t="shared" si="14"/>
        <v>55</v>
      </c>
      <c r="AL61">
        <f t="shared" si="15"/>
        <v>0</v>
      </c>
      <c r="AM61">
        <f t="shared" si="11"/>
        <v>0.2567567567567568</v>
      </c>
      <c r="AN61">
        <f t="shared" si="12"/>
        <v>1</v>
      </c>
      <c r="AO61">
        <f t="shared" si="13"/>
        <v>1.3513513513513598E-2</v>
      </c>
    </row>
    <row r="62" spans="1:41" ht="11.25" customHeight="1" x14ac:dyDescent="0.3">
      <c r="A62" s="1"/>
      <c r="B62" s="4">
        <v>1735</v>
      </c>
      <c r="C62" s="4">
        <v>1</v>
      </c>
      <c r="D62" s="1"/>
      <c r="E62" s="1"/>
      <c r="F62" s="1"/>
      <c r="G62" s="1">
        <f t="shared" si="0"/>
        <v>1670</v>
      </c>
      <c r="H62" s="8">
        <f t="shared" si="1"/>
        <v>0</v>
      </c>
      <c r="I62" s="1">
        <f t="shared" si="2"/>
        <v>1</v>
      </c>
      <c r="J62" s="9">
        <f t="shared" si="3"/>
        <v>1</v>
      </c>
      <c r="K62" s="1">
        <f t="shared" si="4"/>
        <v>0</v>
      </c>
      <c r="L62" s="1">
        <f t="shared" si="5"/>
        <v>0.55856129930576726</v>
      </c>
      <c r="M62" s="8">
        <f t="shared" si="6"/>
        <v>0.55856129930576726</v>
      </c>
      <c r="N62" s="9">
        <f t="shared" si="7"/>
        <v>0.44143870069423274</v>
      </c>
      <c r="O62" s="8">
        <f t="shared" si="8"/>
        <v>-0.81771611185241311</v>
      </c>
      <c r="P62" s="9">
        <f t="shared" si="9"/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H62">
        <v>4.3811477501300704E-2</v>
      </c>
      <c r="AI62">
        <v>1</v>
      </c>
      <c r="AJ62">
        <v>0</v>
      </c>
      <c r="AK62">
        <f t="shared" si="14"/>
        <v>56</v>
      </c>
      <c r="AL62">
        <f t="shared" si="15"/>
        <v>0</v>
      </c>
      <c r="AM62">
        <f t="shared" si="11"/>
        <v>0.2432432432432432</v>
      </c>
      <c r="AN62">
        <f t="shared" si="12"/>
        <v>1</v>
      </c>
      <c r="AO62">
        <f t="shared" si="13"/>
        <v>1.3513513513513487E-2</v>
      </c>
    </row>
    <row r="63" spans="1:41" ht="11.25" customHeight="1" x14ac:dyDescent="0.3">
      <c r="A63" s="1"/>
      <c r="B63" s="4">
        <v>1634</v>
      </c>
      <c r="C63" s="4">
        <v>0</v>
      </c>
      <c r="D63" s="1"/>
      <c r="E63" s="1"/>
      <c r="F63" s="1"/>
      <c r="G63" s="1">
        <f t="shared" si="0"/>
        <v>1735</v>
      </c>
      <c r="H63" s="8">
        <f t="shared" si="1"/>
        <v>1</v>
      </c>
      <c r="I63" s="1">
        <f t="shared" si="2"/>
        <v>0</v>
      </c>
      <c r="J63" s="9">
        <f t="shared" si="3"/>
        <v>1</v>
      </c>
      <c r="K63" s="1">
        <f t="shared" si="4"/>
        <v>1</v>
      </c>
      <c r="L63" s="1">
        <f t="shared" si="5"/>
        <v>0.95099756621925879</v>
      </c>
      <c r="M63" s="8">
        <f t="shared" si="6"/>
        <v>0.95099756621925879</v>
      </c>
      <c r="N63" s="9">
        <f t="shared" si="7"/>
        <v>4.9002433780741206E-2</v>
      </c>
      <c r="O63" s="8">
        <f t="shared" si="8"/>
        <v>-5.0243775620611573E-2</v>
      </c>
      <c r="P63" s="9">
        <f t="shared" si="9"/>
        <v>100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H63">
        <v>4.7468830575847096E-2</v>
      </c>
      <c r="AI63">
        <v>1</v>
      </c>
      <c r="AJ63">
        <v>0</v>
      </c>
      <c r="AK63">
        <f t="shared" si="14"/>
        <v>57</v>
      </c>
      <c r="AL63">
        <f t="shared" si="15"/>
        <v>0</v>
      </c>
      <c r="AM63">
        <f t="shared" si="11"/>
        <v>0.22972972972972971</v>
      </c>
      <c r="AN63">
        <f t="shared" si="12"/>
        <v>1</v>
      </c>
      <c r="AO63">
        <f t="shared" si="13"/>
        <v>1.3513513513513487E-2</v>
      </c>
    </row>
    <row r="64" spans="1:41" ht="11.25" customHeight="1" x14ac:dyDescent="0.3">
      <c r="A64" s="1"/>
      <c r="B64" s="4">
        <v>1777</v>
      </c>
      <c r="C64" s="4">
        <v>1</v>
      </c>
      <c r="D64" s="1"/>
      <c r="E64" s="1"/>
      <c r="F64" s="1"/>
      <c r="G64" s="1">
        <f t="shared" si="0"/>
        <v>1634</v>
      </c>
      <c r="H64" s="8">
        <f t="shared" si="1"/>
        <v>0</v>
      </c>
      <c r="I64" s="1">
        <f t="shared" si="2"/>
        <v>1</v>
      </c>
      <c r="J64" s="9">
        <f t="shared" si="3"/>
        <v>1</v>
      </c>
      <c r="K64" s="1">
        <f t="shared" si="4"/>
        <v>0</v>
      </c>
      <c r="L64" s="1">
        <f t="shared" si="5"/>
        <v>0.21808690055538918</v>
      </c>
      <c r="M64" s="8">
        <f t="shared" si="6"/>
        <v>0.21808690055538918</v>
      </c>
      <c r="N64" s="9">
        <f t="shared" si="7"/>
        <v>0.78191309944461085</v>
      </c>
      <c r="O64" s="8">
        <f t="shared" si="8"/>
        <v>-0.24601167064169011</v>
      </c>
      <c r="P64" s="9">
        <f t="shared" si="9"/>
        <v>100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H64">
        <v>4.7468830575847096E-2</v>
      </c>
      <c r="AI64">
        <v>1</v>
      </c>
      <c r="AJ64">
        <v>0</v>
      </c>
      <c r="AK64">
        <f t="shared" si="14"/>
        <v>58</v>
      </c>
      <c r="AL64">
        <f t="shared" si="15"/>
        <v>0</v>
      </c>
      <c r="AM64">
        <f t="shared" si="11"/>
        <v>0.21621621621621623</v>
      </c>
      <c r="AN64">
        <f t="shared" si="12"/>
        <v>1</v>
      </c>
      <c r="AO64">
        <f t="shared" si="13"/>
        <v>1.3513513513513487E-2</v>
      </c>
    </row>
    <row r="65" spans="1:41" ht="11.25" customHeight="1" x14ac:dyDescent="0.3">
      <c r="A65" s="1"/>
      <c r="B65" s="4">
        <v>1550</v>
      </c>
      <c r="C65" s="4">
        <v>0</v>
      </c>
      <c r="D65" s="1"/>
      <c r="E65" s="1"/>
      <c r="F65" s="1"/>
      <c r="G65" s="1">
        <f t="shared" si="0"/>
        <v>1777</v>
      </c>
      <c r="H65" s="8">
        <f t="shared" si="1"/>
        <v>1</v>
      </c>
      <c r="I65" s="1">
        <f t="shared" si="2"/>
        <v>0</v>
      </c>
      <c r="J65" s="9">
        <f t="shared" si="3"/>
        <v>1</v>
      </c>
      <c r="K65" s="1">
        <f t="shared" si="4"/>
        <v>1</v>
      </c>
      <c r="L65" s="1">
        <f t="shared" si="5"/>
        <v>0.99124941769866237</v>
      </c>
      <c r="M65" s="8">
        <f t="shared" si="6"/>
        <v>0.99124941769866237</v>
      </c>
      <c r="N65" s="9">
        <f t="shared" si="7"/>
        <v>8.7505823013376283E-3</v>
      </c>
      <c r="O65" s="8">
        <f t="shared" si="8"/>
        <v>-8.7890934747021747E-3</v>
      </c>
      <c r="P65" s="9">
        <f t="shared" si="9"/>
        <v>100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H65">
        <v>8.2339133782254076E-2</v>
      </c>
      <c r="AI65">
        <v>1</v>
      </c>
      <c r="AJ65">
        <v>0</v>
      </c>
      <c r="AK65">
        <f t="shared" si="14"/>
        <v>59</v>
      </c>
      <c r="AL65">
        <f t="shared" si="15"/>
        <v>0</v>
      </c>
      <c r="AM65">
        <f t="shared" si="11"/>
        <v>0.20270270270270274</v>
      </c>
      <c r="AN65">
        <f t="shared" si="12"/>
        <v>1</v>
      </c>
      <c r="AO65">
        <f t="shared" si="13"/>
        <v>1.3513513513513598E-2</v>
      </c>
    </row>
    <row r="66" spans="1:41" ht="11.25" customHeight="1" x14ac:dyDescent="0.3">
      <c r="A66" s="1"/>
      <c r="B66" s="4">
        <v>1715</v>
      </c>
      <c r="C66" s="4">
        <v>1</v>
      </c>
      <c r="D66" s="1"/>
      <c r="E66" s="1"/>
      <c r="F66" s="1"/>
      <c r="G66" s="1">
        <f t="shared" si="0"/>
        <v>1550</v>
      </c>
      <c r="H66" s="8">
        <f t="shared" si="1"/>
        <v>0</v>
      </c>
      <c r="I66" s="1">
        <f t="shared" si="2"/>
        <v>1</v>
      </c>
      <c r="J66" s="9">
        <f t="shared" si="3"/>
        <v>1</v>
      </c>
      <c r="K66" s="1">
        <f t="shared" si="4"/>
        <v>0</v>
      </c>
      <c r="L66" s="1">
        <f t="shared" si="5"/>
        <v>8.1201061306792697E-3</v>
      </c>
      <c r="M66" s="8">
        <f t="shared" si="6"/>
        <v>8.1201061306792697E-3</v>
      </c>
      <c r="N66" s="9">
        <f t="shared" si="7"/>
        <v>0.99187989386932074</v>
      </c>
      <c r="O66" s="8">
        <f t="shared" si="8"/>
        <v>-8.1532537559081894E-3</v>
      </c>
      <c r="P66" s="9">
        <f t="shared" si="9"/>
        <v>100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H66">
        <v>0.16044863511501542</v>
      </c>
      <c r="AI66">
        <v>1</v>
      </c>
      <c r="AJ66">
        <v>0</v>
      </c>
      <c r="AK66">
        <f t="shared" si="14"/>
        <v>60</v>
      </c>
      <c r="AL66">
        <f t="shared" si="15"/>
        <v>0</v>
      </c>
      <c r="AM66">
        <f t="shared" si="11"/>
        <v>0.18918918918918914</v>
      </c>
      <c r="AN66">
        <f t="shared" si="12"/>
        <v>1</v>
      </c>
      <c r="AO66">
        <f t="shared" si="13"/>
        <v>0</v>
      </c>
    </row>
    <row r="67" spans="1:41" ht="11.25" customHeight="1" x14ac:dyDescent="0.3">
      <c r="A67" s="1"/>
      <c r="B67" s="4">
        <v>1925</v>
      </c>
      <c r="C67" s="4">
        <v>1</v>
      </c>
      <c r="D67" s="1"/>
      <c r="E67" s="1"/>
      <c r="F67" s="1"/>
      <c r="G67" s="1">
        <f t="shared" si="0"/>
        <v>1715</v>
      </c>
      <c r="H67" s="8">
        <f t="shared" si="1"/>
        <v>1</v>
      </c>
      <c r="I67" s="1">
        <f t="shared" si="2"/>
        <v>0</v>
      </c>
      <c r="J67" s="9">
        <f t="shared" si="3"/>
        <v>1</v>
      </c>
      <c r="K67" s="1">
        <f t="shared" si="4"/>
        <v>1</v>
      </c>
      <c r="L67" s="1">
        <f t="shared" si="5"/>
        <v>0.89336126175470887</v>
      </c>
      <c r="M67" s="8">
        <f t="shared" si="6"/>
        <v>0.89336126175470887</v>
      </c>
      <c r="N67" s="9">
        <f t="shared" si="7"/>
        <v>0.10663873824529113</v>
      </c>
      <c r="O67" s="8">
        <f t="shared" si="8"/>
        <v>-0.11276423147577053</v>
      </c>
      <c r="P67" s="9">
        <f t="shared" si="9"/>
        <v>100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H67">
        <v>0.19736193635702443</v>
      </c>
      <c r="AI67">
        <v>0</v>
      </c>
      <c r="AJ67">
        <v>1</v>
      </c>
      <c r="AK67">
        <f t="shared" si="14"/>
        <v>60</v>
      </c>
      <c r="AL67">
        <f t="shared" si="15"/>
        <v>1</v>
      </c>
      <c r="AM67">
        <f t="shared" si="11"/>
        <v>0.18918918918918914</v>
      </c>
      <c r="AN67">
        <f t="shared" si="12"/>
        <v>0.98936170212765961</v>
      </c>
      <c r="AO67">
        <f t="shared" si="13"/>
        <v>1.3369752731454833E-2</v>
      </c>
    </row>
    <row r="68" spans="1:41" ht="11.25" customHeight="1" x14ac:dyDescent="0.3">
      <c r="A68" s="1"/>
      <c r="B68" s="4">
        <v>1842</v>
      </c>
      <c r="C68" s="4">
        <v>1</v>
      </c>
      <c r="D68" s="1"/>
      <c r="E68" s="1"/>
      <c r="F68" s="1"/>
      <c r="G68" s="1">
        <f t="shared" si="0"/>
        <v>1925</v>
      </c>
      <c r="H68" s="8">
        <f t="shared" si="1"/>
        <v>1</v>
      </c>
      <c r="I68" s="1">
        <f t="shared" si="2"/>
        <v>0</v>
      </c>
      <c r="J68" s="9">
        <f t="shared" si="3"/>
        <v>1</v>
      </c>
      <c r="K68" s="1">
        <f t="shared" si="4"/>
        <v>1</v>
      </c>
      <c r="L68" s="1">
        <f t="shared" si="5"/>
        <v>0.99998238190092115</v>
      </c>
      <c r="M68" s="8">
        <f t="shared" si="6"/>
        <v>0.99998238190092115</v>
      </c>
      <c r="N68" s="9">
        <f t="shared" si="7"/>
        <v>1.7618099078853255E-5</v>
      </c>
      <c r="O68" s="8">
        <f t="shared" si="8"/>
        <v>-1.7618254279383726E-5</v>
      </c>
      <c r="P68" s="9">
        <f t="shared" si="9"/>
        <v>100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H68">
        <v>0.21100887714587374</v>
      </c>
      <c r="AI68">
        <v>1</v>
      </c>
      <c r="AJ68">
        <v>0</v>
      </c>
      <c r="AK68">
        <f t="shared" si="14"/>
        <v>61</v>
      </c>
      <c r="AL68">
        <f t="shared" si="15"/>
        <v>1</v>
      </c>
      <c r="AM68">
        <f t="shared" si="11"/>
        <v>0.17567567567567566</v>
      </c>
      <c r="AN68">
        <f t="shared" si="12"/>
        <v>0.98936170212765961</v>
      </c>
      <c r="AO68">
        <f t="shared" si="13"/>
        <v>0</v>
      </c>
    </row>
    <row r="69" spans="1:41" ht="11.25" customHeight="1" x14ac:dyDescent="0.3">
      <c r="A69" s="1"/>
      <c r="B69" s="4">
        <v>1786</v>
      </c>
      <c r="C69" s="4">
        <v>1</v>
      </c>
      <c r="D69" s="1"/>
      <c r="E69" s="1"/>
      <c r="F69" s="1"/>
      <c r="G69" s="1">
        <f t="shared" si="0"/>
        <v>1842</v>
      </c>
      <c r="H69" s="8">
        <f t="shared" si="1"/>
        <v>1</v>
      </c>
      <c r="I69" s="1">
        <f t="shared" si="2"/>
        <v>0</v>
      </c>
      <c r="J69" s="9">
        <f t="shared" si="3"/>
        <v>1</v>
      </c>
      <c r="K69" s="1">
        <f t="shared" si="4"/>
        <v>1</v>
      </c>
      <c r="L69" s="1">
        <f t="shared" si="5"/>
        <v>0.99942476831674198</v>
      </c>
      <c r="M69" s="8">
        <f t="shared" si="6"/>
        <v>0.99942476831674198</v>
      </c>
      <c r="N69" s="9">
        <f t="shared" si="7"/>
        <v>5.752316832580151E-4</v>
      </c>
      <c r="O69" s="8">
        <f t="shared" si="8"/>
        <v>-5.7539719247653477E-4</v>
      </c>
      <c r="P69" s="9">
        <f t="shared" si="9"/>
        <v>100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H69">
        <v>0.21808690055538918</v>
      </c>
      <c r="AI69">
        <v>0</v>
      </c>
      <c r="AJ69">
        <v>1</v>
      </c>
      <c r="AK69">
        <f t="shared" si="14"/>
        <v>61</v>
      </c>
      <c r="AL69">
        <f t="shared" si="15"/>
        <v>2</v>
      </c>
      <c r="AM69">
        <f t="shared" si="11"/>
        <v>0.17567567567567566</v>
      </c>
      <c r="AN69">
        <f t="shared" si="12"/>
        <v>0.97872340425531912</v>
      </c>
      <c r="AO69">
        <f t="shared" si="13"/>
        <v>0</v>
      </c>
    </row>
    <row r="70" spans="1:41" ht="11.25" customHeight="1" x14ac:dyDescent="0.3">
      <c r="A70" s="1"/>
      <c r="B70" s="4">
        <v>1435</v>
      </c>
      <c r="C70" s="4">
        <v>0</v>
      </c>
      <c r="D70" s="1"/>
      <c r="E70" s="1"/>
      <c r="F70" s="1"/>
      <c r="G70" s="1">
        <f t="shared" si="0"/>
        <v>1786</v>
      </c>
      <c r="H70" s="8">
        <f t="shared" si="1"/>
        <v>1</v>
      </c>
      <c r="I70" s="1">
        <f t="shared" si="2"/>
        <v>0</v>
      </c>
      <c r="J70" s="9">
        <f t="shared" si="3"/>
        <v>1</v>
      </c>
      <c r="K70" s="1">
        <f t="shared" si="4"/>
        <v>1</v>
      </c>
      <c r="L70" s="1">
        <f t="shared" si="5"/>
        <v>0.9939875343231489</v>
      </c>
      <c r="M70" s="8">
        <f t="shared" si="6"/>
        <v>0.9939875343231489</v>
      </c>
      <c r="N70" s="9">
        <f t="shared" si="7"/>
        <v>6.0124656768510976E-3</v>
      </c>
      <c r="O70" s="8">
        <f t="shared" si="8"/>
        <v>-6.0306133265864512E-3</v>
      </c>
      <c r="P70" s="9">
        <f t="shared" si="9"/>
        <v>100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H70">
        <v>0.21808690055538918</v>
      </c>
      <c r="AI70">
        <v>0</v>
      </c>
      <c r="AJ70">
        <v>1</v>
      </c>
      <c r="AK70">
        <f t="shared" si="14"/>
        <v>61</v>
      </c>
      <c r="AL70">
        <f t="shared" si="15"/>
        <v>3</v>
      </c>
      <c r="AM70">
        <f t="shared" si="11"/>
        <v>0.17567567567567566</v>
      </c>
      <c r="AN70">
        <f t="shared" si="12"/>
        <v>0.96808510638297873</v>
      </c>
      <c r="AO70">
        <f t="shared" si="13"/>
        <v>1.3082231167337524E-2</v>
      </c>
    </row>
    <row r="71" spans="1:41" ht="11.25" customHeight="1" x14ac:dyDescent="0.3">
      <c r="A71" s="1"/>
      <c r="B71" s="4">
        <v>1387</v>
      </c>
      <c r="C71" s="4">
        <v>0</v>
      </c>
      <c r="D71" s="1"/>
      <c r="E71" s="1"/>
      <c r="F71" s="1"/>
      <c r="G71" s="1">
        <f t="shared" ref="G71:G134" si="16">B70</f>
        <v>1435</v>
      </c>
      <c r="H71" s="8">
        <f t="shared" ref="H71:H134" si="17">C70</f>
        <v>0</v>
      </c>
      <c r="I71" s="1">
        <f t="shared" ref="I71:I134" si="18">1-H71</f>
        <v>1</v>
      </c>
      <c r="J71" s="9">
        <f t="shared" ref="J71:J134" si="19">H71+I71</f>
        <v>1</v>
      </c>
      <c r="K71" s="1">
        <f t="shared" ref="K71:K134" si="20">IF(J71=0,"",H71/J71)</f>
        <v>0</v>
      </c>
      <c r="L71" s="1">
        <f t="shared" ref="L71:L134" si="21">1/(1+EXP(-$S$7-$S$8*G71))</f>
        <v>6.5341459552230996E-5</v>
      </c>
      <c r="M71" s="8">
        <f t="shared" ref="M71:M134" si="22">J71*L71</f>
        <v>6.5341459552230996E-5</v>
      </c>
      <c r="N71" s="9">
        <f t="shared" ref="N71:N134" si="23">J71-M71</f>
        <v>0.99993465854044772</v>
      </c>
      <c r="O71" s="8">
        <f t="shared" ref="O71:O134" si="24">IFERROR(J71*(K71*LN(L71)+(1-K71)*LN(1-L71)),0)</f>
        <v>-6.5343594398446344E-5</v>
      </c>
      <c r="P71" s="9">
        <f t="shared" ref="P71:P134" si="25">100*IF(L71&gt;=$AD$12,H71/J71,I71/J71)</f>
        <v>100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H71">
        <v>0.21808690055538918</v>
      </c>
      <c r="AI71">
        <v>1</v>
      </c>
      <c r="AJ71">
        <v>0</v>
      </c>
      <c r="AK71">
        <f t="shared" si="14"/>
        <v>62</v>
      </c>
      <c r="AL71">
        <f t="shared" si="15"/>
        <v>3</v>
      </c>
      <c r="AM71">
        <f t="shared" ref="AM71:AM134" si="26">1-AK71/AK$174</f>
        <v>0.16216216216216217</v>
      </c>
      <c r="AN71">
        <f t="shared" ref="AN71:AN134" si="27">1-AL71/AL$174</f>
        <v>0.96808510638297873</v>
      </c>
      <c r="AO71">
        <f t="shared" ref="AO71:AO134" si="28">(AM71-AM72)*AN71</f>
        <v>1.3082231167337524E-2</v>
      </c>
    </row>
    <row r="72" spans="1:41" ht="11.25" customHeight="1" x14ac:dyDescent="0.3">
      <c r="A72" s="1"/>
      <c r="B72" s="4">
        <v>1521</v>
      </c>
      <c r="C72" s="4">
        <v>0</v>
      </c>
      <c r="D72" s="1"/>
      <c r="E72" s="1"/>
      <c r="F72" s="1"/>
      <c r="G72" s="1">
        <f t="shared" si="16"/>
        <v>1387</v>
      </c>
      <c r="H72" s="8">
        <f t="shared" si="17"/>
        <v>0</v>
      </c>
      <c r="I72" s="1">
        <f t="shared" si="18"/>
        <v>1</v>
      </c>
      <c r="J72" s="9">
        <f t="shared" si="19"/>
        <v>1</v>
      </c>
      <c r="K72" s="1">
        <f t="shared" si="20"/>
        <v>0</v>
      </c>
      <c r="L72" s="1">
        <f t="shared" si="21"/>
        <v>8.7011028751255684E-6</v>
      </c>
      <c r="M72" s="8">
        <f t="shared" si="22"/>
        <v>8.7011028751255684E-6</v>
      </c>
      <c r="N72" s="9">
        <f t="shared" si="23"/>
        <v>0.9999912988971249</v>
      </c>
      <c r="O72" s="8">
        <f t="shared" si="24"/>
        <v>-8.7011407299123852E-6</v>
      </c>
      <c r="P72" s="9">
        <f t="shared" si="25"/>
        <v>100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H72">
        <v>0.21808690055538918</v>
      </c>
      <c r="AI72">
        <v>1</v>
      </c>
      <c r="AJ72">
        <v>0</v>
      </c>
      <c r="AK72">
        <f t="shared" ref="AK72:AK135" si="29">AK71+AI72</f>
        <v>63</v>
      </c>
      <c r="AL72">
        <f t="shared" ref="AL72:AL135" si="30">AL71+AJ72</f>
        <v>3</v>
      </c>
      <c r="AM72">
        <f t="shared" si="26"/>
        <v>0.14864864864864868</v>
      </c>
      <c r="AN72">
        <f t="shared" si="27"/>
        <v>0.96808510638297873</v>
      </c>
      <c r="AO72">
        <f t="shared" si="28"/>
        <v>0</v>
      </c>
    </row>
    <row r="73" spans="1:41" ht="11.25" customHeight="1" x14ac:dyDescent="0.3">
      <c r="A73" s="1"/>
      <c r="B73" s="4">
        <v>1975</v>
      </c>
      <c r="C73" s="4">
        <v>1</v>
      </c>
      <c r="D73" s="1"/>
      <c r="E73" s="1"/>
      <c r="F73" s="1"/>
      <c r="G73" s="1">
        <f t="shared" si="16"/>
        <v>1521</v>
      </c>
      <c r="H73" s="8">
        <f t="shared" si="17"/>
        <v>0</v>
      </c>
      <c r="I73" s="1">
        <f t="shared" si="18"/>
        <v>1</v>
      </c>
      <c r="J73" s="9">
        <f t="shared" si="19"/>
        <v>1</v>
      </c>
      <c r="K73" s="1">
        <f t="shared" si="20"/>
        <v>0</v>
      </c>
      <c r="L73" s="1">
        <f t="shared" si="21"/>
        <v>2.4155737777679909E-3</v>
      </c>
      <c r="M73" s="8">
        <f t="shared" si="22"/>
        <v>2.4155737777679909E-3</v>
      </c>
      <c r="N73" s="9">
        <f t="shared" si="23"/>
        <v>0.99758442622223198</v>
      </c>
      <c r="O73" s="8">
        <f t="shared" si="24"/>
        <v>-2.4184959829225408E-3</v>
      </c>
      <c r="P73" s="9">
        <f t="shared" si="25"/>
        <v>100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H73">
        <v>0.23275134150306809</v>
      </c>
      <c r="AI73">
        <v>0</v>
      </c>
      <c r="AJ73">
        <v>1</v>
      </c>
      <c r="AK73">
        <f t="shared" si="29"/>
        <v>63</v>
      </c>
      <c r="AL73">
        <f t="shared" si="30"/>
        <v>4</v>
      </c>
      <c r="AM73">
        <f t="shared" si="26"/>
        <v>0.14864864864864868</v>
      </c>
      <c r="AN73">
        <f t="shared" si="27"/>
        <v>0.95744680851063835</v>
      </c>
      <c r="AO73">
        <f t="shared" si="28"/>
        <v>1.2938470385278978E-2</v>
      </c>
    </row>
    <row r="74" spans="1:41" ht="11.25" customHeight="1" x14ac:dyDescent="0.3">
      <c r="A74" s="1"/>
      <c r="B74" s="4">
        <v>1435</v>
      </c>
      <c r="C74" s="4">
        <v>0</v>
      </c>
      <c r="D74" s="1"/>
      <c r="E74" s="1"/>
      <c r="F74" s="1"/>
      <c r="G74" s="1">
        <f t="shared" si="16"/>
        <v>1975</v>
      </c>
      <c r="H74" s="8">
        <f t="shared" si="17"/>
        <v>1</v>
      </c>
      <c r="I74" s="1">
        <f t="shared" si="18"/>
        <v>0</v>
      </c>
      <c r="J74" s="9">
        <f t="shared" si="19"/>
        <v>1</v>
      </c>
      <c r="K74" s="1">
        <f t="shared" si="20"/>
        <v>1</v>
      </c>
      <c r="L74" s="1">
        <f t="shared" si="21"/>
        <v>0.9999978430420835</v>
      </c>
      <c r="M74" s="8">
        <f t="shared" si="22"/>
        <v>0.9999978430420835</v>
      </c>
      <c r="N74" s="9">
        <f t="shared" si="23"/>
        <v>2.1569579164992803E-6</v>
      </c>
      <c r="O74" s="8">
        <f t="shared" si="24"/>
        <v>-2.1569602427363523E-6</v>
      </c>
      <c r="P74" s="9">
        <f t="shared" si="25"/>
        <v>100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H74">
        <v>0.38254555898899817</v>
      </c>
      <c r="AI74">
        <v>1</v>
      </c>
      <c r="AJ74">
        <v>0</v>
      </c>
      <c r="AK74">
        <f t="shared" si="29"/>
        <v>64</v>
      </c>
      <c r="AL74">
        <f t="shared" si="30"/>
        <v>4</v>
      </c>
      <c r="AM74">
        <f t="shared" si="26"/>
        <v>0.13513513513513509</v>
      </c>
      <c r="AN74">
        <f t="shared" si="27"/>
        <v>0.95744680851063835</v>
      </c>
      <c r="AO74">
        <f t="shared" si="28"/>
        <v>1.293847038527887E-2</v>
      </c>
    </row>
    <row r="75" spans="1:41" ht="11.25" customHeight="1" x14ac:dyDescent="0.3">
      <c r="A75" s="1"/>
      <c r="B75" s="4">
        <v>1714</v>
      </c>
      <c r="C75" s="4">
        <v>1</v>
      </c>
      <c r="D75" s="1"/>
      <c r="E75" s="1"/>
      <c r="F75" s="1"/>
      <c r="G75" s="1">
        <f t="shared" si="16"/>
        <v>1435</v>
      </c>
      <c r="H75" s="8">
        <f t="shared" si="17"/>
        <v>0</v>
      </c>
      <c r="I75" s="1">
        <f t="shared" si="18"/>
        <v>1</v>
      </c>
      <c r="J75" s="9">
        <f t="shared" si="19"/>
        <v>1</v>
      </c>
      <c r="K75" s="1">
        <f t="shared" si="20"/>
        <v>0</v>
      </c>
      <c r="L75" s="1">
        <f t="shared" si="21"/>
        <v>6.5341459552230996E-5</v>
      </c>
      <c r="M75" s="8">
        <f t="shared" si="22"/>
        <v>6.5341459552230996E-5</v>
      </c>
      <c r="N75" s="9">
        <f t="shared" si="23"/>
        <v>0.99993465854044772</v>
      </c>
      <c r="O75" s="8">
        <f t="shared" si="24"/>
        <v>-6.5343594398446344E-5</v>
      </c>
      <c r="P75" s="9">
        <f t="shared" si="25"/>
        <v>100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H75">
        <v>0.39251501568827701</v>
      </c>
      <c r="AI75">
        <v>1</v>
      </c>
      <c r="AJ75">
        <v>0</v>
      </c>
      <c r="AK75">
        <f t="shared" si="29"/>
        <v>65</v>
      </c>
      <c r="AL75">
        <f t="shared" si="30"/>
        <v>4</v>
      </c>
      <c r="AM75">
        <f t="shared" si="26"/>
        <v>0.1216216216216216</v>
      </c>
      <c r="AN75">
        <f t="shared" si="27"/>
        <v>0.95744680851063835</v>
      </c>
      <c r="AO75">
        <f t="shared" si="28"/>
        <v>1.293847038527887E-2</v>
      </c>
    </row>
    <row r="76" spans="1:41" ht="11.25" customHeight="1" x14ac:dyDescent="0.3">
      <c r="A76" s="1"/>
      <c r="B76" s="4">
        <v>1634</v>
      </c>
      <c r="C76" s="4">
        <v>1</v>
      </c>
      <c r="D76" s="1"/>
      <c r="E76" s="1"/>
      <c r="F76" s="1"/>
      <c r="G76" s="1">
        <f t="shared" si="16"/>
        <v>1714</v>
      </c>
      <c r="H76" s="8">
        <f t="shared" si="17"/>
        <v>1</v>
      </c>
      <c r="I76" s="1">
        <f t="shared" si="18"/>
        <v>0</v>
      </c>
      <c r="J76" s="9">
        <f t="shared" si="19"/>
        <v>1</v>
      </c>
      <c r="K76" s="1">
        <f t="shared" si="20"/>
        <v>1</v>
      </c>
      <c r="L76" s="1">
        <f t="shared" si="21"/>
        <v>0.88929296491074239</v>
      </c>
      <c r="M76" s="8">
        <f t="shared" si="22"/>
        <v>0.88929296491074239</v>
      </c>
      <c r="N76" s="9">
        <f t="shared" si="23"/>
        <v>0.11070703508925761</v>
      </c>
      <c r="O76" s="8">
        <f t="shared" si="24"/>
        <v>-0.11732855342449545</v>
      </c>
      <c r="P76" s="9">
        <f t="shared" si="25"/>
        <v>100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H76">
        <v>0.41271742579387904</v>
      </c>
      <c r="AI76">
        <v>1</v>
      </c>
      <c r="AJ76">
        <v>0</v>
      </c>
      <c r="AK76">
        <f t="shared" si="29"/>
        <v>66</v>
      </c>
      <c r="AL76">
        <f t="shared" si="30"/>
        <v>4</v>
      </c>
      <c r="AM76">
        <f t="shared" si="26"/>
        <v>0.10810810810810811</v>
      </c>
      <c r="AN76">
        <f t="shared" si="27"/>
        <v>0.95744680851063835</v>
      </c>
      <c r="AO76">
        <f t="shared" si="28"/>
        <v>0</v>
      </c>
    </row>
    <row r="77" spans="1:41" ht="11.25" customHeight="1" x14ac:dyDescent="0.3">
      <c r="A77" s="1"/>
      <c r="B77" s="4">
        <v>1464</v>
      </c>
      <c r="C77" s="4">
        <v>0</v>
      </c>
      <c r="D77" s="1"/>
      <c r="E77" s="1"/>
      <c r="F77" s="1"/>
      <c r="G77" s="1">
        <f t="shared" si="16"/>
        <v>1634</v>
      </c>
      <c r="H77" s="8">
        <f t="shared" si="17"/>
        <v>1</v>
      </c>
      <c r="I77" s="1">
        <f t="shared" si="18"/>
        <v>0</v>
      </c>
      <c r="J77" s="9">
        <f t="shared" si="19"/>
        <v>1</v>
      </c>
      <c r="K77" s="1">
        <f t="shared" si="20"/>
        <v>1</v>
      </c>
      <c r="L77" s="1">
        <f t="shared" si="21"/>
        <v>0.21808690055538918</v>
      </c>
      <c r="M77" s="8">
        <f t="shared" si="22"/>
        <v>0.21808690055538918</v>
      </c>
      <c r="N77" s="9">
        <f t="shared" si="23"/>
        <v>0.78191309944461085</v>
      </c>
      <c r="O77" s="8">
        <f t="shared" si="24"/>
        <v>-1.522861669222576</v>
      </c>
      <c r="P77" s="9">
        <f t="shared" si="25"/>
        <v>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H77">
        <v>0.47484282825250002</v>
      </c>
      <c r="AI77">
        <v>0</v>
      </c>
      <c r="AJ77">
        <v>1</v>
      </c>
      <c r="AK77">
        <f t="shared" si="29"/>
        <v>66</v>
      </c>
      <c r="AL77">
        <f t="shared" si="30"/>
        <v>5</v>
      </c>
      <c r="AM77">
        <f t="shared" si="26"/>
        <v>0.10810810810810811</v>
      </c>
      <c r="AN77">
        <f t="shared" si="27"/>
        <v>0.94680851063829785</v>
      </c>
      <c r="AO77">
        <f t="shared" si="28"/>
        <v>0</v>
      </c>
    </row>
    <row r="78" spans="1:41" ht="11.25" customHeight="1" x14ac:dyDescent="0.3">
      <c r="A78" s="1"/>
      <c r="B78" s="4">
        <v>1794</v>
      </c>
      <c r="C78" s="4">
        <v>1</v>
      </c>
      <c r="D78" s="1"/>
      <c r="E78" s="1"/>
      <c r="F78" s="1"/>
      <c r="G78" s="1">
        <f t="shared" si="16"/>
        <v>1464</v>
      </c>
      <c r="H78" s="8">
        <f t="shared" si="17"/>
        <v>0</v>
      </c>
      <c r="I78" s="1">
        <f t="shared" si="18"/>
        <v>1</v>
      </c>
      <c r="J78" s="9">
        <f t="shared" si="19"/>
        <v>1</v>
      </c>
      <c r="K78" s="1">
        <f t="shared" si="20"/>
        <v>0</v>
      </c>
      <c r="L78" s="1">
        <f t="shared" si="21"/>
        <v>2.2087839885218718E-4</v>
      </c>
      <c r="M78" s="8">
        <f t="shared" si="22"/>
        <v>2.2087839885218718E-4</v>
      </c>
      <c r="N78" s="9">
        <f t="shared" si="23"/>
        <v>0.99977912160114779</v>
      </c>
      <c r="O78" s="8">
        <f t="shared" si="24"/>
        <v>-2.2090279607836166E-4</v>
      </c>
      <c r="P78" s="9">
        <f t="shared" si="25"/>
        <v>100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H78">
        <v>0.48532699813309166</v>
      </c>
      <c r="AI78">
        <v>0</v>
      </c>
      <c r="AJ78">
        <v>1</v>
      </c>
      <c r="AK78">
        <f t="shared" si="29"/>
        <v>66</v>
      </c>
      <c r="AL78">
        <f t="shared" si="30"/>
        <v>6</v>
      </c>
      <c r="AM78">
        <f t="shared" si="26"/>
        <v>0.10810810810810811</v>
      </c>
      <c r="AN78">
        <f t="shared" si="27"/>
        <v>0.93617021276595747</v>
      </c>
      <c r="AO78">
        <f t="shared" si="28"/>
        <v>0</v>
      </c>
    </row>
    <row r="79" spans="1:41" ht="11.25" customHeight="1" x14ac:dyDescent="0.3">
      <c r="A79" s="1"/>
      <c r="B79" s="4">
        <v>1855</v>
      </c>
      <c r="C79" s="4">
        <v>1</v>
      </c>
      <c r="D79" s="1"/>
      <c r="E79" s="1"/>
      <c r="F79" s="1"/>
      <c r="G79" s="1">
        <f t="shared" si="16"/>
        <v>1794</v>
      </c>
      <c r="H79" s="8">
        <f t="shared" si="17"/>
        <v>1</v>
      </c>
      <c r="I79" s="1">
        <f t="shared" si="18"/>
        <v>0</v>
      </c>
      <c r="J79" s="9">
        <f t="shared" si="19"/>
        <v>1</v>
      </c>
      <c r="K79" s="1">
        <f t="shared" si="20"/>
        <v>1</v>
      </c>
      <c r="L79" s="1">
        <f t="shared" si="21"/>
        <v>0.99569613501252707</v>
      </c>
      <c r="M79" s="8">
        <f t="shared" si="22"/>
        <v>0.99569613501252707</v>
      </c>
      <c r="N79" s="9">
        <f t="shared" si="23"/>
        <v>4.3038649874729273E-3</v>
      </c>
      <c r="O79" s="8">
        <f t="shared" si="24"/>
        <v>-4.3131532743234668E-3</v>
      </c>
      <c r="P79" s="9">
        <f t="shared" si="25"/>
        <v>100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H79">
        <v>0.49582409765550461</v>
      </c>
      <c r="AI79">
        <v>0</v>
      </c>
      <c r="AJ79">
        <v>1</v>
      </c>
      <c r="AK79">
        <f t="shared" si="29"/>
        <v>66</v>
      </c>
      <c r="AL79">
        <f t="shared" si="30"/>
        <v>7</v>
      </c>
      <c r="AM79">
        <f t="shared" si="26"/>
        <v>0.10810810810810811</v>
      </c>
      <c r="AN79">
        <f t="shared" si="27"/>
        <v>0.92553191489361697</v>
      </c>
      <c r="AO79">
        <f t="shared" si="28"/>
        <v>1.2507188039102907E-2</v>
      </c>
    </row>
    <row r="80" spans="1:41" ht="11.25" customHeight="1" x14ac:dyDescent="0.3">
      <c r="A80" s="1"/>
      <c r="B80" s="4">
        <v>1953</v>
      </c>
      <c r="C80" s="4">
        <v>1</v>
      </c>
      <c r="D80" s="1"/>
      <c r="E80" s="1"/>
      <c r="F80" s="1"/>
      <c r="G80" s="1">
        <f t="shared" si="16"/>
        <v>1855</v>
      </c>
      <c r="H80" s="8">
        <f t="shared" si="17"/>
        <v>1</v>
      </c>
      <c r="I80" s="1">
        <f t="shared" si="18"/>
        <v>0</v>
      </c>
      <c r="J80" s="9">
        <f t="shared" si="19"/>
        <v>1</v>
      </c>
      <c r="K80" s="1">
        <f t="shared" si="20"/>
        <v>1</v>
      </c>
      <c r="L80" s="1">
        <f t="shared" si="21"/>
        <v>0.99966673042663845</v>
      </c>
      <c r="M80" s="8">
        <f t="shared" si="22"/>
        <v>0.99966673042663845</v>
      </c>
      <c r="N80" s="9">
        <f t="shared" si="23"/>
        <v>3.3326957336154983E-4</v>
      </c>
      <c r="O80" s="8">
        <f t="shared" si="24"/>
        <v>-3.3332512000749492E-4</v>
      </c>
      <c r="P80" s="9">
        <f t="shared" si="25"/>
        <v>100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H80">
        <v>0.49582409765550461</v>
      </c>
      <c r="AI80">
        <v>1</v>
      </c>
      <c r="AJ80">
        <v>0</v>
      </c>
      <c r="AK80">
        <f t="shared" si="29"/>
        <v>67</v>
      </c>
      <c r="AL80">
        <f t="shared" si="30"/>
        <v>7</v>
      </c>
      <c r="AM80">
        <f t="shared" si="26"/>
        <v>9.4594594594594628E-2</v>
      </c>
      <c r="AN80">
        <f t="shared" si="27"/>
        <v>0.92553191489361697</v>
      </c>
      <c r="AO80">
        <f t="shared" si="28"/>
        <v>1.250718803910301E-2</v>
      </c>
    </row>
    <row r="81" spans="1:41" ht="11.25" customHeight="1" x14ac:dyDescent="0.3">
      <c r="A81" s="1"/>
      <c r="B81" s="4">
        <v>1469</v>
      </c>
      <c r="C81" s="4">
        <v>0</v>
      </c>
      <c r="D81" s="1"/>
      <c r="E81" s="1"/>
      <c r="F81" s="1"/>
      <c r="G81" s="1">
        <f t="shared" si="16"/>
        <v>1953</v>
      </c>
      <c r="H81" s="8">
        <f t="shared" si="17"/>
        <v>1</v>
      </c>
      <c r="I81" s="1">
        <f t="shared" si="18"/>
        <v>0</v>
      </c>
      <c r="J81" s="9">
        <f t="shared" si="19"/>
        <v>1</v>
      </c>
      <c r="K81" s="1">
        <f t="shared" si="20"/>
        <v>1</v>
      </c>
      <c r="L81" s="1">
        <f t="shared" si="21"/>
        <v>0.99999456530910169</v>
      </c>
      <c r="M81" s="8">
        <f t="shared" si="22"/>
        <v>0.99999456530910169</v>
      </c>
      <c r="N81" s="9">
        <f t="shared" si="23"/>
        <v>5.4346908983093911E-6</v>
      </c>
      <c r="O81" s="8">
        <f t="shared" si="24"/>
        <v>-5.4347056662954771E-6</v>
      </c>
      <c r="P81" s="9">
        <f t="shared" si="25"/>
        <v>100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H81">
        <v>0.51682008471532215</v>
      </c>
      <c r="AI81">
        <v>1</v>
      </c>
      <c r="AJ81">
        <v>0</v>
      </c>
      <c r="AK81">
        <f t="shared" si="29"/>
        <v>68</v>
      </c>
      <c r="AL81">
        <f t="shared" si="30"/>
        <v>7</v>
      </c>
      <c r="AM81">
        <f t="shared" si="26"/>
        <v>8.108108108108103E-2</v>
      </c>
      <c r="AN81">
        <f t="shared" si="27"/>
        <v>0.92553191489361697</v>
      </c>
      <c r="AO81">
        <f t="shared" si="28"/>
        <v>1.2507188039102907E-2</v>
      </c>
    </row>
    <row r="82" spans="1:41" ht="11.25" customHeight="1" x14ac:dyDescent="0.3">
      <c r="A82" s="1"/>
      <c r="B82" s="4">
        <v>1663</v>
      </c>
      <c r="C82" s="4">
        <v>1</v>
      </c>
      <c r="D82" s="1"/>
      <c r="E82" s="1"/>
      <c r="F82" s="1"/>
      <c r="G82" s="1">
        <f t="shared" si="16"/>
        <v>1469</v>
      </c>
      <c r="H82" s="8">
        <f t="shared" si="17"/>
        <v>0</v>
      </c>
      <c r="I82" s="1">
        <f t="shared" si="18"/>
        <v>1</v>
      </c>
      <c r="J82" s="9">
        <f t="shared" si="19"/>
        <v>1</v>
      </c>
      <c r="K82" s="1">
        <f t="shared" si="20"/>
        <v>0</v>
      </c>
      <c r="L82" s="1">
        <f t="shared" si="21"/>
        <v>2.7248539937196816E-4</v>
      </c>
      <c r="M82" s="8">
        <f t="shared" si="22"/>
        <v>2.7248539937196816E-4</v>
      </c>
      <c r="N82" s="9">
        <f t="shared" si="23"/>
        <v>0.99972751460062803</v>
      </c>
      <c r="O82" s="8">
        <f t="shared" si="24"/>
        <v>-2.7252253026364146E-4</v>
      </c>
      <c r="P82" s="9">
        <f t="shared" si="25"/>
        <v>100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H82">
        <v>0.55856129930576726</v>
      </c>
      <c r="AI82">
        <v>1</v>
      </c>
      <c r="AJ82">
        <v>0</v>
      </c>
      <c r="AK82">
        <f t="shared" si="29"/>
        <v>69</v>
      </c>
      <c r="AL82">
        <f t="shared" si="30"/>
        <v>7</v>
      </c>
      <c r="AM82">
        <f t="shared" si="26"/>
        <v>6.7567567567567544E-2</v>
      </c>
      <c r="AN82">
        <f t="shared" si="27"/>
        <v>0.92553191489361697</v>
      </c>
      <c r="AO82">
        <f t="shared" si="28"/>
        <v>0</v>
      </c>
    </row>
    <row r="83" spans="1:41" ht="11.25" customHeight="1" x14ac:dyDescent="0.3">
      <c r="A83" s="1"/>
      <c r="B83" s="4">
        <v>1907</v>
      </c>
      <c r="C83" s="4">
        <v>1</v>
      </c>
      <c r="D83" s="1"/>
      <c r="E83" s="1"/>
      <c r="F83" s="1"/>
      <c r="G83" s="1">
        <f t="shared" si="16"/>
        <v>1663</v>
      </c>
      <c r="H83" s="8">
        <f t="shared" si="17"/>
        <v>1</v>
      </c>
      <c r="I83" s="1">
        <f t="shared" si="18"/>
        <v>0</v>
      </c>
      <c r="J83" s="9">
        <f t="shared" si="19"/>
        <v>1</v>
      </c>
      <c r="K83" s="1">
        <f t="shared" si="20"/>
        <v>1</v>
      </c>
      <c r="L83" s="1">
        <f t="shared" si="21"/>
        <v>0.48532699813309166</v>
      </c>
      <c r="M83" s="8">
        <f t="shared" si="22"/>
        <v>0.48532699813309166</v>
      </c>
      <c r="N83" s="9">
        <f t="shared" si="23"/>
        <v>0.51467300186690834</v>
      </c>
      <c r="O83" s="8">
        <f t="shared" si="24"/>
        <v>-0.72293239227601169</v>
      </c>
      <c r="P83" s="9">
        <f t="shared" si="25"/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H83">
        <v>0.59949098691239955</v>
      </c>
      <c r="AI83">
        <v>0</v>
      </c>
      <c r="AJ83">
        <v>1</v>
      </c>
      <c r="AK83">
        <f t="shared" si="29"/>
        <v>69</v>
      </c>
      <c r="AL83">
        <f t="shared" si="30"/>
        <v>8</v>
      </c>
      <c r="AM83">
        <f t="shared" si="26"/>
        <v>6.7567567567567544E-2</v>
      </c>
      <c r="AN83">
        <f t="shared" si="27"/>
        <v>0.91489361702127658</v>
      </c>
      <c r="AO83">
        <f t="shared" si="28"/>
        <v>1.2363427257044254E-2</v>
      </c>
    </row>
    <row r="84" spans="1:41" ht="11.25" customHeight="1" x14ac:dyDescent="0.3">
      <c r="A84" s="1"/>
      <c r="B84" s="4">
        <v>1990</v>
      </c>
      <c r="C84" s="4">
        <v>1</v>
      </c>
      <c r="D84" s="1"/>
      <c r="E84" s="1"/>
      <c r="F84" s="1"/>
      <c r="G84" s="1">
        <f t="shared" si="16"/>
        <v>1907</v>
      </c>
      <c r="H84" s="8">
        <f t="shared" si="17"/>
        <v>1</v>
      </c>
      <c r="I84" s="1">
        <f t="shared" si="18"/>
        <v>0</v>
      </c>
      <c r="J84" s="9">
        <f t="shared" si="19"/>
        <v>1</v>
      </c>
      <c r="K84" s="1">
        <f t="shared" si="20"/>
        <v>1</v>
      </c>
      <c r="L84" s="1">
        <f t="shared" si="21"/>
        <v>0.99996247548608019</v>
      </c>
      <c r="M84" s="8">
        <f t="shared" si="22"/>
        <v>0.99996247548608019</v>
      </c>
      <c r="N84" s="9">
        <f t="shared" si="23"/>
        <v>3.7524513919806601E-5</v>
      </c>
      <c r="O84" s="8">
        <f t="shared" si="24"/>
        <v>-3.7525217981992175E-5</v>
      </c>
      <c r="P84" s="9">
        <f t="shared" si="25"/>
        <v>100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H84">
        <v>0.59949098691239955</v>
      </c>
      <c r="AI84">
        <v>1</v>
      </c>
      <c r="AJ84">
        <v>0</v>
      </c>
      <c r="AK84">
        <f t="shared" si="29"/>
        <v>70</v>
      </c>
      <c r="AL84">
        <f t="shared" si="30"/>
        <v>8</v>
      </c>
      <c r="AM84">
        <f t="shared" si="26"/>
        <v>5.4054054054054057E-2</v>
      </c>
      <c r="AN84">
        <f t="shared" si="27"/>
        <v>0.91489361702127658</v>
      </c>
      <c r="AO84">
        <f t="shared" si="28"/>
        <v>0</v>
      </c>
    </row>
    <row r="85" spans="1:41" ht="11.25" customHeight="1" x14ac:dyDescent="0.3">
      <c r="A85" s="1"/>
      <c r="B85" s="4">
        <v>1542</v>
      </c>
      <c r="C85" s="4">
        <v>0</v>
      </c>
      <c r="D85" s="1"/>
      <c r="E85" s="1"/>
      <c r="F85" s="1"/>
      <c r="G85" s="1">
        <f t="shared" si="16"/>
        <v>1990</v>
      </c>
      <c r="H85" s="8">
        <f t="shared" si="17"/>
        <v>1</v>
      </c>
      <c r="I85" s="1">
        <f t="shared" si="18"/>
        <v>0</v>
      </c>
      <c r="J85" s="9">
        <f t="shared" si="19"/>
        <v>1</v>
      </c>
      <c r="K85" s="1">
        <f t="shared" si="20"/>
        <v>1</v>
      </c>
      <c r="L85" s="1">
        <f t="shared" si="21"/>
        <v>0.99999885130459865</v>
      </c>
      <c r="M85" s="8">
        <f t="shared" si="22"/>
        <v>0.99999885130459865</v>
      </c>
      <c r="N85" s="9">
        <f t="shared" si="23"/>
        <v>1.148695401353983E-6</v>
      </c>
      <c r="O85" s="8">
        <f t="shared" si="24"/>
        <v>-1.1486960611050508E-6</v>
      </c>
      <c r="P85" s="9">
        <f t="shared" si="25"/>
        <v>100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H85">
        <v>0.60953297723137878</v>
      </c>
      <c r="AI85">
        <v>0</v>
      </c>
      <c r="AJ85">
        <v>1</v>
      </c>
      <c r="AK85">
        <f t="shared" si="29"/>
        <v>70</v>
      </c>
      <c r="AL85">
        <f t="shared" si="30"/>
        <v>9</v>
      </c>
      <c r="AM85">
        <f t="shared" si="26"/>
        <v>5.4054054054054057E-2</v>
      </c>
      <c r="AN85">
        <f t="shared" si="27"/>
        <v>0.9042553191489362</v>
      </c>
      <c r="AO85">
        <f t="shared" si="28"/>
        <v>1.22196664749856E-2</v>
      </c>
    </row>
    <row r="86" spans="1:41" ht="11.25" customHeight="1" x14ac:dyDescent="0.3">
      <c r="A86" s="1"/>
      <c r="B86" s="4">
        <v>1808</v>
      </c>
      <c r="C86" s="4">
        <v>1</v>
      </c>
      <c r="D86" s="1"/>
      <c r="E86" s="1"/>
      <c r="F86" s="1"/>
      <c r="G86" s="1">
        <f t="shared" si="16"/>
        <v>1542</v>
      </c>
      <c r="H86" s="8">
        <f t="shared" si="17"/>
        <v>0</v>
      </c>
      <c r="I86" s="1">
        <f t="shared" si="18"/>
        <v>1</v>
      </c>
      <c r="J86" s="9">
        <f t="shared" si="19"/>
        <v>1</v>
      </c>
      <c r="K86" s="1">
        <f t="shared" si="20"/>
        <v>0</v>
      </c>
      <c r="L86" s="1">
        <f t="shared" si="21"/>
        <v>5.8160683777946738E-3</v>
      </c>
      <c r="M86" s="8">
        <f t="shared" si="22"/>
        <v>5.8160683777946738E-3</v>
      </c>
      <c r="N86" s="9">
        <f t="shared" si="23"/>
        <v>0.99418393162220531</v>
      </c>
      <c r="O86" s="8">
        <f t="shared" si="24"/>
        <v>-5.8330475702528146E-3</v>
      </c>
      <c r="P86" s="9">
        <f t="shared" si="25"/>
        <v>100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H86">
        <v>0.64870893355512949</v>
      </c>
      <c r="AI86">
        <v>1</v>
      </c>
      <c r="AJ86">
        <v>0</v>
      </c>
      <c r="AK86">
        <f t="shared" si="29"/>
        <v>71</v>
      </c>
      <c r="AL86">
        <f t="shared" si="30"/>
        <v>9</v>
      </c>
      <c r="AM86">
        <f t="shared" si="26"/>
        <v>4.0540540540540571E-2</v>
      </c>
      <c r="AN86">
        <f t="shared" si="27"/>
        <v>0.9042553191489362</v>
      </c>
      <c r="AO86">
        <f t="shared" si="28"/>
        <v>0</v>
      </c>
    </row>
    <row r="87" spans="1:41" ht="11.25" customHeight="1" x14ac:dyDescent="0.3">
      <c r="A87" s="1"/>
      <c r="B87" s="4">
        <v>1966</v>
      </c>
      <c r="C87" s="4">
        <v>1</v>
      </c>
      <c r="D87" s="1"/>
      <c r="E87" s="1"/>
      <c r="F87" s="1"/>
      <c r="G87" s="1">
        <f t="shared" si="16"/>
        <v>1808</v>
      </c>
      <c r="H87" s="8">
        <f t="shared" si="17"/>
        <v>1</v>
      </c>
      <c r="I87" s="1">
        <f t="shared" si="18"/>
        <v>0</v>
      </c>
      <c r="J87" s="9">
        <f t="shared" si="19"/>
        <v>1</v>
      </c>
      <c r="K87" s="1">
        <f t="shared" si="20"/>
        <v>1</v>
      </c>
      <c r="L87" s="1">
        <f t="shared" si="21"/>
        <v>0.99760505406990518</v>
      </c>
      <c r="M87" s="8">
        <f t="shared" si="22"/>
        <v>0.99760505406990518</v>
      </c>
      <c r="N87" s="9">
        <f t="shared" si="23"/>
        <v>2.3949459300948162E-3</v>
      </c>
      <c r="O87" s="8">
        <f t="shared" si="24"/>
        <v>-2.3978184002892166E-3</v>
      </c>
      <c r="P87" s="9">
        <f t="shared" si="25"/>
        <v>100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H87">
        <v>0.70378725837361988</v>
      </c>
      <c r="AI87">
        <v>0</v>
      </c>
      <c r="AJ87">
        <v>1</v>
      </c>
      <c r="AK87">
        <f t="shared" si="29"/>
        <v>71</v>
      </c>
      <c r="AL87">
        <f t="shared" si="30"/>
        <v>10</v>
      </c>
      <c r="AM87">
        <f t="shared" si="26"/>
        <v>4.0540540540540571E-2</v>
      </c>
      <c r="AN87">
        <f t="shared" si="27"/>
        <v>0.8936170212765957</v>
      </c>
      <c r="AO87">
        <f t="shared" si="28"/>
        <v>0</v>
      </c>
    </row>
    <row r="88" spans="1:41" ht="11.25" customHeight="1" x14ac:dyDescent="0.3">
      <c r="A88" s="1"/>
      <c r="B88" s="4">
        <v>1679</v>
      </c>
      <c r="C88" s="4">
        <v>0</v>
      </c>
      <c r="D88" s="1"/>
      <c r="E88" s="1"/>
      <c r="F88" s="1"/>
      <c r="G88" s="1">
        <f t="shared" si="16"/>
        <v>1966</v>
      </c>
      <c r="H88" s="8">
        <f t="shared" si="17"/>
        <v>1</v>
      </c>
      <c r="I88" s="1">
        <f t="shared" si="18"/>
        <v>0</v>
      </c>
      <c r="J88" s="9">
        <f t="shared" si="19"/>
        <v>1</v>
      </c>
      <c r="K88" s="1">
        <f t="shared" si="20"/>
        <v>1</v>
      </c>
      <c r="L88" s="1">
        <f t="shared" si="21"/>
        <v>0.99999685208079003</v>
      </c>
      <c r="M88" s="8">
        <f t="shared" si="22"/>
        <v>0.99999685208079003</v>
      </c>
      <c r="N88" s="9">
        <f t="shared" si="23"/>
        <v>3.1479192099670428E-6</v>
      </c>
      <c r="O88" s="8">
        <f t="shared" si="24"/>
        <v>-3.147924164675117E-6</v>
      </c>
      <c r="P88" s="9">
        <f t="shared" si="25"/>
        <v>100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H88">
        <v>0.72099609362133743</v>
      </c>
      <c r="AI88">
        <v>0</v>
      </c>
      <c r="AJ88">
        <v>1</v>
      </c>
      <c r="AK88">
        <f t="shared" si="29"/>
        <v>71</v>
      </c>
      <c r="AL88">
        <f t="shared" si="30"/>
        <v>11</v>
      </c>
      <c r="AM88">
        <f t="shared" si="26"/>
        <v>4.0540540540540571E-2</v>
      </c>
      <c r="AN88">
        <f t="shared" si="27"/>
        <v>0.88297872340425532</v>
      </c>
      <c r="AO88">
        <f t="shared" si="28"/>
        <v>0</v>
      </c>
    </row>
    <row r="89" spans="1:41" ht="11.25" customHeight="1" x14ac:dyDescent="0.3">
      <c r="A89" s="1"/>
      <c r="B89" s="4">
        <v>2021</v>
      </c>
      <c r="C89" s="4">
        <v>1</v>
      </c>
      <c r="D89" s="1"/>
      <c r="E89" s="1"/>
      <c r="F89" s="1"/>
      <c r="G89" s="1">
        <f t="shared" si="16"/>
        <v>1679</v>
      </c>
      <c r="H89" s="8">
        <f t="shared" si="17"/>
        <v>0</v>
      </c>
      <c r="I89" s="1">
        <f t="shared" si="18"/>
        <v>1</v>
      </c>
      <c r="J89" s="9">
        <f t="shared" si="19"/>
        <v>1</v>
      </c>
      <c r="K89" s="1">
        <f t="shared" si="20"/>
        <v>0</v>
      </c>
      <c r="L89" s="1">
        <f t="shared" si="21"/>
        <v>0.64870893355512949</v>
      </c>
      <c r="M89" s="8">
        <f t="shared" si="22"/>
        <v>0.64870893355512949</v>
      </c>
      <c r="N89" s="9">
        <f t="shared" si="23"/>
        <v>0.35129106644487051</v>
      </c>
      <c r="O89" s="8">
        <f t="shared" si="24"/>
        <v>-1.0461401500226857</v>
      </c>
      <c r="P89" s="9">
        <f t="shared" si="25"/>
        <v>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H89">
        <v>0.72099609362133743</v>
      </c>
      <c r="AI89">
        <v>0</v>
      </c>
      <c r="AJ89">
        <v>1</v>
      </c>
      <c r="AK89">
        <f t="shared" si="29"/>
        <v>71</v>
      </c>
      <c r="AL89">
        <f t="shared" si="30"/>
        <v>12</v>
      </c>
      <c r="AM89">
        <f t="shared" si="26"/>
        <v>4.0540540540540571E-2</v>
      </c>
      <c r="AN89">
        <f t="shared" si="27"/>
        <v>0.87234042553191493</v>
      </c>
      <c r="AO89">
        <f t="shared" si="28"/>
        <v>1.1788384128809734E-2</v>
      </c>
    </row>
    <row r="90" spans="1:41" ht="11.25" customHeight="1" x14ac:dyDescent="0.3">
      <c r="A90" s="1"/>
      <c r="B90" s="4">
        <v>2015</v>
      </c>
      <c r="C90" s="4">
        <v>1</v>
      </c>
      <c r="D90" s="1"/>
      <c r="E90" s="1"/>
      <c r="F90" s="1"/>
      <c r="G90" s="1">
        <f t="shared" si="16"/>
        <v>2021</v>
      </c>
      <c r="H90" s="8">
        <f t="shared" si="17"/>
        <v>1</v>
      </c>
      <c r="I90" s="1">
        <f t="shared" si="18"/>
        <v>0</v>
      </c>
      <c r="J90" s="9">
        <f t="shared" si="19"/>
        <v>1</v>
      </c>
      <c r="K90" s="1">
        <f t="shared" si="20"/>
        <v>1</v>
      </c>
      <c r="L90" s="1">
        <f t="shared" si="21"/>
        <v>0.99999968761633984</v>
      </c>
      <c r="M90" s="8">
        <f t="shared" si="22"/>
        <v>0.99999968761633984</v>
      </c>
      <c r="N90" s="9">
        <f t="shared" si="23"/>
        <v>3.123836601615082E-7</v>
      </c>
      <c r="O90" s="8">
        <f t="shared" si="24"/>
        <v>-3.1238370895329392E-7</v>
      </c>
      <c r="P90" s="9">
        <f t="shared" si="25"/>
        <v>100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H90">
        <v>0.74562676383864823</v>
      </c>
      <c r="AI90">
        <v>1</v>
      </c>
      <c r="AJ90">
        <v>0</v>
      </c>
      <c r="AK90">
        <f t="shared" si="29"/>
        <v>72</v>
      </c>
      <c r="AL90">
        <f t="shared" si="30"/>
        <v>12</v>
      </c>
      <c r="AM90">
        <f t="shared" si="26"/>
        <v>2.7027027027026973E-2</v>
      </c>
      <c r="AN90">
        <f t="shared" si="27"/>
        <v>0.87234042553191493</v>
      </c>
      <c r="AO90">
        <f t="shared" si="28"/>
        <v>1.1788384128809637E-2</v>
      </c>
    </row>
    <row r="91" spans="1:41" ht="11.25" customHeight="1" x14ac:dyDescent="0.3">
      <c r="A91" s="1"/>
      <c r="B91" s="4">
        <v>1473</v>
      </c>
      <c r="C91" s="4">
        <v>0</v>
      </c>
      <c r="D91" s="1"/>
      <c r="E91" s="1"/>
      <c r="F91" s="1"/>
      <c r="G91" s="1">
        <f t="shared" si="16"/>
        <v>2015</v>
      </c>
      <c r="H91" s="8">
        <f t="shared" si="17"/>
        <v>1</v>
      </c>
      <c r="I91" s="1">
        <f t="shared" si="18"/>
        <v>0</v>
      </c>
      <c r="J91" s="9">
        <f t="shared" si="19"/>
        <v>1</v>
      </c>
      <c r="K91" s="1">
        <f t="shared" si="20"/>
        <v>1</v>
      </c>
      <c r="L91" s="1">
        <f t="shared" si="21"/>
        <v>0.99999959807672056</v>
      </c>
      <c r="M91" s="8">
        <f t="shared" si="22"/>
        <v>0.99999959807672056</v>
      </c>
      <c r="N91" s="9">
        <f t="shared" si="23"/>
        <v>4.0192327943611161E-7</v>
      </c>
      <c r="O91" s="8">
        <f t="shared" si="24"/>
        <v>-4.0192336020729453E-7</v>
      </c>
      <c r="P91" s="9">
        <f t="shared" si="25"/>
        <v>100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H91">
        <v>0.76878034340011292</v>
      </c>
      <c r="AI91">
        <v>1</v>
      </c>
      <c r="AJ91">
        <v>0</v>
      </c>
      <c r="AK91">
        <f t="shared" si="29"/>
        <v>73</v>
      </c>
      <c r="AL91">
        <f t="shared" si="30"/>
        <v>12</v>
      </c>
      <c r="AM91">
        <f t="shared" si="26"/>
        <v>1.3513513513513487E-2</v>
      </c>
      <c r="AN91">
        <f t="shared" si="27"/>
        <v>0.87234042553191493</v>
      </c>
      <c r="AO91">
        <f t="shared" si="28"/>
        <v>1.1788384128809637E-2</v>
      </c>
    </row>
    <row r="92" spans="1:41" ht="11.25" customHeight="1" x14ac:dyDescent="0.3">
      <c r="A92" s="1"/>
      <c r="B92" s="4">
        <v>1979</v>
      </c>
      <c r="C92" s="4">
        <v>1</v>
      </c>
      <c r="D92" s="1"/>
      <c r="E92" s="1"/>
      <c r="F92" s="1"/>
      <c r="G92" s="1">
        <f t="shared" si="16"/>
        <v>1473</v>
      </c>
      <c r="H92" s="8">
        <f t="shared" si="17"/>
        <v>0</v>
      </c>
      <c r="I92" s="1">
        <f t="shared" si="18"/>
        <v>1</v>
      </c>
      <c r="J92" s="9">
        <f t="shared" si="19"/>
        <v>1</v>
      </c>
      <c r="K92" s="1">
        <f t="shared" si="20"/>
        <v>0</v>
      </c>
      <c r="L92" s="1">
        <f t="shared" si="21"/>
        <v>3.223231605841598E-4</v>
      </c>
      <c r="M92" s="8">
        <f t="shared" si="22"/>
        <v>3.223231605841598E-4</v>
      </c>
      <c r="N92" s="9">
        <f t="shared" si="23"/>
        <v>0.99967767683941589</v>
      </c>
      <c r="O92" s="8">
        <f t="shared" si="24"/>
        <v>-3.2237511785902795E-4</v>
      </c>
      <c r="P92" s="9">
        <f t="shared" si="25"/>
        <v>100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H92">
        <v>0.79729234544171157</v>
      </c>
      <c r="AI92">
        <v>1</v>
      </c>
      <c r="AJ92">
        <v>0</v>
      </c>
      <c r="AK92">
        <f t="shared" si="29"/>
        <v>74</v>
      </c>
      <c r="AL92">
        <f t="shared" si="30"/>
        <v>12</v>
      </c>
      <c r="AM92">
        <f t="shared" si="26"/>
        <v>0</v>
      </c>
      <c r="AN92">
        <f t="shared" si="27"/>
        <v>0.87234042553191493</v>
      </c>
      <c r="AO92">
        <f t="shared" si="28"/>
        <v>0</v>
      </c>
    </row>
    <row r="93" spans="1:41" ht="11.25" customHeight="1" x14ac:dyDescent="0.3">
      <c r="A93" s="1"/>
      <c r="B93" s="4">
        <v>1787</v>
      </c>
      <c r="C93" s="4">
        <v>1</v>
      </c>
      <c r="D93" s="1"/>
      <c r="E93" s="1"/>
      <c r="F93" s="1"/>
      <c r="G93" s="1">
        <f t="shared" si="16"/>
        <v>1979</v>
      </c>
      <c r="H93" s="8">
        <f t="shared" si="17"/>
        <v>1</v>
      </c>
      <c r="I93" s="1">
        <f t="shared" si="18"/>
        <v>0</v>
      </c>
      <c r="J93" s="9">
        <f t="shared" si="19"/>
        <v>1</v>
      </c>
      <c r="K93" s="1">
        <f t="shared" si="20"/>
        <v>1</v>
      </c>
      <c r="L93" s="1">
        <f t="shared" si="21"/>
        <v>0.999998176642241</v>
      </c>
      <c r="M93" s="8">
        <f t="shared" si="22"/>
        <v>0.999998176642241</v>
      </c>
      <c r="N93" s="9">
        <f t="shared" si="23"/>
        <v>1.8233577590009986E-6</v>
      </c>
      <c r="O93" s="8">
        <f t="shared" si="24"/>
        <v>-1.8233594213197779E-6</v>
      </c>
      <c r="P93" s="9">
        <f t="shared" si="25"/>
        <v>100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H93">
        <v>0.82913099337989449</v>
      </c>
      <c r="AI93">
        <v>0</v>
      </c>
      <c r="AJ93">
        <v>1</v>
      </c>
      <c r="AK93">
        <f t="shared" si="29"/>
        <v>74</v>
      </c>
      <c r="AL93">
        <f t="shared" si="30"/>
        <v>13</v>
      </c>
      <c r="AM93">
        <f t="shared" si="26"/>
        <v>0</v>
      </c>
      <c r="AN93">
        <f t="shared" si="27"/>
        <v>0.86170212765957444</v>
      </c>
      <c r="AO93">
        <f t="shared" si="28"/>
        <v>0</v>
      </c>
    </row>
    <row r="94" spans="1:41" ht="11.25" customHeight="1" x14ac:dyDescent="0.3">
      <c r="A94" s="1"/>
      <c r="B94" s="4">
        <v>1687</v>
      </c>
      <c r="C94" s="4">
        <v>1</v>
      </c>
      <c r="D94" s="1"/>
      <c r="E94" s="1"/>
      <c r="F94" s="1"/>
      <c r="G94" s="1">
        <f t="shared" si="16"/>
        <v>1787</v>
      </c>
      <c r="H94" s="8">
        <f t="shared" si="17"/>
        <v>1</v>
      </c>
      <c r="I94" s="1">
        <f t="shared" si="18"/>
        <v>0</v>
      </c>
      <c r="J94" s="9">
        <f t="shared" si="19"/>
        <v>1</v>
      </c>
      <c r="K94" s="1">
        <f t="shared" si="20"/>
        <v>1</v>
      </c>
      <c r="L94" s="1">
        <f t="shared" si="21"/>
        <v>0.99423343021290367</v>
      </c>
      <c r="M94" s="8">
        <f t="shared" si="22"/>
        <v>0.99423343021290367</v>
      </c>
      <c r="N94" s="9">
        <f t="shared" si="23"/>
        <v>5.7665697870963317E-3</v>
      </c>
      <c r="O94" s="8">
        <f t="shared" si="24"/>
        <v>-5.7832606475889505E-3</v>
      </c>
      <c r="P94" s="9">
        <f t="shared" si="25"/>
        <v>100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H94">
        <v>0.88074768051881136</v>
      </c>
      <c r="AI94">
        <v>0</v>
      </c>
      <c r="AJ94">
        <v>1</v>
      </c>
      <c r="AK94">
        <f t="shared" si="29"/>
        <v>74</v>
      </c>
      <c r="AL94">
        <f t="shared" si="30"/>
        <v>14</v>
      </c>
      <c r="AM94">
        <f t="shared" si="26"/>
        <v>0</v>
      </c>
      <c r="AN94">
        <f t="shared" si="27"/>
        <v>0.85106382978723405</v>
      </c>
      <c r="AO94">
        <f t="shared" si="28"/>
        <v>0</v>
      </c>
    </row>
    <row r="95" spans="1:41" ht="11.25" customHeight="1" x14ac:dyDescent="0.3">
      <c r="A95" s="1"/>
      <c r="B95" s="4">
        <v>1674</v>
      </c>
      <c r="C95" s="4">
        <v>0</v>
      </c>
      <c r="D95" s="1"/>
      <c r="E95" s="1"/>
      <c r="F95" s="1"/>
      <c r="G95" s="1">
        <f t="shared" si="16"/>
        <v>1687</v>
      </c>
      <c r="H95" s="8">
        <f t="shared" si="17"/>
        <v>1</v>
      </c>
      <c r="I95" s="1">
        <f t="shared" si="18"/>
        <v>0</v>
      </c>
      <c r="J95" s="9">
        <f t="shared" si="19"/>
        <v>1</v>
      </c>
      <c r="K95" s="1">
        <f t="shared" si="20"/>
        <v>1</v>
      </c>
      <c r="L95" s="1">
        <f t="shared" si="21"/>
        <v>0.72099609362133743</v>
      </c>
      <c r="M95" s="8">
        <f t="shared" si="22"/>
        <v>0.72099609362133743</v>
      </c>
      <c r="N95" s="9">
        <f t="shared" si="23"/>
        <v>0.27900390637866257</v>
      </c>
      <c r="O95" s="8">
        <f t="shared" si="24"/>
        <v>-0.32712155971278434</v>
      </c>
      <c r="P95" s="9">
        <f t="shared" si="25"/>
        <v>100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H95">
        <v>0.88929296491074239</v>
      </c>
      <c r="AI95">
        <v>0</v>
      </c>
      <c r="AJ95">
        <v>1</v>
      </c>
      <c r="AK95">
        <f t="shared" si="29"/>
        <v>74</v>
      </c>
      <c r="AL95">
        <f t="shared" si="30"/>
        <v>15</v>
      </c>
      <c r="AM95">
        <f t="shared" si="26"/>
        <v>0</v>
      </c>
      <c r="AN95">
        <f t="shared" si="27"/>
        <v>0.84042553191489366</v>
      </c>
      <c r="AO95">
        <f t="shared" si="28"/>
        <v>0</v>
      </c>
    </row>
    <row r="96" spans="1:41" ht="11.25" customHeight="1" x14ac:dyDescent="0.3">
      <c r="A96" s="1"/>
      <c r="B96" s="4">
        <v>1478</v>
      </c>
      <c r="C96" s="4">
        <v>0</v>
      </c>
      <c r="D96" s="1"/>
      <c r="E96" s="1"/>
      <c r="F96" s="1"/>
      <c r="G96" s="1">
        <f t="shared" si="16"/>
        <v>1674</v>
      </c>
      <c r="H96" s="8">
        <f t="shared" si="17"/>
        <v>0</v>
      </c>
      <c r="I96" s="1">
        <f t="shared" si="18"/>
        <v>1</v>
      </c>
      <c r="J96" s="9">
        <f t="shared" si="19"/>
        <v>1</v>
      </c>
      <c r="K96" s="1">
        <f t="shared" si="20"/>
        <v>0</v>
      </c>
      <c r="L96" s="1">
        <f t="shared" si="21"/>
        <v>0.59949098691239955</v>
      </c>
      <c r="M96" s="8">
        <f t="shared" si="22"/>
        <v>0.59949098691239955</v>
      </c>
      <c r="N96" s="9">
        <f t="shared" si="23"/>
        <v>0.40050901308760045</v>
      </c>
      <c r="O96" s="8">
        <f t="shared" si="24"/>
        <v>-0.91501900813868176</v>
      </c>
      <c r="P96" s="9">
        <f t="shared" si="25"/>
        <v>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H96">
        <v>0.89336126175470887</v>
      </c>
      <c r="AI96">
        <v>0</v>
      </c>
      <c r="AJ96">
        <v>1</v>
      </c>
      <c r="AK96">
        <f t="shared" si="29"/>
        <v>74</v>
      </c>
      <c r="AL96">
        <f t="shared" si="30"/>
        <v>16</v>
      </c>
      <c r="AM96">
        <f t="shared" si="26"/>
        <v>0</v>
      </c>
      <c r="AN96">
        <f t="shared" si="27"/>
        <v>0.82978723404255317</v>
      </c>
      <c r="AO96">
        <f t="shared" si="28"/>
        <v>0</v>
      </c>
    </row>
    <row r="97" spans="1:41" ht="11.25" customHeight="1" x14ac:dyDescent="0.3">
      <c r="A97" s="1"/>
      <c r="B97" s="4">
        <v>1735</v>
      </c>
      <c r="C97" s="4">
        <v>1</v>
      </c>
      <c r="D97" s="1"/>
      <c r="E97" s="1"/>
      <c r="F97" s="1"/>
      <c r="G97" s="1">
        <f t="shared" si="16"/>
        <v>1478</v>
      </c>
      <c r="H97" s="8">
        <f t="shared" si="17"/>
        <v>0</v>
      </c>
      <c r="I97" s="1">
        <f t="shared" si="18"/>
        <v>1</v>
      </c>
      <c r="J97" s="9">
        <f t="shared" si="19"/>
        <v>1</v>
      </c>
      <c r="K97" s="1">
        <f t="shared" si="20"/>
        <v>0</v>
      </c>
      <c r="L97" s="1">
        <f t="shared" si="21"/>
        <v>3.9762273484760679E-4</v>
      </c>
      <c r="M97" s="8">
        <f t="shared" si="22"/>
        <v>3.9762273484760679E-4</v>
      </c>
      <c r="N97" s="9">
        <f t="shared" si="23"/>
        <v>0.99960237726515244</v>
      </c>
      <c r="O97" s="8">
        <f t="shared" si="24"/>
        <v>-3.9770180772867006E-4</v>
      </c>
      <c r="P97" s="9">
        <f t="shared" si="25"/>
        <v>100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H97">
        <v>0.91178028143787926</v>
      </c>
      <c r="AI97">
        <v>0</v>
      </c>
      <c r="AJ97">
        <v>1</v>
      </c>
      <c r="AK97">
        <f t="shared" si="29"/>
        <v>74</v>
      </c>
      <c r="AL97">
        <f t="shared" si="30"/>
        <v>17</v>
      </c>
      <c r="AM97">
        <f t="shared" si="26"/>
        <v>0</v>
      </c>
      <c r="AN97">
        <f t="shared" si="27"/>
        <v>0.81914893617021278</v>
      </c>
      <c r="AO97">
        <f t="shared" si="28"/>
        <v>0</v>
      </c>
    </row>
    <row r="98" spans="1:41" ht="11.25" customHeight="1" x14ac:dyDescent="0.3">
      <c r="A98" s="1"/>
      <c r="B98" s="4">
        <v>1720</v>
      </c>
      <c r="C98" s="4">
        <v>1</v>
      </c>
      <c r="D98" s="1"/>
      <c r="E98" s="1"/>
      <c r="F98" s="1"/>
      <c r="G98" s="1">
        <f t="shared" si="16"/>
        <v>1735</v>
      </c>
      <c r="H98" s="8">
        <f t="shared" si="17"/>
        <v>1</v>
      </c>
      <c r="I98" s="1">
        <f t="shared" si="18"/>
        <v>0</v>
      </c>
      <c r="J98" s="9">
        <f t="shared" si="19"/>
        <v>1</v>
      </c>
      <c r="K98" s="1">
        <f t="shared" si="20"/>
        <v>1</v>
      </c>
      <c r="L98" s="1">
        <f t="shared" si="21"/>
        <v>0.95099756621925879</v>
      </c>
      <c r="M98" s="8">
        <f t="shared" si="22"/>
        <v>0.95099756621925879</v>
      </c>
      <c r="N98" s="9">
        <f t="shared" si="23"/>
        <v>4.9002433780741206E-2</v>
      </c>
      <c r="O98" s="8">
        <f t="shared" si="24"/>
        <v>-5.0243775620611573E-2</v>
      </c>
      <c r="P98" s="9">
        <f t="shared" si="25"/>
        <v>100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H98">
        <v>0.91178028143787926</v>
      </c>
      <c r="AI98">
        <v>0</v>
      </c>
      <c r="AJ98">
        <v>1</v>
      </c>
      <c r="AK98">
        <f t="shared" si="29"/>
        <v>74</v>
      </c>
      <c r="AL98">
        <f t="shared" si="30"/>
        <v>18</v>
      </c>
      <c r="AM98">
        <f t="shared" si="26"/>
        <v>0</v>
      </c>
      <c r="AN98">
        <f t="shared" si="27"/>
        <v>0.8085106382978724</v>
      </c>
      <c r="AO98">
        <f t="shared" si="28"/>
        <v>0</v>
      </c>
    </row>
    <row r="99" spans="1:41" ht="11.25" customHeight="1" x14ac:dyDescent="0.3">
      <c r="A99" s="1"/>
      <c r="B99" s="4">
        <v>1494</v>
      </c>
      <c r="C99" s="4">
        <v>0</v>
      </c>
      <c r="D99" s="1"/>
      <c r="E99" s="1"/>
      <c r="F99" s="1"/>
      <c r="G99" s="1">
        <f t="shared" si="16"/>
        <v>1720</v>
      </c>
      <c r="H99" s="8">
        <f t="shared" si="17"/>
        <v>1</v>
      </c>
      <c r="I99" s="1">
        <f t="shared" si="18"/>
        <v>0</v>
      </c>
      <c r="J99" s="9">
        <f t="shared" si="19"/>
        <v>1</v>
      </c>
      <c r="K99" s="1">
        <f t="shared" si="20"/>
        <v>1</v>
      </c>
      <c r="L99" s="1">
        <f t="shared" si="21"/>
        <v>0.91178028143787926</v>
      </c>
      <c r="M99" s="8">
        <f t="shared" si="22"/>
        <v>0.91178028143787926</v>
      </c>
      <c r="N99" s="9">
        <f t="shared" si="23"/>
        <v>8.8219718562120741E-2</v>
      </c>
      <c r="O99" s="8">
        <f t="shared" si="24"/>
        <v>-9.2356237409574216E-2</v>
      </c>
      <c r="P99" s="9">
        <f t="shared" si="25"/>
        <v>100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H99">
        <v>0.915101099193249</v>
      </c>
      <c r="AI99">
        <v>0</v>
      </c>
      <c r="AJ99">
        <v>1</v>
      </c>
      <c r="AK99">
        <f t="shared" si="29"/>
        <v>74</v>
      </c>
      <c r="AL99">
        <f t="shared" si="30"/>
        <v>19</v>
      </c>
      <c r="AM99">
        <f t="shared" si="26"/>
        <v>0</v>
      </c>
      <c r="AN99">
        <f t="shared" si="27"/>
        <v>0.7978723404255319</v>
      </c>
      <c r="AO99">
        <f t="shared" si="28"/>
        <v>0</v>
      </c>
    </row>
    <row r="100" spans="1:41" ht="11.25" customHeight="1" x14ac:dyDescent="0.3">
      <c r="A100" s="1"/>
      <c r="B100" s="4">
        <v>1964</v>
      </c>
      <c r="C100" s="4">
        <v>1</v>
      </c>
      <c r="D100" s="1"/>
      <c r="E100" s="1"/>
      <c r="F100" s="1"/>
      <c r="G100" s="1">
        <f t="shared" si="16"/>
        <v>1494</v>
      </c>
      <c r="H100" s="8">
        <f t="shared" si="17"/>
        <v>0</v>
      </c>
      <c r="I100" s="1">
        <f t="shared" si="18"/>
        <v>1</v>
      </c>
      <c r="J100" s="9">
        <f t="shared" si="19"/>
        <v>1</v>
      </c>
      <c r="K100" s="1">
        <f t="shared" si="20"/>
        <v>0</v>
      </c>
      <c r="L100" s="1">
        <f t="shared" si="21"/>
        <v>7.783688797371181E-4</v>
      </c>
      <c r="M100" s="8">
        <f t="shared" si="22"/>
        <v>7.783688797371181E-4</v>
      </c>
      <c r="N100" s="9">
        <f t="shared" si="23"/>
        <v>0.99922163112026285</v>
      </c>
      <c r="O100" s="8">
        <f t="shared" si="24"/>
        <v>-7.7867196607914082E-4</v>
      </c>
      <c r="P100" s="9">
        <f t="shared" si="25"/>
        <v>100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H100">
        <v>0.91830811267714729</v>
      </c>
      <c r="AI100">
        <v>0</v>
      </c>
      <c r="AJ100">
        <v>1</v>
      </c>
      <c r="AK100">
        <f t="shared" si="29"/>
        <v>74</v>
      </c>
      <c r="AL100">
        <f t="shared" si="30"/>
        <v>20</v>
      </c>
      <c r="AM100">
        <f t="shared" si="26"/>
        <v>0</v>
      </c>
      <c r="AN100">
        <f t="shared" si="27"/>
        <v>0.78723404255319152</v>
      </c>
      <c r="AO100">
        <f t="shared" si="28"/>
        <v>0</v>
      </c>
    </row>
    <row r="101" spans="1:41" ht="11.25" customHeight="1" x14ac:dyDescent="0.3">
      <c r="A101" s="1"/>
      <c r="B101" s="4">
        <v>1843</v>
      </c>
      <c r="C101" s="4">
        <v>1</v>
      </c>
      <c r="D101" s="1"/>
      <c r="E101" s="1"/>
      <c r="F101" s="1"/>
      <c r="G101" s="1">
        <f t="shared" si="16"/>
        <v>1964</v>
      </c>
      <c r="H101" s="8">
        <f t="shared" si="17"/>
        <v>1</v>
      </c>
      <c r="I101" s="1">
        <f t="shared" si="18"/>
        <v>0</v>
      </c>
      <c r="J101" s="9">
        <f t="shared" si="19"/>
        <v>1</v>
      </c>
      <c r="K101" s="1">
        <f t="shared" si="20"/>
        <v>1</v>
      </c>
      <c r="L101" s="1">
        <f t="shared" si="21"/>
        <v>0.99999657619973137</v>
      </c>
      <c r="M101" s="8">
        <f t="shared" si="22"/>
        <v>0.99999657619973137</v>
      </c>
      <c r="N101" s="9">
        <f t="shared" si="23"/>
        <v>3.4238002686315383E-6</v>
      </c>
      <c r="O101" s="8">
        <f t="shared" si="24"/>
        <v>-3.4238061298490563E-6</v>
      </c>
      <c r="P101" s="9">
        <f t="shared" si="25"/>
        <v>100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H101">
        <v>0.94022980559391833</v>
      </c>
      <c r="AI101">
        <v>0</v>
      </c>
      <c r="AJ101">
        <v>1</v>
      </c>
      <c r="AK101">
        <f t="shared" si="29"/>
        <v>74</v>
      </c>
      <c r="AL101">
        <f t="shared" si="30"/>
        <v>21</v>
      </c>
      <c r="AM101">
        <f t="shared" si="26"/>
        <v>0</v>
      </c>
      <c r="AN101">
        <f t="shared" si="27"/>
        <v>0.77659574468085113</v>
      </c>
      <c r="AO101">
        <f t="shared" si="28"/>
        <v>0</v>
      </c>
    </row>
    <row r="102" spans="1:41" ht="11.25" customHeight="1" x14ac:dyDescent="0.3">
      <c r="A102" s="1"/>
      <c r="B102" s="4">
        <v>1550</v>
      </c>
      <c r="C102" s="4">
        <v>0</v>
      </c>
      <c r="D102" s="1"/>
      <c r="E102" s="1"/>
      <c r="F102" s="1"/>
      <c r="G102" s="1">
        <f t="shared" si="16"/>
        <v>1843</v>
      </c>
      <c r="H102" s="8">
        <f t="shared" si="17"/>
        <v>1</v>
      </c>
      <c r="I102" s="1">
        <f t="shared" si="18"/>
        <v>0</v>
      </c>
      <c r="J102" s="9">
        <f t="shared" si="19"/>
        <v>1</v>
      </c>
      <c r="K102" s="1">
        <f t="shared" si="20"/>
        <v>1</v>
      </c>
      <c r="L102" s="1">
        <f t="shared" si="21"/>
        <v>0.99944841735482493</v>
      </c>
      <c r="M102" s="8">
        <f t="shared" si="22"/>
        <v>0.99944841735482493</v>
      </c>
      <c r="N102" s="9">
        <f t="shared" si="23"/>
        <v>5.5158264517507494E-4</v>
      </c>
      <c r="O102" s="8">
        <f t="shared" si="24"/>
        <v>-5.517348228439178E-4</v>
      </c>
      <c r="P102" s="9">
        <f t="shared" si="25"/>
        <v>100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H102">
        <v>0.95099756621925879</v>
      </c>
      <c r="AI102">
        <v>0</v>
      </c>
      <c r="AJ102">
        <v>1</v>
      </c>
      <c r="AK102">
        <f t="shared" si="29"/>
        <v>74</v>
      </c>
      <c r="AL102">
        <f t="shared" si="30"/>
        <v>22</v>
      </c>
      <c r="AM102">
        <f t="shared" si="26"/>
        <v>0</v>
      </c>
      <c r="AN102">
        <f t="shared" si="27"/>
        <v>0.76595744680851063</v>
      </c>
      <c r="AO102">
        <f t="shared" si="28"/>
        <v>0</v>
      </c>
    </row>
    <row r="103" spans="1:41" ht="11.25" customHeight="1" x14ac:dyDescent="0.3">
      <c r="A103" s="1"/>
      <c r="B103" s="4">
        <v>1764</v>
      </c>
      <c r="C103" s="4">
        <v>1</v>
      </c>
      <c r="D103" s="1"/>
      <c r="E103" s="1"/>
      <c r="F103" s="1"/>
      <c r="G103" s="1">
        <f t="shared" si="16"/>
        <v>1550</v>
      </c>
      <c r="H103" s="8">
        <f t="shared" si="17"/>
        <v>0</v>
      </c>
      <c r="I103" s="1">
        <f t="shared" si="18"/>
        <v>1</v>
      </c>
      <c r="J103" s="9">
        <f t="shared" si="19"/>
        <v>1</v>
      </c>
      <c r="K103" s="1">
        <f t="shared" si="20"/>
        <v>0</v>
      </c>
      <c r="L103" s="1">
        <f t="shared" si="21"/>
        <v>8.1201061306792697E-3</v>
      </c>
      <c r="M103" s="8">
        <f t="shared" si="22"/>
        <v>8.1201061306792697E-3</v>
      </c>
      <c r="N103" s="9">
        <f t="shared" si="23"/>
        <v>0.99187989386932074</v>
      </c>
      <c r="O103" s="8">
        <f t="shared" si="24"/>
        <v>-8.1532537559081894E-3</v>
      </c>
      <c r="P103" s="9">
        <f t="shared" si="25"/>
        <v>100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H103">
        <v>0.95099756621925879</v>
      </c>
      <c r="AI103">
        <v>0</v>
      </c>
      <c r="AJ103">
        <v>1</v>
      </c>
      <c r="AK103">
        <f t="shared" si="29"/>
        <v>74</v>
      </c>
      <c r="AL103">
        <f t="shared" si="30"/>
        <v>23</v>
      </c>
      <c r="AM103">
        <f t="shared" si="26"/>
        <v>0</v>
      </c>
      <c r="AN103">
        <f t="shared" si="27"/>
        <v>0.75531914893617025</v>
      </c>
      <c r="AO103">
        <f t="shared" si="28"/>
        <v>0</v>
      </c>
    </row>
    <row r="104" spans="1:41" ht="11.25" customHeight="1" x14ac:dyDescent="0.3">
      <c r="A104" s="1"/>
      <c r="B104" s="4">
        <v>1712</v>
      </c>
      <c r="C104" s="4">
        <v>1</v>
      </c>
      <c r="D104" s="1"/>
      <c r="E104" s="1"/>
      <c r="F104" s="1"/>
      <c r="G104" s="1">
        <f t="shared" si="16"/>
        <v>1764</v>
      </c>
      <c r="H104" s="8">
        <f t="shared" si="17"/>
        <v>1</v>
      </c>
      <c r="I104" s="1">
        <f t="shared" si="18"/>
        <v>0</v>
      </c>
      <c r="J104" s="9">
        <f t="shared" si="19"/>
        <v>1</v>
      </c>
      <c r="K104" s="1">
        <f t="shared" si="20"/>
        <v>1</v>
      </c>
      <c r="L104" s="1">
        <f t="shared" si="21"/>
        <v>0.98498804575755661</v>
      </c>
      <c r="M104" s="8">
        <f t="shared" si="22"/>
        <v>0.98498804575755661</v>
      </c>
      <c r="N104" s="9">
        <f t="shared" si="23"/>
        <v>1.5011954242443393E-2</v>
      </c>
      <c r="O104" s="8">
        <f t="shared" si="24"/>
        <v>-1.5125774170438056E-2</v>
      </c>
      <c r="P104" s="9">
        <f t="shared" si="25"/>
        <v>100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H104">
        <v>0.9614938699073462</v>
      </c>
      <c r="AI104">
        <v>0</v>
      </c>
      <c r="AJ104">
        <v>1</v>
      </c>
      <c r="AK104">
        <f t="shared" si="29"/>
        <v>74</v>
      </c>
      <c r="AL104">
        <f t="shared" si="30"/>
        <v>24</v>
      </c>
      <c r="AM104">
        <f t="shared" si="26"/>
        <v>0</v>
      </c>
      <c r="AN104">
        <f t="shared" si="27"/>
        <v>0.74468085106382986</v>
      </c>
      <c r="AO104">
        <f t="shared" si="28"/>
        <v>0</v>
      </c>
    </row>
    <row r="105" spans="1:41" ht="11.25" customHeight="1" x14ac:dyDescent="0.3">
      <c r="A105" s="1"/>
      <c r="B105" s="4">
        <v>1775</v>
      </c>
      <c r="C105" s="4">
        <v>1</v>
      </c>
      <c r="D105" s="1"/>
      <c r="E105" s="1"/>
      <c r="F105" s="1"/>
      <c r="G105" s="1">
        <f t="shared" si="16"/>
        <v>1712</v>
      </c>
      <c r="H105" s="8">
        <f t="shared" si="17"/>
        <v>1</v>
      </c>
      <c r="I105" s="1">
        <f t="shared" si="18"/>
        <v>0</v>
      </c>
      <c r="J105" s="9">
        <f t="shared" si="19"/>
        <v>1</v>
      </c>
      <c r="K105" s="1">
        <f t="shared" si="20"/>
        <v>1</v>
      </c>
      <c r="L105" s="1">
        <f t="shared" si="21"/>
        <v>0.88074768051881136</v>
      </c>
      <c r="M105" s="8">
        <f t="shared" si="22"/>
        <v>0.88074768051881136</v>
      </c>
      <c r="N105" s="9">
        <f t="shared" si="23"/>
        <v>0.11925231948118864</v>
      </c>
      <c r="O105" s="8">
        <f t="shared" si="24"/>
        <v>-0.12698409529385032</v>
      </c>
      <c r="P105" s="9">
        <f t="shared" si="25"/>
        <v>100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H105">
        <v>0.97329183217658533</v>
      </c>
      <c r="AI105">
        <v>0</v>
      </c>
      <c r="AJ105">
        <v>1</v>
      </c>
      <c r="AK105">
        <f t="shared" si="29"/>
        <v>74</v>
      </c>
      <c r="AL105">
        <f t="shared" si="30"/>
        <v>25</v>
      </c>
      <c r="AM105">
        <f t="shared" si="26"/>
        <v>0</v>
      </c>
      <c r="AN105">
        <f t="shared" si="27"/>
        <v>0.73404255319148937</v>
      </c>
      <c r="AO105">
        <f t="shared" si="28"/>
        <v>0</v>
      </c>
    </row>
    <row r="106" spans="1:41" ht="11.25" customHeight="1" x14ac:dyDescent="0.3">
      <c r="A106" s="1"/>
      <c r="B106" s="4">
        <v>1531</v>
      </c>
      <c r="C106" s="4">
        <v>0</v>
      </c>
      <c r="D106" s="1"/>
      <c r="E106" s="1"/>
      <c r="F106" s="1"/>
      <c r="G106" s="1">
        <f t="shared" si="16"/>
        <v>1775</v>
      </c>
      <c r="H106" s="8">
        <f t="shared" si="17"/>
        <v>1</v>
      </c>
      <c r="I106" s="1">
        <f t="shared" si="18"/>
        <v>0</v>
      </c>
      <c r="J106" s="9">
        <f t="shared" si="19"/>
        <v>1</v>
      </c>
      <c r="K106" s="1">
        <f t="shared" si="20"/>
        <v>1</v>
      </c>
      <c r="L106" s="1">
        <f t="shared" si="21"/>
        <v>0.9904898145423453</v>
      </c>
      <c r="M106" s="8">
        <f t="shared" si="22"/>
        <v>0.9904898145423453</v>
      </c>
      <c r="N106" s="9">
        <f t="shared" si="23"/>
        <v>9.5101854576546963E-3</v>
      </c>
      <c r="O106" s="8">
        <f t="shared" si="24"/>
        <v>-9.5556960439598382E-3</v>
      </c>
      <c r="P106" s="9">
        <f t="shared" si="25"/>
        <v>100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H106">
        <v>0.97824121871787961</v>
      </c>
      <c r="AI106">
        <v>0</v>
      </c>
      <c r="AJ106">
        <v>1</v>
      </c>
      <c r="AK106">
        <f t="shared" si="29"/>
        <v>74</v>
      </c>
      <c r="AL106">
        <f t="shared" si="30"/>
        <v>26</v>
      </c>
      <c r="AM106">
        <f t="shared" si="26"/>
        <v>0</v>
      </c>
      <c r="AN106">
        <f t="shared" si="27"/>
        <v>0.72340425531914887</v>
      </c>
      <c r="AO106">
        <f t="shared" si="28"/>
        <v>0</v>
      </c>
    </row>
    <row r="107" spans="1:41" ht="11.25" customHeight="1" x14ac:dyDescent="0.3">
      <c r="A107" s="1"/>
      <c r="B107" s="4">
        <v>1781</v>
      </c>
      <c r="C107" s="4">
        <v>1</v>
      </c>
      <c r="D107" s="1"/>
      <c r="E107" s="1"/>
      <c r="F107" s="1"/>
      <c r="G107" s="1">
        <f t="shared" si="16"/>
        <v>1531</v>
      </c>
      <c r="H107" s="8">
        <f t="shared" si="17"/>
        <v>0</v>
      </c>
      <c r="I107" s="1">
        <f t="shared" si="18"/>
        <v>1</v>
      </c>
      <c r="J107" s="9">
        <f t="shared" si="19"/>
        <v>1</v>
      </c>
      <c r="K107" s="1">
        <f t="shared" si="20"/>
        <v>0</v>
      </c>
      <c r="L107" s="1">
        <f t="shared" si="21"/>
        <v>3.671958951101673E-3</v>
      </c>
      <c r="M107" s="8">
        <f t="shared" si="22"/>
        <v>3.671958951101673E-3</v>
      </c>
      <c r="N107" s="9">
        <f t="shared" si="23"/>
        <v>0.99632804104889827</v>
      </c>
      <c r="O107" s="8">
        <f t="shared" si="24"/>
        <v>-3.6787171413080006E-3</v>
      </c>
      <c r="P107" s="9">
        <f t="shared" si="25"/>
        <v>100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H107">
        <v>0.98229010570323516</v>
      </c>
      <c r="AI107">
        <v>0</v>
      </c>
      <c r="AJ107">
        <v>1</v>
      </c>
      <c r="AK107">
        <f t="shared" si="29"/>
        <v>74</v>
      </c>
      <c r="AL107">
        <f t="shared" si="30"/>
        <v>27</v>
      </c>
      <c r="AM107">
        <f t="shared" si="26"/>
        <v>0</v>
      </c>
      <c r="AN107">
        <f t="shared" si="27"/>
        <v>0.71276595744680848</v>
      </c>
      <c r="AO107">
        <f t="shared" si="28"/>
        <v>0</v>
      </c>
    </row>
    <row r="108" spans="1:41" ht="11.25" customHeight="1" x14ac:dyDescent="0.3">
      <c r="A108" s="1"/>
      <c r="B108" s="4">
        <v>1579</v>
      </c>
      <c r="C108" s="4">
        <v>0</v>
      </c>
      <c r="D108" s="1"/>
      <c r="E108" s="1"/>
      <c r="F108" s="1"/>
      <c r="G108" s="1">
        <f t="shared" si="16"/>
        <v>1781</v>
      </c>
      <c r="H108" s="8">
        <f t="shared" si="17"/>
        <v>1</v>
      </c>
      <c r="I108" s="1">
        <f t="shared" si="18"/>
        <v>0</v>
      </c>
      <c r="J108" s="9">
        <f t="shared" si="19"/>
        <v>1</v>
      </c>
      <c r="K108" s="1">
        <f t="shared" si="20"/>
        <v>1</v>
      </c>
      <c r="L108" s="1">
        <f t="shared" si="21"/>
        <v>0.99259278085527003</v>
      </c>
      <c r="M108" s="8">
        <f t="shared" si="22"/>
        <v>0.99259278085527003</v>
      </c>
      <c r="N108" s="9">
        <f t="shared" si="23"/>
        <v>7.4072191447299707E-3</v>
      </c>
      <c r="O108" s="8">
        <f t="shared" si="24"/>
        <v>-7.4347888199132756E-3</v>
      </c>
      <c r="P108" s="9">
        <f t="shared" si="25"/>
        <v>100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H108">
        <v>0.98300622031044205</v>
      </c>
      <c r="AI108">
        <v>0</v>
      </c>
      <c r="AJ108">
        <v>1</v>
      </c>
      <c r="AK108">
        <f t="shared" si="29"/>
        <v>74</v>
      </c>
      <c r="AL108">
        <f t="shared" si="30"/>
        <v>28</v>
      </c>
      <c r="AM108">
        <f t="shared" si="26"/>
        <v>0</v>
      </c>
      <c r="AN108">
        <f t="shared" si="27"/>
        <v>0.7021276595744681</v>
      </c>
      <c r="AO108">
        <f t="shared" si="28"/>
        <v>0</v>
      </c>
    </row>
    <row r="109" spans="1:41" ht="11.25" customHeight="1" x14ac:dyDescent="0.3">
      <c r="A109" s="1"/>
      <c r="B109" s="4">
        <v>1526</v>
      </c>
      <c r="C109" s="4">
        <v>0</v>
      </c>
      <c r="D109" s="1"/>
      <c r="E109" s="1"/>
      <c r="F109" s="1"/>
      <c r="G109" s="1">
        <f t="shared" si="16"/>
        <v>1579</v>
      </c>
      <c r="H109" s="8">
        <f t="shared" si="17"/>
        <v>0</v>
      </c>
      <c r="I109" s="1">
        <f t="shared" si="18"/>
        <v>1</v>
      </c>
      <c r="J109" s="9">
        <f t="shared" si="19"/>
        <v>1</v>
      </c>
      <c r="K109" s="1">
        <f t="shared" si="20"/>
        <v>0</v>
      </c>
      <c r="L109" s="1">
        <f t="shared" si="21"/>
        <v>2.6932553733297896E-2</v>
      </c>
      <c r="M109" s="8">
        <f t="shared" si="22"/>
        <v>2.6932553733297896E-2</v>
      </c>
      <c r="N109" s="9">
        <f t="shared" si="23"/>
        <v>0.97306744626670205</v>
      </c>
      <c r="O109" s="8">
        <f t="shared" si="24"/>
        <v>-2.7301881349888393E-2</v>
      </c>
      <c r="P109" s="9">
        <f t="shared" si="25"/>
        <v>100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H109">
        <v>0.98498804575755661</v>
      </c>
      <c r="AI109">
        <v>0</v>
      </c>
      <c r="AJ109">
        <v>1</v>
      </c>
      <c r="AK109">
        <f t="shared" si="29"/>
        <v>74</v>
      </c>
      <c r="AL109">
        <f t="shared" si="30"/>
        <v>29</v>
      </c>
      <c r="AM109">
        <f t="shared" si="26"/>
        <v>0</v>
      </c>
      <c r="AN109">
        <f t="shared" si="27"/>
        <v>0.6914893617021276</v>
      </c>
      <c r="AO109">
        <f t="shared" si="28"/>
        <v>0</v>
      </c>
    </row>
    <row r="110" spans="1:41" ht="11.25" customHeight="1" x14ac:dyDescent="0.3">
      <c r="A110" s="1"/>
      <c r="B110" s="4">
        <v>1778</v>
      </c>
      <c r="C110" s="4">
        <v>1</v>
      </c>
      <c r="D110" s="1"/>
      <c r="E110" s="1"/>
      <c r="F110" s="1"/>
      <c r="G110" s="1">
        <f t="shared" si="16"/>
        <v>1526</v>
      </c>
      <c r="H110" s="8">
        <f t="shared" si="17"/>
        <v>0</v>
      </c>
      <c r="I110" s="1">
        <f t="shared" si="18"/>
        <v>1</v>
      </c>
      <c r="J110" s="9">
        <f t="shared" si="19"/>
        <v>1</v>
      </c>
      <c r="K110" s="1">
        <f t="shared" si="20"/>
        <v>0</v>
      </c>
      <c r="L110" s="1">
        <f t="shared" si="21"/>
        <v>2.9784314464040176E-3</v>
      </c>
      <c r="M110" s="8">
        <f t="shared" si="22"/>
        <v>2.9784314464040176E-3</v>
      </c>
      <c r="N110" s="9">
        <f t="shared" si="23"/>
        <v>0.99702156855359603</v>
      </c>
      <c r="O110" s="8">
        <f t="shared" si="24"/>
        <v>-2.9828758003406113E-3</v>
      </c>
      <c r="P110" s="9">
        <f t="shared" si="25"/>
        <v>100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H110">
        <v>0.98498804575755661</v>
      </c>
      <c r="AI110">
        <v>0</v>
      </c>
      <c r="AJ110">
        <v>1</v>
      </c>
      <c r="AK110">
        <f t="shared" si="29"/>
        <v>74</v>
      </c>
      <c r="AL110">
        <f t="shared" si="30"/>
        <v>30</v>
      </c>
      <c r="AM110">
        <f t="shared" si="26"/>
        <v>0</v>
      </c>
      <c r="AN110">
        <f t="shared" si="27"/>
        <v>0.68085106382978722</v>
      </c>
      <c r="AO110">
        <f t="shared" si="28"/>
        <v>0</v>
      </c>
    </row>
    <row r="111" spans="1:41" ht="11.25" customHeight="1" x14ac:dyDescent="0.3">
      <c r="A111" s="1"/>
      <c r="B111" s="4">
        <v>1769</v>
      </c>
      <c r="C111" s="4">
        <v>1</v>
      </c>
      <c r="D111" s="1"/>
      <c r="E111" s="1"/>
      <c r="F111" s="1"/>
      <c r="G111" s="1">
        <f t="shared" si="16"/>
        <v>1778</v>
      </c>
      <c r="H111" s="8">
        <f t="shared" si="17"/>
        <v>1</v>
      </c>
      <c r="I111" s="1">
        <f t="shared" si="18"/>
        <v>0</v>
      </c>
      <c r="J111" s="9">
        <f t="shared" si="19"/>
        <v>1</v>
      </c>
      <c r="K111" s="1">
        <f t="shared" si="20"/>
        <v>1</v>
      </c>
      <c r="L111" s="1">
        <f t="shared" si="21"/>
        <v>0.99160635057414659</v>
      </c>
      <c r="M111" s="8">
        <f t="shared" si="22"/>
        <v>0.99160635057414659</v>
      </c>
      <c r="N111" s="9">
        <f t="shared" si="23"/>
        <v>8.3936494258534111E-3</v>
      </c>
      <c r="O111" s="8">
        <f t="shared" si="24"/>
        <v>-8.4290744707476804E-3</v>
      </c>
      <c r="P111" s="9">
        <f t="shared" si="25"/>
        <v>100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H111">
        <v>0.98779714003367303</v>
      </c>
      <c r="AI111">
        <v>0</v>
      </c>
      <c r="AJ111">
        <v>1</v>
      </c>
      <c r="AK111">
        <f t="shared" si="29"/>
        <v>74</v>
      </c>
      <c r="AL111">
        <f t="shared" si="30"/>
        <v>31</v>
      </c>
      <c r="AM111">
        <f t="shared" si="26"/>
        <v>0</v>
      </c>
      <c r="AN111">
        <f t="shared" si="27"/>
        <v>0.67021276595744683</v>
      </c>
      <c r="AO111">
        <f t="shared" si="28"/>
        <v>0</v>
      </c>
    </row>
    <row r="112" spans="1:41" ht="11.25" customHeight="1" x14ac:dyDescent="0.3">
      <c r="A112" s="1"/>
      <c r="B112" s="4">
        <v>1824</v>
      </c>
      <c r="C112" s="4">
        <v>1</v>
      </c>
      <c r="D112" s="1"/>
      <c r="E112" s="1"/>
      <c r="F112" s="1"/>
      <c r="G112" s="1">
        <f t="shared" si="16"/>
        <v>1769</v>
      </c>
      <c r="H112" s="8">
        <f t="shared" si="17"/>
        <v>1</v>
      </c>
      <c r="I112" s="1">
        <f t="shared" si="18"/>
        <v>0</v>
      </c>
      <c r="J112" s="9">
        <f t="shared" si="19"/>
        <v>1</v>
      </c>
      <c r="K112" s="1">
        <f t="shared" si="20"/>
        <v>1</v>
      </c>
      <c r="L112" s="1">
        <f t="shared" si="21"/>
        <v>0.98779714003367303</v>
      </c>
      <c r="M112" s="8">
        <f t="shared" si="22"/>
        <v>0.98779714003367303</v>
      </c>
      <c r="N112" s="9">
        <f t="shared" si="23"/>
        <v>1.2202859966326973E-2</v>
      </c>
      <c r="O112" s="8">
        <f t="shared" si="24"/>
        <v>-1.2277926168654901E-2</v>
      </c>
      <c r="P112" s="9">
        <f t="shared" si="25"/>
        <v>100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H112">
        <v>0.98966496075397115</v>
      </c>
      <c r="AI112">
        <v>0</v>
      </c>
      <c r="AJ112">
        <v>1</v>
      </c>
      <c r="AK112">
        <f t="shared" si="29"/>
        <v>74</v>
      </c>
      <c r="AL112">
        <f t="shared" si="30"/>
        <v>32</v>
      </c>
      <c r="AM112">
        <f t="shared" si="26"/>
        <v>0</v>
      </c>
      <c r="AN112">
        <f t="shared" si="27"/>
        <v>0.65957446808510634</v>
      </c>
      <c r="AO112">
        <f t="shared" si="28"/>
        <v>0</v>
      </c>
    </row>
    <row r="113" spans="1:41" ht="11.25" customHeight="1" x14ac:dyDescent="0.3">
      <c r="A113" s="1"/>
      <c r="B113" s="4">
        <v>1481</v>
      </c>
      <c r="C113" s="4">
        <v>0</v>
      </c>
      <c r="D113" s="1"/>
      <c r="E113" s="1"/>
      <c r="F113" s="1"/>
      <c r="G113" s="1">
        <f t="shared" si="16"/>
        <v>1824</v>
      </c>
      <c r="H113" s="8">
        <f t="shared" si="17"/>
        <v>1</v>
      </c>
      <c r="I113" s="1">
        <f t="shared" si="18"/>
        <v>0</v>
      </c>
      <c r="J113" s="9">
        <f t="shared" si="19"/>
        <v>1</v>
      </c>
      <c r="K113" s="1">
        <f t="shared" si="20"/>
        <v>1</v>
      </c>
      <c r="L113" s="1">
        <f t="shared" si="21"/>
        <v>0.99877559446334307</v>
      </c>
      <c r="M113" s="8">
        <f t="shared" si="22"/>
        <v>0.99877559446334307</v>
      </c>
      <c r="N113" s="9">
        <f t="shared" si="23"/>
        <v>1.2244055366569251E-3</v>
      </c>
      <c r="O113" s="8">
        <f t="shared" si="24"/>
        <v>-1.2251557335420256E-3</v>
      </c>
      <c r="P113" s="9">
        <f t="shared" si="25"/>
        <v>100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H113">
        <v>0.9904898145423453</v>
      </c>
      <c r="AI113">
        <v>0</v>
      </c>
      <c r="AJ113">
        <v>1</v>
      </c>
      <c r="AK113">
        <f t="shared" si="29"/>
        <v>74</v>
      </c>
      <c r="AL113">
        <f t="shared" si="30"/>
        <v>33</v>
      </c>
      <c r="AM113">
        <f t="shared" si="26"/>
        <v>0</v>
      </c>
      <c r="AN113">
        <f t="shared" si="27"/>
        <v>0.64893617021276595</v>
      </c>
      <c r="AO113">
        <f t="shared" si="28"/>
        <v>0</v>
      </c>
    </row>
    <row r="114" spans="1:41" ht="11.25" customHeight="1" x14ac:dyDescent="0.3">
      <c r="A114" s="1"/>
      <c r="B114" s="4">
        <v>1464</v>
      </c>
      <c r="C114" s="4">
        <v>0</v>
      </c>
      <c r="D114" s="1"/>
      <c r="E114" s="1"/>
      <c r="F114" s="1"/>
      <c r="G114" s="1">
        <f t="shared" si="16"/>
        <v>1481</v>
      </c>
      <c r="H114" s="8">
        <f t="shared" si="17"/>
        <v>0</v>
      </c>
      <c r="I114" s="1">
        <f t="shared" si="18"/>
        <v>1</v>
      </c>
      <c r="J114" s="9">
        <f t="shared" si="19"/>
        <v>1</v>
      </c>
      <c r="K114" s="1">
        <f t="shared" si="20"/>
        <v>0</v>
      </c>
      <c r="L114" s="1">
        <f t="shared" si="21"/>
        <v>4.5099887932247977E-4</v>
      </c>
      <c r="M114" s="8">
        <f t="shared" si="22"/>
        <v>4.5099887932247977E-4</v>
      </c>
      <c r="N114" s="9">
        <f t="shared" si="23"/>
        <v>0.99954900112067757</v>
      </c>
      <c r="O114" s="8">
        <f t="shared" si="24"/>
        <v>-4.5110060990507248E-4</v>
      </c>
      <c r="P114" s="9">
        <f t="shared" si="25"/>
        <v>100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H114">
        <v>0.9904898145423453</v>
      </c>
      <c r="AI114">
        <v>0</v>
      </c>
      <c r="AJ114">
        <v>1</v>
      </c>
      <c r="AK114">
        <f t="shared" si="29"/>
        <v>74</v>
      </c>
      <c r="AL114">
        <f t="shared" si="30"/>
        <v>34</v>
      </c>
      <c r="AM114">
        <f t="shared" si="26"/>
        <v>0</v>
      </c>
      <c r="AN114">
        <f t="shared" si="27"/>
        <v>0.63829787234042556</v>
      </c>
      <c r="AO114">
        <f t="shared" si="28"/>
        <v>0</v>
      </c>
    </row>
    <row r="115" spans="1:41" ht="11.25" customHeight="1" x14ac:dyDescent="0.3">
      <c r="A115" s="1"/>
      <c r="B115" s="4">
        <v>1591</v>
      </c>
      <c r="C115" s="4">
        <v>0</v>
      </c>
      <c r="D115" s="1"/>
      <c r="E115" s="1"/>
      <c r="F115" s="1"/>
      <c r="G115" s="1">
        <f t="shared" si="16"/>
        <v>1464</v>
      </c>
      <c r="H115" s="8">
        <f t="shared" si="17"/>
        <v>0</v>
      </c>
      <c r="I115" s="1">
        <f t="shared" si="18"/>
        <v>1</v>
      </c>
      <c r="J115" s="9">
        <f t="shared" si="19"/>
        <v>1</v>
      </c>
      <c r="K115" s="1">
        <f t="shared" si="20"/>
        <v>0</v>
      </c>
      <c r="L115" s="1">
        <f t="shared" si="21"/>
        <v>2.2087839885218718E-4</v>
      </c>
      <c r="M115" s="8">
        <f t="shared" si="22"/>
        <v>2.2087839885218718E-4</v>
      </c>
      <c r="N115" s="9">
        <f t="shared" si="23"/>
        <v>0.99977912160114779</v>
      </c>
      <c r="O115" s="8">
        <f t="shared" si="24"/>
        <v>-2.2090279607836166E-4</v>
      </c>
      <c r="P115" s="9">
        <f t="shared" si="25"/>
        <v>100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H115">
        <v>0.99124941769866237</v>
      </c>
      <c r="AI115">
        <v>0</v>
      </c>
      <c r="AJ115">
        <v>1</v>
      </c>
      <c r="AK115">
        <f t="shared" si="29"/>
        <v>74</v>
      </c>
      <c r="AL115">
        <f t="shared" si="30"/>
        <v>35</v>
      </c>
      <c r="AM115">
        <f t="shared" si="26"/>
        <v>0</v>
      </c>
      <c r="AN115">
        <f t="shared" si="27"/>
        <v>0.62765957446808507</v>
      </c>
      <c r="AO115">
        <f t="shared" si="28"/>
        <v>0</v>
      </c>
    </row>
    <row r="116" spans="1:41" ht="11.25" customHeight="1" x14ac:dyDescent="0.3">
      <c r="A116" s="1"/>
      <c r="B116" s="4">
        <v>1666</v>
      </c>
      <c r="C116" s="4">
        <v>0</v>
      </c>
      <c r="D116" s="1"/>
      <c r="E116" s="1"/>
      <c r="F116" s="1"/>
      <c r="G116" s="1">
        <f t="shared" si="16"/>
        <v>1591</v>
      </c>
      <c r="H116" s="8">
        <f t="shared" si="17"/>
        <v>0</v>
      </c>
      <c r="I116" s="1">
        <f t="shared" si="18"/>
        <v>1</v>
      </c>
      <c r="J116" s="9">
        <f t="shared" si="19"/>
        <v>1</v>
      </c>
      <c r="K116" s="1">
        <f t="shared" si="20"/>
        <v>0</v>
      </c>
      <c r="L116" s="1">
        <f t="shared" si="21"/>
        <v>4.3811477501300704E-2</v>
      </c>
      <c r="M116" s="8">
        <f t="shared" si="22"/>
        <v>4.3811477501300704E-2</v>
      </c>
      <c r="N116" s="9">
        <f t="shared" si="23"/>
        <v>0.95618852249869934</v>
      </c>
      <c r="O116" s="8">
        <f t="shared" si="24"/>
        <v>-4.4800186105533372E-2</v>
      </c>
      <c r="P116" s="9">
        <f t="shared" si="25"/>
        <v>100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H116">
        <v>0.99160635057414659</v>
      </c>
      <c r="AI116">
        <v>0</v>
      </c>
      <c r="AJ116">
        <v>1</v>
      </c>
      <c r="AK116">
        <f t="shared" si="29"/>
        <v>74</v>
      </c>
      <c r="AL116">
        <f t="shared" si="30"/>
        <v>36</v>
      </c>
      <c r="AM116">
        <f t="shared" si="26"/>
        <v>0</v>
      </c>
      <c r="AN116">
        <f t="shared" si="27"/>
        <v>0.61702127659574468</v>
      </c>
      <c r="AO116">
        <f t="shared" si="28"/>
        <v>0</v>
      </c>
    </row>
    <row r="117" spans="1:41" ht="11.25" customHeight="1" x14ac:dyDescent="0.3">
      <c r="A117" s="1"/>
      <c r="B117" s="4">
        <v>1455</v>
      </c>
      <c r="C117" s="4">
        <v>0</v>
      </c>
      <c r="D117" s="1"/>
      <c r="E117" s="1"/>
      <c r="F117" s="1"/>
      <c r="G117" s="1">
        <f t="shared" si="16"/>
        <v>1666</v>
      </c>
      <c r="H117" s="8">
        <f t="shared" si="17"/>
        <v>0</v>
      </c>
      <c r="I117" s="1">
        <f t="shared" si="18"/>
        <v>1</v>
      </c>
      <c r="J117" s="9">
        <f t="shared" si="19"/>
        <v>1</v>
      </c>
      <c r="K117" s="1">
        <f t="shared" si="20"/>
        <v>0</v>
      </c>
      <c r="L117" s="1">
        <f t="shared" si="21"/>
        <v>0.51682008471532215</v>
      </c>
      <c r="M117" s="8">
        <f t="shared" si="22"/>
        <v>0.51682008471532215</v>
      </c>
      <c r="N117" s="9">
        <f t="shared" si="23"/>
        <v>0.48317991528467785</v>
      </c>
      <c r="O117" s="8">
        <f t="shared" si="24"/>
        <v>-0.72736619927534574</v>
      </c>
      <c r="P117" s="9">
        <f t="shared" si="25"/>
        <v>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H117">
        <v>0.99259278085527003</v>
      </c>
      <c r="AI117">
        <v>0</v>
      </c>
      <c r="AJ117">
        <v>1</v>
      </c>
      <c r="AK117">
        <f t="shared" si="29"/>
        <v>74</v>
      </c>
      <c r="AL117">
        <f t="shared" si="30"/>
        <v>37</v>
      </c>
      <c r="AM117">
        <f t="shared" si="26"/>
        <v>0</v>
      </c>
      <c r="AN117">
        <f t="shared" si="27"/>
        <v>0.6063829787234043</v>
      </c>
      <c r="AO117">
        <f t="shared" si="28"/>
        <v>0</v>
      </c>
    </row>
    <row r="118" spans="1:41" ht="11.25" customHeight="1" x14ac:dyDescent="0.3">
      <c r="A118" s="1"/>
      <c r="B118" s="4">
        <v>1934</v>
      </c>
      <c r="C118" s="4">
        <v>1</v>
      </c>
      <c r="D118" s="1"/>
      <c r="E118" s="1"/>
      <c r="F118" s="1"/>
      <c r="G118" s="1">
        <f t="shared" si="16"/>
        <v>1455</v>
      </c>
      <c r="H118" s="8">
        <f t="shared" si="17"/>
        <v>0</v>
      </c>
      <c r="I118" s="1">
        <f t="shared" si="18"/>
        <v>1</v>
      </c>
      <c r="J118" s="9">
        <f t="shared" si="19"/>
        <v>1</v>
      </c>
      <c r="K118" s="1">
        <f t="shared" si="20"/>
        <v>0</v>
      </c>
      <c r="L118" s="1">
        <f t="shared" si="21"/>
        <v>1.5135651087874738E-4</v>
      </c>
      <c r="M118" s="8">
        <f t="shared" si="22"/>
        <v>1.5135651087874738E-4</v>
      </c>
      <c r="N118" s="9">
        <f t="shared" si="23"/>
        <v>0.99984864348912128</v>
      </c>
      <c r="O118" s="8">
        <f t="shared" si="24"/>
        <v>-1.5136796643134184E-4</v>
      </c>
      <c r="P118" s="9">
        <f t="shared" si="25"/>
        <v>100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H118">
        <v>0.9939875343231489</v>
      </c>
      <c r="AI118">
        <v>0</v>
      </c>
      <c r="AJ118">
        <v>1</v>
      </c>
      <c r="AK118">
        <f t="shared" si="29"/>
        <v>74</v>
      </c>
      <c r="AL118">
        <f t="shared" si="30"/>
        <v>38</v>
      </c>
      <c r="AM118">
        <f t="shared" si="26"/>
        <v>0</v>
      </c>
      <c r="AN118">
        <f t="shared" si="27"/>
        <v>0.5957446808510638</v>
      </c>
      <c r="AO118">
        <f t="shared" si="28"/>
        <v>0</v>
      </c>
    </row>
    <row r="119" spans="1:41" ht="11.25" customHeight="1" x14ac:dyDescent="0.3">
      <c r="A119" s="1"/>
      <c r="B119" s="4">
        <v>1625</v>
      </c>
      <c r="C119" s="4">
        <v>0</v>
      </c>
      <c r="D119" s="1"/>
      <c r="E119" s="1"/>
      <c r="F119" s="1"/>
      <c r="G119" s="1">
        <f t="shared" si="16"/>
        <v>1934</v>
      </c>
      <c r="H119" s="8">
        <f t="shared" si="17"/>
        <v>1</v>
      </c>
      <c r="I119" s="1">
        <f t="shared" si="18"/>
        <v>0</v>
      </c>
      <c r="J119" s="9">
        <f t="shared" si="19"/>
        <v>1</v>
      </c>
      <c r="K119" s="1">
        <f t="shared" si="20"/>
        <v>1</v>
      </c>
      <c r="L119" s="1">
        <f t="shared" si="21"/>
        <v>0.99998792800295899</v>
      </c>
      <c r="M119" s="8">
        <f t="shared" si="22"/>
        <v>0.99998792800295899</v>
      </c>
      <c r="N119" s="9">
        <f t="shared" si="23"/>
        <v>1.2071997041007698E-5</v>
      </c>
      <c r="O119" s="8">
        <f t="shared" si="24"/>
        <v>-1.2072069908150412E-5</v>
      </c>
      <c r="P119" s="9">
        <f t="shared" si="25"/>
        <v>100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H119">
        <v>0.99423343021290367</v>
      </c>
      <c r="AI119">
        <v>0</v>
      </c>
      <c r="AJ119">
        <v>1</v>
      </c>
      <c r="AK119">
        <f t="shared" si="29"/>
        <v>74</v>
      </c>
      <c r="AL119">
        <f t="shared" si="30"/>
        <v>39</v>
      </c>
      <c r="AM119">
        <f t="shared" si="26"/>
        <v>0</v>
      </c>
      <c r="AN119">
        <f t="shared" si="27"/>
        <v>0.58510638297872342</v>
      </c>
      <c r="AO119">
        <f t="shared" si="28"/>
        <v>0</v>
      </c>
    </row>
    <row r="120" spans="1:41" ht="11.25" customHeight="1" x14ac:dyDescent="0.3">
      <c r="A120" s="1"/>
      <c r="B120" s="4">
        <v>1334</v>
      </c>
      <c r="C120" s="4">
        <v>0</v>
      </c>
      <c r="D120" s="1"/>
      <c r="E120" s="1"/>
      <c r="F120" s="1"/>
      <c r="G120" s="1">
        <f t="shared" si="16"/>
        <v>1625</v>
      </c>
      <c r="H120" s="8">
        <f t="shared" si="17"/>
        <v>0</v>
      </c>
      <c r="I120" s="1">
        <f t="shared" si="18"/>
        <v>1</v>
      </c>
      <c r="J120" s="9">
        <f t="shared" si="19"/>
        <v>1</v>
      </c>
      <c r="K120" s="1">
        <f t="shared" si="20"/>
        <v>0</v>
      </c>
      <c r="L120" s="1">
        <f t="shared" si="21"/>
        <v>0.16044863511501542</v>
      </c>
      <c r="M120" s="8">
        <f t="shared" si="22"/>
        <v>0.16044863511501542</v>
      </c>
      <c r="N120" s="9">
        <f t="shared" si="23"/>
        <v>0.83955136488498461</v>
      </c>
      <c r="O120" s="8">
        <f t="shared" si="24"/>
        <v>-0.17488761924397445</v>
      </c>
      <c r="P120" s="9">
        <f t="shared" si="25"/>
        <v>100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H120">
        <v>0.99532071149605272</v>
      </c>
      <c r="AI120">
        <v>0</v>
      </c>
      <c r="AJ120">
        <v>1</v>
      </c>
      <c r="AK120">
        <f t="shared" si="29"/>
        <v>74</v>
      </c>
      <c r="AL120">
        <f t="shared" si="30"/>
        <v>40</v>
      </c>
      <c r="AM120">
        <f t="shared" si="26"/>
        <v>0</v>
      </c>
      <c r="AN120">
        <f t="shared" si="27"/>
        <v>0.57446808510638303</v>
      </c>
      <c r="AO120">
        <f t="shared" si="28"/>
        <v>0</v>
      </c>
    </row>
    <row r="121" spans="1:41" ht="11.25" customHeight="1" x14ac:dyDescent="0.3">
      <c r="A121" s="1"/>
      <c r="B121" s="4">
        <v>1721</v>
      </c>
      <c r="C121" s="4">
        <v>1</v>
      </c>
      <c r="D121" s="1"/>
      <c r="E121" s="1"/>
      <c r="F121" s="1"/>
      <c r="G121" s="1">
        <f t="shared" si="16"/>
        <v>1334</v>
      </c>
      <c r="H121" s="8">
        <f t="shared" si="17"/>
        <v>0</v>
      </c>
      <c r="I121" s="1">
        <f t="shared" si="18"/>
        <v>1</v>
      </c>
      <c r="J121" s="9">
        <f t="shared" si="19"/>
        <v>1</v>
      </c>
      <c r="K121" s="1">
        <f t="shared" si="20"/>
        <v>0</v>
      </c>
      <c r="L121" s="1">
        <f t="shared" si="21"/>
        <v>9.3913091689546413E-7</v>
      </c>
      <c r="M121" s="8">
        <f t="shared" si="22"/>
        <v>9.3913091689546413E-7</v>
      </c>
      <c r="N121" s="9">
        <f t="shared" si="23"/>
        <v>0.99999906086908308</v>
      </c>
      <c r="O121" s="8">
        <f t="shared" si="24"/>
        <v>-9.3913135790526463E-7</v>
      </c>
      <c r="P121" s="9">
        <f t="shared" si="25"/>
        <v>100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H121">
        <v>0.99569613501252707</v>
      </c>
      <c r="AI121">
        <v>0</v>
      </c>
      <c r="AJ121">
        <v>1</v>
      </c>
      <c r="AK121">
        <f t="shared" si="29"/>
        <v>74</v>
      </c>
      <c r="AL121">
        <f t="shared" si="30"/>
        <v>41</v>
      </c>
      <c r="AM121">
        <f t="shared" si="26"/>
        <v>0</v>
      </c>
      <c r="AN121">
        <f t="shared" si="27"/>
        <v>0.56382978723404253</v>
      </c>
      <c r="AO121">
        <f t="shared" si="28"/>
        <v>0</v>
      </c>
    </row>
    <row r="122" spans="1:41" ht="11.25" customHeight="1" x14ac:dyDescent="0.3">
      <c r="A122" s="1"/>
      <c r="B122" s="4">
        <v>1475</v>
      </c>
      <c r="C122" s="4">
        <v>0</v>
      </c>
      <c r="D122" s="1"/>
      <c r="E122" s="1"/>
      <c r="F122" s="1"/>
      <c r="G122" s="1">
        <f t="shared" si="16"/>
        <v>1721</v>
      </c>
      <c r="H122" s="8">
        <f t="shared" si="17"/>
        <v>1</v>
      </c>
      <c r="I122" s="1">
        <f t="shared" si="18"/>
        <v>0</v>
      </c>
      <c r="J122" s="9">
        <f t="shared" si="19"/>
        <v>1</v>
      </c>
      <c r="K122" s="1">
        <f t="shared" si="20"/>
        <v>1</v>
      </c>
      <c r="L122" s="1">
        <f t="shared" si="21"/>
        <v>0.915101099193249</v>
      </c>
      <c r="M122" s="8">
        <f t="shared" si="22"/>
        <v>0.915101099193249</v>
      </c>
      <c r="N122" s="9">
        <f t="shared" si="23"/>
        <v>8.4898900806750999E-2</v>
      </c>
      <c r="O122" s="8">
        <f t="shared" si="24"/>
        <v>-8.8720728888704414E-2</v>
      </c>
      <c r="P122" s="9">
        <f t="shared" si="25"/>
        <v>100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H122">
        <v>0.99692069593622545</v>
      </c>
      <c r="AI122">
        <v>0</v>
      </c>
      <c r="AJ122">
        <v>1</v>
      </c>
      <c r="AK122">
        <f t="shared" si="29"/>
        <v>74</v>
      </c>
      <c r="AL122">
        <f t="shared" si="30"/>
        <v>42</v>
      </c>
      <c r="AM122">
        <f t="shared" si="26"/>
        <v>0</v>
      </c>
      <c r="AN122">
        <f t="shared" si="27"/>
        <v>0.55319148936170215</v>
      </c>
      <c r="AO122">
        <f t="shared" si="28"/>
        <v>0</v>
      </c>
    </row>
    <row r="123" spans="1:41" ht="11.25" customHeight="1" x14ac:dyDescent="0.3">
      <c r="A123" s="1"/>
      <c r="B123" s="4">
        <v>1662</v>
      </c>
      <c r="C123" s="4">
        <v>1</v>
      </c>
      <c r="D123" s="1"/>
      <c r="E123" s="1"/>
      <c r="F123" s="1"/>
      <c r="G123" s="1">
        <f t="shared" si="16"/>
        <v>1475</v>
      </c>
      <c r="H123" s="8">
        <f t="shared" si="17"/>
        <v>0</v>
      </c>
      <c r="I123" s="1">
        <f t="shared" si="18"/>
        <v>1</v>
      </c>
      <c r="J123" s="9">
        <f t="shared" si="19"/>
        <v>1</v>
      </c>
      <c r="K123" s="1">
        <f t="shared" si="20"/>
        <v>0</v>
      </c>
      <c r="L123" s="1">
        <f t="shared" si="21"/>
        <v>3.5056149208260708E-4</v>
      </c>
      <c r="M123" s="8">
        <f t="shared" si="22"/>
        <v>3.5056149208260708E-4</v>
      </c>
      <c r="N123" s="9">
        <f t="shared" si="23"/>
        <v>0.99964943850791743</v>
      </c>
      <c r="O123" s="8">
        <f t="shared" si="24"/>
        <v>-3.5062295312677057E-4</v>
      </c>
      <c r="P123" s="9">
        <f t="shared" si="25"/>
        <v>100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H123">
        <v>0.99760505406990518</v>
      </c>
      <c r="AI123">
        <v>0</v>
      </c>
      <c r="AJ123">
        <v>1</v>
      </c>
      <c r="AK123">
        <f t="shared" si="29"/>
        <v>74</v>
      </c>
      <c r="AL123">
        <f t="shared" si="30"/>
        <v>43</v>
      </c>
      <c r="AM123">
        <f t="shared" si="26"/>
        <v>0</v>
      </c>
      <c r="AN123">
        <f t="shared" si="27"/>
        <v>0.54255319148936176</v>
      </c>
      <c r="AO123">
        <f t="shared" si="28"/>
        <v>0</v>
      </c>
    </row>
    <row r="124" spans="1:41" ht="11.25" customHeight="1" x14ac:dyDescent="0.3">
      <c r="A124" s="1"/>
      <c r="B124" s="4">
        <v>1861</v>
      </c>
      <c r="C124" s="4">
        <v>1</v>
      </c>
      <c r="D124" s="1"/>
      <c r="E124" s="1"/>
      <c r="F124" s="1"/>
      <c r="G124" s="1">
        <f t="shared" si="16"/>
        <v>1662</v>
      </c>
      <c r="H124" s="8">
        <f t="shared" si="17"/>
        <v>1</v>
      </c>
      <c r="I124" s="1">
        <f t="shared" si="18"/>
        <v>0</v>
      </c>
      <c r="J124" s="9">
        <f t="shared" si="19"/>
        <v>1</v>
      </c>
      <c r="K124" s="1">
        <f t="shared" si="20"/>
        <v>1</v>
      </c>
      <c r="L124" s="1">
        <f t="shared" si="21"/>
        <v>0.47484282825250002</v>
      </c>
      <c r="M124" s="8">
        <f t="shared" si="22"/>
        <v>0.47484282825250002</v>
      </c>
      <c r="N124" s="9">
        <f t="shared" si="23"/>
        <v>0.52515717174749998</v>
      </c>
      <c r="O124" s="8">
        <f t="shared" si="24"/>
        <v>-0.74477141759244614</v>
      </c>
      <c r="P124" s="9">
        <f t="shared" si="25"/>
        <v>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H124">
        <v>0.99760505406990518</v>
      </c>
      <c r="AI124">
        <v>0</v>
      </c>
      <c r="AJ124">
        <v>1</v>
      </c>
      <c r="AK124">
        <f t="shared" si="29"/>
        <v>74</v>
      </c>
      <c r="AL124">
        <f t="shared" si="30"/>
        <v>44</v>
      </c>
      <c r="AM124">
        <f t="shared" si="26"/>
        <v>0</v>
      </c>
      <c r="AN124">
        <f t="shared" si="27"/>
        <v>0.53191489361702127</v>
      </c>
      <c r="AO124">
        <f t="shared" si="28"/>
        <v>0</v>
      </c>
    </row>
    <row r="125" spans="1:41" ht="11.25" customHeight="1" x14ac:dyDescent="0.3">
      <c r="A125" s="1"/>
      <c r="B125" s="4">
        <v>1936</v>
      </c>
      <c r="C125" s="4">
        <v>1</v>
      </c>
      <c r="D125" s="1"/>
      <c r="E125" s="1"/>
      <c r="F125" s="1"/>
      <c r="G125" s="1">
        <f t="shared" si="16"/>
        <v>1861</v>
      </c>
      <c r="H125" s="8">
        <f t="shared" si="17"/>
        <v>1</v>
      </c>
      <c r="I125" s="1">
        <f t="shared" si="18"/>
        <v>0</v>
      </c>
      <c r="J125" s="9">
        <f t="shared" si="19"/>
        <v>1</v>
      </c>
      <c r="K125" s="1">
        <f t="shared" si="20"/>
        <v>1</v>
      </c>
      <c r="L125" s="1">
        <f t="shared" si="21"/>
        <v>0.99974095630868443</v>
      </c>
      <c r="M125" s="8">
        <f t="shared" si="22"/>
        <v>0.99974095630868443</v>
      </c>
      <c r="N125" s="9">
        <f t="shared" si="23"/>
        <v>2.590436913155747E-4</v>
      </c>
      <c r="O125" s="8">
        <f t="shared" si="24"/>
        <v>-2.5907724892796356E-4</v>
      </c>
      <c r="P125" s="9">
        <f t="shared" si="25"/>
        <v>100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H125">
        <v>0.99779760827207942</v>
      </c>
      <c r="AI125">
        <v>0</v>
      </c>
      <c r="AJ125">
        <v>1</v>
      </c>
      <c r="AK125">
        <f t="shared" si="29"/>
        <v>74</v>
      </c>
      <c r="AL125">
        <f t="shared" si="30"/>
        <v>45</v>
      </c>
      <c r="AM125">
        <f t="shared" si="26"/>
        <v>0</v>
      </c>
      <c r="AN125">
        <f t="shared" si="27"/>
        <v>0.52127659574468077</v>
      </c>
      <c r="AO125">
        <f t="shared" si="28"/>
        <v>0</v>
      </c>
    </row>
    <row r="126" spans="1:41" ht="11.25" customHeight="1" x14ac:dyDescent="0.3">
      <c r="A126" s="1"/>
      <c r="B126" s="4">
        <v>1572</v>
      </c>
      <c r="C126" s="4">
        <v>0</v>
      </c>
      <c r="D126" s="1"/>
      <c r="E126" s="1"/>
      <c r="F126" s="1"/>
      <c r="G126" s="1">
        <f t="shared" si="16"/>
        <v>1936</v>
      </c>
      <c r="H126" s="8">
        <f t="shared" si="17"/>
        <v>1</v>
      </c>
      <c r="I126" s="1">
        <f t="shared" si="18"/>
        <v>0</v>
      </c>
      <c r="J126" s="9">
        <f t="shared" si="19"/>
        <v>1</v>
      </c>
      <c r="K126" s="1">
        <f t="shared" si="20"/>
        <v>1</v>
      </c>
      <c r="L126" s="1">
        <f t="shared" si="21"/>
        <v>0.99998890072583446</v>
      </c>
      <c r="M126" s="8">
        <f t="shared" si="22"/>
        <v>0.99998890072583446</v>
      </c>
      <c r="N126" s="9">
        <f t="shared" si="23"/>
        <v>1.109927416553802E-5</v>
      </c>
      <c r="O126" s="8">
        <f t="shared" si="24"/>
        <v>-1.1099335762937312E-5</v>
      </c>
      <c r="P126" s="9">
        <f t="shared" si="25"/>
        <v>100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H126">
        <v>0.99861138669413696</v>
      </c>
      <c r="AI126">
        <v>0</v>
      </c>
      <c r="AJ126">
        <v>1</v>
      </c>
      <c r="AK126">
        <f t="shared" si="29"/>
        <v>74</v>
      </c>
      <c r="AL126">
        <f t="shared" si="30"/>
        <v>46</v>
      </c>
      <c r="AM126">
        <f t="shared" si="26"/>
        <v>0</v>
      </c>
      <c r="AN126">
        <f t="shared" si="27"/>
        <v>0.5106382978723405</v>
      </c>
      <c r="AO126">
        <f t="shared" si="28"/>
        <v>0</v>
      </c>
    </row>
    <row r="127" spans="1:41" ht="11.25" customHeight="1" x14ac:dyDescent="0.3">
      <c r="A127" s="1"/>
      <c r="B127" s="4">
        <v>1508</v>
      </c>
      <c r="C127" s="4">
        <v>0</v>
      </c>
      <c r="D127" s="1"/>
      <c r="E127" s="1"/>
      <c r="F127" s="1"/>
      <c r="G127" s="1">
        <f t="shared" si="16"/>
        <v>1572</v>
      </c>
      <c r="H127" s="8">
        <f t="shared" si="17"/>
        <v>0</v>
      </c>
      <c r="I127" s="1">
        <f t="shared" si="18"/>
        <v>1</v>
      </c>
      <c r="J127" s="9">
        <f t="shared" si="19"/>
        <v>1</v>
      </c>
      <c r="K127" s="1">
        <f t="shared" si="20"/>
        <v>0</v>
      </c>
      <c r="L127" s="1">
        <f t="shared" si="21"/>
        <v>2.0210178174730777E-2</v>
      </c>
      <c r="M127" s="8">
        <f t="shared" si="22"/>
        <v>2.0210178174730777E-2</v>
      </c>
      <c r="N127" s="9">
        <f t="shared" si="23"/>
        <v>0.97978982182526919</v>
      </c>
      <c r="O127" s="8">
        <f t="shared" si="24"/>
        <v>-2.0417197844203424E-2</v>
      </c>
      <c r="P127" s="9">
        <f t="shared" si="25"/>
        <v>100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H127">
        <v>0.99877559446334307</v>
      </c>
      <c r="AI127">
        <v>0</v>
      </c>
      <c r="AJ127">
        <v>1</v>
      </c>
      <c r="AK127">
        <f t="shared" si="29"/>
        <v>74</v>
      </c>
      <c r="AL127">
        <f t="shared" si="30"/>
        <v>47</v>
      </c>
      <c r="AM127">
        <f t="shared" si="26"/>
        <v>0</v>
      </c>
      <c r="AN127">
        <f t="shared" si="27"/>
        <v>0.5</v>
      </c>
      <c r="AO127">
        <f t="shared" si="28"/>
        <v>0</v>
      </c>
    </row>
    <row r="128" spans="1:41" ht="11.25" customHeight="1" x14ac:dyDescent="0.3">
      <c r="A128" s="1"/>
      <c r="B128" s="4">
        <v>1430</v>
      </c>
      <c r="C128" s="4">
        <v>0</v>
      </c>
      <c r="D128" s="1"/>
      <c r="E128" s="1"/>
      <c r="F128" s="1"/>
      <c r="G128" s="1">
        <f t="shared" si="16"/>
        <v>1508</v>
      </c>
      <c r="H128" s="8">
        <f t="shared" si="17"/>
        <v>0</v>
      </c>
      <c r="I128" s="1">
        <f t="shared" si="18"/>
        <v>1</v>
      </c>
      <c r="J128" s="9">
        <f t="shared" si="19"/>
        <v>1</v>
      </c>
      <c r="K128" s="1">
        <f t="shared" si="20"/>
        <v>0</v>
      </c>
      <c r="L128" s="1">
        <f t="shared" si="21"/>
        <v>1.4005857045769747E-3</v>
      </c>
      <c r="M128" s="8">
        <f t="shared" si="22"/>
        <v>1.4005857045769747E-3</v>
      </c>
      <c r="N128" s="9">
        <f t="shared" si="23"/>
        <v>0.99859941429542298</v>
      </c>
      <c r="O128" s="8">
        <f t="shared" si="24"/>
        <v>-1.4015674415131657E-3</v>
      </c>
      <c r="P128" s="9">
        <f t="shared" si="25"/>
        <v>100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H128">
        <v>0.99887414316005396</v>
      </c>
      <c r="AI128">
        <v>0</v>
      </c>
      <c r="AJ128">
        <v>1</v>
      </c>
      <c r="AK128">
        <f t="shared" si="29"/>
        <v>74</v>
      </c>
      <c r="AL128">
        <f t="shared" si="30"/>
        <v>48</v>
      </c>
      <c r="AM128">
        <f t="shared" si="26"/>
        <v>0</v>
      </c>
      <c r="AN128">
        <f t="shared" si="27"/>
        <v>0.48936170212765961</v>
      </c>
      <c r="AO128">
        <f t="shared" si="28"/>
        <v>0</v>
      </c>
    </row>
    <row r="129" spans="1:41" ht="11.25" customHeight="1" x14ac:dyDescent="0.3">
      <c r="A129" s="1"/>
      <c r="B129" s="4">
        <v>1891</v>
      </c>
      <c r="C129" s="4">
        <v>1</v>
      </c>
      <c r="D129" s="1"/>
      <c r="E129" s="1"/>
      <c r="F129" s="1"/>
      <c r="G129" s="1">
        <f t="shared" si="16"/>
        <v>1430</v>
      </c>
      <c r="H129" s="8">
        <f t="shared" si="17"/>
        <v>0</v>
      </c>
      <c r="I129" s="1">
        <f t="shared" si="18"/>
        <v>1</v>
      </c>
      <c r="J129" s="9">
        <f t="shared" si="19"/>
        <v>1</v>
      </c>
      <c r="K129" s="1">
        <f t="shared" si="20"/>
        <v>0</v>
      </c>
      <c r="L129" s="1">
        <f t="shared" si="21"/>
        <v>5.2964124510572313E-5</v>
      </c>
      <c r="M129" s="8">
        <f t="shared" si="22"/>
        <v>5.2964124510572313E-5</v>
      </c>
      <c r="N129" s="9">
        <f t="shared" si="23"/>
        <v>0.99994703587548939</v>
      </c>
      <c r="O129" s="8">
        <f t="shared" si="24"/>
        <v>-5.2965527159382233E-5</v>
      </c>
      <c r="P129" s="9">
        <f t="shared" si="25"/>
        <v>100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H129">
        <v>0.99908722571484976</v>
      </c>
      <c r="AI129">
        <v>0</v>
      </c>
      <c r="AJ129">
        <v>1</v>
      </c>
      <c r="AK129">
        <f t="shared" si="29"/>
        <v>74</v>
      </c>
      <c r="AL129">
        <f t="shared" si="30"/>
        <v>49</v>
      </c>
      <c r="AM129">
        <f t="shared" si="26"/>
        <v>0</v>
      </c>
      <c r="AN129">
        <f t="shared" si="27"/>
        <v>0.47872340425531912</v>
      </c>
      <c r="AO129">
        <f t="shared" si="28"/>
        <v>0</v>
      </c>
    </row>
    <row r="130" spans="1:41" ht="11.25" customHeight="1" x14ac:dyDescent="0.3">
      <c r="A130" s="1"/>
      <c r="B130" s="4">
        <v>1550</v>
      </c>
      <c r="C130" s="4">
        <v>0</v>
      </c>
      <c r="D130" s="1"/>
      <c r="E130" s="1"/>
      <c r="F130" s="1"/>
      <c r="G130" s="1">
        <f t="shared" si="16"/>
        <v>1891</v>
      </c>
      <c r="H130" s="8">
        <f t="shared" si="17"/>
        <v>1</v>
      </c>
      <c r="I130" s="1">
        <f t="shared" si="18"/>
        <v>0</v>
      </c>
      <c r="J130" s="9">
        <f t="shared" si="19"/>
        <v>1</v>
      </c>
      <c r="K130" s="1">
        <f t="shared" si="20"/>
        <v>1</v>
      </c>
      <c r="L130" s="1">
        <f t="shared" si="21"/>
        <v>0.99992651830468626</v>
      </c>
      <c r="M130" s="8">
        <f t="shared" si="22"/>
        <v>0.99992651830468626</v>
      </c>
      <c r="N130" s="9">
        <f t="shared" si="23"/>
        <v>7.3481695313737383E-5</v>
      </c>
      <c r="O130" s="8">
        <f t="shared" si="24"/>
        <v>-7.3484395225774027E-5</v>
      </c>
      <c r="P130" s="9">
        <f t="shared" si="25"/>
        <v>100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H130">
        <v>0.99912473971767923</v>
      </c>
      <c r="AI130">
        <v>0</v>
      </c>
      <c r="AJ130">
        <v>1</v>
      </c>
      <c r="AK130">
        <f t="shared" si="29"/>
        <v>74</v>
      </c>
      <c r="AL130">
        <f t="shared" si="30"/>
        <v>50</v>
      </c>
      <c r="AM130">
        <f t="shared" si="26"/>
        <v>0</v>
      </c>
      <c r="AN130">
        <f t="shared" si="27"/>
        <v>0.46808510638297873</v>
      </c>
      <c r="AO130">
        <f t="shared" si="28"/>
        <v>0</v>
      </c>
    </row>
    <row r="131" spans="1:41" ht="11.25" customHeight="1" x14ac:dyDescent="0.3">
      <c r="A131" s="1"/>
      <c r="B131" s="4">
        <v>1741</v>
      </c>
      <c r="C131" s="4">
        <v>1</v>
      </c>
      <c r="D131" s="1"/>
      <c r="E131" s="1"/>
      <c r="F131" s="1"/>
      <c r="G131" s="1">
        <f t="shared" si="16"/>
        <v>1550</v>
      </c>
      <c r="H131" s="8">
        <f t="shared" si="17"/>
        <v>0</v>
      </c>
      <c r="I131" s="1">
        <f t="shared" si="18"/>
        <v>1</v>
      </c>
      <c r="J131" s="9">
        <f t="shared" si="19"/>
        <v>1</v>
      </c>
      <c r="K131" s="1">
        <f t="shared" si="20"/>
        <v>0</v>
      </c>
      <c r="L131" s="1">
        <f t="shared" si="21"/>
        <v>8.1201061306792697E-3</v>
      </c>
      <c r="M131" s="8">
        <f t="shared" si="22"/>
        <v>8.1201061306792697E-3</v>
      </c>
      <c r="N131" s="9">
        <f t="shared" si="23"/>
        <v>0.99187989386932074</v>
      </c>
      <c r="O131" s="8">
        <f t="shared" si="24"/>
        <v>-8.1532537559081894E-3</v>
      </c>
      <c r="P131" s="9">
        <f t="shared" si="25"/>
        <v>100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H131">
        <v>0.99942476831674198</v>
      </c>
      <c r="AI131">
        <v>0</v>
      </c>
      <c r="AJ131">
        <v>1</v>
      </c>
      <c r="AK131">
        <f t="shared" si="29"/>
        <v>74</v>
      </c>
      <c r="AL131">
        <f t="shared" si="30"/>
        <v>51</v>
      </c>
      <c r="AM131">
        <f t="shared" si="26"/>
        <v>0</v>
      </c>
      <c r="AN131">
        <f t="shared" si="27"/>
        <v>0.45744680851063835</v>
      </c>
      <c r="AO131">
        <f t="shared" si="28"/>
        <v>0</v>
      </c>
    </row>
    <row r="132" spans="1:41" ht="11.25" customHeight="1" x14ac:dyDescent="0.3">
      <c r="A132" s="1"/>
      <c r="B132" s="4">
        <v>1690</v>
      </c>
      <c r="C132" s="4">
        <v>0</v>
      </c>
      <c r="D132" s="1"/>
      <c r="E132" s="1"/>
      <c r="F132" s="1"/>
      <c r="G132" s="1">
        <f t="shared" si="16"/>
        <v>1741</v>
      </c>
      <c r="H132" s="8">
        <f t="shared" si="17"/>
        <v>1</v>
      </c>
      <c r="I132" s="1">
        <f t="shared" si="18"/>
        <v>0</v>
      </c>
      <c r="J132" s="9">
        <f t="shared" si="19"/>
        <v>1</v>
      </c>
      <c r="K132" s="1">
        <f t="shared" si="20"/>
        <v>1</v>
      </c>
      <c r="L132" s="1">
        <f t="shared" si="21"/>
        <v>0.9614938699073462</v>
      </c>
      <c r="M132" s="8">
        <f t="shared" si="22"/>
        <v>0.9614938699073462</v>
      </c>
      <c r="N132" s="9">
        <f t="shared" si="23"/>
        <v>3.8506130092653801E-2</v>
      </c>
      <c r="O132" s="8">
        <f t="shared" si="24"/>
        <v>-3.9267089525008556E-2</v>
      </c>
      <c r="P132" s="9">
        <f t="shared" si="25"/>
        <v>100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H132">
        <v>0.99944841735482493</v>
      </c>
      <c r="AI132">
        <v>0</v>
      </c>
      <c r="AJ132">
        <v>1</v>
      </c>
      <c r="AK132">
        <f t="shared" si="29"/>
        <v>74</v>
      </c>
      <c r="AL132">
        <f t="shared" si="30"/>
        <v>52</v>
      </c>
      <c r="AM132">
        <f t="shared" si="26"/>
        <v>0</v>
      </c>
      <c r="AN132">
        <f t="shared" si="27"/>
        <v>0.44680851063829785</v>
      </c>
      <c r="AO132">
        <f t="shared" si="28"/>
        <v>0</v>
      </c>
    </row>
    <row r="133" spans="1:41" ht="11.25" customHeight="1" x14ac:dyDescent="0.3">
      <c r="A133" s="1"/>
      <c r="B133" s="4">
        <v>1687</v>
      </c>
      <c r="C133" s="4">
        <v>1</v>
      </c>
      <c r="D133" s="1"/>
      <c r="E133" s="1"/>
      <c r="F133" s="1"/>
      <c r="G133" s="1">
        <f t="shared" si="16"/>
        <v>1690</v>
      </c>
      <c r="H133" s="8">
        <f t="shared" si="17"/>
        <v>0</v>
      </c>
      <c r="I133" s="1">
        <f t="shared" si="18"/>
        <v>1</v>
      </c>
      <c r="J133" s="9">
        <f t="shared" si="19"/>
        <v>1</v>
      </c>
      <c r="K133" s="1">
        <f t="shared" si="20"/>
        <v>0</v>
      </c>
      <c r="L133" s="1">
        <f t="shared" si="21"/>
        <v>0.74562676383864823</v>
      </c>
      <c r="M133" s="8">
        <f t="shared" si="22"/>
        <v>0.74562676383864823</v>
      </c>
      <c r="N133" s="9">
        <f t="shared" si="23"/>
        <v>0.25437323616135177</v>
      </c>
      <c r="O133" s="8">
        <f t="shared" si="24"/>
        <v>-1.368952656818746</v>
      </c>
      <c r="P133" s="9">
        <f t="shared" si="25"/>
        <v>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H133">
        <v>0.99957124512418971</v>
      </c>
      <c r="AI133">
        <v>0</v>
      </c>
      <c r="AJ133">
        <v>1</v>
      </c>
      <c r="AK133">
        <f t="shared" si="29"/>
        <v>74</v>
      </c>
      <c r="AL133">
        <f t="shared" si="30"/>
        <v>53</v>
      </c>
      <c r="AM133">
        <f t="shared" si="26"/>
        <v>0</v>
      </c>
      <c r="AN133">
        <f t="shared" si="27"/>
        <v>0.43617021276595747</v>
      </c>
      <c r="AO133">
        <f t="shared" si="28"/>
        <v>0</v>
      </c>
    </row>
    <row r="134" spans="1:41" ht="11.25" customHeight="1" x14ac:dyDescent="0.3">
      <c r="A134" s="1"/>
      <c r="B134" s="4">
        <v>1730</v>
      </c>
      <c r="C134" s="4">
        <v>1</v>
      </c>
      <c r="D134" s="1"/>
      <c r="E134" s="1"/>
      <c r="F134" s="1"/>
      <c r="G134" s="1">
        <f t="shared" si="16"/>
        <v>1687</v>
      </c>
      <c r="H134" s="8">
        <f t="shared" si="17"/>
        <v>1</v>
      </c>
      <c r="I134" s="1">
        <f t="shared" si="18"/>
        <v>0</v>
      </c>
      <c r="J134" s="9">
        <f t="shared" si="19"/>
        <v>1</v>
      </c>
      <c r="K134" s="1">
        <f t="shared" si="20"/>
        <v>1</v>
      </c>
      <c r="L134" s="1">
        <f t="shared" si="21"/>
        <v>0.72099609362133743</v>
      </c>
      <c r="M134" s="8">
        <f t="shared" si="22"/>
        <v>0.72099609362133743</v>
      </c>
      <c r="N134" s="9">
        <f t="shared" si="23"/>
        <v>0.27900390637866257</v>
      </c>
      <c r="O134" s="8">
        <f t="shared" si="24"/>
        <v>-0.32712155971278434</v>
      </c>
      <c r="P134" s="9">
        <f t="shared" si="25"/>
        <v>100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H134">
        <v>0.99958887465617485</v>
      </c>
      <c r="AI134">
        <v>0</v>
      </c>
      <c r="AJ134">
        <v>1</v>
      </c>
      <c r="AK134">
        <f t="shared" si="29"/>
        <v>74</v>
      </c>
      <c r="AL134">
        <f t="shared" si="30"/>
        <v>54</v>
      </c>
      <c r="AM134">
        <f t="shared" si="26"/>
        <v>0</v>
      </c>
      <c r="AN134">
        <f t="shared" si="27"/>
        <v>0.42553191489361697</v>
      </c>
      <c r="AO134">
        <f t="shared" si="28"/>
        <v>0</v>
      </c>
    </row>
    <row r="135" spans="1:41" ht="11.25" customHeight="1" x14ac:dyDescent="0.3">
      <c r="A135" s="1"/>
      <c r="B135" s="4">
        <v>1674</v>
      </c>
      <c r="C135" s="4">
        <v>1</v>
      </c>
      <c r="D135" s="1"/>
      <c r="E135" s="1"/>
      <c r="F135" s="1"/>
      <c r="G135" s="1">
        <f t="shared" ref="G135:G173" si="31">B134</f>
        <v>1730</v>
      </c>
      <c r="H135" s="8">
        <f t="shared" ref="H135:H173" si="32">C134</f>
        <v>1</v>
      </c>
      <c r="I135" s="1">
        <f t="shared" ref="I135:I173" si="33">1-H135</f>
        <v>0</v>
      </c>
      <c r="J135" s="9">
        <f t="shared" ref="J135:J173" si="34">H135+I135</f>
        <v>1</v>
      </c>
      <c r="K135" s="1">
        <f t="shared" ref="K135:K173" si="35">IF(J135=0,"",H135/J135)</f>
        <v>1</v>
      </c>
      <c r="L135" s="1">
        <f t="shared" ref="L135:L173" si="36">1/(1+EXP(-$S$7-$S$8*G135))</f>
        <v>0.94022980559391833</v>
      </c>
      <c r="M135" s="8">
        <f t="shared" ref="M135:M173" si="37">J135*L135</f>
        <v>0.94022980559391833</v>
      </c>
      <c r="N135" s="9">
        <f t="shared" ref="N135:N173" si="38">J135-M135</f>
        <v>5.9770194406081667E-2</v>
      </c>
      <c r="O135" s="8">
        <f t="shared" ref="O135:O173" si="39">IFERROR(J135*(K135*LN(L135)+(1-K135)*LN(1-L135)),0)</f>
        <v>-6.163095956091165E-2</v>
      </c>
      <c r="P135" s="9">
        <f t="shared" ref="P135:P173" si="40">100*IF(L135&gt;=$AD$12,H135/J135,I135/J135)</f>
        <v>100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H135">
        <v>0.99958887465617485</v>
      </c>
      <c r="AI135">
        <v>0</v>
      </c>
      <c r="AJ135">
        <v>1</v>
      </c>
      <c r="AK135">
        <f t="shared" si="29"/>
        <v>74</v>
      </c>
      <c r="AL135">
        <f t="shared" si="30"/>
        <v>55</v>
      </c>
      <c r="AM135">
        <f t="shared" ref="AM135:AM174" si="41">1-AK135/AK$174</f>
        <v>0</v>
      </c>
      <c r="AN135">
        <f t="shared" ref="AN135:AN174" si="42">1-AL135/AL$174</f>
        <v>0.41489361702127658</v>
      </c>
      <c r="AO135">
        <f t="shared" ref="AO135:AO174" si="43">(AM135-AM136)*AN135</f>
        <v>0</v>
      </c>
    </row>
    <row r="136" spans="1:41" ht="11.25" customHeight="1" x14ac:dyDescent="0.3">
      <c r="A136" s="1"/>
      <c r="B136" s="4">
        <v>1475</v>
      </c>
      <c r="C136" s="4">
        <v>0</v>
      </c>
      <c r="D136" s="1"/>
      <c r="E136" s="1"/>
      <c r="F136" s="1"/>
      <c r="G136" s="1">
        <f t="shared" si="31"/>
        <v>1674</v>
      </c>
      <c r="H136" s="8">
        <f t="shared" si="32"/>
        <v>1</v>
      </c>
      <c r="I136" s="1">
        <f t="shared" si="33"/>
        <v>0</v>
      </c>
      <c r="J136" s="9">
        <f t="shared" si="34"/>
        <v>1</v>
      </c>
      <c r="K136" s="1">
        <f t="shared" si="35"/>
        <v>1</v>
      </c>
      <c r="L136" s="1">
        <f t="shared" si="36"/>
        <v>0.59949098691239955</v>
      </c>
      <c r="M136" s="8">
        <f t="shared" si="37"/>
        <v>0.59949098691239955</v>
      </c>
      <c r="N136" s="9">
        <f t="shared" si="38"/>
        <v>0.40050901308760045</v>
      </c>
      <c r="O136" s="8">
        <f t="shared" si="39"/>
        <v>-0.51167433896887016</v>
      </c>
      <c r="P136" s="9">
        <f t="shared" si="40"/>
        <v>100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H136">
        <v>0.99958887465617485</v>
      </c>
      <c r="AI136">
        <v>0</v>
      </c>
      <c r="AJ136">
        <v>1</v>
      </c>
      <c r="AK136">
        <f t="shared" ref="AK136:AK174" si="44">AK135+AI136</f>
        <v>74</v>
      </c>
      <c r="AL136">
        <f t="shared" ref="AL136:AL174" si="45">AL135+AJ136</f>
        <v>56</v>
      </c>
      <c r="AM136">
        <f t="shared" si="41"/>
        <v>0</v>
      </c>
      <c r="AN136">
        <f t="shared" si="42"/>
        <v>0.4042553191489362</v>
      </c>
      <c r="AO136">
        <f t="shared" si="43"/>
        <v>0</v>
      </c>
    </row>
    <row r="137" spans="1:41" ht="11.25" customHeight="1" x14ac:dyDescent="0.3">
      <c r="A137" s="1"/>
      <c r="B137" s="4">
        <v>1962</v>
      </c>
      <c r="C137" s="4">
        <v>1</v>
      </c>
      <c r="D137" s="1"/>
      <c r="E137" s="1"/>
      <c r="F137" s="1"/>
      <c r="G137" s="1">
        <f t="shared" si="31"/>
        <v>1475</v>
      </c>
      <c r="H137" s="8">
        <f t="shared" si="32"/>
        <v>0</v>
      </c>
      <c r="I137" s="1">
        <f t="shared" si="33"/>
        <v>1</v>
      </c>
      <c r="J137" s="9">
        <f t="shared" si="34"/>
        <v>1</v>
      </c>
      <c r="K137" s="1">
        <f t="shared" si="35"/>
        <v>0</v>
      </c>
      <c r="L137" s="1">
        <f t="shared" si="36"/>
        <v>3.5056149208260708E-4</v>
      </c>
      <c r="M137" s="8">
        <f t="shared" si="37"/>
        <v>3.5056149208260708E-4</v>
      </c>
      <c r="N137" s="9">
        <f t="shared" si="38"/>
        <v>0.99964943850791743</v>
      </c>
      <c r="O137" s="8">
        <f t="shared" si="39"/>
        <v>-3.5062295312677057E-4</v>
      </c>
      <c r="P137" s="9">
        <f t="shared" si="40"/>
        <v>100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H137">
        <v>0.99966673042663845</v>
      </c>
      <c r="AI137">
        <v>0</v>
      </c>
      <c r="AJ137">
        <v>1</v>
      </c>
      <c r="AK137">
        <f t="shared" si="44"/>
        <v>74</v>
      </c>
      <c r="AL137">
        <f t="shared" si="45"/>
        <v>57</v>
      </c>
      <c r="AM137">
        <f t="shared" si="41"/>
        <v>0</v>
      </c>
      <c r="AN137">
        <f t="shared" si="42"/>
        <v>0.3936170212765957</v>
      </c>
      <c r="AO137">
        <f t="shared" si="43"/>
        <v>0</v>
      </c>
    </row>
    <row r="138" spans="1:41" ht="11.25" customHeight="1" x14ac:dyDescent="0.3">
      <c r="A138" s="1"/>
      <c r="B138" s="4">
        <v>1532</v>
      </c>
      <c r="C138" s="4">
        <v>0</v>
      </c>
      <c r="D138" s="1"/>
      <c r="E138" s="1"/>
      <c r="F138" s="1"/>
      <c r="G138" s="1">
        <f t="shared" si="31"/>
        <v>1962</v>
      </c>
      <c r="H138" s="8">
        <f t="shared" si="32"/>
        <v>1</v>
      </c>
      <c r="I138" s="1">
        <f t="shared" si="33"/>
        <v>0</v>
      </c>
      <c r="J138" s="9">
        <f t="shared" si="34"/>
        <v>1</v>
      </c>
      <c r="K138" s="1">
        <f t="shared" si="35"/>
        <v>1</v>
      </c>
      <c r="L138" s="1">
        <f t="shared" si="36"/>
        <v>0.99999627614077302</v>
      </c>
      <c r="M138" s="8">
        <f t="shared" si="37"/>
        <v>0.99999627614077302</v>
      </c>
      <c r="N138" s="9">
        <f t="shared" si="38"/>
        <v>3.7238592269783766E-6</v>
      </c>
      <c r="O138" s="8">
        <f t="shared" si="39"/>
        <v>-3.7238661605593608E-6</v>
      </c>
      <c r="P138" s="9">
        <f t="shared" si="40"/>
        <v>100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H138">
        <v>0.99966673042663845</v>
      </c>
      <c r="AI138">
        <v>0</v>
      </c>
      <c r="AJ138">
        <v>1</v>
      </c>
      <c r="AK138">
        <f t="shared" si="44"/>
        <v>74</v>
      </c>
      <c r="AL138">
        <f t="shared" si="45"/>
        <v>58</v>
      </c>
      <c r="AM138">
        <f t="shared" si="41"/>
        <v>0</v>
      </c>
      <c r="AN138">
        <f t="shared" si="42"/>
        <v>0.38297872340425532</v>
      </c>
      <c r="AO138">
        <f t="shared" si="43"/>
        <v>0</v>
      </c>
    </row>
    <row r="139" spans="1:41" ht="11.25" customHeight="1" x14ac:dyDescent="0.3">
      <c r="A139" s="1"/>
      <c r="B139" s="4">
        <v>1492</v>
      </c>
      <c r="C139" s="4">
        <v>0</v>
      </c>
      <c r="D139" s="1"/>
      <c r="E139" s="1"/>
      <c r="F139" s="1"/>
      <c r="G139" s="1">
        <f t="shared" si="31"/>
        <v>1532</v>
      </c>
      <c r="H139" s="8">
        <f t="shared" si="32"/>
        <v>0</v>
      </c>
      <c r="I139" s="1">
        <f t="shared" si="33"/>
        <v>1</v>
      </c>
      <c r="J139" s="9">
        <f t="shared" si="34"/>
        <v>1</v>
      </c>
      <c r="K139" s="1">
        <f t="shared" si="35"/>
        <v>0</v>
      </c>
      <c r="L139" s="1">
        <f t="shared" si="36"/>
        <v>3.8288812071339989E-3</v>
      </c>
      <c r="M139" s="8">
        <f t="shared" si="37"/>
        <v>3.8288812071339989E-3</v>
      </c>
      <c r="N139" s="9">
        <f t="shared" si="38"/>
        <v>0.99617111879286602</v>
      </c>
      <c r="O139" s="8">
        <f t="shared" si="39"/>
        <v>-3.8362301375685945E-3</v>
      </c>
      <c r="P139" s="9">
        <f t="shared" si="40"/>
        <v>100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H139">
        <v>0.99969357629129019</v>
      </c>
      <c r="AI139">
        <v>0</v>
      </c>
      <c r="AJ139">
        <v>1</v>
      </c>
      <c r="AK139">
        <f t="shared" si="44"/>
        <v>74</v>
      </c>
      <c r="AL139">
        <f t="shared" si="45"/>
        <v>59</v>
      </c>
      <c r="AM139">
        <f t="shared" si="41"/>
        <v>0</v>
      </c>
      <c r="AN139">
        <f t="shared" si="42"/>
        <v>0.37234042553191493</v>
      </c>
      <c r="AO139">
        <f t="shared" si="43"/>
        <v>0</v>
      </c>
    </row>
    <row r="140" spans="1:41" ht="11.25" customHeight="1" x14ac:dyDescent="0.3">
      <c r="A140" s="1"/>
      <c r="B140" s="4">
        <v>1502</v>
      </c>
      <c r="C140" s="4">
        <v>0</v>
      </c>
      <c r="D140" s="1"/>
      <c r="E140" s="1"/>
      <c r="F140" s="1"/>
      <c r="G140" s="1">
        <f t="shared" si="31"/>
        <v>1492</v>
      </c>
      <c r="H140" s="8">
        <f t="shared" si="32"/>
        <v>0</v>
      </c>
      <c r="I140" s="1">
        <f t="shared" si="33"/>
        <v>1</v>
      </c>
      <c r="J140" s="9">
        <f t="shared" si="34"/>
        <v>1</v>
      </c>
      <c r="K140" s="1">
        <f t="shared" si="35"/>
        <v>0</v>
      </c>
      <c r="L140" s="1">
        <f t="shared" si="36"/>
        <v>7.1569459884243073E-4</v>
      </c>
      <c r="M140" s="8">
        <f t="shared" si="37"/>
        <v>7.1569459884243073E-4</v>
      </c>
      <c r="N140" s="9">
        <f t="shared" si="38"/>
        <v>0.99928430540115754</v>
      </c>
      <c r="O140" s="8">
        <f t="shared" si="39"/>
        <v>-7.1595083048489995E-4</v>
      </c>
      <c r="P140" s="9">
        <f t="shared" si="40"/>
        <v>100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H140">
        <v>0.99974095630868443</v>
      </c>
      <c r="AI140">
        <v>0</v>
      </c>
      <c r="AJ140">
        <v>1</v>
      </c>
      <c r="AK140">
        <f t="shared" si="44"/>
        <v>74</v>
      </c>
      <c r="AL140">
        <f t="shared" si="45"/>
        <v>60</v>
      </c>
      <c r="AM140">
        <f t="shared" si="41"/>
        <v>0</v>
      </c>
      <c r="AN140">
        <f t="shared" si="42"/>
        <v>0.36170212765957444</v>
      </c>
      <c r="AO140">
        <f t="shared" si="43"/>
        <v>0</v>
      </c>
    </row>
    <row r="141" spans="1:41" ht="11.25" customHeight="1" x14ac:dyDescent="0.3">
      <c r="A141" s="1"/>
      <c r="B141" s="4">
        <v>1974</v>
      </c>
      <c r="C141" s="4">
        <v>1</v>
      </c>
      <c r="D141" s="1"/>
      <c r="E141" s="1"/>
      <c r="F141" s="1"/>
      <c r="G141" s="1">
        <f t="shared" si="31"/>
        <v>1502</v>
      </c>
      <c r="H141" s="8">
        <f t="shared" si="32"/>
        <v>0</v>
      </c>
      <c r="I141" s="1">
        <f t="shared" si="33"/>
        <v>1</v>
      </c>
      <c r="J141" s="9">
        <f t="shared" si="34"/>
        <v>1</v>
      </c>
      <c r="K141" s="1">
        <f t="shared" si="35"/>
        <v>0</v>
      </c>
      <c r="L141" s="1">
        <f t="shared" si="36"/>
        <v>1.0889058423159239E-3</v>
      </c>
      <c r="M141" s="8">
        <f t="shared" si="37"/>
        <v>1.0889058423159239E-3</v>
      </c>
      <c r="N141" s="9">
        <f t="shared" si="38"/>
        <v>0.99891109415768409</v>
      </c>
      <c r="O141" s="8">
        <f t="shared" si="39"/>
        <v>-1.0894991310120836E-3</v>
      </c>
      <c r="P141" s="9">
        <f t="shared" si="40"/>
        <v>100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H141">
        <v>0.99978101191143676</v>
      </c>
      <c r="AI141">
        <v>0</v>
      </c>
      <c r="AJ141">
        <v>1</v>
      </c>
      <c r="AK141">
        <f t="shared" si="44"/>
        <v>74</v>
      </c>
      <c r="AL141">
        <f t="shared" si="45"/>
        <v>61</v>
      </c>
      <c r="AM141">
        <f t="shared" si="41"/>
        <v>0</v>
      </c>
      <c r="AN141">
        <f t="shared" si="42"/>
        <v>0.35106382978723405</v>
      </c>
      <c r="AO141">
        <f t="shared" si="43"/>
        <v>0</v>
      </c>
    </row>
    <row r="142" spans="1:41" ht="11.25" customHeight="1" x14ac:dyDescent="0.3">
      <c r="A142" s="1"/>
      <c r="B142" s="4">
        <v>1607</v>
      </c>
      <c r="C142" s="4">
        <v>0</v>
      </c>
      <c r="D142" s="1"/>
      <c r="E142" s="1"/>
      <c r="F142" s="1"/>
      <c r="G142" s="1">
        <f t="shared" si="31"/>
        <v>1974</v>
      </c>
      <c r="H142" s="8">
        <f t="shared" si="32"/>
        <v>1</v>
      </c>
      <c r="I142" s="1">
        <f t="shared" si="33"/>
        <v>0</v>
      </c>
      <c r="J142" s="9">
        <f t="shared" si="34"/>
        <v>1</v>
      </c>
      <c r="K142" s="1">
        <f t="shared" si="35"/>
        <v>1</v>
      </c>
      <c r="L142" s="1">
        <f t="shared" si="36"/>
        <v>0.99999775050975859</v>
      </c>
      <c r="M142" s="8">
        <f t="shared" si="37"/>
        <v>0.99999775050975859</v>
      </c>
      <c r="N142" s="9">
        <f t="shared" si="38"/>
        <v>2.2494902414127438E-6</v>
      </c>
      <c r="O142" s="8">
        <f t="shared" si="39"/>
        <v>-2.249492771519711E-6</v>
      </c>
      <c r="P142" s="9">
        <f t="shared" si="40"/>
        <v>100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H142">
        <v>0.99983678978052715</v>
      </c>
      <c r="AI142">
        <v>0</v>
      </c>
      <c r="AJ142">
        <v>1</v>
      </c>
      <c r="AK142">
        <f t="shared" si="44"/>
        <v>74</v>
      </c>
      <c r="AL142">
        <f t="shared" si="45"/>
        <v>62</v>
      </c>
      <c r="AM142">
        <f t="shared" si="41"/>
        <v>0</v>
      </c>
      <c r="AN142">
        <f t="shared" si="42"/>
        <v>0.34042553191489366</v>
      </c>
      <c r="AO142">
        <f t="shared" si="43"/>
        <v>0</v>
      </c>
    </row>
    <row r="143" spans="1:41" ht="11.25" customHeight="1" x14ac:dyDescent="0.3">
      <c r="A143" s="1"/>
      <c r="B143" s="4">
        <v>1412</v>
      </c>
      <c r="C143" s="4">
        <v>0</v>
      </c>
      <c r="D143" s="1"/>
      <c r="E143" s="1"/>
      <c r="F143" s="1"/>
      <c r="G143" s="1">
        <f t="shared" si="31"/>
        <v>1607</v>
      </c>
      <c r="H143" s="8">
        <f t="shared" si="32"/>
        <v>0</v>
      </c>
      <c r="I143" s="1">
        <f t="shared" si="33"/>
        <v>1</v>
      </c>
      <c r="J143" s="9">
        <f t="shared" si="34"/>
        <v>1</v>
      </c>
      <c r="K143" s="1">
        <f t="shared" si="35"/>
        <v>0</v>
      </c>
      <c r="L143" s="1">
        <f t="shared" si="36"/>
        <v>8.2339133782254076E-2</v>
      </c>
      <c r="M143" s="8">
        <f t="shared" si="37"/>
        <v>8.2339133782254076E-2</v>
      </c>
      <c r="N143" s="9">
        <f t="shared" si="38"/>
        <v>0.9176608662177459</v>
      </c>
      <c r="O143" s="8">
        <f t="shared" si="39"/>
        <v>-8.5927383394583973E-2</v>
      </c>
      <c r="P143" s="9">
        <f t="shared" si="40"/>
        <v>100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H143">
        <v>0.99987836234656979</v>
      </c>
      <c r="AI143">
        <v>0</v>
      </c>
      <c r="AJ143">
        <v>1</v>
      </c>
      <c r="AK143">
        <f t="shared" si="44"/>
        <v>74</v>
      </c>
      <c r="AL143">
        <f t="shared" si="45"/>
        <v>63</v>
      </c>
      <c r="AM143">
        <f t="shared" si="41"/>
        <v>0</v>
      </c>
      <c r="AN143">
        <f t="shared" si="42"/>
        <v>0.32978723404255317</v>
      </c>
      <c r="AO143">
        <f t="shared" si="43"/>
        <v>0</v>
      </c>
    </row>
    <row r="144" spans="1:41" ht="11.25" customHeight="1" x14ac:dyDescent="0.3">
      <c r="A144" s="1"/>
      <c r="B144" s="4">
        <v>1557</v>
      </c>
      <c r="C144" s="4">
        <v>0</v>
      </c>
      <c r="D144" s="1"/>
      <c r="E144" s="1"/>
      <c r="F144" s="1"/>
      <c r="G144" s="1">
        <f t="shared" si="31"/>
        <v>1412</v>
      </c>
      <c r="H144" s="8">
        <f t="shared" si="32"/>
        <v>0</v>
      </c>
      <c r="I144" s="1">
        <f t="shared" si="33"/>
        <v>1</v>
      </c>
      <c r="J144" s="9">
        <f t="shared" si="34"/>
        <v>1</v>
      </c>
      <c r="K144" s="1">
        <f t="shared" si="35"/>
        <v>0</v>
      </c>
      <c r="L144" s="1">
        <f t="shared" si="36"/>
        <v>2.4867339746229645E-5</v>
      </c>
      <c r="M144" s="8">
        <f t="shared" si="37"/>
        <v>2.4867339746229645E-5</v>
      </c>
      <c r="N144" s="9">
        <f t="shared" si="38"/>
        <v>0.99997513266025373</v>
      </c>
      <c r="O144" s="8">
        <f t="shared" si="39"/>
        <v>-2.4867648943689629E-5</v>
      </c>
      <c r="P144" s="9">
        <f t="shared" si="40"/>
        <v>100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H144">
        <v>0.99988336531398214</v>
      </c>
      <c r="AI144">
        <v>0</v>
      </c>
      <c r="AJ144">
        <v>1</v>
      </c>
      <c r="AK144">
        <f t="shared" si="44"/>
        <v>74</v>
      </c>
      <c r="AL144">
        <f t="shared" si="45"/>
        <v>64</v>
      </c>
      <c r="AM144">
        <f t="shared" si="41"/>
        <v>0</v>
      </c>
      <c r="AN144">
        <f t="shared" si="42"/>
        <v>0.31914893617021278</v>
      </c>
      <c r="AO144">
        <f t="shared" si="43"/>
        <v>0</v>
      </c>
    </row>
    <row r="145" spans="1:41" ht="11.25" customHeight="1" x14ac:dyDescent="0.3">
      <c r="A145" s="1"/>
      <c r="B145" s="4">
        <v>1821</v>
      </c>
      <c r="C145" s="4">
        <v>1</v>
      </c>
      <c r="D145" s="1"/>
      <c r="E145" s="1"/>
      <c r="F145" s="1"/>
      <c r="G145" s="1">
        <f t="shared" si="31"/>
        <v>1557</v>
      </c>
      <c r="H145" s="8">
        <f t="shared" si="32"/>
        <v>0</v>
      </c>
      <c r="I145" s="1">
        <f t="shared" si="33"/>
        <v>1</v>
      </c>
      <c r="J145" s="9">
        <f t="shared" si="34"/>
        <v>1</v>
      </c>
      <c r="K145" s="1">
        <f t="shared" si="35"/>
        <v>0</v>
      </c>
      <c r="L145" s="1">
        <f t="shared" si="36"/>
        <v>1.0865639205530082E-2</v>
      </c>
      <c r="M145" s="8">
        <f t="shared" si="37"/>
        <v>1.0865639205530082E-2</v>
      </c>
      <c r="N145" s="9">
        <f t="shared" si="38"/>
        <v>0.98913436079446992</v>
      </c>
      <c r="O145" s="8">
        <f t="shared" si="39"/>
        <v>-1.0925101385218627E-2</v>
      </c>
      <c r="P145" s="9">
        <f t="shared" si="40"/>
        <v>100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H145">
        <v>0.99991307528888274</v>
      </c>
      <c r="AI145">
        <v>0</v>
      </c>
      <c r="AJ145">
        <v>1</v>
      </c>
      <c r="AK145">
        <f t="shared" si="44"/>
        <v>74</v>
      </c>
      <c r="AL145">
        <f t="shared" si="45"/>
        <v>65</v>
      </c>
      <c r="AM145">
        <f t="shared" si="41"/>
        <v>0</v>
      </c>
      <c r="AN145">
        <f t="shared" si="42"/>
        <v>0.30851063829787229</v>
      </c>
      <c r="AO145">
        <f t="shared" si="43"/>
        <v>0</v>
      </c>
    </row>
    <row r="146" spans="1:41" ht="11.25" customHeight="1" x14ac:dyDescent="0.3">
      <c r="A146" s="1"/>
      <c r="B146" s="4">
        <v>1760</v>
      </c>
      <c r="C146" s="4">
        <v>1</v>
      </c>
      <c r="D146" s="1"/>
      <c r="E146" s="1"/>
      <c r="F146" s="1"/>
      <c r="G146" s="1">
        <f t="shared" si="31"/>
        <v>1821</v>
      </c>
      <c r="H146" s="8">
        <f t="shared" si="32"/>
        <v>1</v>
      </c>
      <c r="I146" s="1">
        <f t="shared" si="33"/>
        <v>0</v>
      </c>
      <c r="J146" s="9">
        <f t="shared" si="34"/>
        <v>1</v>
      </c>
      <c r="K146" s="1">
        <f t="shared" si="35"/>
        <v>1</v>
      </c>
      <c r="L146" s="1">
        <f t="shared" si="36"/>
        <v>0.99861138669413696</v>
      </c>
      <c r="M146" s="8">
        <f t="shared" si="37"/>
        <v>0.99861138669413696</v>
      </c>
      <c r="N146" s="9">
        <f t="shared" si="38"/>
        <v>1.3886133058630401E-3</v>
      </c>
      <c r="O146" s="8">
        <f t="shared" si="39"/>
        <v>-1.3895783227799914E-3</v>
      </c>
      <c r="P146" s="9">
        <f t="shared" si="40"/>
        <v>100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H146">
        <v>0.99992651830468626</v>
      </c>
      <c r="AI146">
        <v>0</v>
      </c>
      <c r="AJ146">
        <v>1</v>
      </c>
      <c r="AK146">
        <f t="shared" si="44"/>
        <v>74</v>
      </c>
      <c r="AL146">
        <f t="shared" si="45"/>
        <v>66</v>
      </c>
      <c r="AM146">
        <f t="shared" si="41"/>
        <v>0</v>
      </c>
      <c r="AN146">
        <f t="shared" si="42"/>
        <v>0.2978723404255319</v>
      </c>
      <c r="AO146">
        <f t="shared" si="43"/>
        <v>0</v>
      </c>
    </row>
    <row r="147" spans="1:41" ht="11.25" customHeight="1" x14ac:dyDescent="0.3">
      <c r="A147" s="1"/>
      <c r="B147" s="4">
        <v>1685</v>
      </c>
      <c r="C147" s="4">
        <v>1</v>
      </c>
      <c r="D147" s="1"/>
      <c r="E147" s="1"/>
      <c r="F147" s="1"/>
      <c r="G147" s="1">
        <f t="shared" si="31"/>
        <v>1760</v>
      </c>
      <c r="H147" s="8">
        <f t="shared" si="32"/>
        <v>1</v>
      </c>
      <c r="I147" s="1">
        <f t="shared" si="33"/>
        <v>0</v>
      </c>
      <c r="J147" s="9">
        <f t="shared" si="34"/>
        <v>1</v>
      </c>
      <c r="K147" s="1">
        <f t="shared" si="35"/>
        <v>1</v>
      </c>
      <c r="L147" s="1">
        <f t="shared" si="36"/>
        <v>0.98229010570323516</v>
      </c>
      <c r="M147" s="8">
        <f t="shared" si="37"/>
        <v>0.98229010570323516</v>
      </c>
      <c r="N147" s="9">
        <f t="shared" si="38"/>
        <v>1.7709894296764839E-2</v>
      </c>
      <c r="O147" s="8">
        <f t="shared" si="39"/>
        <v>-1.7868590933498556E-2</v>
      </c>
      <c r="P147" s="9">
        <f t="shared" si="40"/>
        <v>100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H147">
        <v>0.99993243889014705</v>
      </c>
      <c r="AI147">
        <v>0</v>
      </c>
      <c r="AJ147">
        <v>1</v>
      </c>
      <c r="AK147">
        <f t="shared" si="44"/>
        <v>74</v>
      </c>
      <c r="AL147">
        <f t="shared" si="45"/>
        <v>67</v>
      </c>
      <c r="AM147">
        <f t="shared" si="41"/>
        <v>0</v>
      </c>
      <c r="AN147">
        <f t="shared" si="42"/>
        <v>0.28723404255319152</v>
      </c>
      <c r="AO147">
        <f t="shared" si="43"/>
        <v>0</v>
      </c>
    </row>
    <row r="148" spans="1:41" ht="11.25" customHeight="1" x14ac:dyDescent="0.3">
      <c r="A148" s="1"/>
      <c r="B148" s="4">
        <v>1773</v>
      </c>
      <c r="C148" s="4">
        <v>1</v>
      </c>
      <c r="D148" s="1"/>
      <c r="E148" s="1"/>
      <c r="F148" s="1"/>
      <c r="G148" s="1">
        <f t="shared" si="31"/>
        <v>1685</v>
      </c>
      <c r="H148" s="8">
        <f t="shared" si="32"/>
        <v>1</v>
      </c>
      <c r="I148" s="1">
        <f t="shared" si="33"/>
        <v>0</v>
      </c>
      <c r="J148" s="9">
        <f t="shared" si="34"/>
        <v>1</v>
      </c>
      <c r="K148" s="1">
        <f t="shared" si="35"/>
        <v>1</v>
      </c>
      <c r="L148" s="1">
        <f t="shared" si="36"/>
        <v>0.70378725837361988</v>
      </c>
      <c r="M148" s="8">
        <f t="shared" si="37"/>
        <v>0.70378725837361988</v>
      </c>
      <c r="N148" s="9">
        <f t="shared" si="38"/>
        <v>0.29621274162638012</v>
      </c>
      <c r="O148" s="8">
        <f t="shared" si="39"/>
        <v>-0.35127915830283496</v>
      </c>
      <c r="P148" s="9">
        <f t="shared" si="40"/>
        <v>100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H148">
        <v>0.99993243889014705</v>
      </c>
      <c r="AI148">
        <v>0</v>
      </c>
      <c r="AJ148">
        <v>1</v>
      </c>
      <c r="AK148">
        <f t="shared" si="44"/>
        <v>74</v>
      </c>
      <c r="AL148">
        <f t="shared" si="45"/>
        <v>68</v>
      </c>
      <c r="AM148">
        <f t="shared" si="41"/>
        <v>0</v>
      </c>
      <c r="AN148">
        <f t="shared" si="42"/>
        <v>0.27659574468085102</v>
      </c>
      <c r="AO148">
        <f t="shared" si="43"/>
        <v>0</v>
      </c>
    </row>
    <row r="149" spans="1:41" ht="11.25" customHeight="1" x14ac:dyDescent="0.3">
      <c r="A149" s="1"/>
      <c r="B149" s="4">
        <v>1826</v>
      </c>
      <c r="C149" s="4">
        <v>1</v>
      </c>
      <c r="D149" s="1"/>
      <c r="E149" s="1"/>
      <c r="F149" s="1"/>
      <c r="G149" s="1">
        <f t="shared" si="31"/>
        <v>1773</v>
      </c>
      <c r="H149" s="8">
        <f t="shared" si="32"/>
        <v>1</v>
      </c>
      <c r="I149" s="1">
        <f t="shared" si="33"/>
        <v>0</v>
      </c>
      <c r="J149" s="9">
        <f t="shared" si="34"/>
        <v>1</v>
      </c>
      <c r="K149" s="1">
        <f t="shared" si="35"/>
        <v>1</v>
      </c>
      <c r="L149" s="1">
        <f t="shared" si="36"/>
        <v>0.98966496075397115</v>
      </c>
      <c r="M149" s="8">
        <f t="shared" si="37"/>
        <v>0.98966496075397115</v>
      </c>
      <c r="N149" s="9">
        <f t="shared" si="38"/>
        <v>1.0335039246028854E-2</v>
      </c>
      <c r="O149" s="8">
        <f t="shared" si="39"/>
        <v>-1.0388816612488071E-2</v>
      </c>
      <c r="P149" s="9">
        <f t="shared" si="40"/>
        <v>100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H149">
        <v>0.99996247548608019</v>
      </c>
      <c r="AI149">
        <v>0</v>
      </c>
      <c r="AJ149">
        <v>1</v>
      </c>
      <c r="AK149">
        <f t="shared" si="44"/>
        <v>74</v>
      </c>
      <c r="AL149">
        <f t="shared" si="45"/>
        <v>69</v>
      </c>
      <c r="AM149">
        <f t="shared" si="41"/>
        <v>0</v>
      </c>
      <c r="AN149">
        <f t="shared" si="42"/>
        <v>0.26595744680851063</v>
      </c>
      <c r="AO149">
        <f t="shared" si="43"/>
        <v>0</v>
      </c>
    </row>
    <row r="150" spans="1:41" ht="11.25" customHeight="1" x14ac:dyDescent="0.3">
      <c r="A150" s="1"/>
      <c r="B150" s="4">
        <v>1565</v>
      </c>
      <c r="C150" s="4">
        <v>0</v>
      </c>
      <c r="D150" s="1"/>
      <c r="E150" s="1"/>
      <c r="F150" s="1"/>
      <c r="G150" s="1">
        <f t="shared" si="31"/>
        <v>1826</v>
      </c>
      <c r="H150" s="8">
        <f t="shared" si="32"/>
        <v>1</v>
      </c>
      <c r="I150" s="1">
        <f t="shared" si="33"/>
        <v>0</v>
      </c>
      <c r="J150" s="9">
        <f t="shared" si="34"/>
        <v>1</v>
      </c>
      <c r="K150" s="1">
        <f t="shared" si="35"/>
        <v>1</v>
      </c>
      <c r="L150" s="1">
        <f t="shared" si="36"/>
        <v>0.99887414316005396</v>
      </c>
      <c r="M150" s="8">
        <f t="shared" si="37"/>
        <v>0.99887414316005396</v>
      </c>
      <c r="N150" s="9">
        <f t="shared" si="38"/>
        <v>1.1258568399460378E-3</v>
      </c>
      <c r="O150" s="8">
        <f t="shared" si="39"/>
        <v>-1.1264910928547387E-3</v>
      </c>
      <c r="P150" s="9">
        <f t="shared" si="40"/>
        <v>100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H150">
        <v>0.99998238190092115</v>
      </c>
      <c r="AI150">
        <v>0</v>
      </c>
      <c r="AJ150">
        <v>1</v>
      </c>
      <c r="AK150">
        <f t="shared" si="44"/>
        <v>74</v>
      </c>
      <c r="AL150">
        <f t="shared" si="45"/>
        <v>70</v>
      </c>
      <c r="AM150">
        <f t="shared" si="41"/>
        <v>0</v>
      </c>
      <c r="AN150">
        <f t="shared" si="42"/>
        <v>0.25531914893617025</v>
      </c>
      <c r="AO150">
        <f t="shared" si="43"/>
        <v>0</v>
      </c>
    </row>
    <row r="151" spans="1:41" ht="11.25" customHeight="1" x14ac:dyDescent="0.3">
      <c r="A151" s="1"/>
      <c r="B151" s="4">
        <v>1510</v>
      </c>
      <c r="C151" s="4">
        <v>0</v>
      </c>
      <c r="D151" s="1"/>
      <c r="E151" s="1"/>
      <c r="F151" s="1"/>
      <c r="G151" s="1">
        <f t="shared" si="31"/>
        <v>1565</v>
      </c>
      <c r="H151" s="8">
        <f t="shared" si="32"/>
        <v>0</v>
      </c>
      <c r="I151" s="1">
        <f t="shared" si="33"/>
        <v>1</v>
      </c>
      <c r="J151" s="9">
        <f t="shared" si="34"/>
        <v>1</v>
      </c>
      <c r="K151" s="1">
        <f t="shared" si="35"/>
        <v>0</v>
      </c>
      <c r="L151" s="1">
        <f t="shared" si="36"/>
        <v>1.513960413327807E-2</v>
      </c>
      <c r="M151" s="8">
        <f t="shared" si="37"/>
        <v>1.513960413327807E-2</v>
      </c>
      <c r="N151" s="9">
        <f t="shared" si="38"/>
        <v>0.98486039586672192</v>
      </c>
      <c r="O151" s="8">
        <f t="shared" si="39"/>
        <v>-1.5255377939251979E-2</v>
      </c>
      <c r="P151" s="9">
        <f t="shared" si="40"/>
        <v>100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H151">
        <v>0.99998630677129996</v>
      </c>
      <c r="AI151">
        <v>0</v>
      </c>
      <c r="AJ151">
        <v>1</v>
      </c>
      <c r="AK151">
        <f t="shared" si="44"/>
        <v>74</v>
      </c>
      <c r="AL151">
        <f t="shared" si="45"/>
        <v>71</v>
      </c>
      <c r="AM151">
        <f t="shared" si="41"/>
        <v>0</v>
      </c>
      <c r="AN151">
        <f t="shared" si="42"/>
        <v>0.24468085106382975</v>
      </c>
      <c r="AO151">
        <f t="shared" si="43"/>
        <v>0</v>
      </c>
    </row>
    <row r="152" spans="1:41" ht="11.25" customHeight="1" x14ac:dyDescent="0.3">
      <c r="A152" s="1"/>
      <c r="B152" s="4">
        <v>1374</v>
      </c>
      <c r="C152" s="4">
        <v>0</v>
      </c>
      <c r="D152" s="1"/>
      <c r="E152" s="1"/>
      <c r="F152" s="1"/>
      <c r="G152" s="1">
        <f t="shared" si="31"/>
        <v>1510</v>
      </c>
      <c r="H152" s="8">
        <f t="shared" si="32"/>
        <v>0</v>
      </c>
      <c r="I152" s="1">
        <f t="shared" si="33"/>
        <v>1</v>
      </c>
      <c r="J152" s="9">
        <f t="shared" si="34"/>
        <v>1</v>
      </c>
      <c r="K152" s="1">
        <f t="shared" si="35"/>
        <v>0</v>
      </c>
      <c r="L152" s="1">
        <f t="shared" si="36"/>
        <v>1.5231453467477191E-3</v>
      </c>
      <c r="M152" s="8">
        <f t="shared" si="37"/>
        <v>1.5231453467477191E-3</v>
      </c>
      <c r="N152" s="9">
        <f t="shared" si="38"/>
        <v>0.99847685465325231</v>
      </c>
      <c r="O152" s="8">
        <f t="shared" si="39"/>
        <v>-1.524306511853282E-3</v>
      </c>
      <c r="P152" s="9">
        <f t="shared" si="40"/>
        <v>100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H152">
        <v>0.99998741012618775</v>
      </c>
      <c r="AI152">
        <v>0</v>
      </c>
      <c r="AJ152">
        <v>1</v>
      </c>
      <c r="AK152">
        <f t="shared" si="44"/>
        <v>74</v>
      </c>
      <c r="AL152">
        <f t="shared" si="45"/>
        <v>72</v>
      </c>
      <c r="AM152">
        <f t="shared" si="41"/>
        <v>0</v>
      </c>
      <c r="AN152">
        <f t="shared" si="42"/>
        <v>0.23404255319148937</v>
      </c>
      <c r="AO152">
        <f t="shared" si="43"/>
        <v>0</v>
      </c>
    </row>
    <row r="153" spans="1:41" ht="11.25" customHeight="1" x14ac:dyDescent="0.3">
      <c r="A153" s="1"/>
      <c r="B153" s="4">
        <v>1402</v>
      </c>
      <c r="C153" s="4">
        <v>0</v>
      </c>
      <c r="D153" s="1"/>
      <c r="E153" s="1"/>
      <c r="F153" s="1"/>
      <c r="G153" s="1">
        <f t="shared" si="31"/>
        <v>1374</v>
      </c>
      <c r="H153" s="8">
        <f t="shared" si="32"/>
        <v>0</v>
      </c>
      <c r="I153" s="1">
        <f t="shared" si="33"/>
        <v>1</v>
      </c>
      <c r="J153" s="9">
        <f t="shared" si="34"/>
        <v>1</v>
      </c>
      <c r="K153" s="1">
        <f t="shared" si="35"/>
        <v>0</v>
      </c>
      <c r="L153" s="1">
        <f t="shared" si="36"/>
        <v>5.0399198494567593E-6</v>
      </c>
      <c r="M153" s="8">
        <f t="shared" si="37"/>
        <v>5.0399198494567593E-6</v>
      </c>
      <c r="N153" s="9">
        <f t="shared" si="38"/>
        <v>0.99999496008015054</v>
      </c>
      <c r="O153" s="8">
        <f t="shared" si="39"/>
        <v>-5.0399325498975577E-6</v>
      </c>
      <c r="P153" s="9">
        <f t="shared" si="40"/>
        <v>100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H153">
        <v>0.99998792800295899</v>
      </c>
      <c r="AI153">
        <v>0</v>
      </c>
      <c r="AJ153">
        <v>1</v>
      </c>
      <c r="AK153">
        <f t="shared" si="44"/>
        <v>74</v>
      </c>
      <c r="AL153">
        <f t="shared" si="45"/>
        <v>73</v>
      </c>
      <c r="AM153">
        <f t="shared" si="41"/>
        <v>0</v>
      </c>
      <c r="AN153">
        <f t="shared" si="42"/>
        <v>0.22340425531914898</v>
      </c>
      <c r="AO153">
        <f t="shared" si="43"/>
        <v>0</v>
      </c>
    </row>
    <row r="154" spans="1:41" ht="11.25" customHeight="1" x14ac:dyDescent="0.3">
      <c r="A154" s="1"/>
      <c r="B154" s="4">
        <v>1702</v>
      </c>
      <c r="C154" s="4">
        <v>1</v>
      </c>
      <c r="D154" s="1"/>
      <c r="E154" s="1"/>
      <c r="F154" s="1"/>
      <c r="G154" s="1">
        <f t="shared" si="31"/>
        <v>1402</v>
      </c>
      <c r="H154" s="8">
        <f t="shared" si="32"/>
        <v>0</v>
      </c>
      <c r="I154" s="1">
        <f t="shared" si="33"/>
        <v>1</v>
      </c>
      <c r="J154" s="9">
        <f t="shared" si="34"/>
        <v>1</v>
      </c>
      <c r="K154" s="1">
        <f t="shared" si="35"/>
        <v>0</v>
      </c>
      <c r="L154" s="1">
        <f t="shared" si="36"/>
        <v>1.6338350699349726E-5</v>
      </c>
      <c r="M154" s="8">
        <f t="shared" si="37"/>
        <v>1.6338350699349726E-5</v>
      </c>
      <c r="N154" s="9">
        <f t="shared" si="38"/>
        <v>0.99998366164930064</v>
      </c>
      <c r="O154" s="8">
        <f t="shared" si="39"/>
        <v>-1.6338484171668671E-5</v>
      </c>
      <c r="P154" s="9">
        <f t="shared" si="40"/>
        <v>100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H154">
        <v>0.99998792800295899</v>
      </c>
      <c r="AI154">
        <v>0</v>
      </c>
      <c r="AJ154">
        <v>1</v>
      </c>
      <c r="AK154">
        <f t="shared" si="44"/>
        <v>74</v>
      </c>
      <c r="AL154">
        <f t="shared" si="45"/>
        <v>74</v>
      </c>
      <c r="AM154">
        <f t="shared" si="41"/>
        <v>0</v>
      </c>
      <c r="AN154">
        <f t="shared" si="42"/>
        <v>0.21276595744680848</v>
      </c>
      <c r="AO154">
        <f t="shared" si="43"/>
        <v>0</v>
      </c>
    </row>
    <row r="155" spans="1:41" ht="11.25" customHeight="1" x14ac:dyDescent="0.3">
      <c r="A155" s="1"/>
      <c r="B155" s="4">
        <v>1956</v>
      </c>
      <c r="C155" s="4">
        <v>1</v>
      </c>
      <c r="D155" s="1"/>
      <c r="E155" s="1"/>
      <c r="F155" s="1"/>
      <c r="G155" s="1">
        <f t="shared" si="31"/>
        <v>1702</v>
      </c>
      <c r="H155" s="8">
        <f t="shared" si="32"/>
        <v>1</v>
      </c>
      <c r="I155" s="1">
        <f t="shared" si="33"/>
        <v>0</v>
      </c>
      <c r="J155" s="9">
        <f t="shared" si="34"/>
        <v>1</v>
      </c>
      <c r="K155" s="1">
        <f t="shared" si="35"/>
        <v>1</v>
      </c>
      <c r="L155" s="1">
        <f t="shared" si="36"/>
        <v>0.82913099337989449</v>
      </c>
      <c r="M155" s="8">
        <f t="shared" si="37"/>
        <v>0.82913099337989449</v>
      </c>
      <c r="N155" s="9">
        <f t="shared" si="38"/>
        <v>0.17086900662010551</v>
      </c>
      <c r="O155" s="8">
        <f t="shared" si="39"/>
        <v>-0.18737712260244102</v>
      </c>
      <c r="P155" s="9">
        <f t="shared" si="40"/>
        <v>100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H155">
        <v>0.99998792800295899</v>
      </c>
      <c r="AI155">
        <v>0</v>
      </c>
      <c r="AJ155">
        <v>1</v>
      </c>
      <c r="AK155">
        <f t="shared" si="44"/>
        <v>74</v>
      </c>
      <c r="AL155">
        <f t="shared" si="45"/>
        <v>75</v>
      </c>
      <c r="AM155">
        <f t="shared" si="41"/>
        <v>0</v>
      </c>
      <c r="AN155">
        <f t="shared" si="42"/>
        <v>0.2021276595744681</v>
      </c>
      <c r="AO155">
        <f t="shared" si="43"/>
        <v>0</v>
      </c>
    </row>
    <row r="156" spans="1:41" ht="11.25" customHeight="1" x14ac:dyDescent="0.3">
      <c r="A156" s="1"/>
      <c r="B156" s="4">
        <v>1933</v>
      </c>
      <c r="C156" s="4">
        <v>1</v>
      </c>
      <c r="D156" s="1"/>
      <c r="E156" s="1"/>
      <c r="F156" s="1"/>
      <c r="G156" s="1">
        <f t="shared" si="31"/>
        <v>1956</v>
      </c>
      <c r="H156" s="8">
        <f t="shared" si="32"/>
        <v>1</v>
      </c>
      <c r="I156" s="1">
        <f t="shared" si="33"/>
        <v>0</v>
      </c>
      <c r="J156" s="9">
        <f t="shared" si="34"/>
        <v>1</v>
      </c>
      <c r="K156" s="1">
        <f t="shared" si="35"/>
        <v>1</v>
      </c>
      <c r="L156" s="1">
        <f t="shared" si="36"/>
        <v>0.99999520876268622</v>
      </c>
      <c r="M156" s="8">
        <f t="shared" si="37"/>
        <v>0.99999520876268622</v>
      </c>
      <c r="N156" s="9">
        <f t="shared" si="38"/>
        <v>4.791237313783725E-6</v>
      </c>
      <c r="O156" s="8">
        <f t="shared" si="39"/>
        <v>-4.791248791797886E-6</v>
      </c>
      <c r="P156" s="9">
        <f t="shared" si="40"/>
        <v>100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H156">
        <v>0.99998890072583446</v>
      </c>
      <c r="AI156">
        <v>0</v>
      </c>
      <c r="AJ156">
        <v>1</v>
      </c>
      <c r="AK156">
        <f t="shared" si="44"/>
        <v>74</v>
      </c>
      <c r="AL156">
        <f t="shared" si="45"/>
        <v>76</v>
      </c>
      <c r="AM156">
        <f t="shared" si="41"/>
        <v>0</v>
      </c>
      <c r="AN156">
        <f t="shared" si="42"/>
        <v>0.19148936170212771</v>
      </c>
      <c r="AO156">
        <f t="shared" si="43"/>
        <v>0</v>
      </c>
    </row>
    <row r="157" spans="1:41" ht="11.25" customHeight="1" x14ac:dyDescent="0.3">
      <c r="A157" s="1"/>
      <c r="B157" s="4">
        <v>1832</v>
      </c>
      <c r="C157" s="4">
        <v>1</v>
      </c>
      <c r="D157" s="1"/>
      <c r="E157" s="1"/>
      <c r="F157" s="1"/>
      <c r="G157" s="1">
        <f t="shared" si="31"/>
        <v>1933</v>
      </c>
      <c r="H157" s="8">
        <f t="shared" si="32"/>
        <v>1</v>
      </c>
      <c r="I157" s="1">
        <f t="shared" si="33"/>
        <v>0</v>
      </c>
      <c r="J157" s="9">
        <f t="shared" si="34"/>
        <v>1</v>
      </c>
      <c r="K157" s="1">
        <f t="shared" si="35"/>
        <v>1</v>
      </c>
      <c r="L157" s="1">
        <f t="shared" si="36"/>
        <v>0.99998741012618775</v>
      </c>
      <c r="M157" s="8">
        <f t="shared" si="37"/>
        <v>0.99998741012618775</v>
      </c>
      <c r="N157" s="9">
        <f t="shared" si="38"/>
        <v>1.2589873812252073E-5</v>
      </c>
      <c r="O157" s="8">
        <f t="shared" si="39"/>
        <v>-1.258995306537857E-5</v>
      </c>
      <c r="P157" s="9">
        <f t="shared" si="40"/>
        <v>100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H157">
        <v>0.99999456530910169</v>
      </c>
      <c r="AI157">
        <v>0</v>
      </c>
      <c r="AJ157">
        <v>1</v>
      </c>
      <c r="AK157">
        <f t="shared" si="44"/>
        <v>74</v>
      </c>
      <c r="AL157">
        <f t="shared" si="45"/>
        <v>77</v>
      </c>
      <c r="AM157">
        <f t="shared" si="41"/>
        <v>0</v>
      </c>
      <c r="AN157">
        <f t="shared" si="42"/>
        <v>0.18085106382978722</v>
      </c>
      <c r="AO157">
        <f t="shared" si="43"/>
        <v>0</v>
      </c>
    </row>
    <row r="158" spans="1:41" ht="11.25" customHeight="1" x14ac:dyDescent="0.3">
      <c r="A158" s="1"/>
      <c r="B158" s="4">
        <v>1893</v>
      </c>
      <c r="C158" s="4">
        <v>1</v>
      </c>
      <c r="D158" s="1"/>
      <c r="E158" s="1"/>
      <c r="F158" s="1"/>
      <c r="G158" s="1">
        <f t="shared" si="31"/>
        <v>1832</v>
      </c>
      <c r="H158" s="8">
        <f t="shared" si="32"/>
        <v>1</v>
      </c>
      <c r="I158" s="1">
        <f t="shared" si="33"/>
        <v>0</v>
      </c>
      <c r="J158" s="9">
        <f t="shared" si="34"/>
        <v>1</v>
      </c>
      <c r="K158" s="1">
        <f t="shared" si="35"/>
        <v>1</v>
      </c>
      <c r="L158" s="1">
        <f t="shared" si="36"/>
        <v>0.99912473971767923</v>
      </c>
      <c r="M158" s="8">
        <f t="shared" si="37"/>
        <v>0.99912473971767923</v>
      </c>
      <c r="N158" s="9">
        <f t="shared" si="38"/>
        <v>8.7526028232076669E-4</v>
      </c>
      <c r="O158" s="8">
        <f t="shared" si="39"/>
        <v>-8.7564354625512312E-4</v>
      </c>
      <c r="P158" s="9">
        <f t="shared" si="40"/>
        <v>100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H158">
        <v>0.99999478886332693</v>
      </c>
      <c r="AI158">
        <v>0</v>
      </c>
      <c r="AJ158">
        <v>1</v>
      </c>
      <c r="AK158">
        <f t="shared" si="44"/>
        <v>74</v>
      </c>
      <c r="AL158">
        <f t="shared" si="45"/>
        <v>78</v>
      </c>
      <c r="AM158">
        <f t="shared" si="41"/>
        <v>0</v>
      </c>
      <c r="AN158">
        <f t="shared" si="42"/>
        <v>0.17021276595744683</v>
      </c>
      <c r="AO158">
        <f t="shared" si="43"/>
        <v>0</v>
      </c>
    </row>
    <row r="159" spans="1:41" ht="11.25" customHeight="1" x14ac:dyDescent="0.3">
      <c r="A159" s="1"/>
      <c r="B159" s="4">
        <v>1831</v>
      </c>
      <c r="C159" s="4">
        <v>1</v>
      </c>
      <c r="D159" s="1"/>
      <c r="E159" s="1"/>
      <c r="F159" s="1"/>
      <c r="G159" s="1">
        <f t="shared" si="31"/>
        <v>1893</v>
      </c>
      <c r="H159" s="8">
        <f t="shared" si="32"/>
        <v>1</v>
      </c>
      <c r="I159" s="1">
        <f t="shared" si="33"/>
        <v>0</v>
      </c>
      <c r="J159" s="9">
        <f t="shared" si="34"/>
        <v>1</v>
      </c>
      <c r="K159" s="1">
        <f t="shared" si="35"/>
        <v>1</v>
      </c>
      <c r="L159" s="1">
        <f t="shared" si="36"/>
        <v>0.99993243889014705</v>
      </c>
      <c r="M159" s="8">
        <f t="shared" si="37"/>
        <v>0.99993243889014705</v>
      </c>
      <c r="N159" s="9">
        <f t="shared" si="38"/>
        <v>6.7561109852953827E-5</v>
      </c>
      <c r="O159" s="8">
        <f t="shared" si="39"/>
        <v>-6.7563392207535631E-5</v>
      </c>
      <c r="P159" s="9">
        <f t="shared" si="40"/>
        <v>100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H159">
        <v>0.99999520876268622</v>
      </c>
      <c r="AI159">
        <v>0</v>
      </c>
      <c r="AJ159">
        <v>1</v>
      </c>
      <c r="AK159">
        <f t="shared" si="44"/>
        <v>74</v>
      </c>
      <c r="AL159">
        <f t="shared" si="45"/>
        <v>79</v>
      </c>
      <c r="AM159">
        <f t="shared" si="41"/>
        <v>0</v>
      </c>
      <c r="AN159">
        <f t="shared" si="42"/>
        <v>0.15957446808510634</v>
      </c>
      <c r="AO159">
        <f t="shared" si="43"/>
        <v>0</v>
      </c>
    </row>
    <row r="160" spans="1:41" ht="11.25" customHeight="1" x14ac:dyDescent="0.3">
      <c r="A160" s="1"/>
      <c r="B160" s="4">
        <v>1487</v>
      </c>
      <c r="C160" s="4">
        <v>0</v>
      </c>
      <c r="D160" s="1"/>
      <c r="E160" s="1"/>
      <c r="F160" s="1"/>
      <c r="G160" s="1">
        <f t="shared" si="31"/>
        <v>1831</v>
      </c>
      <c r="H160" s="8">
        <f t="shared" si="32"/>
        <v>1</v>
      </c>
      <c r="I160" s="1">
        <f t="shared" si="33"/>
        <v>0</v>
      </c>
      <c r="J160" s="9">
        <f t="shared" si="34"/>
        <v>1</v>
      </c>
      <c r="K160" s="1">
        <f t="shared" si="35"/>
        <v>1</v>
      </c>
      <c r="L160" s="1">
        <f t="shared" si="36"/>
        <v>0.99908722571484976</v>
      </c>
      <c r="M160" s="8">
        <f t="shared" si="37"/>
        <v>0.99908722571484976</v>
      </c>
      <c r="N160" s="9">
        <f t="shared" si="38"/>
        <v>9.1277428515024184E-4</v>
      </c>
      <c r="O160" s="8">
        <f t="shared" si="39"/>
        <v>-9.1319111726645202E-4</v>
      </c>
      <c r="P160" s="9">
        <f t="shared" si="40"/>
        <v>100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H160">
        <v>0.99999627614077302</v>
      </c>
      <c r="AI160">
        <v>0</v>
      </c>
      <c r="AJ160">
        <v>1</v>
      </c>
      <c r="AK160">
        <f t="shared" si="44"/>
        <v>74</v>
      </c>
      <c r="AL160">
        <f t="shared" si="45"/>
        <v>80</v>
      </c>
      <c r="AM160">
        <f t="shared" si="41"/>
        <v>0</v>
      </c>
      <c r="AN160">
        <f t="shared" si="42"/>
        <v>0.14893617021276595</v>
      </c>
      <c r="AO160">
        <f t="shared" si="43"/>
        <v>0</v>
      </c>
    </row>
    <row r="161" spans="1:41" ht="11.25" customHeight="1" x14ac:dyDescent="0.3">
      <c r="A161" s="1"/>
      <c r="B161" s="4">
        <v>2041</v>
      </c>
      <c r="C161" s="4">
        <v>1</v>
      </c>
      <c r="D161" s="1"/>
      <c r="E161" s="1"/>
      <c r="F161" s="1"/>
      <c r="G161" s="1">
        <f t="shared" si="31"/>
        <v>1487</v>
      </c>
      <c r="H161" s="8">
        <f t="shared" si="32"/>
        <v>0</v>
      </c>
      <c r="I161" s="1">
        <f t="shared" si="33"/>
        <v>1</v>
      </c>
      <c r="J161" s="9">
        <f t="shared" si="34"/>
        <v>1</v>
      </c>
      <c r="K161" s="1">
        <f t="shared" si="35"/>
        <v>0</v>
      </c>
      <c r="L161" s="1">
        <f t="shared" si="36"/>
        <v>5.801953120155868E-4</v>
      </c>
      <c r="M161" s="8">
        <f t="shared" si="37"/>
        <v>5.801953120155868E-4</v>
      </c>
      <c r="N161" s="9">
        <f t="shared" si="38"/>
        <v>0.99941980468798441</v>
      </c>
      <c r="O161" s="8">
        <f t="shared" si="39"/>
        <v>-5.8036369044702895E-4</v>
      </c>
      <c r="P161" s="9">
        <f t="shared" si="40"/>
        <v>100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H161">
        <v>0.99999657619973137</v>
      </c>
      <c r="AI161">
        <v>0</v>
      </c>
      <c r="AJ161">
        <v>1</v>
      </c>
      <c r="AK161">
        <f t="shared" si="44"/>
        <v>74</v>
      </c>
      <c r="AL161">
        <f t="shared" si="45"/>
        <v>81</v>
      </c>
      <c r="AM161">
        <f t="shared" si="41"/>
        <v>0</v>
      </c>
      <c r="AN161">
        <f t="shared" si="42"/>
        <v>0.13829787234042556</v>
      </c>
      <c r="AO161">
        <f t="shared" si="43"/>
        <v>0</v>
      </c>
    </row>
    <row r="162" spans="1:41" ht="11.25" customHeight="1" x14ac:dyDescent="0.3">
      <c r="A162" s="1"/>
      <c r="B162" s="4">
        <v>1850</v>
      </c>
      <c r="C162" s="4">
        <v>1</v>
      </c>
      <c r="D162" s="1"/>
      <c r="E162" s="1"/>
      <c r="F162" s="1"/>
      <c r="G162" s="1">
        <f t="shared" si="31"/>
        <v>2041</v>
      </c>
      <c r="H162" s="8">
        <f t="shared" si="32"/>
        <v>1</v>
      </c>
      <c r="I162" s="1">
        <f t="shared" si="33"/>
        <v>0</v>
      </c>
      <c r="J162" s="9">
        <f t="shared" si="34"/>
        <v>1</v>
      </c>
      <c r="K162" s="1">
        <f t="shared" si="35"/>
        <v>1</v>
      </c>
      <c r="L162" s="1">
        <f t="shared" si="36"/>
        <v>0.99999986515378825</v>
      </c>
      <c r="M162" s="8">
        <f t="shared" si="37"/>
        <v>0.99999986515378825</v>
      </c>
      <c r="N162" s="9">
        <f t="shared" si="38"/>
        <v>1.3484621175230416E-7</v>
      </c>
      <c r="O162" s="8">
        <f t="shared" si="39"/>
        <v>-1.3484622084405538E-7</v>
      </c>
      <c r="P162" s="9">
        <f t="shared" si="40"/>
        <v>100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H162">
        <v>0.99999685208079003</v>
      </c>
      <c r="AI162">
        <v>0</v>
      </c>
      <c r="AJ162">
        <v>1</v>
      </c>
      <c r="AK162">
        <f t="shared" si="44"/>
        <v>74</v>
      </c>
      <c r="AL162">
        <f t="shared" si="45"/>
        <v>82</v>
      </c>
      <c r="AM162">
        <f t="shared" si="41"/>
        <v>0</v>
      </c>
      <c r="AN162">
        <f t="shared" si="42"/>
        <v>0.12765957446808507</v>
      </c>
      <c r="AO162">
        <f t="shared" si="43"/>
        <v>0</v>
      </c>
    </row>
    <row r="163" spans="1:41" ht="11.25" customHeight="1" x14ac:dyDescent="0.3">
      <c r="A163" s="1"/>
      <c r="B163" s="4">
        <v>1555</v>
      </c>
      <c r="C163" s="4">
        <v>0</v>
      </c>
      <c r="D163" s="1"/>
      <c r="E163" s="1"/>
      <c r="F163" s="1"/>
      <c r="G163" s="1">
        <f t="shared" si="31"/>
        <v>1850</v>
      </c>
      <c r="H163" s="8">
        <f t="shared" si="32"/>
        <v>1</v>
      </c>
      <c r="I163" s="1">
        <f t="shared" si="33"/>
        <v>0</v>
      </c>
      <c r="J163" s="9">
        <f t="shared" si="34"/>
        <v>1</v>
      </c>
      <c r="K163" s="1">
        <f t="shared" si="35"/>
        <v>1</v>
      </c>
      <c r="L163" s="1">
        <f t="shared" si="36"/>
        <v>0.99958887465617485</v>
      </c>
      <c r="M163" s="8">
        <f t="shared" si="37"/>
        <v>0.99958887465617485</v>
      </c>
      <c r="N163" s="9">
        <f t="shared" si="38"/>
        <v>4.111253438251472E-4</v>
      </c>
      <c r="O163" s="8">
        <f t="shared" si="39"/>
        <v>-4.1120987901981619E-4</v>
      </c>
      <c r="P163" s="9">
        <f t="shared" si="40"/>
        <v>100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H163">
        <v>0.99999775050975859</v>
      </c>
      <c r="AI163">
        <v>0</v>
      </c>
      <c r="AJ163">
        <v>1</v>
      </c>
      <c r="AK163">
        <f t="shared" si="44"/>
        <v>74</v>
      </c>
      <c r="AL163">
        <f t="shared" si="45"/>
        <v>83</v>
      </c>
      <c r="AM163">
        <f t="shared" si="41"/>
        <v>0</v>
      </c>
      <c r="AN163">
        <f t="shared" si="42"/>
        <v>0.11702127659574468</v>
      </c>
      <c r="AO163">
        <f t="shared" si="43"/>
        <v>0</v>
      </c>
    </row>
    <row r="164" spans="1:41" ht="11.25" customHeight="1" x14ac:dyDescent="0.3">
      <c r="A164" s="1"/>
      <c r="B164" s="4">
        <v>2020</v>
      </c>
      <c r="C164" s="4">
        <v>1</v>
      </c>
      <c r="D164" s="1"/>
      <c r="E164" s="1"/>
      <c r="F164" s="1"/>
      <c r="G164" s="1">
        <f t="shared" si="31"/>
        <v>1555</v>
      </c>
      <c r="H164" s="8">
        <f t="shared" si="32"/>
        <v>0</v>
      </c>
      <c r="I164" s="1">
        <f t="shared" si="33"/>
        <v>1</v>
      </c>
      <c r="J164" s="9">
        <f t="shared" si="34"/>
        <v>1</v>
      </c>
      <c r="K164" s="1">
        <f t="shared" si="35"/>
        <v>0</v>
      </c>
      <c r="L164" s="1">
        <f t="shared" si="36"/>
        <v>9.9988653529118794E-3</v>
      </c>
      <c r="M164" s="8">
        <f t="shared" si="37"/>
        <v>9.9988653529118794E-3</v>
      </c>
      <c r="N164" s="9">
        <f t="shared" si="38"/>
        <v>0.99000113464708817</v>
      </c>
      <c r="O164" s="8">
        <f t="shared" si="39"/>
        <v>-1.0049189745988358E-2</v>
      </c>
      <c r="P164" s="9">
        <f t="shared" si="40"/>
        <v>100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H164">
        <v>0.9999978430420835</v>
      </c>
      <c r="AI164">
        <v>0</v>
      </c>
      <c r="AJ164">
        <v>1</v>
      </c>
      <c r="AK164">
        <f t="shared" si="44"/>
        <v>74</v>
      </c>
      <c r="AL164">
        <f t="shared" si="45"/>
        <v>84</v>
      </c>
      <c r="AM164">
        <f t="shared" si="41"/>
        <v>0</v>
      </c>
      <c r="AN164">
        <f t="shared" si="42"/>
        <v>0.1063829787234043</v>
      </c>
      <c r="AO164">
        <f t="shared" si="43"/>
        <v>0</v>
      </c>
    </row>
    <row r="165" spans="1:41" ht="11.25" customHeight="1" x14ac:dyDescent="0.3">
      <c r="A165" s="1"/>
      <c r="B165" s="4">
        <v>1593</v>
      </c>
      <c r="C165" s="4">
        <v>0</v>
      </c>
      <c r="D165" s="1"/>
      <c r="E165" s="1"/>
      <c r="F165" s="1"/>
      <c r="G165" s="1">
        <f t="shared" si="31"/>
        <v>2020</v>
      </c>
      <c r="H165" s="8">
        <f t="shared" si="32"/>
        <v>1</v>
      </c>
      <c r="I165" s="1">
        <f t="shared" si="33"/>
        <v>0</v>
      </c>
      <c r="J165" s="9">
        <f t="shared" si="34"/>
        <v>1</v>
      </c>
      <c r="K165" s="1">
        <f t="shared" si="35"/>
        <v>1</v>
      </c>
      <c r="L165" s="1">
        <f t="shared" si="36"/>
        <v>0.9999996742152244</v>
      </c>
      <c r="M165" s="8">
        <f t="shared" si="37"/>
        <v>0.9999996742152244</v>
      </c>
      <c r="N165" s="9">
        <f t="shared" si="38"/>
        <v>3.2578477560107899E-7</v>
      </c>
      <c r="O165" s="8">
        <f t="shared" si="39"/>
        <v>-3.257848286689505E-7</v>
      </c>
      <c r="P165" s="9">
        <f t="shared" si="40"/>
        <v>100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H165">
        <v>0.999998176642241</v>
      </c>
      <c r="AI165">
        <v>0</v>
      </c>
      <c r="AJ165">
        <v>1</v>
      </c>
      <c r="AK165">
        <f t="shared" si="44"/>
        <v>74</v>
      </c>
      <c r="AL165">
        <f t="shared" si="45"/>
        <v>85</v>
      </c>
      <c r="AM165">
        <f t="shared" si="41"/>
        <v>0</v>
      </c>
      <c r="AN165">
        <f t="shared" si="42"/>
        <v>9.5744680851063801E-2</v>
      </c>
      <c r="AO165">
        <f t="shared" si="43"/>
        <v>0</v>
      </c>
    </row>
    <row r="166" spans="1:41" ht="11.25" customHeight="1" x14ac:dyDescent="0.3">
      <c r="A166" s="1"/>
      <c r="B166" s="4">
        <v>1934</v>
      </c>
      <c r="C166" s="4">
        <v>1</v>
      </c>
      <c r="D166" s="1"/>
      <c r="E166" s="1"/>
      <c r="F166" s="1"/>
      <c r="G166" s="1">
        <f t="shared" si="31"/>
        <v>1593</v>
      </c>
      <c r="H166" s="8">
        <f t="shared" si="32"/>
        <v>0</v>
      </c>
      <c r="I166" s="1">
        <f t="shared" si="33"/>
        <v>1</v>
      </c>
      <c r="J166" s="9">
        <f t="shared" si="34"/>
        <v>1</v>
      </c>
      <c r="K166" s="1">
        <f t="shared" si="35"/>
        <v>0</v>
      </c>
      <c r="L166" s="1">
        <f t="shared" si="36"/>
        <v>4.7468830575847096E-2</v>
      </c>
      <c r="M166" s="8">
        <f t="shared" si="37"/>
        <v>4.7468830575847096E-2</v>
      </c>
      <c r="N166" s="9">
        <f t="shared" si="38"/>
        <v>0.95253116942415295</v>
      </c>
      <c r="O166" s="8">
        <f t="shared" si="39"/>
        <v>-4.8632448711808066E-2</v>
      </c>
      <c r="P166" s="9">
        <f t="shared" si="40"/>
        <v>100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H166">
        <v>0.99999869703646715</v>
      </c>
      <c r="AI166">
        <v>0</v>
      </c>
      <c r="AJ166">
        <v>1</v>
      </c>
      <c r="AK166">
        <f t="shared" si="44"/>
        <v>74</v>
      </c>
      <c r="AL166">
        <f t="shared" si="45"/>
        <v>86</v>
      </c>
      <c r="AM166">
        <f t="shared" si="41"/>
        <v>0</v>
      </c>
      <c r="AN166">
        <f t="shared" si="42"/>
        <v>8.5106382978723416E-2</v>
      </c>
      <c r="AO166">
        <f t="shared" si="43"/>
        <v>0</v>
      </c>
    </row>
    <row r="167" spans="1:41" ht="11.25" customHeight="1" x14ac:dyDescent="0.3">
      <c r="A167" s="1"/>
      <c r="B167" s="4">
        <v>1808</v>
      </c>
      <c r="C167" s="4">
        <v>1</v>
      </c>
      <c r="D167" s="1"/>
      <c r="E167" s="1"/>
      <c r="F167" s="1"/>
      <c r="G167" s="1">
        <f t="shared" si="31"/>
        <v>1934</v>
      </c>
      <c r="H167" s="8">
        <f t="shared" si="32"/>
        <v>1</v>
      </c>
      <c r="I167" s="1">
        <f t="shared" si="33"/>
        <v>0</v>
      </c>
      <c r="J167" s="9">
        <f t="shared" si="34"/>
        <v>1</v>
      </c>
      <c r="K167" s="1">
        <f t="shared" si="35"/>
        <v>1</v>
      </c>
      <c r="L167" s="1">
        <f t="shared" si="36"/>
        <v>0.99998792800295899</v>
      </c>
      <c r="M167" s="8">
        <f t="shared" si="37"/>
        <v>0.99998792800295899</v>
      </c>
      <c r="N167" s="9">
        <f t="shared" si="38"/>
        <v>1.2071997041007698E-5</v>
      </c>
      <c r="O167" s="8">
        <f t="shared" si="39"/>
        <v>-1.2072069908150412E-5</v>
      </c>
      <c r="P167" s="9">
        <f t="shared" si="40"/>
        <v>100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H167">
        <v>0.99999885130459865</v>
      </c>
      <c r="AI167">
        <v>0</v>
      </c>
      <c r="AJ167">
        <v>1</v>
      </c>
      <c r="AK167">
        <f t="shared" si="44"/>
        <v>74</v>
      </c>
      <c r="AL167">
        <f t="shared" si="45"/>
        <v>87</v>
      </c>
      <c r="AM167">
        <f t="shared" si="41"/>
        <v>0</v>
      </c>
      <c r="AN167">
        <f t="shared" si="42"/>
        <v>7.4468085106383031E-2</v>
      </c>
      <c r="AO167">
        <f t="shared" si="43"/>
        <v>0</v>
      </c>
    </row>
    <row r="168" spans="1:41" ht="11.25" customHeight="1" x14ac:dyDescent="0.3">
      <c r="A168" s="1"/>
      <c r="B168" s="4">
        <v>1722</v>
      </c>
      <c r="C168" s="4">
        <v>1</v>
      </c>
      <c r="D168" s="1"/>
      <c r="E168" s="1"/>
      <c r="F168" s="1"/>
      <c r="G168" s="1">
        <f t="shared" si="31"/>
        <v>1808</v>
      </c>
      <c r="H168" s="8">
        <f t="shared" si="32"/>
        <v>1</v>
      </c>
      <c r="I168" s="1">
        <f t="shared" si="33"/>
        <v>0</v>
      </c>
      <c r="J168" s="9">
        <f t="shared" si="34"/>
        <v>1</v>
      </c>
      <c r="K168" s="1">
        <f t="shared" si="35"/>
        <v>1</v>
      </c>
      <c r="L168" s="1">
        <f t="shared" si="36"/>
        <v>0.99760505406990518</v>
      </c>
      <c r="M168" s="8">
        <f t="shared" si="37"/>
        <v>0.99760505406990518</v>
      </c>
      <c r="N168" s="9">
        <f t="shared" si="38"/>
        <v>2.3949459300948162E-3</v>
      </c>
      <c r="O168" s="8">
        <f t="shared" si="39"/>
        <v>-2.3978184002892166E-3</v>
      </c>
      <c r="P168" s="9">
        <f t="shared" si="40"/>
        <v>100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H168">
        <v>0.99999914393323508</v>
      </c>
      <c r="AI168">
        <v>0</v>
      </c>
      <c r="AJ168">
        <v>1</v>
      </c>
      <c r="AK168">
        <f t="shared" si="44"/>
        <v>74</v>
      </c>
      <c r="AL168">
        <f t="shared" si="45"/>
        <v>88</v>
      </c>
      <c r="AM168">
        <f t="shared" si="41"/>
        <v>0</v>
      </c>
      <c r="AN168">
        <f t="shared" si="42"/>
        <v>6.3829787234042534E-2</v>
      </c>
      <c r="AO168">
        <f t="shared" si="43"/>
        <v>0</v>
      </c>
    </row>
    <row r="169" spans="1:41" ht="11.25" customHeight="1" x14ac:dyDescent="0.3">
      <c r="A169" s="1"/>
      <c r="B169" s="4">
        <v>1750</v>
      </c>
      <c r="C169" s="4">
        <v>1</v>
      </c>
      <c r="D169" s="1"/>
      <c r="E169" s="1"/>
      <c r="F169" s="1"/>
      <c r="G169" s="1">
        <f t="shared" si="31"/>
        <v>1722</v>
      </c>
      <c r="H169" s="8">
        <f t="shared" si="32"/>
        <v>1</v>
      </c>
      <c r="I169" s="1">
        <f t="shared" si="33"/>
        <v>0</v>
      </c>
      <c r="J169" s="9">
        <f t="shared" si="34"/>
        <v>1</v>
      </c>
      <c r="K169" s="1">
        <f t="shared" si="35"/>
        <v>1</v>
      </c>
      <c r="L169" s="1">
        <f t="shared" si="36"/>
        <v>0.91830811267714729</v>
      </c>
      <c r="M169" s="8">
        <f t="shared" si="37"/>
        <v>0.91830811267714729</v>
      </c>
      <c r="N169" s="9">
        <f t="shared" si="38"/>
        <v>8.1691887322852708E-2</v>
      </c>
      <c r="O169" s="8">
        <f t="shared" si="39"/>
        <v>-8.5222309949819441E-2</v>
      </c>
      <c r="P169" s="9">
        <f t="shared" si="40"/>
        <v>100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H169">
        <v>0.99999959807672056</v>
      </c>
      <c r="AI169">
        <v>0</v>
      </c>
      <c r="AJ169">
        <v>1</v>
      </c>
      <c r="AK169">
        <f t="shared" si="44"/>
        <v>74</v>
      </c>
      <c r="AL169">
        <f t="shared" si="45"/>
        <v>89</v>
      </c>
      <c r="AM169">
        <f t="shared" si="41"/>
        <v>0</v>
      </c>
      <c r="AN169">
        <f t="shared" si="42"/>
        <v>5.3191489361702149E-2</v>
      </c>
      <c r="AO169">
        <f t="shared" si="43"/>
        <v>0</v>
      </c>
    </row>
    <row r="170" spans="1:41" ht="11.25" customHeight="1" x14ac:dyDescent="0.3">
      <c r="A170" s="1"/>
      <c r="B170" s="4">
        <v>1555</v>
      </c>
      <c r="C170" s="4">
        <v>0</v>
      </c>
      <c r="D170" s="1"/>
      <c r="E170" s="1"/>
      <c r="F170" s="1"/>
      <c r="G170" s="1">
        <f t="shared" si="31"/>
        <v>1750</v>
      </c>
      <c r="H170" s="8">
        <f t="shared" si="32"/>
        <v>1</v>
      </c>
      <c r="I170" s="1">
        <f t="shared" si="33"/>
        <v>0</v>
      </c>
      <c r="J170" s="9">
        <f t="shared" si="34"/>
        <v>1</v>
      </c>
      <c r="K170" s="1">
        <f t="shared" si="35"/>
        <v>1</v>
      </c>
      <c r="L170" s="1">
        <f t="shared" si="36"/>
        <v>0.97329183217658533</v>
      </c>
      <c r="M170" s="8">
        <f t="shared" si="37"/>
        <v>0.97329183217658533</v>
      </c>
      <c r="N170" s="9">
        <f t="shared" si="38"/>
        <v>2.6708167823414675E-2</v>
      </c>
      <c r="O170" s="8">
        <f t="shared" si="39"/>
        <v>-2.7071311471693227E-2</v>
      </c>
      <c r="P170" s="9">
        <f t="shared" si="40"/>
        <v>100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H170">
        <v>0.9999996742152244</v>
      </c>
      <c r="AI170">
        <v>0</v>
      </c>
      <c r="AJ170">
        <v>1</v>
      </c>
      <c r="AK170">
        <f t="shared" si="44"/>
        <v>74</v>
      </c>
      <c r="AL170">
        <f t="shared" si="45"/>
        <v>90</v>
      </c>
      <c r="AM170">
        <f t="shared" si="41"/>
        <v>0</v>
      </c>
      <c r="AN170">
        <f t="shared" si="42"/>
        <v>4.2553191489361653E-2</v>
      </c>
      <c r="AO170">
        <f t="shared" si="43"/>
        <v>0</v>
      </c>
    </row>
    <row r="171" spans="1:41" ht="11.25" customHeight="1" x14ac:dyDescent="0.3">
      <c r="A171" s="1"/>
      <c r="B171" s="4">
        <v>1524</v>
      </c>
      <c r="C171" s="4">
        <v>0</v>
      </c>
      <c r="D171" s="1"/>
      <c r="E171" s="1"/>
      <c r="F171" s="1"/>
      <c r="G171" s="1">
        <f t="shared" si="31"/>
        <v>1555</v>
      </c>
      <c r="H171" s="8">
        <f t="shared" si="32"/>
        <v>0</v>
      </c>
      <c r="I171" s="1">
        <f t="shared" si="33"/>
        <v>1</v>
      </c>
      <c r="J171" s="9">
        <f t="shared" si="34"/>
        <v>1</v>
      </c>
      <c r="K171" s="1">
        <f t="shared" si="35"/>
        <v>0</v>
      </c>
      <c r="L171" s="1">
        <f t="shared" si="36"/>
        <v>9.9988653529118794E-3</v>
      </c>
      <c r="M171" s="8">
        <f t="shared" si="37"/>
        <v>9.9988653529118794E-3</v>
      </c>
      <c r="N171" s="9">
        <f t="shared" si="38"/>
        <v>0.99000113464708817</v>
      </c>
      <c r="O171" s="8">
        <f t="shared" si="39"/>
        <v>-1.0049189745988358E-2</v>
      </c>
      <c r="P171" s="9">
        <f t="shared" si="40"/>
        <v>100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H171">
        <v>0.9999996742152244</v>
      </c>
      <c r="AI171">
        <v>0</v>
      </c>
      <c r="AJ171">
        <v>1</v>
      </c>
      <c r="AK171">
        <f t="shared" si="44"/>
        <v>74</v>
      </c>
      <c r="AL171">
        <f t="shared" si="45"/>
        <v>91</v>
      </c>
      <c r="AM171">
        <f t="shared" si="41"/>
        <v>0</v>
      </c>
      <c r="AN171">
        <f t="shared" si="42"/>
        <v>3.1914893617021267E-2</v>
      </c>
      <c r="AO171">
        <f t="shared" si="43"/>
        <v>0</v>
      </c>
    </row>
    <row r="172" spans="1:41" ht="11.25" customHeight="1" x14ac:dyDescent="0.3">
      <c r="A172" s="1"/>
      <c r="B172" s="4">
        <v>1461</v>
      </c>
      <c r="C172" s="4">
        <v>0</v>
      </c>
      <c r="D172" s="1"/>
      <c r="E172" s="1"/>
      <c r="F172" s="1"/>
      <c r="G172" s="1">
        <f t="shared" si="31"/>
        <v>1524</v>
      </c>
      <c r="H172" s="8">
        <f t="shared" si="32"/>
        <v>0</v>
      </c>
      <c r="I172" s="1">
        <f t="shared" si="33"/>
        <v>1</v>
      </c>
      <c r="J172" s="9">
        <f t="shared" si="34"/>
        <v>1</v>
      </c>
      <c r="K172" s="1">
        <f t="shared" si="35"/>
        <v>0</v>
      </c>
      <c r="L172" s="1">
        <f t="shared" si="36"/>
        <v>2.7390936807261258E-3</v>
      </c>
      <c r="M172" s="8">
        <f t="shared" si="37"/>
        <v>2.7390936807261258E-3</v>
      </c>
      <c r="N172" s="9">
        <f t="shared" si="38"/>
        <v>0.99726090631927389</v>
      </c>
      <c r="O172" s="8">
        <f t="shared" si="39"/>
        <v>-2.7428518620645974E-3</v>
      </c>
      <c r="P172" s="9">
        <f t="shared" si="40"/>
        <v>100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H172">
        <v>0.99999968761633984</v>
      </c>
      <c r="AI172">
        <v>0</v>
      </c>
      <c r="AJ172">
        <v>1</v>
      </c>
      <c r="AK172">
        <f t="shared" si="44"/>
        <v>74</v>
      </c>
      <c r="AL172">
        <f t="shared" si="45"/>
        <v>92</v>
      </c>
      <c r="AM172">
        <f t="shared" si="41"/>
        <v>0</v>
      </c>
      <c r="AN172">
        <f t="shared" si="42"/>
        <v>2.1276595744680882E-2</v>
      </c>
      <c r="AO172">
        <f t="shared" si="43"/>
        <v>0</v>
      </c>
    </row>
    <row r="173" spans="1:41" ht="11.25" customHeight="1" x14ac:dyDescent="0.3">
      <c r="A173" s="1"/>
      <c r="B173" s="1"/>
      <c r="C173" s="1"/>
      <c r="D173" s="1"/>
      <c r="E173" s="1"/>
      <c r="F173" s="1"/>
      <c r="G173" s="1">
        <f t="shared" si="31"/>
        <v>1461</v>
      </c>
      <c r="H173" s="10">
        <f t="shared" si="32"/>
        <v>0</v>
      </c>
      <c r="I173" s="11">
        <f t="shared" si="33"/>
        <v>1</v>
      </c>
      <c r="J173" s="9">
        <f t="shared" si="34"/>
        <v>1</v>
      </c>
      <c r="K173" s="1">
        <f t="shared" si="35"/>
        <v>0</v>
      </c>
      <c r="L173" s="1">
        <f t="shared" si="36"/>
        <v>1.9473192525831573E-4</v>
      </c>
      <c r="M173" s="8">
        <f t="shared" si="37"/>
        <v>1.9473192525831573E-4</v>
      </c>
      <c r="N173" s="9">
        <f t="shared" si="38"/>
        <v>0.99980526807474168</v>
      </c>
      <c r="O173" s="8">
        <f t="shared" si="39"/>
        <v>-1.9475088798148036E-4</v>
      </c>
      <c r="P173" s="9">
        <f t="shared" si="40"/>
        <v>100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H173">
        <v>0.99999986515378825</v>
      </c>
      <c r="AI173">
        <v>0</v>
      </c>
      <c r="AJ173">
        <v>1</v>
      </c>
      <c r="AK173">
        <f t="shared" si="44"/>
        <v>74</v>
      </c>
      <c r="AL173">
        <f t="shared" si="45"/>
        <v>93</v>
      </c>
      <c r="AM173">
        <f t="shared" si="41"/>
        <v>0</v>
      </c>
      <c r="AN173">
        <f t="shared" si="42"/>
        <v>1.0638297872340385E-2</v>
      </c>
      <c r="AO173">
        <f t="shared" si="43"/>
        <v>0</v>
      </c>
    </row>
    <row r="174" spans="1:41" ht="11.25" customHeight="1" x14ac:dyDescent="0.3">
      <c r="A174" s="1"/>
      <c r="B174" s="1"/>
      <c r="C174" s="1"/>
      <c r="D174" s="1"/>
      <c r="E174" s="1"/>
      <c r="F174" s="1"/>
      <c r="G174" s="5"/>
      <c r="H174" s="5">
        <f>SUM(H6:H173)</f>
        <v>94</v>
      </c>
      <c r="I174" s="5">
        <f t="shared" ref="I174:J174" si="46">SUM(I6:I173)</f>
        <v>74</v>
      </c>
      <c r="J174" s="14">
        <f t="shared" si="46"/>
        <v>168</v>
      </c>
      <c r="K174" s="14"/>
      <c r="L174" s="14"/>
      <c r="M174" s="14">
        <f>SUM(M6:M173)</f>
        <v>93.999999999999915</v>
      </c>
      <c r="N174" s="14">
        <f t="shared" ref="N174:O174" si="47">SUM(N6:N173)</f>
        <v>74.000000000000114</v>
      </c>
      <c r="O174" s="14">
        <f t="shared" si="47"/>
        <v>-23.144749099221972</v>
      </c>
      <c r="P174" s="14">
        <f>SUMPRODUCT(P6:P173,J6:J173)/J174</f>
        <v>91.666666666666671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H174" s="32">
        <v>0.99999990760330604</v>
      </c>
      <c r="AI174" s="32">
        <v>0</v>
      </c>
      <c r="AJ174" s="32">
        <v>1</v>
      </c>
      <c r="AK174" s="32">
        <f t="shared" si="44"/>
        <v>74</v>
      </c>
      <c r="AL174" s="32">
        <f t="shared" si="45"/>
        <v>94</v>
      </c>
      <c r="AM174" s="32">
        <f t="shared" si="41"/>
        <v>0</v>
      </c>
      <c r="AN174" s="32">
        <f t="shared" si="42"/>
        <v>0</v>
      </c>
      <c r="AO174" s="32">
        <f t="shared" si="43"/>
        <v>0</v>
      </c>
    </row>
    <row r="175" spans="1:41" ht="11.25" customHeight="1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O175">
        <f>SUM(AO6:AO174)</f>
        <v>0.98663024726854509</v>
      </c>
    </row>
    <row r="176" spans="1:41" ht="11.25" customHeight="1" thickTop="1" x14ac:dyDescent="0.3">
      <c r="A176" s="1"/>
      <c r="B176" s="1"/>
      <c r="C176" s="1"/>
      <c r="D176" s="1"/>
      <c r="E176" s="1"/>
      <c r="F176" s="1"/>
      <c r="G176" s="19"/>
      <c r="H176" s="19" t="s">
        <v>28</v>
      </c>
      <c r="I176" s="19" t="s">
        <v>29</v>
      </c>
      <c r="J176" s="19" t="s">
        <v>30</v>
      </c>
      <c r="K176" s="19" t="s">
        <v>19</v>
      </c>
      <c r="L176" s="19" t="s">
        <v>31</v>
      </c>
      <c r="M176" s="19" t="s">
        <v>32</v>
      </c>
      <c r="N176" s="19" t="s">
        <v>33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3">
      <c r="A177" s="1"/>
      <c r="B177" s="1"/>
      <c r="C177" s="1"/>
      <c r="D177" s="1"/>
      <c r="E177" s="1"/>
      <c r="F177" s="1"/>
      <c r="G177" s="1" t="s">
        <v>34</v>
      </c>
      <c r="H177" s="1">
        <f t="array" ref="H177:H178">S7:S8</f>
        <v>-69.912802176197147</v>
      </c>
      <c r="I177" s="1">
        <f t="array" ref="I177:I178">SQRT([1]!DIAG(X6:Y7))</f>
        <v>15.736571399735894</v>
      </c>
      <c r="J177" s="1">
        <f>(H177/I177)^2</f>
        <v>19.7375473898039</v>
      </c>
      <c r="K177" s="1">
        <f>_xlfn.CHISQ.DIST.RT(J177,1)</f>
        <v>8.883866014689608E-6</v>
      </c>
      <c r="L177" s="1">
        <f>EXP(H177)</f>
        <v>4.337662925395033E-31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3">
      <c r="A178" s="1"/>
      <c r="B178" s="1"/>
      <c r="C178" s="1"/>
      <c r="D178" s="1"/>
      <c r="E178" s="1"/>
      <c r="F178" s="1"/>
      <c r="G178" s="20" t="str">
        <f t="array" ref="G178">TRANSPOSE(G5)</f>
        <v>SAT</v>
      </c>
      <c r="H178" s="20">
        <v>4.2004866693767601E-2</v>
      </c>
      <c r="I178" s="20">
        <v>9.4311975727134293E-3</v>
      </c>
      <c r="J178" s="20">
        <f>(H178/I178)^2</f>
        <v>19.836522339942466</v>
      </c>
      <c r="K178" s="20">
        <f>_xlfn.CHISQ.DIST.RT(J178,1)</f>
        <v>8.435539830202644E-6</v>
      </c>
      <c r="L178" s="20">
        <f>EXP(H178)</f>
        <v>1.0428995542111736</v>
      </c>
      <c r="M178" s="20">
        <f>EXP(H178-I178*_xlfn.NORM.S.INV(1-$V$11/2))</f>
        <v>1.0237988370445583</v>
      </c>
      <c r="N178" s="20">
        <f>EXP(H178+I178*_xlfn.NORM.S.INV(1-$V$11/2))</f>
        <v>1.06235662790319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 Admittance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Osorio</dc:creator>
  <cp:keywords/>
  <dc:description/>
  <cp:lastModifiedBy>Sebastian Guerrero Arias</cp:lastModifiedBy>
  <cp:revision/>
  <dcterms:created xsi:type="dcterms:W3CDTF">2023-10-04T00:44:33Z</dcterms:created>
  <dcterms:modified xsi:type="dcterms:W3CDTF">2024-03-19T00:51:38Z</dcterms:modified>
  <cp:category/>
  <cp:contentStatus/>
</cp:coreProperties>
</file>