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345" activeTab="5"/>
  </bookViews>
  <sheets>
    <sheet name="zadatak1" sheetId="7" r:id="rId1"/>
    <sheet name="zadatak2" sheetId="2" r:id="rId2"/>
    <sheet name="zadatak3" sheetId="3" r:id="rId3"/>
    <sheet name="zadatak4" sheetId="4" r:id="rId4"/>
    <sheet name="zadatak5" sheetId="5" r:id="rId5"/>
    <sheet name="zadatak6" sheetId="6" r:id="rId6"/>
    <sheet name="zadatak7" sheetId="1" r:id="rId7"/>
  </sheets>
  <calcPr calcId="162913"/>
</workbook>
</file>

<file path=xl/calcChain.xml><?xml version="1.0" encoding="utf-8"?>
<calcChain xmlns="http://schemas.openxmlformats.org/spreadsheetml/2006/main">
  <c r="J24" i="6" l="1"/>
  <c r="J21" i="6"/>
  <c r="J20" i="6"/>
  <c r="J15" i="6"/>
  <c r="I21" i="6"/>
  <c r="I20" i="6"/>
  <c r="J26" i="6"/>
  <c r="J16" i="6"/>
  <c r="J17" i="6"/>
  <c r="J18" i="6"/>
  <c r="J19" i="6"/>
  <c r="E21" i="6"/>
  <c r="E17" i="6"/>
  <c r="E18" i="6"/>
  <c r="E19" i="6"/>
  <c r="E20" i="6"/>
  <c r="E16" i="6"/>
  <c r="E15" i="6"/>
  <c r="I17" i="6"/>
  <c r="I18" i="6"/>
  <c r="I19" i="6"/>
  <c r="I16" i="6"/>
  <c r="D14" i="6" a="1"/>
  <c r="D14" i="6" s="1"/>
  <c r="M3" i="6"/>
  <c r="F20" i="6" s="1"/>
  <c r="M2" i="6"/>
  <c r="M1" i="6"/>
  <c r="H22" i="5"/>
  <c r="F19" i="5"/>
  <c r="F15" i="5"/>
  <c r="F16" i="5"/>
  <c r="F17" i="5"/>
  <c r="F18" i="5"/>
  <c r="F14" i="5"/>
  <c r="E15" i="5"/>
  <c r="E16" i="5"/>
  <c r="E17" i="5"/>
  <c r="E18" i="5"/>
  <c r="E14" i="5"/>
  <c r="C19" i="5"/>
  <c r="C14" i="5" a="1"/>
  <c r="C16" i="5" s="1"/>
  <c r="E3" i="4"/>
  <c r="E2" i="4"/>
  <c r="E1" i="3"/>
  <c r="E7" i="2"/>
  <c r="E6" i="2"/>
  <c r="E4" i="2"/>
  <c r="E2" i="2"/>
  <c r="E3" i="2"/>
  <c r="E1" i="2"/>
  <c r="E4" i="7"/>
  <c r="E5" i="7"/>
  <c r="E2" i="7"/>
  <c r="G1" i="7"/>
  <c r="E1" i="7"/>
  <c r="F17" i="6" l="1"/>
  <c r="F23" i="6"/>
  <c r="F15" i="6"/>
  <c r="F19" i="6"/>
  <c r="F18" i="6"/>
  <c r="F14" i="6"/>
  <c r="F16" i="6"/>
  <c r="F22" i="6"/>
  <c r="F21" i="6"/>
  <c r="D19" i="6"/>
  <c r="D18" i="6"/>
  <c r="D20" i="6"/>
  <c r="D17" i="6"/>
  <c r="D16" i="6"/>
  <c r="D23" i="6"/>
  <c r="D15" i="6"/>
  <c r="D24" i="6" s="1"/>
  <c r="G20" i="6" s="1"/>
  <c r="D21" i="6"/>
  <c r="D22" i="6"/>
  <c r="C18" i="5"/>
  <c r="C17" i="5"/>
  <c r="C15" i="5"/>
  <c r="C14" i="5"/>
  <c r="H20" i="6" l="1"/>
  <c r="G18" i="6"/>
  <c r="G15" i="6"/>
  <c r="G23" i="6"/>
  <c r="H23" i="6" s="1"/>
  <c r="G17" i="6"/>
  <c r="G19" i="6"/>
  <c r="G22" i="6"/>
  <c r="H22" i="6" s="1"/>
  <c r="G14" i="6"/>
  <c r="H14" i="6" s="1"/>
  <c r="G21" i="6"/>
  <c r="H21" i="6" s="1"/>
  <c r="G16" i="6"/>
  <c r="H19" i="6" l="1"/>
  <c r="H17" i="6"/>
  <c r="H16" i="6"/>
  <c r="H18" i="6"/>
  <c r="H15" i="6"/>
  <c r="I15" i="6"/>
</calcChain>
</file>

<file path=xl/sharedStrings.xml><?xml version="1.0" encoding="utf-8"?>
<sst xmlns="http://schemas.openxmlformats.org/spreadsheetml/2006/main" count="71" uniqueCount="65">
  <si>
    <t>Prije</t>
  </si>
  <si>
    <t>Poslije</t>
  </si>
  <si>
    <t>Zagreb</t>
  </si>
  <si>
    <t>Rijeka</t>
  </si>
  <si>
    <t>t interval za mali uzorak</t>
  </si>
  <si>
    <t>z interval za veliki uzorak</t>
  </si>
  <si>
    <t>srednja vrijednost</t>
  </si>
  <si>
    <t>širina intervala</t>
  </si>
  <si>
    <t>stdev</t>
  </si>
  <si>
    <t>stdev.š za cijelu populaciju</t>
  </si>
  <si>
    <t>ako nemamo cijelu populaciju stdev.s</t>
  </si>
  <si>
    <t>confidence.norm za veliki uzorak</t>
  </si>
  <si>
    <t>confidence.t za mali uzorak</t>
  </si>
  <si>
    <t>donja granica</t>
  </si>
  <si>
    <t>gornja granica</t>
  </si>
  <si>
    <t>0.05 je 1-interval povjerenja</t>
  </si>
  <si>
    <t>srednja verijednost</t>
  </si>
  <si>
    <t>standardna devijacija</t>
  </si>
  <si>
    <t>count</t>
  </si>
  <si>
    <t>interval</t>
  </si>
  <si>
    <t>dornja granica</t>
  </si>
  <si>
    <t>koristimo t distribuciju radi malog broj padataka</t>
  </si>
  <si>
    <t>Odgovor: Rezultat od 78% je nadprosječan jer izlazi izvan intervala povjerenja sa gornje granica - nalazi se u gornjih 5% populacije.</t>
  </si>
  <si>
    <t>ako ispitujemo samo da li razlike ima ili nema koristimo dvokraki test.(tail=2)</t>
  </si>
  <si>
    <t>ako testiramo je li nešto manje ili veće koristimo jednostrani test(tail=1)</t>
  </si>
  <si>
    <t>ako nismo sigurni koristimo dvostrani test</t>
  </si>
  <si>
    <t>tipovi testa</t>
  </si>
  <si>
    <t>1)paired - upareni test znači kad testiramo tvrdnju u 2 povezana skupa(isti subjekti u različitim vremenima)</t>
  </si>
  <si>
    <t>2)Ako gledamo razliku među svije skupine koristimo 2 ili 3</t>
  </si>
  <si>
    <t>ako je dobiveno vrijednost manje od 0.05 postoji statistički značajna razlika</t>
  </si>
  <si>
    <t>ako je dobivena vrijednost veća od 0.05 onda nema statistički značajne razlike</t>
  </si>
  <si>
    <t>p</t>
  </si>
  <si>
    <t>Odgovor: Ima statistički značajne razlike</t>
  </si>
  <si>
    <t>Ako je granična vrijednost "sumnjiva"(blizu granice) možemo umjesto 2tail koristiti 1 krak - ako je takav test primjeren</t>
  </si>
  <si>
    <t>t - test je baziran na normalnoj razdiobi - ako podaci nisu po normalnoj ne možemo je koristiti</t>
  </si>
  <si>
    <t>ovaj test nije uparen jer nisu isti subjekti</t>
  </si>
  <si>
    <t>tip 2 za podatke koji imaju istu varijancu</t>
  </si>
  <si>
    <t>tip 3 za podatke koji nemaju istu vaijancu</t>
  </si>
  <si>
    <t>moramo provesti test za utvrditi postoji li razlika varijanci - f.test</t>
  </si>
  <si>
    <t>razlika varijanci</t>
  </si>
  <si>
    <t>postoji statistički značajna razlika jer je p&lt;&lt;0,05</t>
  </si>
  <si>
    <t>u ovom slučaju je f.test()&lt;&lt;0.05 - varijance se statistički trarzlikuju</t>
  </si>
  <si>
    <t>ugrađena funkcija hi.test ne valja po kurca</t>
  </si>
  <si>
    <t>moramo na ruke</t>
  </si>
  <si>
    <t>x</t>
  </si>
  <si>
    <t>freq</t>
  </si>
  <si>
    <t>distribucija je uniformna pa zato imamo te vjerojatnosti</t>
  </si>
  <si>
    <t>teor freq</t>
  </si>
  <si>
    <t>teorijske frekvencije MORAJU biti veće od 5, inače spajamo razrede</t>
  </si>
  <si>
    <t>Hi kvadrat</t>
  </si>
  <si>
    <t>Moramo utvrditi je li to odstupanje u dozvoljenim granicama pa računamo kritičnu vrijednost</t>
  </si>
  <si>
    <t>CHISQ:INV - prvi je 0.95 ako nije drukčije navedeno, drugi argument je broj razreda -1</t>
  </si>
  <si>
    <t>Odgovor:podaci nemaju uniformnu razdiobu jer je Hi kvadrat ukupni veći od kriične vrijednosti</t>
  </si>
  <si>
    <t>t.freq</t>
  </si>
  <si>
    <t>hi kvadrat</t>
  </si>
  <si>
    <t>min</t>
  </si>
  <si>
    <t>max</t>
  </si>
  <si>
    <t>lambda</t>
  </si>
  <si>
    <t>kritična vrijednost</t>
  </si>
  <si>
    <t>spojeni r</t>
  </si>
  <si>
    <t>hi^2 spoj</t>
  </si>
  <si>
    <t>KV</t>
  </si>
  <si>
    <t>Odgovor: Kritična vrijednost veća od hi^2, ravna se po teorijskoj(poisonovoj) razdiobi</t>
  </si>
  <si>
    <t>teorijske frekvencije imaju neke vrijednosti manje od 5 moramo spajati razrede</t>
  </si>
  <si>
    <t>za nacrtati grafički koristiti ne spojene razrede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</si>
</sst>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zoomScale="85" zoomScaleNormal="85" workbookViewId="0">
      <selection activeCell="I10" sqref="I10"/>
    </sheetView>
  </sheetViews>
  <sheetFormatPr defaultRowHeight="15" x14ac:dyDescent="0.25"/>
  <cols>
    <col min="4" max="4" width="18" bestFit="1" customWidth="1"/>
  </cols>
  <sheetData>
    <row r="1" spans="1:27" x14ac:dyDescent="0.25">
      <c r="A1">
        <v>1.424941960216529</v>
      </c>
      <c r="B1">
        <v>1.1805792079612729</v>
      </c>
      <c r="D1" t="s">
        <v>6</v>
      </c>
      <c r="E1">
        <f>AVERAGE(A1:B40)</f>
        <v>1.4806998758344889</v>
      </c>
      <c r="F1" t="s">
        <v>8</v>
      </c>
      <c r="G1">
        <f>_xlfn.STDEV.S(A1:B40)</f>
        <v>0.27769312968905591</v>
      </c>
      <c r="AA1" t="s">
        <v>4</v>
      </c>
    </row>
    <row r="2" spans="1:27" x14ac:dyDescent="0.25">
      <c r="A2">
        <v>1.5610643269283173</v>
      </c>
      <c r="B2">
        <v>1.8191183850503876</v>
      </c>
      <c r="D2" t="s">
        <v>7</v>
      </c>
      <c r="E2">
        <f>_xlfn.CONFIDENCE.NORM(0.05,G1,COUNT(A1:B40))</f>
        <v>6.085107188392834E-2</v>
      </c>
      <c r="AA2" t="s">
        <v>5</v>
      </c>
    </row>
    <row r="3" spans="1:27" x14ac:dyDescent="0.25">
      <c r="A3">
        <v>1.7995875547640026</v>
      </c>
      <c r="B3">
        <v>1.933283275924623</v>
      </c>
    </row>
    <row r="4" spans="1:27" x14ac:dyDescent="0.25">
      <c r="A4">
        <v>0.95410309010185301</v>
      </c>
      <c r="B4">
        <v>1.4414546891784994</v>
      </c>
      <c r="D4" t="s">
        <v>13</v>
      </c>
      <c r="E4">
        <f>E1-E2</f>
        <v>1.4198488039505606</v>
      </c>
      <c r="AA4" t="s">
        <v>9</v>
      </c>
    </row>
    <row r="5" spans="1:27" x14ac:dyDescent="0.25">
      <c r="A5">
        <v>1.773755631496897</v>
      </c>
      <c r="B5">
        <v>1.2283248376334086</v>
      </c>
      <c r="D5" t="s">
        <v>14</v>
      </c>
      <c r="E5">
        <f>E1+E2</f>
        <v>1.5415509477184173</v>
      </c>
      <c r="AA5" t="s">
        <v>10</v>
      </c>
    </row>
    <row r="6" spans="1:27" x14ac:dyDescent="0.25">
      <c r="A6">
        <v>1.3274489598770742</v>
      </c>
      <c r="B6">
        <v>1.0773919181374367</v>
      </c>
    </row>
    <row r="7" spans="1:27" x14ac:dyDescent="0.25">
      <c r="A7">
        <v>1.0382722772774287</v>
      </c>
      <c r="B7">
        <v>1.2555926256609382</v>
      </c>
      <c r="AA7" t="s">
        <v>11</v>
      </c>
    </row>
    <row r="8" spans="1:27" x14ac:dyDescent="0.25">
      <c r="A8">
        <v>1.30662323650904</v>
      </c>
      <c r="B8">
        <v>0.97051719573209994</v>
      </c>
      <c r="AA8" t="s">
        <v>12</v>
      </c>
    </row>
    <row r="9" spans="1:27" x14ac:dyDescent="0.25">
      <c r="A9">
        <v>1.3580187821062282</v>
      </c>
      <c r="B9">
        <v>1.3989881078159669</v>
      </c>
    </row>
    <row r="10" spans="1:27" x14ac:dyDescent="0.25">
      <c r="A10">
        <v>1.5337132632921566</v>
      </c>
      <c r="B10">
        <v>1.4086267621350999</v>
      </c>
      <c r="AA10" t="s">
        <v>15</v>
      </c>
    </row>
    <row r="11" spans="1:27" x14ac:dyDescent="0.25">
      <c r="A11">
        <v>1.4182523424678948</v>
      </c>
      <c r="B11">
        <v>1.4074398715492862</v>
      </c>
    </row>
    <row r="12" spans="1:27" x14ac:dyDescent="0.25">
      <c r="A12">
        <v>1.8356603883730713</v>
      </c>
      <c r="B12">
        <v>1.4786788862365938</v>
      </c>
    </row>
    <row r="13" spans="1:27" x14ac:dyDescent="0.25">
      <c r="A13">
        <v>1.4534605876760907</v>
      </c>
      <c r="B13">
        <v>1.3716981508550816</v>
      </c>
    </row>
    <row r="14" spans="1:27" x14ac:dyDescent="0.25">
      <c r="A14">
        <v>1.9930529939883854</v>
      </c>
      <c r="B14">
        <v>1.7164182433261885</v>
      </c>
    </row>
    <row r="15" spans="1:27" x14ac:dyDescent="0.25">
      <c r="A15">
        <v>2.0939136826782487</v>
      </c>
      <c r="B15">
        <v>1.3362733322210261</v>
      </c>
    </row>
    <row r="16" spans="1:27" x14ac:dyDescent="0.25">
      <c r="A16">
        <v>1.9153639565629419</v>
      </c>
      <c r="B16">
        <v>1.096900579490466</v>
      </c>
    </row>
    <row r="17" spans="1:2" x14ac:dyDescent="0.25">
      <c r="A17">
        <v>1.6347370925941505</v>
      </c>
      <c r="B17">
        <v>1.7255478648294229</v>
      </c>
    </row>
    <row r="18" spans="1:2" x14ac:dyDescent="0.25">
      <c r="A18">
        <v>1.979728896607412</v>
      </c>
      <c r="B18">
        <v>1.4788707327752491</v>
      </c>
    </row>
    <row r="19" spans="1:2" x14ac:dyDescent="0.25">
      <c r="A19">
        <v>1.3690512370558281</v>
      </c>
      <c r="B19">
        <v>1.6687845951892086</v>
      </c>
    </row>
    <row r="20" spans="1:2" x14ac:dyDescent="0.25">
      <c r="A20">
        <v>1.4046690390969161</v>
      </c>
      <c r="B20">
        <v>1.6894028400784009</v>
      </c>
    </row>
    <row r="21" spans="1:2" x14ac:dyDescent="0.25">
      <c r="A21">
        <v>1.1389533407636918</v>
      </c>
      <c r="B21">
        <v>1.2881906210750458</v>
      </c>
    </row>
    <row r="22" spans="1:2" x14ac:dyDescent="0.25">
      <c r="A22">
        <v>1.1196072515886044</v>
      </c>
      <c r="B22">
        <v>1.4092807456690934</v>
      </c>
    </row>
    <row r="23" spans="1:2" x14ac:dyDescent="0.25">
      <c r="A23">
        <v>1.4918802018328279</v>
      </c>
      <c r="B23">
        <v>1.5070292571763275</v>
      </c>
    </row>
    <row r="24" spans="1:2" x14ac:dyDescent="0.25">
      <c r="A24">
        <v>1.419320998742478</v>
      </c>
      <c r="B24">
        <v>2.0486253940034658</v>
      </c>
    </row>
    <row r="25" spans="1:2" x14ac:dyDescent="0.25">
      <c r="A25">
        <v>1.0643793226918206</v>
      </c>
      <c r="B25">
        <v>1.3158807557047112</v>
      </c>
    </row>
    <row r="26" spans="1:2" x14ac:dyDescent="0.25">
      <c r="A26">
        <v>0.85560481389984488</v>
      </c>
      <c r="B26">
        <v>1.8619175004132558</v>
      </c>
    </row>
    <row r="27" spans="1:2" x14ac:dyDescent="0.25">
      <c r="A27">
        <v>1.1800590906786965</v>
      </c>
      <c r="B27">
        <v>1.3366050135700789</v>
      </c>
    </row>
    <row r="28" spans="1:2" x14ac:dyDescent="0.25">
      <c r="A28">
        <v>1.6894284196168883</v>
      </c>
      <c r="B28">
        <v>1.6166779384220717</v>
      </c>
    </row>
    <row r="29" spans="1:2" x14ac:dyDescent="0.25">
      <c r="A29">
        <v>1.7186521896874183</v>
      </c>
      <c r="B29">
        <v>1.6489354417572031</v>
      </c>
    </row>
    <row r="30" spans="1:2" x14ac:dyDescent="0.25">
      <c r="A30">
        <v>1.1570375060400693</v>
      </c>
      <c r="B30">
        <v>1.2210653646106948</v>
      </c>
    </row>
    <row r="31" spans="1:2" x14ac:dyDescent="0.25">
      <c r="A31">
        <v>1.6734986199153354</v>
      </c>
      <c r="B31">
        <v>1.5806591060609207</v>
      </c>
    </row>
    <row r="32" spans="1:2" x14ac:dyDescent="0.25">
      <c r="A32">
        <v>1.2650405703097931</v>
      </c>
      <c r="B32">
        <v>1.4397630290332017</v>
      </c>
    </row>
    <row r="33" spans="1:2" x14ac:dyDescent="0.25">
      <c r="A33">
        <v>1.5328839178109774</v>
      </c>
      <c r="B33">
        <v>1.6394494120177114</v>
      </c>
    </row>
    <row r="34" spans="1:2" x14ac:dyDescent="0.25">
      <c r="A34">
        <v>1.5346787487615074</v>
      </c>
      <c r="B34">
        <v>1.2722596845051157</v>
      </c>
    </row>
    <row r="35" spans="1:2" x14ac:dyDescent="0.25">
      <c r="A35">
        <v>1.9712114787253086</v>
      </c>
      <c r="B35">
        <v>1.6217995304614305</v>
      </c>
    </row>
    <row r="36" spans="1:2" x14ac:dyDescent="0.25">
      <c r="A36">
        <v>1.5180597226062673</v>
      </c>
      <c r="B36">
        <v>1.7074602889479138</v>
      </c>
    </row>
    <row r="37" spans="1:2" x14ac:dyDescent="0.25">
      <c r="A37">
        <v>1.7155019274141523</v>
      </c>
      <c r="B37">
        <v>1.3408671331162623</v>
      </c>
    </row>
    <row r="38" spans="1:2" x14ac:dyDescent="0.25">
      <c r="A38">
        <v>1.2692020770045929</v>
      </c>
      <c r="B38">
        <v>1.7777971985779004</v>
      </c>
    </row>
    <row r="39" spans="1:2" x14ac:dyDescent="0.25">
      <c r="A39">
        <v>1.199705313105369</v>
      </c>
      <c r="B39">
        <v>1.1102769728167914</v>
      </c>
    </row>
    <row r="40" spans="1:2" x14ac:dyDescent="0.25">
      <c r="A40">
        <v>1.6778312253009062</v>
      </c>
      <c r="B40">
        <v>1.6596015408722451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9" sqref="D9"/>
    </sheetView>
  </sheetViews>
  <sheetFormatPr defaultRowHeight="15" x14ac:dyDescent="0.25"/>
  <cols>
    <col min="4" max="4" width="20" bestFit="1" customWidth="1"/>
  </cols>
  <sheetData>
    <row r="1" spans="1:7" x14ac:dyDescent="0.25">
      <c r="A1">
        <v>58.21547251282027</v>
      </c>
      <c r="D1" t="s">
        <v>16</v>
      </c>
      <c r="E1">
        <f>AVERAGE(A1:A15)</f>
        <v>65.271840589339263</v>
      </c>
    </row>
    <row r="2" spans="1:7" x14ac:dyDescent="0.25">
      <c r="A2">
        <v>64.572772266110405</v>
      </c>
      <c r="D2" t="s">
        <v>17</v>
      </c>
      <c r="E2">
        <f>_xlfn.STDEV.S(A1:A15)</f>
        <v>12.474271393275066</v>
      </c>
      <c r="G2" t="s">
        <v>21</v>
      </c>
    </row>
    <row r="3" spans="1:7" x14ac:dyDescent="0.25">
      <c r="A3">
        <v>66.53796294296626</v>
      </c>
      <c r="D3" t="s">
        <v>18</v>
      </c>
      <c r="E3">
        <f>COUNT(A1:A15)</f>
        <v>15</v>
      </c>
    </row>
    <row r="4" spans="1:7" x14ac:dyDescent="0.25">
      <c r="A4">
        <v>50.891709583374904</v>
      </c>
      <c r="D4" t="s">
        <v>19</v>
      </c>
      <c r="E4">
        <f>_xlfn.CONFIDENCE.T(0.01,E2,E3)</f>
        <v>9.5879431549851368</v>
      </c>
    </row>
    <row r="5" spans="1:7" x14ac:dyDescent="0.25">
      <c r="A5">
        <v>55.400188506901031</v>
      </c>
    </row>
    <row r="6" spans="1:7" x14ac:dyDescent="0.25">
      <c r="A6">
        <v>43.794410834670998</v>
      </c>
      <c r="D6" t="s">
        <v>20</v>
      </c>
      <c r="E6">
        <f>E1-E4</f>
        <v>55.683897434354122</v>
      </c>
    </row>
    <row r="7" spans="1:7" x14ac:dyDescent="0.25">
      <c r="A7">
        <v>59.402397204685258</v>
      </c>
      <c r="D7" t="s">
        <v>14</v>
      </c>
      <c r="E7">
        <f>E1+E4</f>
        <v>74.859783744324403</v>
      </c>
    </row>
    <row r="8" spans="1:7" x14ac:dyDescent="0.25">
      <c r="A8">
        <v>73.46203705703374</v>
      </c>
    </row>
    <row r="9" spans="1:7" x14ac:dyDescent="0.25">
      <c r="A9">
        <v>90.196307559672277</v>
      </c>
      <c r="D9" t="s">
        <v>22</v>
      </c>
    </row>
    <row r="10" spans="1:7" x14ac:dyDescent="0.25">
      <c r="A10">
        <v>76.140487585071241</v>
      </c>
    </row>
    <row r="11" spans="1:7" x14ac:dyDescent="0.25">
      <c r="A11">
        <v>62.624771039118059</v>
      </c>
    </row>
    <row r="12" spans="1:7" x14ac:dyDescent="0.25">
      <c r="A12">
        <v>51.837504492432345</v>
      </c>
    </row>
    <row r="13" spans="1:7" x14ac:dyDescent="0.25">
      <c r="A13">
        <v>73.193878228557878</v>
      </c>
    </row>
    <row r="14" spans="1:7" x14ac:dyDescent="0.25">
      <c r="A14">
        <v>73.077764176850906</v>
      </c>
    </row>
    <row r="15" spans="1:7" x14ac:dyDescent="0.25">
      <c r="A15">
        <v>79.729944849823369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16" sqref="H16"/>
    </sheetView>
  </sheetViews>
  <sheetFormatPr defaultRowHeight="15" x14ac:dyDescent="0.25"/>
  <cols>
    <col min="5" max="5" width="37" bestFit="1" customWidth="1"/>
    <col min="9" max="9" width="23.85546875" bestFit="1" customWidth="1"/>
  </cols>
  <sheetData>
    <row r="1" spans="1:8" x14ac:dyDescent="0.25">
      <c r="A1" t="s">
        <v>0</v>
      </c>
      <c r="B1" t="s">
        <v>1</v>
      </c>
      <c r="D1" t="s">
        <v>31</v>
      </c>
      <c r="E1">
        <f>_xlfn.T.TEST(A2:A31,B2:B31,2,1)</f>
        <v>1.7815483344369075E-2</v>
      </c>
      <c r="H1" t="s">
        <v>23</v>
      </c>
    </row>
    <row r="2" spans="1:8" x14ac:dyDescent="0.25">
      <c r="A2">
        <v>309.04417870001635</v>
      </c>
      <c r="B2">
        <v>354.50028331513749</v>
      </c>
      <c r="E2" t="s">
        <v>32</v>
      </c>
      <c r="H2" t="s">
        <v>24</v>
      </c>
    </row>
    <row r="3" spans="1:8" x14ac:dyDescent="0.25">
      <c r="A3">
        <v>311.00674321092083</v>
      </c>
      <c r="B3">
        <v>272.46031873335596</v>
      </c>
      <c r="H3" t="s">
        <v>25</v>
      </c>
    </row>
    <row r="4" spans="1:8" x14ac:dyDescent="0.25">
      <c r="A4">
        <v>369.72365294527845</v>
      </c>
      <c r="B4">
        <v>404.31074790365528</v>
      </c>
    </row>
    <row r="5" spans="1:8" x14ac:dyDescent="0.25">
      <c r="A5">
        <v>422.79536317178281</v>
      </c>
      <c r="B5">
        <v>561.22591427527368</v>
      </c>
      <c r="H5" t="s">
        <v>26</v>
      </c>
    </row>
    <row r="6" spans="1:8" x14ac:dyDescent="0.25">
      <c r="A6">
        <v>388.89776804094436</v>
      </c>
      <c r="B6">
        <v>426.30471266864333</v>
      </c>
      <c r="H6" t="s">
        <v>27</v>
      </c>
    </row>
    <row r="7" spans="1:8" x14ac:dyDescent="0.25">
      <c r="A7">
        <v>289.39060073494329</v>
      </c>
      <c r="B7">
        <v>399.55766947503434</v>
      </c>
      <c r="H7" t="s">
        <v>28</v>
      </c>
    </row>
    <row r="8" spans="1:8" x14ac:dyDescent="0.25">
      <c r="A8">
        <v>312.31856426270679</v>
      </c>
      <c r="B8">
        <v>389.03556610865053</v>
      </c>
    </row>
    <row r="9" spans="1:8" x14ac:dyDescent="0.25">
      <c r="A9">
        <v>425.81067916867323</v>
      </c>
      <c r="B9">
        <v>268.03631822520401</v>
      </c>
    </row>
    <row r="10" spans="1:8" x14ac:dyDescent="0.25">
      <c r="A10">
        <v>421.00131666043308</v>
      </c>
      <c r="B10">
        <v>335.94401752896374</v>
      </c>
      <c r="H10" t="s">
        <v>29</v>
      </c>
    </row>
    <row r="11" spans="1:8" x14ac:dyDescent="0.25">
      <c r="A11">
        <v>300.32176071213325</v>
      </c>
      <c r="B11">
        <v>407.45591245911783</v>
      </c>
      <c r="H11" t="s">
        <v>30</v>
      </c>
    </row>
    <row r="12" spans="1:8" x14ac:dyDescent="0.25">
      <c r="A12">
        <v>378.89473603822989</v>
      </c>
      <c r="B12">
        <v>453.83855972875608</v>
      </c>
    </row>
    <row r="13" spans="1:8" x14ac:dyDescent="0.25">
      <c r="A13">
        <v>288.62024735385785</v>
      </c>
      <c r="B13">
        <v>504.70878573367372</v>
      </c>
      <c r="H13" t="s">
        <v>33</v>
      </c>
    </row>
    <row r="14" spans="1:8" x14ac:dyDescent="0.25">
      <c r="A14">
        <v>300.06801169033861</v>
      </c>
      <c r="B14">
        <v>337.95279119192855</v>
      </c>
    </row>
    <row r="15" spans="1:8" x14ac:dyDescent="0.25">
      <c r="A15">
        <v>347.60911874141311</v>
      </c>
      <c r="B15">
        <v>327.82744579424616</v>
      </c>
      <c r="H15" t="s">
        <v>34</v>
      </c>
    </row>
    <row r="16" spans="1:8" x14ac:dyDescent="0.25">
      <c r="A16">
        <v>304.9637307205121</v>
      </c>
      <c r="B16">
        <v>525.56430869561154</v>
      </c>
    </row>
    <row r="17" spans="1:2" x14ac:dyDescent="0.25">
      <c r="A17">
        <v>307.72263742360519</v>
      </c>
      <c r="B17">
        <v>348.34661942557432</v>
      </c>
    </row>
    <row r="18" spans="1:2" x14ac:dyDescent="0.25">
      <c r="A18">
        <v>407.43832912735525</v>
      </c>
      <c r="B18">
        <v>399.63513795999461</v>
      </c>
    </row>
    <row r="19" spans="1:2" x14ac:dyDescent="0.25">
      <c r="A19">
        <v>408.69510301231639</v>
      </c>
      <c r="B19">
        <v>386.17519845036441</v>
      </c>
    </row>
    <row r="20" spans="1:2" x14ac:dyDescent="0.25">
      <c r="A20">
        <v>326.7945366834756</v>
      </c>
      <c r="B20">
        <v>386.52748894935939</v>
      </c>
    </row>
    <row r="21" spans="1:2" x14ac:dyDescent="0.25">
      <c r="A21">
        <v>347.25269345213019</v>
      </c>
      <c r="B21">
        <v>294.77534422301687</v>
      </c>
    </row>
    <row r="22" spans="1:2" x14ac:dyDescent="0.25">
      <c r="A22">
        <v>377.46770474509685</v>
      </c>
      <c r="B22">
        <v>445.88428959730663</v>
      </c>
    </row>
    <row r="23" spans="1:2" x14ac:dyDescent="0.25">
      <c r="A23">
        <v>380.56804712791927</v>
      </c>
      <c r="B23">
        <v>451.78233545346302</v>
      </c>
    </row>
    <row r="24" spans="1:2" x14ac:dyDescent="0.25">
      <c r="A24">
        <v>353.49947254612925</v>
      </c>
      <c r="B24">
        <v>304.18287092732498</v>
      </c>
    </row>
    <row r="25" spans="1:2" x14ac:dyDescent="0.25">
      <c r="A25">
        <v>350.8552644936135</v>
      </c>
      <c r="B25">
        <v>388.97869995242218</v>
      </c>
    </row>
    <row r="26" spans="1:2" x14ac:dyDescent="0.25">
      <c r="A26">
        <v>366.66372623326606</v>
      </c>
      <c r="B26">
        <v>327.51216490840307</v>
      </c>
    </row>
    <row r="27" spans="1:2" x14ac:dyDescent="0.25">
      <c r="A27">
        <v>359.44016688258853</v>
      </c>
      <c r="B27">
        <v>375.54719352090615</v>
      </c>
    </row>
    <row r="28" spans="1:2" x14ac:dyDescent="0.25">
      <c r="A28">
        <v>355.8965310977801</v>
      </c>
      <c r="B28">
        <v>440.49813237041235</v>
      </c>
    </row>
    <row r="29" spans="1:2" x14ac:dyDescent="0.25">
      <c r="A29">
        <v>324.1400968155649</v>
      </c>
      <c r="B29">
        <v>361.21589669608511</v>
      </c>
    </row>
    <row r="30" spans="1:2" x14ac:dyDescent="0.25">
      <c r="A30">
        <v>373.60662688766024</v>
      </c>
      <c r="B30">
        <v>363.29011305031599</v>
      </c>
    </row>
    <row r="31" spans="1:2" x14ac:dyDescent="0.25">
      <c r="A31">
        <v>349.13570559833897</v>
      </c>
      <c r="B31">
        <v>421.09129804419354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G34" sqref="G34:G35"/>
    </sheetView>
  </sheetViews>
  <sheetFormatPr defaultRowHeight="15" x14ac:dyDescent="0.25"/>
  <cols>
    <col min="4" max="4" width="14.7109375" bestFit="1" customWidth="1"/>
  </cols>
  <sheetData>
    <row r="1" spans="1:10" x14ac:dyDescent="0.25">
      <c r="A1" t="s">
        <v>2</v>
      </c>
      <c r="B1" t="s">
        <v>3</v>
      </c>
      <c r="J1" t="s">
        <v>35</v>
      </c>
    </row>
    <row r="2" spans="1:10" x14ac:dyDescent="0.25">
      <c r="A2" s="1">
        <v>999.67099029163364</v>
      </c>
      <c r="B2">
        <v>1184.103737915575</v>
      </c>
      <c r="D2" t="s">
        <v>39</v>
      </c>
      <c r="E2">
        <f>_xlfn.F.TEST(A2:A21,B2:B31)</f>
        <v>1.7038247418419607E-2</v>
      </c>
      <c r="J2" t="s">
        <v>36</v>
      </c>
    </row>
    <row r="3" spans="1:10" x14ac:dyDescent="0.25">
      <c r="A3" s="1">
        <v>1052.9287262907019</v>
      </c>
      <c r="B3">
        <v>949.72399741091067</v>
      </c>
      <c r="D3" t="s">
        <v>31</v>
      </c>
      <c r="E3">
        <f>_xlfn.T.TEST(A2:A21,B2:B31,2,3)</f>
        <v>6.4255202569397391E-3</v>
      </c>
      <c r="J3" t="s">
        <v>37</v>
      </c>
    </row>
    <row r="4" spans="1:10" x14ac:dyDescent="0.25">
      <c r="A4" s="1">
        <v>710.24772094096988</v>
      </c>
      <c r="B4">
        <v>1168.6992850911338</v>
      </c>
    </row>
    <row r="5" spans="1:10" x14ac:dyDescent="0.25">
      <c r="A5" s="1">
        <v>916.04272508993745</v>
      </c>
      <c r="B5">
        <v>909.40439197875094</v>
      </c>
      <c r="J5" t="s">
        <v>38</v>
      </c>
    </row>
    <row r="6" spans="1:10" x14ac:dyDescent="0.25">
      <c r="A6" s="1">
        <v>1342.5775503274053</v>
      </c>
      <c r="B6">
        <v>1223.3780497183034</v>
      </c>
      <c r="J6" t="s">
        <v>41</v>
      </c>
    </row>
    <row r="7" spans="1:10" x14ac:dyDescent="0.25">
      <c r="A7" s="1">
        <v>734.86183080240153</v>
      </c>
      <c r="B7">
        <v>569.2777024989482</v>
      </c>
    </row>
    <row r="8" spans="1:10" x14ac:dyDescent="0.25">
      <c r="A8" s="1">
        <v>1015.7365320774261</v>
      </c>
      <c r="B8">
        <v>988.34853209264111</v>
      </c>
      <c r="J8" t="s">
        <v>40</v>
      </c>
    </row>
    <row r="9" spans="1:10" x14ac:dyDescent="0.25">
      <c r="A9" s="1">
        <v>1100.5005287879612</v>
      </c>
      <c r="B9">
        <v>853.31028306536609</v>
      </c>
    </row>
    <row r="10" spans="1:10" x14ac:dyDescent="0.25">
      <c r="A10" s="1">
        <v>849.27126206457615</v>
      </c>
      <c r="B10">
        <v>1220.0515728465689</v>
      </c>
    </row>
    <row r="11" spans="1:10" x14ac:dyDescent="0.25">
      <c r="A11" s="1">
        <v>1123.3404418599093</v>
      </c>
      <c r="B11">
        <v>1098.3307705202606</v>
      </c>
    </row>
    <row r="12" spans="1:10" x14ac:dyDescent="0.25">
      <c r="A12" s="1">
        <v>1305.1936801057309</v>
      </c>
      <c r="B12">
        <v>1079.3491613469087</v>
      </c>
    </row>
    <row r="13" spans="1:10" x14ac:dyDescent="0.25">
      <c r="A13" s="1">
        <v>1018.9311322174035</v>
      </c>
      <c r="B13">
        <v>1933.3974281209521</v>
      </c>
    </row>
    <row r="14" spans="1:10" x14ac:dyDescent="0.25">
      <c r="A14" s="1">
        <v>965.13201949710492</v>
      </c>
      <c r="B14">
        <v>890.97189023159444</v>
      </c>
    </row>
    <row r="15" spans="1:10" x14ac:dyDescent="0.25">
      <c r="A15" s="1">
        <v>764.78738972218707</v>
      </c>
      <c r="B15">
        <v>1415.5867377950926</v>
      </c>
    </row>
    <row r="16" spans="1:10" x14ac:dyDescent="0.25">
      <c r="A16" s="1">
        <v>708.48875818774104</v>
      </c>
      <c r="B16">
        <v>781.01670927135274</v>
      </c>
    </row>
    <row r="17" spans="1:2" x14ac:dyDescent="0.25">
      <c r="A17" s="1">
        <v>884.43187248776667</v>
      </c>
      <c r="B17">
        <v>1711.1537575430702</v>
      </c>
    </row>
    <row r="18" spans="1:2" x14ac:dyDescent="0.25">
      <c r="A18" s="1">
        <v>1036.7024313163711</v>
      </c>
      <c r="B18">
        <v>727.42382447468117</v>
      </c>
    </row>
    <row r="19" spans="1:2" x14ac:dyDescent="0.25">
      <c r="A19" s="1">
        <v>721.00886225234717</v>
      </c>
      <c r="B19">
        <v>1531.1571390440804</v>
      </c>
    </row>
    <row r="20" spans="1:2" x14ac:dyDescent="0.25">
      <c r="A20" s="1">
        <v>997.36064637545496</v>
      </c>
      <c r="B20">
        <v>1117.0179307839135</v>
      </c>
    </row>
    <row r="21" spans="1:2" x14ac:dyDescent="0.25">
      <c r="A21" s="1">
        <v>1093.8716766540892</v>
      </c>
      <c r="B21">
        <v>1111.1679471752723</v>
      </c>
    </row>
    <row r="22" spans="1:2" x14ac:dyDescent="0.25">
      <c r="B22">
        <v>1090.8223233229364</v>
      </c>
    </row>
    <row r="23" spans="1:2" x14ac:dyDescent="0.25">
      <c r="B23">
        <v>1322.8695509780664</v>
      </c>
    </row>
    <row r="24" spans="1:2" x14ac:dyDescent="0.25">
      <c r="B24">
        <v>1267.0086137688486</v>
      </c>
    </row>
    <row r="25" spans="1:2" x14ac:dyDescent="0.25">
      <c r="B25">
        <v>926.8469087430276</v>
      </c>
    </row>
    <row r="26" spans="1:2" x14ac:dyDescent="0.25">
      <c r="B26">
        <v>1276.9084635976469</v>
      </c>
    </row>
    <row r="27" spans="1:2" x14ac:dyDescent="0.25">
      <c r="B27">
        <v>737.8711901139468</v>
      </c>
    </row>
    <row r="28" spans="1:2" x14ac:dyDescent="0.25">
      <c r="B28">
        <v>1422.6220772172383</v>
      </c>
    </row>
    <row r="29" spans="1:2" x14ac:dyDescent="0.25">
      <c r="B29">
        <v>1485.2254965546308</v>
      </c>
    </row>
    <row r="30" spans="1:2" x14ac:dyDescent="0.25">
      <c r="B30">
        <v>1415.8780034733354</v>
      </c>
    </row>
    <row r="31" spans="1:2" x14ac:dyDescent="0.25">
      <c r="B31">
        <v>1662.7702310244786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4" workbookViewId="0">
      <selection activeCell="H22" sqref="H22"/>
    </sheetView>
  </sheetViews>
  <sheetFormatPr defaultRowHeight="15" x14ac:dyDescent="0.25"/>
  <sheetData>
    <row r="1" spans="1:18" x14ac:dyDescent="0.25">
      <c r="A1">
        <v>2</v>
      </c>
      <c r="B1">
        <v>4</v>
      </c>
      <c r="C1">
        <v>2</v>
      </c>
      <c r="D1">
        <v>1</v>
      </c>
      <c r="E1">
        <v>2</v>
      </c>
      <c r="F1">
        <v>4</v>
      </c>
      <c r="G1">
        <v>3</v>
      </c>
      <c r="H1">
        <v>2</v>
      </c>
      <c r="I1">
        <v>5</v>
      </c>
      <c r="J1">
        <v>4</v>
      </c>
      <c r="R1" t="s">
        <v>42</v>
      </c>
    </row>
    <row r="2" spans="1:18" x14ac:dyDescent="0.25">
      <c r="A2">
        <v>4</v>
      </c>
      <c r="B2">
        <v>2</v>
      </c>
      <c r="C2">
        <v>5</v>
      </c>
      <c r="D2">
        <v>1</v>
      </c>
      <c r="E2">
        <v>3</v>
      </c>
      <c r="F2">
        <v>1</v>
      </c>
      <c r="G2">
        <v>5</v>
      </c>
      <c r="H2">
        <v>3</v>
      </c>
      <c r="I2">
        <v>1</v>
      </c>
      <c r="J2">
        <v>3</v>
      </c>
      <c r="R2" t="s">
        <v>43</v>
      </c>
    </row>
    <row r="3" spans="1:18" x14ac:dyDescent="0.25">
      <c r="A3">
        <v>3</v>
      </c>
      <c r="B3">
        <v>2</v>
      </c>
      <c r="C3">
        <v>2</v>
      </c>
      <c r="D3">
        <v>5</v>
      </c>
      <c r="E3">
        <v>3</v>
      </c>
      <c r="F3">
        <v>5</v>
      </c>
      <c r="G3">
        <v>4</v>
      </c>
      <c r="H3">
        <v>1</v>
      </c>
      <c r="I3">
        <v>5</v>
      </c>
      <c r="J3">
        <v>2</v>
      </c>
    </row>
    <row r="4" spans="1:18" x14ac:dyDescent="0.25">
      <c r="A4">
        <v>2</v>
      </c>
      <c r="B4">
        <v>2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4</v>
      </c>
      <c r="R4" t="s">
        <v>46</v>
      </c>
    </row>
    <row r="5" spans="1:18" x14ac:dyDescent="0.25">
      <c r="A5">
        <v>3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4</v>
      </c>
      <c r="J5">
        <v>3</v>
      </c>
    </row>
    <row r="6" spans="1:18" x14ac:dyDescent="0.25">
      <c r="A6">
        <v>2</v>
      </c>
      <c r="B6">
        <v>3</v>
      </c>
      <c r="C6">
        <v>2</v>
      </c>
      <c r="D6">
        <v>3</v>
      </c>
      <c r="E6">
        <v>3</v>
      </c>
      <c r="F6">
        <v>2</v>
      </c>
      <c r="G6">
        <v>2</v>
      </c>
      <c r="H6">
        <v>3</v>
      </c>
      <c r="I6">
        <v>1</v>
      </c>
      <c r="J6">
        <v>3</v>
      </c>
      <c r="R6" t="s">
        <v>48</v>
      </c>
    </row>
    <row r="7" spans="1:18" x14ac:dyDescent="0.25">
      <c r="A7">
        <v>3</v>
      </c>
      <c r="B7">
        <v>1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2</v>
      </c>
      <c r="J7">
        <v>3</v>
      </c>
    </row>
    <row r="8" spans="1:18" x14ac:dyDescent="0.25">
      <c r="A8">
        <v>4</v>
      </c>
      <c r="B8">
        <v>2</v>
      </c>
      <c r="C8">
        <v>2</v>
      </c>
      <c r="D8">
        <v>1</v>
      </c>
      <c r="E8">
        <v>4</v>
      </c>
      <c r="F8">
        <v>1</v>
      </c>
      <c r="G8">
        <v>5</v>
      </c>
      <c r="H8">
        <v>3</v>
      </c>
      <c r="I8">
        <v>4</v>
      </c>
      <c r="J8">
        <v>4</v>
      </c>
      <c r="R8" t="s">
        <v>50</v>
      </c>
    </row>
    <row r="9" spans="1:18" x14ac:dyDescent="0.25">
      <c r="A9">
        <v>4</v>
      </c>
      <c r="B9">
        <v>1</v>
      </c>
      <c r="C9">
        <v>1</v>
      </c>
      <c r="D9">
        <v>4</v>
      </c>
      <c r="E9">
        <v>4</v>
      </c>
      <c r="F9">
        <v>3</v>
      </c>
      <c r="G9">
        <v>4</v>
      </c>
      <c r="H9">
        <v>2</v>
      </c>
      <c r="I9">
        <v>1</v>
      </c>
      <c r="J9">
        <v>4</v>
      </c>
    </row>
    <row r="10" spans="1:18" x14ac:dyDescent="0.25">
      <c r="A10">
        <v>4</v>
      </c>
      <c r="B10">
        <v>4</v>
      </c>
      <c r="C10">
        <v>1</v>
      </c>
      <c r="D10">
        <v>4</v>
      </c>
      <c r="E10">
        <v>2</v>
      </c>
      <c r="F10">
        <v>3</v>
      </c>
      <c r="G10">
        <v>2</v>
      </c>
      <c r="H10">
        <v>4</v>
      </c>
      <c r="I10">
        <v>3</v>
      </c>
      <c r="J10">
        <v>3</v>
      </c>
      <c r="R10" t="s">
        <v>51</v>
      </c>
    </row>
    <row r="13" spans="1:18" x14ac:dyDescent="0.25">
      <c r="B13" t="s">
        <v>44</v>
      </c>
      <c r="C13" t="s">
        <v>45</v>
      </c>
      <c r="D13" t="s">
        <v>31</v>
      </c>
      <c r="E13" t="s">
        <v>47</v>
      </c>
      <c r="F13" t="s">
        <v>49</v>
      </c>
    </row>
    <row r="14" spans="1:18" x14ac:dyDescent="0.25">
      <c r="B14">
        <v>1</v>
      </c>
      <c r="C14">
        <f t="array" ref="C14:C18">FREQUENCY(A1:J10,B14:B18)</f>
        <v>14</v>
      </c>
      <c r="D14">
        <v>0.2</v>
      </c>
      <c r="E14">
        <f>D14*$C$19</f>
        <v>20</v>
      </c>
      <c r="F14">
        <f>(E14-C14)^2/E14</f>
        <v>1.8</v>
      </c>
    </row>
    <row r="15" spans="1:18" x14ac:dyDescent="0.25">
      <c r="B15">
        <v>2</v>
      </c>
      <c r="C15">
        <v>27</v>
      </c>
      <c r="D15">
        <v>0.2</v>
      </c>
      <c r="E15">
        <f t="shared" ref="E15:E18" si="0">D15*$C$19</f>
        <v>20</v>
      </c>
      <c r="F15">
        <f t="shared" ref="F15:F18" si="1">(E15-C15)^2/E15</f>
        <v>2.4500000000000002</v>
      </c>
    </row>
    <row r="16" spans="1:18" x14ac:dyDescent="0.25">
      <c r="B16">
        <v>3</v>
      </c>
      <c r="C16">
        <v>28</v>
      </c>
      <c r="D16">
        <v>0.2</v>
      </c>
      <c r="E16">
        <f t="shared" si="0"/>
        <v>20</v>
      </c>
      <c r="F16">
        <f t="shared" si="1"/>
        <v>3.2</v>
      </c>
    </row>
    <row r="17" spans="2:8" x14ac:dyDescent="0.25">
      <c r="B17">
        <v>4</v>
      </c>
      <c r="C17">
        <v>23</v>
      </c>
      <c r="D17">
        <v>0.2</v>
      </c>
      <c r="E17">
        <f t="shared" si="0"/>
        <v>20</v>
      </c>
      <c r="F17">
        <f t="shared" si="1"/>
        <v>0.45</v>
      </c>
    </row>
    <row r="18" spans="2:8" x14ac:dyDescent="0.25">
      <c r="B18">
        <v>5</v>
      </c>
      <c r="C18">
        <v>8</v>
      </c>
      <c r="D18">
        <v>0.2</v>
      </c>
      <c r="E18">
        <f t="shared" si="0"/>
        <v>20</v>
      </c>
      <c r="F18">
        <f t="shared" si="1"/>
        <v>7.2</v>
      </c>
    </row>
    <row r="19" spans="2:8" x14ac:dyDescent="0.25">
      <c r="C19">
        <f>SUM(C14:C18)</f>
        <v>100</v>
      </c>
      <c r="F19">
        <f>SUM(F14:F18)</f>
        <v>15.100000000000001</v>
      </c>
    </row>
    <row r="22" spans="2:8" x14ac:dyDescent="0.25">
      <c r="G22" t="s">
        <v>58</v>
      </c>
      <c r="H22">
        <f>_xlfn.CHISQ.INV(0.95,4)</f>
        <v>9.4877290367811575</v>
      </c>
    </row>
    <row r="24" spans="2:8" x14ac:dyDescent="0.25">
      <c r="G24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P4" sqref="P4"/>
    </sheetView>
  </sheetViews>
  <sheetFormatPr defaultRowHeight="15" x14ac:dyDescent="0.25"/>
  <sheetData>
    <row r="1" spans="1:16" x14ac:dyDescent="0.25">
      <c r="A1">
        <v>3</v>
      </c>
      <c r="B1">
        <v>4</v>
      </c>
      <c r="C1">
        <v>3</v>
      </c>
      <c r="D1">
        <v>5</v>
      </c>
      <c r="E1">
        <v>2</v>
      </c>
      <c r="F1">
        <v>2</v>
      </c>
      <c r="G1">
        <v>3</v>
      </c>
      <c r="H1">
        <v>4</v>
      </c>
      <c r="I1">
        <v>2</v>
      </c>
      <c r="J1">
        <v>7</v>
      </c>
      <c r="L1" t="s">
        <v>55</v>
      </c>
      <c r="M1">
        <f>MIN(A1:J10)</f>
        <v>1</v>
      </c>
      <c r="P1" t="s">
        <v>63</v>
      </c>
    </row>
    <row r="2" spans="1:16" x14ac:dyDescent="0.25">
      <c r="A2">
        <v>7</v>
      </c>
      <c r="B2">
        <v>5</v>
      </c>
      <c r="C2">
        <v>2</v>
      </c>
      <c r="D2">
        <v>3</v>
      </c>
      <c r="E2">
        <v>6</v>
      </c>
      <c r="F2">
        <v>3</v>
      </c>
      <c r="G2">
        <v>4</v>
      </c>
      <c r="H2">
        <v>2</v>
      </c>
      <c r="I2">
        <v>8</v>
      </c>
      <c r="J2">
        <v>6</v>
      </c>
      <c r="L2" t="s">
        <v>56</v>
      </c>
      <c r="M2">
        <f>MAX(A1:J10)</f>
        <v>10</v>
      </c>
    </row>
    <row r="3" spans="1:16" x14ac:dyDescent="0.25">
      <c r="A3">
        <v>4</v>
      </c>
      <c r="B3">
        <v>4</v>
      </c>
      <c r="C3">
        <v>5</v>
      </c>
      <c r="D3">
        <v>7</v>
      </c>
      <c r="E3">
        <v>4</v>
      </c>
      <c r="F3">
        <v>2</v>
      </c>
      <c r="G3">
        <v>6</v>
      </c>
      <c r="H3">
        <v>6</v>
      </c>
      <c r="I3">
        <v>7</v>
      </c>
      <c r="J3">
        <v>5</v>
      </c>
      <c r="L3" t="s">
        <v>57</v>
      </c>
      <c r="M3">
        <f>AVERAGE(A1:J10)</f>
        <v>4.88</v>
      </c>
      <c r="P3" t="s">
        <v>64</v>
      </c>
    </row>
    <row r="4" spans="1:16" x14ac:dyDescent="0.25">
      <c r="A4">
        <v>6</v>
      </c>
      <c r="B4">
        <v>5</v>
      </c>
      <c r="C4">
        <v>6</v>
      </c>
      <c r="D4">
        <v>7</v>
      </c>
      <c r="E4">
        <v>3</v>
      </c>
      <c r="F4">
        <v>7</v>
      </c>
      <c r="G4">
        <v>4</v>
      </c>
      <c r="H4">
        <v>3</v>
      </c>
      <c r="I4">
        <v>2</v>
      </c>
      <c r="J4">
        <v>10</v>
      </c>
    </row>
    <row r="5" spans="1:16" x14ac:dyDescent="0.25">
      <c r="A5">
        <v>4</v>
      </c>
      <c r="B5">
        <v>7</v>
      </c>
      <c r="C5">
        <v>4</v>
      </c>
      <c r="D5">
        <v>6</v>
      </c>
      <c r="E5">
        <v>5</v>
      </c>
      <c r="F5">
        <v>1</v>
      </c>
      <c r="G5">
        <v>7</v>
      </c>
      <c r="H5">
        <v>6</v>
      </c>
      <c r="I5">
        <v>7</v>
      </c>
      <c r="J5">
        <v>3</v>
      </c>
    </row>
    <row r="6" spans="1:16" x14ac:dyDescent="0.25">
      <c r="A6">
        <v>7</v>
      </c>
      <c r="B6">
        <v>6</v>
      </c>
      <c r="C6">
        <v>3</v>
      </c>
      <c r="D6">
        <v>7</v>
      </c>
      <c r="E6">
        <v>9</v>
      </c>
      <c r="F6">
        <v>8</v>
      </c>
      <c r="G6">
        <v>7</v>
      </c>
      <c r="H6">
        <v>7</v>
      </c>
      <c r="I6">
        <v>5</v>
      </c>
      <c r="J6">
        <v>10</v>
      </c>
    </row>
    <row r="7" spans="1:16" x14ac:dyDescent="0.25">
      <c r="A7">
        <v>3</v>
      </c>
      <c r="B7">
        <v>1</v>
      </c>
      <c r="C7">
        <v>5</v>
      </c>
      <c r="D7">
        <v>4</v>
      </c>
      <c r="E7">
        <v>3</v>
      </c>
      <c r="F7">
        <v>4</v>
      </c>
      <c r="G7">
        <v>5</v>
      </c>
      <c r="H7">
        <v>3</v>
      </c>
      <c r="I7">
        <v>4</v>
      </c>
      <c r="J7">
        <v>3</v>
      </c>
    </row>
    <row r="8" spans="1:16" x14ac:dyDescent="0.25">
      <c r="A8">
        <v>3</v>
      </c>
      <c r="B8">
        <v>2</v>
      </c>
      <c r="C8">
        <v>5</v>
      </c>
      <c r="D8">
        <v>3</v>
      </c>
      <c r="E8">
        <v>6</v>
      </c>
      <c r="F8">
        <v>7</v>
      </c>
      <c r="G8">
        <v>5</v>
      </c>
      <c r="H8">
        <v>3</v>
      </c>
      <c r="I8">
        <v>6</v>
      </c>
      <c r="J8">
        <v>2</v>
      </c>
    </row>
    <row r="9" spans="1:16" x14ac:dyDescent="0.25">
      <c r="A9">
        <v>4</v>
      </c>
      <c r="B9">
        <v>6</v>
      </c>
      <c r="C9">
        <v>6</v>
      </c>
      <c r="D9">
        <v>6</v>
      </c>
      <c r="E9">
        <v>4</v>
      </c>
      <c r="F9">
        <v>7</v>
      </c>
      <c r="G9">
        <v>5</v>
      </c>
      <c r="H9">
        <v>4</v>
      </c>
      <c r="I9">
        <v>2</v>
      </c>
      <c r="J9">
        <v>5</v>
      </c>
    </row>
    <row r="10" spans="1:16" x14ac:dyDescent="0.25">
      <c r="A10">
        <v>7</v>
      </c>
      <c r="B10">
        <v>4</v>
      </c>
      <c r="C10">
        <v>6</v>
      </c>
      <c r="D10">
        <v>8</v>
      </c>
      <c r="E10">
        <v>7</v>
      </c>
      <c r="F10">
        <v>9</v>
      </c>
      <c r="G10">
        <v>2</v>
      </c>
      <c r="H10">
        <v>6</v>
      </c>
      <c r="I10">
        <v>7</v>
      </c>
      <c r="J10">
        <v>3</v>
      </c>
    </row>
    <row r="13" spans="1:16" x14ac:dyDescent="0.25">
      <c r="C13" t="s">
        <v>44</v>
      </c>
      <c r="D13" t="s">
        <v>45</v>
      </c>
      <c r="F13" t="s">
        <v>31</v>
      </c>
      <c r="G13" t="s">
        <v>53</v>
      </c>
      <c r="H13" t="s">
        <v>54</v>
      </c>
      <c r="I13" t="s">
        <v>59</v>
      </c>
      <c r="J13" t="s">
        <v>60</v>
      </c>
    </row>
    <row r="14" spans="1:16" x14ac:dyDescent="0.25">
      <c r="C14">
        <v>1</v>
      </c>
      <c r="D14">
        <f t="array" ref="D14:D23">FREQUENCY(A1:J10,C14:C23)</f>
        <v>2</v>
      </c>
      <c r="F14">
        <f>_xlfn.POISSON.DIST(C14,$M$3,0)</f>
        <v>3.7073428454578526E-2</v>
      </c>
      <c r="G14">
        <f>F14*D$24</f>
        <v>3.7073428454578528</v>
      </c>
      <c r="H14">
        <f>(G14-D14)^2/G14</f>
        <v>0.78628271337449396</v>
      </c>
    </row>
    <row r="15" spans="1:16" x14ac:dyDescent="0.25">
      <c r="C15">
        <v>2</v>
      </c>
      <c r="D15">
        <v>11</v>
      </c>
      <c r="E15">
        <f>D15+D14</f>
        <v>13</v>
      </c>
      <c r="F15">
        <f>_xlfn.POISSON.DIST(C15,$M$3,0)</f>
        <v>9.0459165429171623E-2</v>
      </c>
      <c r="G15">
        <f>F15*D$24</f>
        <v>9.045916542917162</v>
      </c>
      <c r="H15">
        <f>(G15-D15)^2/G15</f>
        <v>0.42211777426076386</v>
      </c>
      <c r="I15">
        <f>G15+G14</f>
        <v>12.753259388375014</v>
      </c>
      <c r="J15">
        <f>(I15-E15)^2/I15</f>
        <v>4.7737545023640851E-3</v>
      </c>
    </row>
    <row r="16" spans="1:16" x14ac:dyDescent="0.25">
      <c r="C16">
        <v>3</v>
      </c>
      <c r="D16">
        <v>17</v>
      </c>
      <c r="E16">
        <f>D16</f>
        <v>17</v>
      </c>
      <c r="F16">
        <f>_xlfn.POISSON.DIST(C16,$M$3,0)</f>
        <v>0.14714690909811914</v>
      </c>
      <c r="G16">
        <f>F16*D$24</f>
        <v>14.714690909811914</v>
      </c>
      <c r="H16">
        <f>(G16-D16)^2/G16</f>
        <v>0.35492676466712508</v>
      </c>
      <c r="I16">
        <f>G16</f>
        <v>14.714690909811914</v>
      </c>
      <c r="J16">
        <f t="shared" ref="J16:J20" si="0">(I16-E16)^2/I16</f>
        <v>0.35492676466712508</v>
      </c>
    </row>
    <row r="17" spans="3:10" x14ac:dyDescent="0.25">
      <c r="C17">
        <v>4</v>
      </c>
      <c r="D17">
        <v>16</v>
      </c>
      <c r="E17">
        <f t="shared" ref="E17:E20" si="1">D17</f>
        <v>16</v>
      </c>
      <c r="F17">
        <f>_xlfn.POISSON.DIST(C17,$M$3,0)</f>
        <v>0.17951922909970539</v>
      </c>
      <c r="G17">
        <f>F17*D$24</f>
        <v>17.951922909970538</v>
      </c>
      <c r="H17">
        <f>(G17-D17)^2/G17</f>
        <v>0.21223370140208031</v>
      </c>
      <c r="I17">
        <f t="shared" ref="I17:I19" si="2">G17</f>
        <v>17.951922909970538</v>
      </c>
      <c r="J17">
        <f t="shared" si="0"/>
        <v>0.21223370140208031</v>
      </c>
    </row>
    <row r="18" spans="3:10" x14ac:dyDescent="0.25">
      <c r="C18">
        <v>5</v>
      </c>
      <c r="D18">
        <v>13</v>
      </c>
      <c r="E18">
        <f t="shared" si="1"/>
        <v>13</v>
      </c>
      <c r="F18">
        <f>_xlfn.POISSON.DIST(C18,$M$3,0)</f>
        <v>0.17521076760131241</v>
      </c>
      <c r="G18">
        <f>F18*D$24</f>
        <v>17.52107676013124</v>
      </c>
      <c r="H18">
        <f>(G18-D18)^2/G18</f>
        <v>1.1666026780676972</v>
      </c>
      <c r="I18">
        <f t="shared" si="2"/>
        <v>17.52107676013124</v>
      </c>
      <c r="J18">
        <f t="shared" si="0"/>
        <v>1.1666026780676972</v>
      </c>
    </row>
    <row r="19" spans="3:10" x14ac:dyDescent="0.25">
      <c r="C19">
        <v>6</v>
      </c>
      <c r="D19">
        <v>16</v>
      </c>
      <c r="E19">
        <f t="shared" si="1"/>
        <v>16</v>
      </c>
      <c r="F19">
        <f>_xlfn.POISSON.DIST(C19,$M$3,0)</f>
        <v>0.14250475764906742</v>
      </c>
      <c r="G19">
        <f>F19*D$24</f>
        <v>14.250475764906742</v>
      </c>
      <c r="H19">
        <f>(G19-D19)^2/G19</f>
        <v>0.21478827090926106</v>
      </c>
      <c r="I19">
        <f t="shared" si="2"/>
        <v>14.250475764906742</v>
      </c>
      <c r="J19">
        <f t="shared" si="0"/>
        <v>0.21478827090926106</v>
      </c>
    </row>
    <row r="20" spans="3:10" x14ac:dyDescent="0.25">
      <c r="C20">
        <v>7</v>
      </c>
      <c r="D20">
        <v>18</v>
      </c>
      <c r="E20">
        <f t="shared" si="1"/>
        <v>18</v>
      </c>
      <c r="F20">
        <f>_xlfn.POISSON.DIST(C20,$M$3,0)</f>
        <v>9.9346173903921323E-2</v>
      </c>
      <c r="G20">
        <f>F20*D$24</f>
        <v>9.9346173903921322</v>
      </c>
      <c r="H20">
        <f>(G20-D20)^2/G20</f>
        <v>6.5478512239712332</v>
      </c>
      <c r="I20">
        <f>G20</f>
        <v>9.9346173903921322</v>
      </c>
      <c r="J20">
        <f>(I20-E20)^2/I20</f>
        <v>6.5478512239712332</v>
      </c>
    </row>
    <row r="21" spans="3:10" x14ac:dyDescent="0.25">
      <c r="C21">
        <v>8</v>
      </c>
      <c r="D21">
        <v>3</v>
      </c>
      <c r="E21">
        <f>D21+D22+D23</f>
        <v>7</v>
      </c>
      <c r="F21">
        <f>_xlfn.POISSON.DIST(C21,$M$3,0)</f>
        <v>6.0601166081391974E-2</v>
      </c>
      <c r="G21">
        <f>F21*D$24</f>
        <v>6.0601166081391975</v>
      </c>
      <c r="H21">
        <f>(G21-D21)^2/G21</f>
        <v>1.5452365459160244</v>
      </c>
      <c r="I21">
        <f>G21+G22+G23</f>
        <v>10.949580290695458</v>
      </c>
      <c r="J21">
        <f>(I21-E21)^2/I21</f>
        <v>1.4246376626787804</v>
      </c>
    </row>
    <row r="22" spans="3:10" x14ac:dyDescent="0.25">
      <c r="C22">
        <v>9</v>
      </c>
      <c r="D22">
        <v>2</v>
      </c>
      <c r="F22">
        <f>_xlfn.POISSON.DIST(C22,$M$3,0)</f>
        <v>3.2859298941910357E-2</v>
      </c>
      <c r="G22">
        <f>F22*D$24</f>
        <v>3.2859298941910358</v>
      </c>
      <c r="H22">
        <f>(G22-D22)^2/G22</f>
        <v>0.50324131859826937</v>
      </c>
    </row>
    <row r="23" spans="3:10" x14ac:dyDescent="0.25">
      <c r="C23">
        <v>10</v>
      </c>
      <c r="D23">
        <v>2</v>
      </c>
      <c r="F23">
        <f>_xlfn.POISSON.DIST(C23,$M$3,0)</f>
        <v>1.6035337883652249E-2</v>
      </c>
      <c r="G23">
        <f>F23*D$24</f>
        <v>1.603533788365225</v>
      </c>
      <c r="H23">
        <f>(G23-D23)^2/G23</f>
        <v>9.8024412150540391E-2</v>
      </c>
    </row>
    <row r="24" spans="3:10" x14ac:dyDescent="0.25">
      <c r="D24">
        <f>SUM(D14:D23)</f>
        <v>100</v>
      </c>
      <c r="J24">
        <f>SUM(J15:J21)</f>
        <v>9.92581405619854</v>
      </c>
    </row>
    <row r="26" spans="3:10" x14ac:dyDescent="0.25">
      <c r="I26" t="s">
        <v>61</v>
      </c>
      <c r="J26">
        <f>_xlfn.CHISQ.INV(0.95,5)</f>
        <v>11.070497693516351</v>
      </c>
    </row>
    <row r="28" spans="3:10" x14ac:dyDescent="0.25">
      <c r="I28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6" sqref="H16"/>
    </sheetView>
  </sheetViews>
  <sheetFormatPr defaultRowHeight="15" x14ac:dyDescent="0.25"/>
  <sheetData>
    <row r="1" spans="1:10" x14ac:dyDescent="0.25">
      <c r="A1">
        <v>8.8411778581794351</v>
      </c>
      <c r="B1">
        <v>15.123164856326184</v>
      </c>
      <c r="C1">
        <v>13.271170572174015</v>
      </c>
      <c r="D1">
        <v>20.639520569879096</v>
      </c>
      <c r="E1">
        <v>18.413785695251136</v>
      </c>
      <c r="F1">
        <v>13.330540794690023</v>
      </c>
      <c r="G1">
        <v>12.930752162268618</v>
      </c>
      <c r="H1">
        <v>14.766672150748491</v>
      </c>
      <c r="I1">
        <v>18.120772536625736</v>
      </c>
      <c r="J1">
        <v>19.834311486469232</v>
      </c>
    </row>
    <row r="2" spans="1:10" x14ac:dyDescent="0.25">
      <c r="A2">
        <v>15.776230255418341</v>
      </c>
      <c r="B2">
        <v>16.923549408878898</v>
      </c>
      <c r="C2">
        <v>17.383194616108085</v>
      </c>
      <c r="D2">
        <v>19.292522082017967</v>
      </c>
      <c r="E2">
        <v>21.925675681181019</v>
      </c>
      <c r="F2">
        <v>12.466757978749229</v>
      </c>
      <c r="G2">
        <v>22.633875103842001</v>
      </c>
      <c r="H2">
        <v>23.531441782601178</v>
      </c>
      <c r="I2">
        <v>21.389320734946523</v>
      </c>
      <c r="J2">
        <v>18.87109429690463</v>
      </c>
    </row>
    <row r="3" spans="1:10" x14ac:dyDescent="0.25">
      <c r="A3">
        <v>17.811959977101651</v>
      </c>
      <c r="B3">
        <v>20.036775011525606</v>
      </c>
      <c r="C3">
        <v>9.8469543975661509</v>
      </c>
      <c r="D3">
        <v>17.76877330330899</v>
      </c>
      <c r="E3">
        <v>19.968523573246785</v>
      </c>
      <c r="F3">
        <v>14.560321331649902</v>
      </c>
      <c r="G3">
        <v>13.575789224254549</v>
      </c>
      <c r="H3">
        <v>12.900682903185952</v>
      </c>
      <c r="I3">
        <v>19.776534243923379</v>
      </c>
      <c r="J3">
        <v>17.506171260087285</v>
      </c>
    </row>
    <row r="4" spans="1:10" x14ac:dyDescent="0.25">
      <c r="A4">
        <v>18.70755305235798</v>
      </c>
      <c r="B4">
        <v>15.959789478351013</v>
      </c>
      <c r="C4">
        <v>15.859808839471953</v>
      </c>
      <c r="D4">
        <v>15.184149204564164</v>
      </c>
      <c r="E4">
        <v>19.797750481578987</v>
      </c>
      <c r="F4">
        <v>14.316214772683452</v>
      </c>
      <c r="G4">
        <v>16.136694838045514</v>
      </c>
      <c r="H4">
        <v>17.320641957943735</v>
      </c>
      <c r="I4">
        <v>17.485695123745245</v>
      </c>
      <c r="J4">
        <v>12.846620264375815</v>
      </c>
    </row>
    <row r="5" spans="1:10" x14ac:dyDescent="0.25">
      <c r="A5">
        <v>16.813683131025755</v>
      </c>
      <c r="B5">
        <v>15.28723474466824</v>
      </c>
      <c r="C5">
        <v>19.847450046931044</v>
      </c>
      <c r="D5">
        <v>17.140673988527851</v>
      </c>
      <c r="E5">
        <v>21.766250809654593</v>
      </c>
      <c r="F5">
        <v>18.841017989238026</v>
      </c>
      <c r="G5">
        <v>15.067981492669787</v>
      </c>
      <c r="H5">
        <v>17.998842607361439</v>
      </c>
      <c r="I5">
        <v>9.4049517959356308</v>
      </c>
      <c r="J5">
        <v>24.10480179451406</v>
      </c>
    </row>
    <row r="6" spans="1:10" x14ac:dyDescent="0.25">
      <c r="A6">
        <v>11.497225257975515</v>
      </c>
      <c r="B6">
        <v>18.244986207086185</v>
      </c>
      <c r="C6">
        <v>13.060150066216011</v>
      </c>
      <c r="D6">
        <v>15.730823277684976</v>
      </c>
      <c r="E6">
        <v>15.035452277792501</v>
      </c>
      <c r="F6">
        <v>22.547290298738517</v>
      </c>
      <c r="G6">
        <v>17.138009623799007</v>
      </c>
      <c r="H6">
        <v>13.445933162351139</v>
      </c>
      <c r="I6">
        <v>15.126308524762862</v>
      </c>
      <c r="J6">
        <v>14.49089982843725</v>
      </c>
    </row>
    <row r="7" spans="1:10" x14ac:dyDescent="0.25">
      <c r="A7">
        <v>14.046733311537537</v>
      </c>
      <c r="B7">
        <v>16.609228381006687</v>
      </c>
      <c r="C7">
        <v>15.772332388500217</v>
      </c>
      <c r="D7">
        <v>22.233261787099764</v>
      </c>
      <c r="E7">
        <v>14.061302734538913</v>
      </c>
      <c r="F7">
        <v>14.24203547531215</v>
      </c>
      <c r="G7">
        <v>18.551416345238977</v>
      </c>
      <c r="H7">
        <v>16.228002194387955</v>
      </c>
      <c r="I7">
        <v>13.637739228492137</v>
      </c>
      <c r="J7">
        <v>7.7236671661958098</v>
      </c>
    </row>
    <row r="8" spans="1:10" x14ac:dyDescent="0.25">
      <c r="A8">
        <v>15.864654740929836</v>
      </c>
      <c r="B8">
        <v>17.811959977101651</v>
      </c>
      <c r="C8">
        <v>16.142661464349658</v>
      </c>
      <c r="D8">
        <v>22.815418431768194</v>
      </c>
      <c r="E8">
        <v>19.116941856103949</v>
      </c>
      <c r="F8">
        <v>15.678621465034666</v>
      </c>
      <c r="G8">
        <v>13.71280664743972</v>
      </c>
      <c r="H8">
        <v>15.25259800319327</v>
      </c>
      <c r="I8">
        <v>11.44147095902008</v>
      </c>
      <c r="J8">
        <v>17.136071263215854</v>
      </c>
    </row>
    <row r="9" spans="1:10" x14ac:dyDescent="0.25">
      <c r="A9">
        <v>20.5002969399211</v>
      </c>
      <c r="B9">
        <v>12.611585232938523</v>
      </c>
      <c r="C9">
        <v>19.341981995516107</v>
      </c>
      <c r="D9">
        <v>18.531676785918535</v>
      </c>
      <c r="E9">
        <v>12.921074456520728</v>
      </c>
      <c r="F9">
        <v>21.548675120633561</v>
      </c>
      <c r="G9">
        <v>19.439788146250066</v>
      </c>
      <c r="H9">
        <v>20.258037109946599</v>
      </c>
      <c r="I9">
        <v>19.593616442129132</v>
      </c>
      <c r="J9">
        <v>15.766235363393207</v>
      </c>
    </row>
    <row r="10" spans="1:10" x14ac:dyDescent="0.25">
      <c r="A10">
        <v>16.367039036871574</v>
      </c>
      <c r="B10">
        <v>14.665644797154528</v>
      </c>
      <c r="C10">
        <v>14.824872308330669</v>
      </c>
      <c r="D10">
        <v>13.038560253611649</v>
      </c>
      <c r="E10">
        <v>13.676020087863435</v>
      </c>
      <c r="F10">
        <v>13.317719420505455</v>
      </c>
      <c r="G10">
        <v>22.375586793990806</v>
      </c>
      <c r="H10">
        <v>16.941748852608725</v>
      </c>
      <c r="I10">
        <v>16.20061492149398</v>
      </c>
      <c r="J10">
        <v>20.492134679720039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zadatak1</vt:lpstr>
      <vt:lpstr>zadatak2</vt:lpstr>
      <vt:lpstr>zadatak3</vt:lpstr>
      <vt:lpstr>zadatak4</vt:lpstr>
      <vt:lpstr>zadatak5</vt:lpstr>
      <vt:lpstr>zadatak6</vt:lpstr>
      <vt:lpstr>zadatak7</vt:lpstr>
    </vt:vector>
  </TitlesOfParts>
  <Company>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Student</cp:lastModifiedBy>
  <dcterms:created xsi:type="dcterms:W3CDTF">2014-05-21T12:24:50Z</dcterms:created>
  <dcterms:modified xsi:type="dcterms:W3CDTF">2017-12-12T11:30:59Z</dcterms:modified>
</cp:coreProperties>
</file>