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an\Desktop\"/>
    </mc:Choice>
  </mc:AlternateContent>
  <bookViews>
    <workbookView xWindow="0" yWindow="0" windowWidth="20400" windowHeight="79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D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5" i="1" l="1"/>
  <c r="D26" i="1"/>
  <c r="I25" i="1"/>
  <c r="J25" i="1" s="1"/>
  <c r="I26" i="1"/>
  <c r="J26" i="1" s="1"/>
  <c r="I14" i="1"/>
  <c r="J14" i="1" s="1"/>
  <c r="I16" i="1"/>
  <c r="J16" i="1" s="1"/>
  <c r="E26" i="1"/>
  <c r="G26" i="1" s="1"/>
  <c r="E25" i="1"/>
  <c r="G25" i="1" s="1"/>
  <c r="E20" i="1"/>
  <c r="G20" i="1" s="1"/>
  <c r="E19" i="1"/>
  <c r="G19" i="1" s="1"/>
  <c r="E16" i="1"/>
  <c r="G16" i="1" s="1"/>
  <c r="E14" i="1"/>
  <c r="G14" i="1" s="1"/>
  <c r="G18" i="1"/>
  <c r="I20" i="1"/>
  <c r="J20" i="1" s="1"/>
  <c r="I19" i="1"/>
  <c r="J19" i="1" s="1"/>
  <c r="I18" i="1"/>
  <c r="J18" i="1" s="1"/>
  <c r="I4" i="1" l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5" i="1"/>
  <c r="J15" i="1" s="1"/>
  <c r="I17" i="1"/>
  <c r="J17" i="1" s="1"/>
  <c r="J3" i="1"/>
  <c r="G4" i="1"/>
  <c r="G3" i="1"/>
  <c r="E15" i="1"/>
  <c r="G15" i="1" s="1"/>
  <c r="E17" i="1"/>
  <c r="G17" i="1" s="1"/>
  <c r="E12" i="1"/>
  <c r="G12" i="1" s="1"/>
  <c r="E13" i="1"/>
  <c r="G13" i="1" s="1"/>
  <c r="E9" i="1"/>
  <c r="G9" i="1" s="1"/>
  <c r="E11" i="1"/>
  <c r="G11" i="1" s="1"/>
  <c r="E10" i="1"/>
  <c r="G10" i="1" s="1"/>
  <c r="E7" i="1"/>
  <c r="G7" i="1" s="1"/>
  <c r="E8" i="1"/>
  <c r="G8" i="1" s="1"/>
  <c r="E6" i="1"/>
  <c r="G6" i="1" s="1"/>
  <c r="E5" i="1"/>
  <c r="G5" i="1" s="1"/>
</calcChain>
</file>

<file path=xl/sharedStrings.xml><?xml version="1.0" encoding="utf-8"?>
<sst xmlns="http://schemas.openxmlformats.org/spreadsheetml/2006/main" count="15" uniqueCount="10">
  <si>
    <t>Corriente</t>
  </si>
  <si>
    <t>multimetro</t>
  </si>
  <si>
    <t>registro</t>
  </si>
  <si>
    <t>Conv Registro</t>
  </si>
  <si>
    <t>Carga</t>
  </si>
  <si>
    <t>total(N/m)</t>
  </si>
  <si>
    <t>barra(gr)</t>
  </si>
  <si>
    <t>peso(gr)</t>
  </si>
  <si>
    <t xml:space="preserve">no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</si>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</sst>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multimetro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Hoja1!$B$3:$B$20</c:f>
              <c:numCache>
                <c:formatCode>General</c:formatCode>
                <c:ptCount val="18"/>
                <c:pt idx="0">
                  <c:v>0.12</c:v>
                </c:pt>
                <c:pt idx="1">
                  <c:v>0.12</c:v>
                </c:pt>
                <c:pt idx="2">
                  <c:v>0.15</c:v>
                </c:pt>
                <c:pt idx="3">
                  <c:v>0.16</c:v>
                </c:pt>
                <c:pt idx="4">
                  <c:v>0.17</c:v>
                </c:pt>
                <c:pt idx="5">
                  <c:v>0.18</c:v>
                </c:pt>
                <c:pt idx="6">
                  <c:v>0.19</c:v>
                </c:pt>
                <c:pt idx="7">
                  <c:v>0.2</c:v>
                </c:pt>
                <c:pt idx="8">
                  <c:v>0.23</c:v>
                </c:pt>
                <c:pt idx="9">
                  <c:v>0.26</c:v>
                </c:pt>
                <c:pt idx="10">
                  <c:v>0.25</c:v>
                </c:pt>
                <c:pt idx="11">
                  <c:v>0.28999999999999998</c:v>
                </c:pt>
                <c:pt idx="12">
                  <c:v>0.37</c:v>
                </c:pt>
                <c:pt idx="13">
                  <c:v>0.38</c:v>
                </c:pt>
                <c:pt idx="14">
                  <c:v>0.4</c:v>
                </c:pt>
                <c:pt idx="15">
                  <c:v>0.44</c:v>
                </c:pt>
                <c:pt idx="16">
                  <c:v>0.53</c:v>
                </c:pt>
                <c:pt idx="17">
                  <c:v>0.68</c:v>
                </c:pt>
              </c:numCache>
            </c:numRef>
          </c:xVal>
          <c:yVal>
            <c:numRef>
              <c:f>Hoja1!$G$3:$G$20</c:f>
              <c:numCache>
                <c:formatCode>General</c:formatCode>
                <c:ptCount val="18"/>
                <c:pt idx="0">
                  <c:v>0.31707154979500002</c:v>
                </c:pt>
                <c:pt idx="1">
                  <c:v>0.31707154979500002</c:v>
                </c:pt>
                <c:pt idx="2">
                  <c:v>0.52869905679500007</c:v>
                </c:pt>
                <c:pt idx="3">
                  <c:v>0.74160142829500009</c:v>
                </c:pt>
                <c:pt idx="4">
                  <c:v>0.90988354229500001</c:v>
                </c:pt>
                <c:pt idx="5">
                  <c:v>1.022071618295</c:v>
                </c:pt>
                <c:pt idx="6">
                  <c:v>1.0360951277950001</c:v>
                </c:pt>
                <c:pt idx="7">
                  <c:v>1.121511049295</c:v>
                </c:pt>
                <c:pt idx="8">
                  <c:v>1.614883610795</c:v>
                </c:pt>
                <c:pt idx="9">
                  <c:v>1.6289071202949998</c:v>
                </c:pt>
                <c:pt idx="10">
                  <c:v>1.7410951962949999</c:v>
                </c:pt>
                <c:pt idx="11">
                  <c:v>1.9119270392949999</c:v>
                </c:pt>
                <c:pt idx="12">
                  <c:v>2.2217191127949998</c:v>
                </c:pt>
                <c:pt idx="13">
                  <c:v>2.2943863892950001</c:v>
                </c:pt>
                <c:pt idx="14">
                  <c:v>2.333907188795</c:v>
                </c:pt>
                <c:pt idx="15">
                  <c:v>3.0848023792950001</c:v>
                </c:pt>
                <c:pt idx="16">
                  <c:v>3.4672617292950001</c:v>
                </c:pt>
                <c:pt idx="17">
                  <c:v>4.0027048192950003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9F-43C5-9331-9E18E03FD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80856"/>
        <c:axId val="436838712"/>
      </c:scatterChart>
      <c:valAx>
        <c:axId val="44178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38712"/>
        <c:crosses val="autoZero"/>
        <c:crossBetween val="midCat"/>
      </c:valAx>
      <c:valAx>
        <c:axId val="43683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8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Conv Registro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Hoja1!$D$3:$D$20</c:f>
              <c:numCache>
                <c:formatCode>General</c:formatCode>
                <c:ptCount val="18"/>
                <c:pt idx="0">
                  <c:v>0.1245</c:v>
                </c:pt>
                <c:pt idx="1">
                  <c:v>0.1245</c:v>
                </c:pt>
                <c:pt idx="2">
                  <c:v>0.14699999999999999</c:v>
                </c:pt>
                <c:pt idx="3">
                  <c:v>0.1515</c:v>
                </c:pt>
                <c:pt idx="4">
                  <c:v>0.16049999999999998</c:v>
                </c:pt>
                <c:pt idx="5">
                  <c:v>0.17399999999999999</c:v>
                </c:pt>
                <c:pt idx="6">
                  <c:v>0.1875</c:v>
                </c:pt>
                <c:pt idx="7">
                  <c:v>0.19650000000000001</c:v>
                </c:pt>
                <c:pt idx="8">
                  <c:v>0.23249999999999998</c:v>
                </c:pt>
                <c:pt idx="9">
                  <c:v>0.25949999999999995</c:v>
                </c:pt>
                <c:pt idx="10">
                  <c:v>0.25949999999999995</c:v>
                </c:pt>
                <c:pt idx="11">
                  <c:v>0.30899999999999994</c:v>
                </c:pt>
                <c:pt idx="12">
                  <c:v>0.40349999999999997</c:v>
                </c:pt>
                <c:pt idx="13">
                  <c:v>0.40349999999999997</c:v>
                </c:pt>
                <c:pt idx="14">
                  <c:v>0.40799999999999997</c:v>
                </c:pt>
                <c:pt idx="15">
                  <c:v>0.45299999999999996</c:v>
                </c:pt>
                <c:pt idx="16">
                  <c:v>0.55649999999999999</c:v>
                </c:pt>
                <c:pt idx="17">
                  <c:v>0.68699999999999994</c:v>
                </c:pt>
              </c:numCache>
            </c:numRef>
          </c:xVal>
          <c:yVal>
            <c:numRef>
              <c:f>Hoja1!$G$3:$G$20</c:f>
              <c:numCache>
                <c:formatCode>General</c:formatCode>
                <c:ptCount val="18"/>
                <c:pt idx="0">
                  <c:v>0.31707154979500002</c:v>
                </c:pt>
                <c:pt idx="1">
                  <c:v>0.31707154979500002</c:v>
                </c:pt>
                <c:pt idx="2">
                  <c:v>0.52869905679500007</c:v>
                </c:pt>
                <c:pt idx="3">
                  <c:v>0.74160142829500009</c:v>
                </c:pt>
                <c:pt idx="4">
                  <c:v>0.90988354229500001</c:v>
                </c:pt>
                <c:pt idx="5">
                  <c:v>1.022071618295</c:v>
                </c:pt>
                <c:pt idx="6">
                  <c:v>1.0360951277950001</c:v>
                </c:pt>
                <c:pt idx="7">
                  <c:v>1.121511049295</c:v>
                </c:pt>
                <c:pt idx="8">
                  <c:v>1.614883610795</c:v>
                </c:pt>
                <c:pt idx="9">
                  <c:v>1.6289071202949998</c:v>
                </c:pt>
                <c:pt idx="10">
                  <c:v>1.7410951962949999</c:v>
                </c:pt>
                <c:pt idx="11">
                  <c:v>1.9119270392949999</c:v>
                </c:pt>
                <c:pt idx="12">
                  <c:v>2.2217191127949998</c:v>
                </c:pt>
                <c:pt idx="13">
                  <c:v>2.2943863892950001</c:v>
                </c:pt>
                <c:pt idx="14">
                  <c:v>2.333907188795</c:v>
                </c:pt>
                <c:pt idx="15">
                  <c:v>3.0848023792950001</c:v>
                </c:pt>
                <c:pt idx="16">
                  <c:v>3.4672617292950001</c:v>
                </c:pt>
                <c:pt idx="17">
                  <c:v>4.0027048192950003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B-40F0-96CC-52E472750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90656"/>
        <c:axId val="441800456"/>
      </c:scatterChart>
      <c:valAx>
        <c:axId val="4417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456"/>
        <c:crosses val="autoZero"/>
        <c:crossBetween val="midCat"/>
      </c:valAx>
      <c:valAx>
        <c:axId val="44180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Corriente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Hoja1!$B$3:$B$20</c:f>
              <c:numCache>
                <c:formatCode>General</c:formatCode>
                <c:ptCount val="18"/>
                <c:pt idx="0">
                  <c:v>0.12</c:v>
                </c:pt>
                <c:pt idx="1">
                  <c:v>0.12</c:v>
                </c:pt>
                <c:pt idx="2">
                  <c:v>0.15</c:v>
                </c:pt>
                <c:pt idx="3">
                  <c:v>0.16</c:v>
                </c:pt>
                <c:pt idx="4">
                  <c:v>0.17</c:v>
                </c:pt>
                <c:pt idx="5">
                  <c:v>0.18</c:v>
                </c:pt>
                <c:pt idx="6">
                  <c:v>0.19</c:v>
                </c:pt>
                <c:pt idx="7">
                  <c:v>0.2</c:v>
                </c:pt>
                <c:pt idx="8">
                  <c:v>0.23</c:v>
                </c:pt>
                <c:pt idx="9">
                  <c:v>0.26</c:v>
                </c:pt>
                <c:pt idx="10">
                  <c:v>0.25</c:v>
                </c:pt>
                <c:pt idx="11">
                  <c:v>0.28999999999999998</c:v>
                </c:pt>
                <c:pt idx="12">
                  <c:v>0.37</c:v>
                </c:pt>
                <c:pt idx="13">
                  <c:v>0.38</c:v>
                </c:pt>
                <c:pt idx="14">
                  <c:v>0.4</c:v>
                </c:pt>
                <c:pt idx="15">
                  <c:v>0.44</c:v>
                </c:pt>
                <c:pt idx="16">
                  <c:v>0.53</c:v>
                </c:pt>
                <c:pt idx="17">
                  <c:v>0.68</c:v>
                </c:pt>
              </c:numCache>
            </c:numRef>
          </c:xVal>
          <c:yVal>
            <c:numRef>
              <c:f>Hoja1!$D$3:$D$20</c:f>
              <c:numCache>
                <c:formatCode>General</c:formatCode>
                <c:ptCount val="18"/>
                <c:pt idx="0">
                  <c:v>0.1245</c:v>
                </c:pt>
                <c:pt idx="1">
                  <c:v>0.1245</c:v>
                </c:pt>
                <c:pt idx="2">
                  <c:v>0.14699999999999999</c:v>
                </c:pt>
                <c:pt idx="3">
                  <c:v>0.1515</c:v>
                </c:pt>
                <c:pt idx="4">
                  <c:v>0.16049999999999998</c:v>
                </c:pt>
                <c:pt idx="5">
                  <c:v>0.17399999999999999</c:v>
                </c:pt>
                <c:pt idx="6">
                  <c:v>0.1875</c:v>
                </c:pt>
                <c:pt idx="7">
                  <c:v>0.19650000000000001</c:v>
                </c:pt>
                <c:pt idx="8">
                  <c:v>0.23249999999999998</c:v>
                </c:pt>
                <c:pt idx="9">
                  <c:v>0.25949999999999995</c:v>
                </c:pt>
                <c:pt idx="10">
                  <c:v>0.25949999999999995</c:v>
                </c:pt>
                <c:pt idx="11">
                  <c:v>0.30899999999999994</c:v>
                </c:pt>
                <c:pt idx="12">
                  <c:v>0.40349999999999997</c:v>
                </c:pt>
                <c:pt idx="13">
                  <c:v>0.40349999999999997</c:v>
                </c:pt>
                <c:pt idx="14">
                  <c:v>0.40799999999999997</c:v>
                </c:pt>
                <c:pt idx="15">
                  <c:v>0.45299999999999996</c:v>
                </c:pt>
                <c:pt idx="16">
                  <c:v>0.55649999999999999</c:v>
                </c:pt>
                <c:pt idx="17">
                  <c:v>0.68699999999999994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4-4C8D-BF45-EED0FFEE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48904"/>
        <c:axId val="436839104"/>
      </c:scatterChart>
      <c:valAx>
        <c:axId val="43684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39104"/>
        <c:crosses val="autoZero"/>
        <c:crossBetween val="midCat"/>
      </c:valAx>
      <c:valAx>
        <c:axId val="4368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4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total(N/m)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Hoja1!$G$3:$G$20</c:f>
              <c:numCache>
                <c:formatCode>General</c:formatCode>
                <c:ptCount val="18"/>
                <c:pt idx="0">
                  <c:v>0.31707154979500002</c:v>
                </c:pt>
                <c:pt idx="1">
                  <c:v>0.31707154979500002</c:v>
                </c:pt>
                <c:pt idx="2">
                  <c:v>0.52869905679500007</c:v>
                </c:pt>
                <c:pt idx="3">
                  <c:v>0.74160142829500009</c:v>
                </c:pt>
                <c:pt idx="4">
                  <c:v>0.90988354229500001</c:v>
                </c:pt>
                <c:pt idx="5">
                  <c:v>1.022071618295</c:v>
                </c:pt>
                <c:pt idx="6">
                  <c:v>1.0360951277950001</c:v>
                </c:pt>
                <c:pt idx="7">
                  <c:v>1.121511049295</c:v>
                </c:pt>
                <c:pt idx="8">
                  <c:v>1.614883610795</c:v>
                </c:pt>
                <c:pt idx="9">
                  <c:v>1.6289071202949998</c:v>
                </c:pt>
                <c:pt idx="10">
                  <c:v>1.7410951962949999</c:v>
                </c:pt>
                <c:pt idx="11">
                  <c:v>1.9119270392949999</c:v>
                </c:pt>
                <c:pt idx="12">
                  <c:v>2.2217191127949998</c:v>
                </c:pt>
                <c:pt idx="13">
                  <c:v>2.2943863892950001</c:v>
                </c:pt>
                <c:pt idx="14">
                  <c:v>2.333907188795</c:v>
                </c:pt>
                <c:pt idx="15">
                  <c:v>3.0848023792950001</c:v>
                </c:pt>
                <c:pt idx="16">
                  <c:v>3.4672617292950001</c:v>
                </c:pt>
                <c:pt idx="17">
                  <c:v>4.0027048192950003</c:v>
                </c:pt>
              </c:numCache>
            </c:numRef>
          </c:xVal>
          <c:yVal>
            <c:numRef>
              <c:f>Hoja1!$J$3:$J$20</c:f>
              <c:numCache>
                <c:formatCode>General</c:formatCode>
                <c:ptCount val="18"/>
                <c:pt idx="0">
                  <c:v>0.1640625</c:v>
                </c:pt>
                <c:pt idx="1">
                  <c:v>0.21875</c:v>
                </c:pt>
                <c:pt idx="2">
                  <c:v>0.4921875</c:v>
                </c:pt>
                <c:pt idx="3">
                  <c:v>0.546875</c:v>
                </c:pt>
                <c:pt idx="4">
                  <c:v>0.6015625</c:v>
                </c:pt>
                <c:pt idx="5">
                  <c:v>0.65625</c:v>
                </c:pt>
                <c:pt idx="6">
                  <c:v>0.7109375</c:v>
                </c:pt>
                <c:pt idx="7">
                  <c:v>0.765625</c:v>
                </c:pt>
                <c:pt idx="8">
                  <c:v>0.9296875</c:v>
                </c:pt>
                <c:pt idx="9">
                  <c:v>1.0390625</c:v>
                </c:pt>
                <c:pt idx="10">
                  <c:v>0.984375</c:v>
                </c:pt>
                <c:pt idx="11">
                  <c:v>1.203125</c:v>
                </c:pt>
                <c:pt idx="12">
                  <c:v>1.53125</c:v>
                </c:pt>
                <c:pt idx="13">
                  <c:v>1.5859375</c:v>
                </c:pt>
                <c:pt idx="14">
                  <c:v>1.53125</c:v>
                </c:pt>
                <c:pt idx="15">
                  <c:v>1.640625</c:v>
                </c:pt>
                <c:pt idx="16">
                  <c:v>1.96875</c:v>
                </c:pt>
                <c:pt idx="17">
                  <c:v>2.4609375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7-41E2-A278-F2267DC10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046776"/>
        <c:axId val="431048736"/>
      </c:scatterChart>
      <c:valAx>
        <c:axId val="43104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48736"/>
        <c:crosses val="autoZero"/>
        <c:crossBetween val="midCat"/>
      </c:valAx>
      <c:valAx>
        <c:axId val="4310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4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</xdr:row>
      <xdr:rowOff>109537</xdr:rowOff>
    </xdr:from>
    <xdr:to>
      <xdr:col>16</xdr:col>
      <xdr:colOff>228600</xdr:colOff>
      <xdr:row>14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15</xdr:row>
      <xdr:rowOff>152400</xdr:rowOff>
    </xdr:from>
    <xdr:to>
      <xdr:col>16</xdr:col>
      <xdr:colOff>219075</xdr:colOff>
      <xdr:row>27</xdr:row>
      <xdr:rowOff>38100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14</xdr:col>
      <xdr:colOff>0</xdr:colOff>
      <xdr:row>42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266700</xdr:colOff>
      <xdr:row>30</xdr:row>
      <xdr:rowOff>57150</xdr:rowOff>
    </xdr:from>
    <xdr:to>
      <xdr:col>7</xdr:col>
      <xdr:colOff>209550</xdr:colOff>
      <xdr:row>44</xdr:row>
      <xdr:rowOff>133350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topLeftCell="B2" workbookViewId="0">
      <selection activeCell="I4" sqref="I4"/>
    </sheetView>
  </sheetViews>
  <sheetFormatPr baseColWidth="10" defaultRowHeight="15" x14ac:dyDescent="0.25"/>
  <cols>
    <col min="4" max="4" width="13.140625" bestFit="1" customWidth="1"/>
    <col min="7" max="7" width="10.5703125" bestFit="1" customWidth="1"/>
  </cols>
  <sheetData>
    <row r="1" spans="2:10" x14ac:dyDescent="0.25">
      <c r="B1" s="1" t="s">
        <v>0</v>
      </c>
      <c r="C1" s="1"/>
      <c r="D1" s="1"/>
      <c r="E1" s="1" t="s">
        <v>4</v>
      </c>
      <c r="F1" s="1"/>
      <c r="G1" s="1"/>
      <c r="H1" s="1"/>
    </row>
    <row r="2" spans="2:10" x14ac:dyDescent="0.25">
      <c r="B2" t="s">
        <v>1</v>
      </c>
      <c r="C2" t="s">
        <v>2</v>
      </c>
      <c r="D2" t="s">
        <v>3</v>
      </c>
      <c r="E2" t="s">
        <v>7</v>
      </c>
      <c r="F2" t="s">
        <v>6</v>
      </c>
      <c r="G2" t="s">
        <v>5</v>
      </c>
      <c r="H2" t="s">
        <v>2</v>
      </c>
    </row>
    <row r="3" spans="2:10" x14ac:dyDescent="0.25">
      <c r="B3">
        <v>0.12</v>
      </c>
      <c r="C3">
        <v>2047</v>
      </c>
      <c r="D3">
        <f t="shared" ref="D3:D20" si="0">ABS(C3-2048)*0.0045+0.12</f>
        <v>0.1245</v>
      </c>
      <c r="E3">
        <v>209</v>
      </c>
      <c r="F3">
        <v>79.42</v>
      </c>
      <c r="G3">
        <f t="shared" ref="G3:G20" si="1">(F3*65+E3*130)*0.00000980665</f>
        <v>0.31707154979500002</v>
      </c>
      <c r="H3">
        <v>24</v>
      </c>
      <c r="I3">
        <f>100/1024*H3</f>
        <v>2.34375</v>
      </c>
      <c r="J3">
        <f t="shared" ref="J3:J20" si="2">I3*0.01*7</f>
        <v>0.1640625</v>
      </c>
    </row>
    <row r="4" spans="2:10" x14ac:dyDescent="0.25">
      <c r="B4">
        <v>0.12</v>
      </c>
      <c r="C4">
        <v>2047</v>
      </c>
      <c r="D4">
        <f t="shared" si="0"/>
        <v>0.1245</v>
      </c>
      <c r="E4">
        <v>209</v>
      </c>
      <c r="F4">
        <v>79.42</v>
      </c>
      <c r="G4">
        <f t="shared" si="1"/>
        <v>0.31707154979500002</v>
      </c>
      <c r="H4">
        <v>32</v>
      </c>
      <c r="I4">
        <f t="shared" ref="I3:I20" si="3">100/1024*H4</f>
        <v>3.125</v>
      </c>
      <c r="J4">
        <f t="shared" si="2"/>
        <v>0.21875</v>
      </c>
    </row>
    <row r="5" spans="2:10" x14ac:dyDescent="0.25">
      <c r="B5">
        <v>0.15</v>
      </c>
      <c r="C5">
        <v>2042</v>
      </c>
      <c r="D5">
        <f t="shared" si="0"/>
        <v>0.14699999999999999</v>
      </c>
      <c r="E5">
        <f>209+56+110</f>
        <v>375</v>
      </c>
      <c r="F5">
        <v>79.42</v>
      </c>
      <c r="G5">
        <f t="shared" si="1"/>
        <v>0.52869905679500007</v>
      </c>
      <c r="H5">
        <v>72</v>
      </c>
      <c r="I5">
        <f t="shared" si="3"/>
        <v>7.03125</v>
      </c>
      <c r="J5">
        <f t="shared" si="2"/>
        <v>0.4921875</v>
      </c>
    </row>
    <row r="6" spans="2:10" x14ac:dyDescent="0.25">
      <c r="B6">
        <v>0.16</v>
      </c>
      <c r="C6">
        <v>2041</v>
      </c>
      <c r="D6">
        <f t="shared" si="0"/>
        <v>0.1515</v>
      </c>
      <c r="E6">
        <f>209+56+110+167</f>
        <v>542</v>
      </c>
      <c r="F6">
        <v>79.42</v>
      </c>
      <c r="G6">
        <f t="shared" si="1"/>
        <v>0.74160142829500009</v>
      </c>
      <c r="H6">
        <v>80</v>
      </c>
      <c r="I6">
        <f t="shared" si="3"/>
        <v>7.8125</v>
      </c>
      <c r="J6">
        <f t="shared" si="2"/>
        <v>0.546875</v>
      </c>
    </row>
    <row r="7" spans="2:10" x14ac:dyDescent="0.25">
      <c r="B7">
        <v>0.17</v>
      </c>
      <c r="C7">
        <v>2039</v>
      </c>
      <c r="D7">
        <f t="shared" si="0"/>
        <v>0.16049999999999998</v>
      </c>
      <c r="E7">
        <f>209+465</f>
        <v>674</v>
      </c>
      <c r="F7">
        <v>79.42</v>
      </c>
      <c r="G7">
        <f t="shared" si="1"/>
        <v>0.90988354229500001</v>
      </c>
      <c r="H7">
        <v>88</v>
      </c>
      <c r="I7">
        <f t="shared" si="3"/>
        <v>8.59375</v>
      </c>
      <c r="J7">
        <f t="shared" si="2"/>
        <v>0.6015625</v>
      </c>
    </row>
    <row r="8" spans="2:10" x14ac:dyDescent="0.25">
      <c r="B8">
        <v>0.18</v>
      </c>
      <c r="C8">
        <v>2036</v>
      </c>
      <c r="D8">
        <f t="shared" si="0"/>
        <v>0.17399999999999999</v>
      </c>
      <c r="E8">
        <f>209+110+167+220+56</f>
        <v>762</v>
      </c>
      <c r="F8">
        <v>79.42</v>
      </c>
      <c r="G8">
        <f t="shared" si="1"/>
        <v>1.022071618295</v>
      </c>
      <c r="H8">
        <v>96</v>
      </c>
      <c r="I8">
        <f t="shared" si="3"/>
        <v>9.375</v>
      </c>
      <c r="J8">
        <f t="shared" si="2"/>
        <v>0.65625</v>
      </c>
    </row>
    <row r="9" spans="2:10" x14ac:dyDescent="0.25">
      <c r="B9">
        <v>0.19</v>
      </c>
      <c r="C9">
        <v>2033</v>
      </c>
      <c r="D9">
        <f t="shared" si="0"/>
        <v>0.1875</v>
      </c>
      <c r="E9">
        <f>209+564</f>
        <v>773</v>
      </c>
      <c r="F9">
        <v>79.42</v>
      </c>
      <c r="G9">
        <f t="shared" si="1"/>
        <v>1.0360951277950001</v>
      </c>
      <c r="H9">
        <v>104</v>
      </c>
      <c r="I9">
        <f t="shared" si="3"/>
        <v>10.15625</v>
      </c>
      <c r="J9">
        <f t="shared" si="2"/>
        <v>0.7109375</v>
      </c>
    </row>
    <row r="10" spans="2:10" x14ac:dyDescent="0.25">
      <c r="B10">
        <v>0.2</v>
      </c>
      <c r="C10">
        <v>2031</v>
      </c>
      <c r="D10">
        <f t="shared" si="0"/>
        <v>0.19650000000000001</v>
      </c>
      <c r="E10">
        <f>209+465+110+56</f>
        <v>840</v>
      </c>
      <c r="F10">
        <v>79.42</v>
      </c>
      <c r="G10">
        <f t="shared" si="1"/>
        <v>1.121511049295</v>
      </c>
      <c r="H10">
        <v>112</v>
      </c>
      <c r="I10">
        <f t="shared" si="3"/>
        <v>10.9375</v>
      </c>
      <c r="J10">
        <f t="shared" si="2"/>
        <v>0.765625</v>
      </c>
    </row>
    <row r="11" spans="2:10" x14ac:dyDescent="0.25">
      <c r="B11">
        <v>0.23</v>
      </c>
      <c r="C11">
        <v>2023</v>
      </c>
      <c r="D11">
        <f t="shared" si="0"/>
        <v>0.23249999999999998</v>
      </c>
      <c r="E11">
        <f>209+110+167+220+56+465</f>
        <v>1227</v>
      </c>
      <c r="F11">
        <v>79.42</v>
      </c>
      <c r="G11">
        <f t="shared" si="1"/>
        <v>1.614883610795</v>
      </c>
      <c r="H11">
        <v>136</v>
      </c>
      <c r="I11">
        <f t="shared" si="3"/>
        <v>13.28125</v>
      </c>
      <c r="J11">
        <f t="shared" si="2"/>
        <v>0.9296875</v>
      </c>
    </row>
    <row r="12" spans="2:10" x14ac:dyDescent="0.25">
      <c r="B12">
        <v>0.26</v>
      </c>
      <c r="C12">
        <v>2017</v>
      </c>
      <c r="D12">
        <f t="shared" si="0"/>
        <v>0.25949999999999995</v>
      </c>
      <c r="E12">
        <f>209+465+564</f>
        <v>1238</v>
      </c>
      <c r="F12">
        <v>79.42</v>
      </c>
      <c r="G12">
        <f t="shared" si="1"/>
        <v>1.6289071202949998</v>
      </c>
      <c r="H12">
        <v>152</v>
      </c>
      <c r="I12">
        <f t="shared" si="3"/>
        <v>14.84375</v>
      </c>
      <c r="J12">
        <f t="shared" si="2"/>
        <v>1.0390625</v>
      </c>
    </row>
    <row r="13" spans="2:10" x14ac:dyDescent="0.25">
      <c r="B13">
        <v>0.25</v>
      </c>
      <c r="C13">
        <v>2017</v>
      </c>
      <c r="D13">
        <f t="shared" si="0"/>
        <v>0.25949999999999995</v>
      </c>
      <c r="E13">
        <f>209+564+110+167+220+56</f>
        <v>1326</v>
      </c>
      <c r="F13">
        <v>79.42</v>
      </c>
      <c r="G13">
        <f t="shared" si="1"/>
        <v>1.7410951962949999</v>
      </c>
      <c r="H13">
        <v>144</v>
      </c>
      <c r="I13">
        <f t="shared" si="3"/>
        <v>14.0625</v>
      </c>
      <c r="J13">
        <f t="shared" si="2"/>
        <v>0.984375</v>
      </c>
    </row>
    <row r="14" spans="2:10" x14ac:dyDescent="0.25">
      <c r="B14">
        <v>0.28999999999999998</v>
      </c>
      <c r="C14">
        <v>2006</v>
      </c>
      <c r="D14">
        <f t="shared" si="0"/>
        <v>0.30899999999999994</v>
      </c>
      <c r="E14">
        <f>1040+420</f>
        <v>1460</v>
      </c>
      <c r="F14">
        <v>79.42</v>
      </c>
      <c r="G14">
        <f t="shared" si="1"/>
        <v>1.9119270392949999</v>
      </c>
      <c r="H14">
        <v>176</v>
      </c>
      <c r="I14">
        <f t="shared" si="3"/>
        <v>17.1875</v>
      </c>
      <c r="J14">
        <f t="shared" si="2"/>
        <v>1.203125</v>
      </c>
    </row>
    <row r="15" spans="2:10" x14ac:dyDescent="0.25">
      <c r="B15">
        <v>0.37</v>
      </c>
      <c r="C15">
        <v>1985</v>
      </c>
      <c r="D15">
        <f t="shared" si="0"/>
        <v>0.40349999999999997</v>
      </c>
      <c r="E15">
        <f>209+465+564+465</f>
        <v>1703</v>
      </c>
      <c r="F15">
        <v>79.42</v>
      </c>
      <c r="G15">
        <f t="shared" si="1"/>
        <v>2.2217191127949998</v>
      </c>
      <c r="H15">
        <v>224</v>
      </c>
      <c r="I15">
        <f t="shared" si="3"/>
        <v>21.875</v>
      </c>
      <c r="J15">
        <f t="shared" si="2"/>
        <v>1.53125</v>
      </c>
    </row>
    <row r="16" spans="2:10" x14ac:dyDescent="0.25">
      <c r="B16">
        <v>0.38</v>
      </c>
      <c r="C16">
        <v>1985</v>
      </c>
      <c r="D16">
        <f t="shared" si="0"/>
        <v>0.40349999999999997</v>
      </c>
      <c r="E16">
        <f>1040+420+300</f>
        <v>1760</v>
      </c>
      <c r="F16">
        <v>79.42</v>
      </c>
      <c r="G16">
        <f t="shared" si="1"/>
        <v>2.2943863892950001</v>
      </c>
      <c r="H16">
        <v>232</v>
      </c>
      <c r="I16">
        <f t="shared" si="3"/>
        <v>22.65625</v>
      </c>
      <c r="J16">
        <f t="shared" si="2"/>
        <v>1.5859375</v>
      </c>
    </row>
    <row r="17" spans="2:10" x14ac:dyDescent="0.25">
      <c r="B17">
        <v>0.4</v>
      </c>
      <c r="C17">
        <v>1984</v>
      </c>
      <c r="D17">
        <f t="shared" si="0"/>
        <v>0.40799999999999997</v>
      </c>
      <c r="E17">
        <f>209+465+564+110+167+220+56</f>
        <v>1791</v>
      </c>
      <c r="F17">
        <v>79.42</v>
      </c>
      <c r="G17">
        <f t="shared" si="1"/>
        <v>2.333907188795</v>
      </c>
      <c r="H17">
        <v>224</v>
      </c>
      <c r="I17">
        <f t="shared" si="3"/>
        <v>21.875</v>
      </c>
      <c r="J17">
        <f t="shared" si="2"/>
        <v>1.53125</v>
      </c>
    </row>
    <row r="18" spans="2:10" x14ac:dyDescent="0.25">
      <c r="B18">
        <v>0.44</v>
      </c>
      <c r="C18">
        <v>1974</v>
      </c>
      <c r="D18">
        <f t="shared" si="0"/>
        <v>0.45299999999999996</v>
      </c>
      <c r="E18">
        <v>2380</v>
      </c>
      <c r="F18">
        <v>79.42</v>
      </c>
      <c r="G18">
        <f t="shared" si="1"/>
        <v>3.0848023792950001</v>
      </c>
      <c r="H18">
        <v>240</v>
      </c>
      <c r="I18">
        <f t="shared" si="3"/>
        <v>23.4375</v>
      </c>
      <c r="J18">
        <f t="shared" si="2"/>
        <v>1.640625</v>
      </c>
    </row>
    <row r="19" spans="2:10" x14ac:dyDescent="0.25">
      <c r="B19">
        <v>0.53</v>
      </c>
      <c r="C19">
        <v>1951</v>
      </c>
      <c r="D19">
        <f t="shared" si="0"/>
        <v>0.55649999999999999</v>
      </c>
      <c r="E19">
        <f>2380+300</f>
        <v>2680</v>
      </c>
      <c r="F19">
        <v>79.42</v>
      </c>
      <c r="G19">
        <f t="shared" si="1"/>
        <v>3.4672617292950001</v>
      </c>
      <c r="H19">
        <v>288</v>
      </c>
      <c r="I19">
        <f t="shared" si="3"/>
        <v>28.125</v>
      </c>
      <c r="J19">
        <f t="shared" si="2"/>
        <v>1.96875</v>
      </c>
    </row>
    <row r="20" spans="2:10" x14ac:dyDescent="0.25">
      <c r="B20">
        <v>0.68</v>
      </c>
      <c r="C20">
        <v>1922</v>
      </c>
      <c r="D20">
        <f t="shared" si="0"/>
        <v>0.68699999999999994</v>
      </c>
      <c r="E20">
        <f>2380+300+420</f>
        <v>3100</v>
      </c>
      <c r="F20">
        <v>79.42</v>
      </c>
      <c r="G20">
        <f t="shared" si="1"/>
        <v>4.0027048192950003</v>
      </c>
      <c r="H20">
        <v>360</v>
      </c>
      <c r="I20">
        <f t="shared" si="3"/>
        <v>35.15625</v>
      </c>
      <c r="J20">
        <f t="shared" si="2"/>
        <v>2.4609375</v>
      </c>
    </row>
    <row r="25" spans="2:10" x14ac:dyDescent="0.25">
      <c r="B25" t="s">
        <v>8</v>
      </c>
      <c r="C25" t="s">
        <v>9</v>
      </c>
      <c r="D25" t="e">
        <f>ABS(C25-2048)*0.0045+0.12</f>
        <v>#VALUE!</v>
      </c>
      <c r="E25">
        <f>2380+300+420+480</f>
        <v>3580</v>
      </c>
      <c r="F25">
        <v>79.42</v>
      </c>
      <c r="G25">
        <f>(F25*65+E25*130)*0.00000980665</f>
        <v>4.6146397792950005</v>
      </c>
      <c r="H25" t="s">
        <v>9</v>
      </c>
      <c r="I25" t="e">
        <f>100/1024*H25</f>
        <v>#VALUE!</v>
      </c>
      <c r="J25" t="e">
        <f>I25*0.01*7</f>
        <v>#VALUE!</v>
      </c>
    </row>
    <row r="26" spans="2:10" x14ac:dyDescent="0.25">
      <c r="B26" t="s">
        <v>8</v>
      </c>
      <c r="C26" t="s">
        <v>9</v>
      </c>
      <c r="D26" t="e">
        <f>ABS(C26-2048)*0.0045+0.12</f>
        <v>#VALUE!</v>
      </c>
      <c r="E26">
        <f>2380+420+480</f>
        <v>3280</v>
      </c>
      <c r="F26">
        <v>79.42</v>
      </c>
      <c r="G26">
        <f>(F26*65+E26*130)*0.00000980665</f>
        <v>4.232180429295</v>
      </c>
      <c r="H26" t="s">
        <v>9</v>
      </c>
      <c r="I26" t="e">
        <f>100/1024*H26</f>
        <v>#VALUE!</v>
      </c>
      <c r="J26" t="e">
        <f>I26*0.01*7</f>
        <v>#VALUE!</v>
      </c>
    </row>
  </sheetData>
  <sortState ref="B4:J25">
    <sortCondition ref="D4"/>
  </sortState>
  <mergeCells count="2">
    <mergeCell ref="B1:D1"/>
    <mergeCell ref="E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s91serna@gmail.com</dc:creator>
  <cp:lastModifiedBy>s91serna@gmail.com</cp:lastModifiedBy>
  <dcterms:created xsi:type="dcterms:W3CDTF">2016-04-26T03:35:27Z</dcterms:created>
  <dcterms:modified xsi:type="dcterms:W3CDTF">2016-05-12T10:00:07Z</dcterms:modified>
</cp:coreProperties>
</file>