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3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\\pebafs\active\Quality Assurance\Prod Apps\Testing Management\Regression Testing - On Perm to Cloud\"/>
    </mc:Choice>
  </mc:AlternateContent>
  <xr:revisionPtr revIDLastSave="0" documentId="13_ncr:81_{BAD1D568-DA42-4AD1-B7B5-6FA126BB166C}" xr6:coauthVersionLast="36" xr6:coauthVersionMax="36" xr10:uidLastSave="{00000000-0000-0000-0000-000000000000}"/>
  <bookViews>
    <workbookView xWindow="0" yWindow="0" windowWidth="20160" windowHeight="9060" firstSheet="1" activeTab="2" xr2:uid="{00000000-000D-0000-FFFF-FFFF00000000}"/>
  </bookViews>
  <sheets>
    <sheet name="MEPP Summary" sheetId="1" r:id="rId1"/>
    <sheet name="Regression Testing Summary" sheetId="2" r:id="rId2"/>
    <sheet name="PROC E to E" sheetId="3" r:id="rId3"/>
    <sheet name="Sheet2" sheetId="4" r:id="rId4"/>
    <sheet name="Sheet1" sheetId="5" state="hidden" r:id="rId5"/>
    <sheet name="Acceptable Values" sheetId="6" r:id="rId6"/>
    <sheet name="Mepp 19C" sheetId="7" r:id="rId7"/>
  </sheets>
  <definedNames>
    <definedName name="_xlnm._FilterDatabase" localSheetId="2" hidden="1">'PROC E to E'!$A$1:$N$398</definedName>
    <definedName name="PF">'Acceptable Values'!$D$2:$D$7</definedName>
    <definedName name="Process">'Acceptable Values'!$E$2:$E$3</definedName>
    <definedName name="Severity" localSheetId="6">'Acceptable Values'!#REF!</definedName>
    <definedName name="Severity" localSheetId="0">'Acceptable Values'!#REF!</definedName>
    <definedName name="Severity" localSheetId="2">'Acceptable Values'!#REF!</definedName>
    <definedName name="Status">'Acceptable Values'!$B$2:$B$8</definedName>
    <definedName name="Validators">'Acceptable Values'!$A$2:$A$15</definedName>
    <definedName name="Z_009AB0FD_D685_4BD2_905D_894644B94BC3_.wvu.Cols" localSheetId="2" hidden="1">'PROC E to E'!#REF!,'PROC E to E'!#REF!</definedName>
    <definedName name="Z_0284220A_C745_4A5C_9B56_DD218817844D_.wvu.FilterData" localSheetId="2" hidden="1">'PROC E to E'!$A$1:$N$398</definedName>
    <definedName name="Z_02F1DCA0_C356_49E7_A3FC_1BC0A4E710CB_.wvu.Cols" localSheetId="6" hidden="1">'Mepp 19C'!$G:$K,'Mepp 19C'!$P:$P</definedName>
    <definedName name="Z_02F1DCA0_C356_49E7_A3FC_1BC0A4E710CB_.wvu.Cols" localSheetId="2" hidden="1">'PROC E to E'!#REF!,'PROC E to E'!#REF!</definedName>
    <definedName name="Z_02F1DCA0_C356_49E7_A3FC_1BC0A4E710CB_.wvu.FilterData" localSheetId="2" hidden="1">'PROC E to E'!#REF!</definedName>
    <definedName name="Z_05256F23_7B14_4A72_9032_6C74B0159CDD_.wvu.FilterData" localSheetId="2" hidden="1">'PROC E to E'!#REF!</definedName>
    <definedName name="Z_06740248_9E58_42EB_9B31_348EEAD9EB1B_.wvu.FilterData" localSheetId="2" hidden="1">'PROC E to E'!#REF!</definedName>
    <definedName name="Z_06B6F526_39A9_4C68_AA81_B3DA77A3E417_.wvu.FilterData" localSheetId="2" hidden="1">'PROC E to E'!$A$1:$N$398</definedName>
    <definedName name="Z_0B601647_275B_4671_95B7_72FA7862E657_.wvu.FilterData" localSheetId="2" hidden="1">'PROC E to E'!$A$2:$N$356</definedName>
    <definedName name="Z_0B6B0A62_2E94_4121_B1D4_E1B39461561B_.wvu.FilterData" localSheetId="2" hidden="1">'PROC E to E'!#REF!</definedName>
    <definedName name="Z_0DF9914A_61E2_4BE5_862D_0B8E693B3157_.wvu.FilterData" localSheetId="2" hidden="1">'PROC E to E'!#REF!</definedName>
    <definedName name="Z_0F4CCCED_BDE1_41AC_A6C6_11DBAD4C053C_.wvu.FilterData" localSheetId="2" hidden="1">'PROC E to E'!$A$1:$N$398</definedName>
    <definedName name="Z_0FCBAE08_0F6D_40E1_8C5A_BDC82A997770_.wvu.FilterData" localSheetId="2" hidden="1">'PROC E to E'!#REF!</definedName>
    <definedName name="Z_10AE4703_31FC_4195_884A_0D4D37502B34_.wvu.FilterData" localSheetId="2" hidden="1">'PROC E to E'!#REF!</definedName>
    <definedName name="Z_113BB18D_48AC_40CF_927C_7EF33F12BB0B_.wvu.FilterData" localSheetId="2" hidden="1">'PROC E to E'!#REF!</definedName>
    <definedName name="Z_122C2683_2411_4CFF_8BB6_DE5CD776195C_.wvu.FilterData" localSheetId="2" hidden="1">'PROC E to E'!#REF!</definedName>
    <definedName name="Z_1304ED65_7ABD_4B09_B3D2_08E86369B09B_.wvu.FilterData" localSheetId="2" hidden="1">'PROC E to E'!#REF!</definedName>
    <definedName name="Z_13481F0D_4D04_4890_A455_1B08EBF2DEB3_.wvu.FilterData" localSheetId="2" hidden="1">'PROC E to E'!#REF!</definedName>
    <definedName name="Z_13A5BB7E_2938_4242_92ED_36D7FAD9281A_.wvu.FilterData" localSheetId="2" hidden="1">'PROC E to E'!#REF!</definedName>
    <definedName name="Z_13D427B2_2F27_4D90_84F2_1CFB380B3B1D_.wvu.FilterData" localSheetId="2" hidden="1">'PROC E to E'!#REF!</definedName>
    <definedName name="Z_13F5D9C9_19D8_4801_AC6A_74D87D4D10F9_.wvu.FilterData" localSheetId="2" hidden="1">'PROC E to E'!$G$1:$J$24</definedName>
    <definedName name="Z_154DAE06_0BC4_4C0B_9ECC_B32168A22F52_.wvu.FilterData" localSheetId="2" hidden="1">'PROC E to E'!#REF!</definedName>
    <definedName name="Z_16133E9C_32FD_40D7_995A_AB47AEDCF051_.wvu.FilterData" localSheetId="2" hidden="1">'PROC E to E'!$A$1:$N$398</definedName>
    <definedName name="Z_161A9CDA_6D3B_4513_8B42_519CD0E4AEF4_.wvu.FilterData" localSheetId="2" hidden="1">'PROC E to E'!$A$1:$N$398</definedName>
    <definedName name="Z_169F0DA0_0DB5_40B3_AF07_D00197434BA6_.wvu.FilterData" localSheetId="2" hidden="1">'PROC E to E'!$A$1:$N$398</definedName>
    <definedName name="Z_17887465_60D6_417A_984C_606D40F73F73_.wvu.FilterData" localSheetId="2" hidden="1">'PROC E to E'!#REF!</definedName>
    <definedName name="Z_19535B74_D870_4B15_9324_C649A02D163E_.wvu.FilterData" localSheetId="2" hidden="1">'PROC E to E'!#REF!</definedName>
    <definedName name="Z_197BE2A3_3F56_4300_8018_2E8849F561A8_.wvu.FilterData" localSheetId="2" hidden="1">'PROC E to E'!$A$1:$N$398</definedName>
    <definedName name="Z_19F7ACDC_D12C_4169_807C_37A01DA0843A_.wvu.FilterData" localSheetId="2" hidden="1">'PROC E to E'!$A$1:$N$356</definedName>
    <definedName name="Z_1ACBFBEA_2BA9_47EF_8B77_327B606A3E83_.wvu.FilterData" localSheetId="2" hidden="1">'PROC E to E'!#REF!</definedName>
    <definedName name="Z_1ACD7860_4981_48D1_A8E9_893D0453F775_.wvu.FilterData" localSheetId="2" hidden="1">'PROC E to E'!#REF!</definedName>
    <definedName name="Z_1B097AA2_400F_41D3_950E_4C056858C068_.wvu.FilterData" localSheetId="2" hidden="1">'PROC E to E'!$A$1:$N$398</definedName>
    <definedName name="Z_1BE4A70F_18FB_474B_B427_D4F25AA6036F_.wvu.FilterData" localSheetId="2" hidden="1">'PROC E to E'!#REF!</definedName>
    <definedName name="Z_1CA27D05_07F4_4BEC_8EF6_498F67820472_.wvu.FilterData" localSheetId="2" hidden="1">'PROC E to E'!#REF!</definedName>
    <definedName name="Z_1D6845F0_C0DC_480C_9FE3_655C0B643BCC_.wvu.FilterData" localSheetId="2" hidden="1">'PROC E to E'!#REF!</definedName>
    <definedName name="Z_1D87192E_1CBE_444A_A9F2_4712CA0563BE_.wvu.FilterData" localSheetId="2" hidden="1">'PROC E to E'!#REF!</definedName>
    <definedName name="Z_1D8B0142_74C0_4837_90C2_730E540D1E1F_.wvu.FilterData" localSheetId="2" hidden="1">'PROC E to E'!#REF!</definedName>
    <definedName name="Z_1DF28493_FC95_4902_965C_D673464A3FBA_.wvu.FilterData" localSheetId="2" hidden="1">'PROC E to E'!$A$2:$L$356</definedName>
    <definedName name="Z_1E299C15_8FBF_4E07_B772_77D2564EEBA0_.wvu.FilterData" localSheetId="2" hidden="1">'PROC E to E'!#REF!</definedName>
    <definedName name="Z_22DA1BAC_D0E9_4AEE_8EE1_5A0410D5DBB0_.wvu.FilterData" localSheetId="2" hidden="1">'PROC E to E'!#REF!</definedName>
    <definedName name="Z_22E501D2_ACF1_4C80_82E0_5B0B07A97A76_.wvu.FilterData" localSheetId="2" hidden="1">'PROC E to E'!#REF!</definedName>
    <definedName name="Z_2330D55A_0B3A_4E2D_9601_6BD20649DA2D_.wvu.FilterData" localSheetId="2" hidden="1">'PROC E to E'!$G$1:$J$24</definedName>
    <definedName name="Z_23B9F2EA_344B_4894_AC7E_389E1487B13A_.wvu.FilterData" localSheetId="2" hidden="1">'PROC E to E'!$G$1:$J$24</definedName>
    <definedName name="Z_24540C13_E803_4C37_9C7A_DA7453177872_.wvu.FilterData" localSheetId="2" hidden="1">'PROC E to E'!#REF!</definedName>
    <definedName name="Z_2588D0BB_F7B1_47FC_8248_1B11911F5431_.wvu.FilterData" localSheetId="2" hidden="1">'PROC E to E'!$A$1:$N$398</definedName>
    <definedName name="Z_25B56B89_48DD_4C1A_9B24_144BD7298234_.wvu.FilterData" localSheetId="2" hidden="1">'PROC E to E'!#REF!</definedName>
    <definedName name="Z_26AF9A93_1B52_4518_82B7_87ECCD9A4A0F_.wvu.FilterData" localSheetId="2" hidden="1">'PROC E to E'!$A$2:$N$356</definedName>
    <definedName name="Z_27D97572_6778_4B87_9CEA_651775A545BD_.wvu.FilterData" localSheetId="2" hidden="1">'PROC E to E'!#REF!</definedName>
    <definedName name="Z_29CA0612_662E_4CE3_9BD3_1D1F7E053F6F_.wvu.FilterData" localSheetId="2" hidden="1">'PROC E to E'!#REF!</definedName>
    <definedName name="Z_2A392B78_0CF0_42CB_86DC_E898EE79E3DD_.wvu.FilterData" localSheetId="2" hidden="1">'PROC E to E'!$A$2:$L$356</definedName>
    <definedName name="Z_2B04C663_564D_453D_90C7_44012C41A817_.wvu.FilterData" localSheetId="2" hidden="1">'PROC E to E'!$G$1:$J$24</definedName>
    <definedName name="Z_2E6632C8_2E91_440E_80F5_7B95AB8037F5_.wvu.Cols" localSheetId="6" hidden="1">'Mepp 19C'!#REF!,'Mepp 19C'!#REF!</definedName>
    <definedName name="Z_2E6632C8_2E91_440E_80F5_7B95AB8037F5_.wvu.Cols" localSheetId="0" hidden="1">'MEPP Summary'!$H:$H</definedName>
    <definedName name="Z_2E6632C8_2E91_440E_80F5_7B95AB8037F5_.wvu.Cols" localSheetId="2" hidden="1">'PROC E to E'!#REF!,'PROC E to E'!#REF!</definedName>
    <definedName name="Z_2E8B7CED_4ED1_4C98_8120_A95BE1F6B040_.wvu.FilterData" localSheetId="2" hidden="1">'PROC E to E'!#REF!</definedName>
    <definedName name="Z_2F998D21_1630_4513_AF23_C6DB93834D8B_.wvu.FilterData" localSheetId="2" hidden="1">'PROC E to E'!$A$2:$N$356</definedName>
    <definedName name="Z_2FBE519B_AA94_4982_93D5_94289A68F487_.wvu.FilterData" localSheetId="2" hidden="1">'PROC E to E'!$A$1:$N$398</definedName>
    <definedName name="Z_31B77A7C_DCB1_42C3_BA66_17A49FFB1AF6_.wvu.FilterData" localSheetId="2" hidden="1">'PROC E to E'!#REF!</definedName>
    <definedName name="Z_32541220_2B90_46B2_973F_45CE3F932F8F_.wvu.FilterData" localSheetId="2" hidden="1">'PROC E to E'!#REF!</definedName>
    <definedName name="Z_3268ACD1_093A_4AF4_B620_C7E40C3A8F62_.wvu.FilterData" localSheetId="2" hidden="1">'PROC E to E'!$A$1:$N$398</definedName>
    <definedName name="Z_34E67A0F_6D08_4347_B88C_699FF5552D43_.wvu.FilterData" localSheetId="2" hidden="1">'PROC E to E'!#REF!</definedName>
    <definedName name="Z_35258FDC_FBD1_42AA_AD94_6F6B442D4EA7_.wvu.FilterData" localSheetId="2" hidden="1">'PROC E to E'!$A$1:$N$398</definedName>
    <definedName name="Z_371DCA25_3BEB_475B_ACED_45DCA1917255_.wvu.Cols" localSheetId="2" hidden="1">'PROC E to E'!#REF!,'PROC E to E'!#REF!</definedName>
    <definedName name="Z_373B77E2_C2A8_444D_89C5_CB2C7F38CE8F_.wvu.FilterData" localSheetId="2" hidden="1">'PROC E to E'!#REF!</definedName>
    <definedName name="Z_39A653B7_EA7B_4BE3_9F88_F386E81CF613_.wvu.FilterData" localSheetId="2" hidden="1">'PROC E to E'!#REF!</definedName>
    <definedName name="Z_3A0DCC48_9CF0_4245_B120_CFC58907DC9F_.wvu.FilterData" localSheetId="2" hidden="1">'PROC E to E'!#REF!</definedName>
    <definedName name="Z_3ACC3E0A_958E_4F95_95ED_CFD4479EC379_.wvu.FilterData" localSheetId="2" hidden="1">'PROC E to E'!$A$2:$N$356</definedName>
    <definedName name="Z_3BED8EC5_E730_4A2E_BF67_CC87AAC0C806_.wvu.FilterData" localSheetId="2" hidden="1">'PROC E to E'!#REF!</definedName>
    <definedName name="Z_3C4661BE_A727_4760_A4EA_4A87F55EA9EA_.wvu.FilterData" localSheetId="2" hidden="1">'PROC E to E'!#REF!</definedName>
    <definedName name="Z_3D0F17A1_A124_4BB4_96D5_608B2620097B_.wvu.Cols" localSheetId="2" hidden="1">'PROC E to E'!#REF!,'PROC E to E'!#REF!</definedName>
    <definedName name="Z_3E6813A8_3187_44FE_92CB_A037E7D4A4D3_.wvu.FilterData" localSheetId="2" hidden="1">'PROC E to E'!$A$2:$N$356</definedName>
    <definedName name="Z_3F03EE2A_0253_41C9_8523_9C71701FD484_.wvu.FilterData" localSheetId="2" hidden="1">'PROC E to E'!$A$2:$N$356</definedName>
    <definedName name="Z_41052663_210E_4578_BF70_029BE267102E_.wvu.FilterData" localSheetId="2" hidden="1">'PROC E to E'!#REF!</definedName>
    <definedName name="Z_414E8BA8_9D70_4C4E_9E6F_61956FF90A8F_.wvu.FilterData" localSheetId="2" hidden="1">'PROC E to E'!#REF!</definedName>
    <definedName name="Z_41B5E1E6_D81D_4418_90CF_068605595801_.wvu.FilterData" localSheetId="2" hidden="1">'PROC E to E'!#REF!</definedName>
    <definedName name="Z_4254926E_4B2A_4284_B2F5_5F818AFECC3E_.wvu.FilterData" localSheetId="2" hidden="1">'PROC E to E'!$A$1:$N$398</definedName>
    <definedName name="Z_45D4E34C_7FC8_468B_AFA0_4C524AE23493_.wvu.FilterData" localSheetId="2" hidden="1">'PROC E to E'!#REF!</definedName>
    <definedName name="Z_47F35605_B058_4EB9_A29A_8DD341D19901_.wvu.FilterData" localSheetId="2" hidden="1">'PROC E to E'!#REF!</definedName>
    <definedName name="Z_480ADDE8_1595_46F3_B714_A4463F20C65C_.wvu.FilterData" localSheetId="2" hidden="1">'PROC E to E'!#REF!</definedName>
    <definedName name="Z_48566BB8_AFB4_4C4D_B7A9_A43DD5A71BD4_.wvu.FilterData" localSheetId="2" hidden="1">'PROC E to E'!#REF!</definedName>
    <definedName name="Z_48EF9694_B934_4F77_929A_1E22EB91C1C3_.wvu.FilterData" localSheetId="2" hidden="1">'PROC E to E'!$A$1:$N$398</definedName>
    <definedName name="Z_4A03B460_E088_42D5_876F_3176B746D3D2_.wvu.FilterData" localSheetId="2" hidden="1">'PROC E to E'!$A$2:$N$356</definedName>
    <definedName name="Z_4D7447E6_A420_45A4_871E_B85142B1A97A_.wvu.FilterData" localSheetId="2" hidden="1">'PROC E to E'!$A$2:$L$356</definedName>
    <definedName name="Z_4EA02D2B_C5A5_4452_A959_BA1AC68FAB2A_.wvu.FilterData" localSheetId="2" hidden="1">'PROC E to E'!$A$2:$N$356</definedName>
    <definedName name="Z_50E38E47_C876_4D71_966B_39A10C8344FC_.wvu.Cols" localSheetId="6" hidden="1">'Mepp 19C'!$G:$K,'Mepp 19C'!$P:$P</definedName>
    <definedName name="Z_50E38E47_C876_4D71_966B_39A10C8344FC_.wvu.Cols" localSheetId="2" hidden="1">'PROC E to E'!#REF!,'PROC E to E'!#REF!</definedName>
    <definedName name="Z_50E38E47_C876_4D71_966B_39A10C8344FC_.wvu.FilterData" localSheetId="2" hidden="1">'PROC E to E'!#REF!</definedName>
    <definedName name="Z_5101DD27_58D7_43BD_ACEA_15BD3C335A8C_.wvu.FilterData" localSheetId="2" hidden="1">'PROC E to E'!$A$1:$N$398</definedName>
    <definedName name="Z_549039E2_47F0_4BFD_980F_5E5DE581FE35_.wvu.FilterData" localSheetId="2" hidden="1">'PROC E to E'!$G$1:$J$24</definedName>
    <definedName name="Z_551DC9A7_6297_485B_9C31_9C8B83BC1CC0_.wvu.FilterData" localSheetId="2" hidden="1">'PROC E to E'!$A$1:$N$398</definedName>
    <definedName name="Z_558ADBE1_8215_4D41_9DF5_CFC9FF6BFDC8_.wvu.FilterData" localSheetId="2" hidden="1">'PROC E to E'!#REF!</definedName>
    <definedName name="Z_55D60ABB_0E4A_44FB_B3CB_E4CE59059865_.wvu.FilterData" localSheetId="2" hidden="1">'PROC E to E'!$A$1:$N$398</definedName>
    <definedName name="Z_55E759A4_FD43_487E_AF24_4DF3051CFABD_.wvu.FilterData" localSheetId="2" hidden="1">'PROC E to E'!#REF!</definedName>
    <definedName name="Z_561355F8_80E6_4833_A965_085B3DB9D486_.wvu.FilterData" localSheetId="2" hidden="1">'PROC E to E'!#REF!</definedName>
    <definedName name="Z_56D17783_CFB7_4892_B20E_C9D7BF4B61FD_.wvu.Cols" localSheetId="2" hidden="1">'PROC E to E'!#REF!,'PROC E to E'!#REF!</definedName>
    <definedName name="Z_56D17783_CFB7_4892_B20E_C9D7BF4B61FD_.wvu.FilterData" localSheetId="2" hidden="1">'PROC E to E'!#REF!</definedName>
    <definedName name="Z_57865303_FF8C_4051_B637_DC311F943E90_.wvu.FilterData" localSheetId="2" hidden="1">'PROC E to E'!#REF!</definedName>
    <definedName name="Z_57BFCF17_2115_4FAA_BD91_259C7A09FBE2_.wvu.FilterData" localSheetId="2" hidden="1">'PROC E to E'!$A$2:$N$356</definedName>
    <definedName name="Z_591CDFEB_AB11_493A_99FA_ECE7C0C34A25_.wvu.FilterData" localSheetId="2" hidden="1">'PROC E to E'!$A$2:$N$356</definedName>
    <definedName name="Z_5A17769E_57E3_4E5F_971A_F8AC56C07DDF_.wvu.FilterData" localSheetId="2" hidden="1">'PROC E to E'!$A$1:$N$398</definedName>
    <definedName name="Z_5BC7BBA9_5B35_4BAF_9635_A9A68780A18F_.wvu.FilterData" localSheetId="2" hidden="1">'PROC E to E'!$A$2:$L$356</definedName>
    <definedName name="Z_5BCAF799_72CE_4286_B847_C8A5E69CAF3A_.wvu.FilterData" localSheetId="2" hidden="1">'PROC E to E'!#REF!</definedName>
    <definedName name="Z_5C2EC102_0283_4A5C_8641_E69BCC69DAC5_.wvu.FilterData" localSheetId="2" hidden="1">'PROC E to E'!$G$1:$J$24</definedName>
    <definedName name="Z_5DC54CBB_E618_4533_98D8_BB68ADE64956_.wvu.FilterData" localSheetId="2" hidden="1">'PROC E to E'!#REF!</definedName>
    <definedName name="Z_602E0E62_03A0_4322_9587_CAA73BF7723B_.wvu.FilterData" localSheetId="2" hidden="1">'PROC E to E'!#REF!</definedName>
    <definedName name="Z_610E4E31_1CEF_4AF5_B55B_5611076E3DE2_.wvu.FilterData" localSheetId="2" hidden="1">'PROC E to E'!#REF!</definedName>
    <definedName name="Z_613A61CA_9681_450E_AC48_18289CACB57B_.wvu.FilterData" localSheetId="2" hidden="1">'PROC E to E'!$A$1:$N$398</definedName>
    <definedName name="Z_615DD355_EA3E_4B82_BBD8_18533865C0C1_.wvu.FilterData" localSheetId="2" hidden="1">'PROC E to E'!$G$1:$J$24</definedName>
    <definedName name="Z_615E380C_DA3D_476B_A094_603E2F9F5792_.wvu.FilterData" localSheetId="2" hidden="1">'PROC E to E'!#REF!</definedName>
    <definedName name="Z_63D5F4D3_71CB_43CE_9E2F_FFE6E4920E4F_.wvu.FilterData" localSheetId="2" hidden="1">'PROC E to E'!#REF!</definedName>
    <definedName name="Z_63E54734_BF5F_4BD1_8CBC_B8E609298172_.wvu.FilterData" localSheetId="2" hidden="1">'PROC E to E'!#REF!</definedName>
    <definedName name="Z_6453C38F_0B52_4525_9A46_D68C502BB17C_.wvu.FilterData" localSheetId="2" hidden="1">'PROC E to E'!#REF!</definedName>
    <definedName name="Z_651277A0_8E75_41E5_A2EB_F71151E29C81_.wvu.FilterData" localSheetId="2" hidden="1">'PROC E to E'!#REF!</definedName>
    <definedName name="Z_6561E050_960A_4A8C_8B50_CE08C57DFB5B_.wvu.FilterData" localSheetId="2" hidden="1">'PROC E to E'!$A$2:$N$356</definedName>
    <definedName name="Z_65E33C61_0894_45F2_A9D8_6D27C6B11D83_.wvu.FilterData" localSheetId="2" hidden="1">'PROC E to E'!#REF!</definedName>
    <definedName name="Z_670D9A3B_7912_4223_B6FD_DF4B672FC64D_.wvu.FilterData" localSheetId="2" hidden="1">'PROC E to E'!#REF!</definedName>
    <definedName name="Z_67260409_6C87_446D_9BD7_3DF1E4ABF18D_.wvu.FilterData" localSheetId="2" hidden="1">'PROC E to E'!#REF!</definedName>
    <definedName name="Z_6728A155_0923_4192_A071_482FC8A6D609_.wvu.FilterData" localSheetId="2" hidden="1">'PROC E to E'!#REF!</definedName>
    <definedName name="Z_687204D6_46B3_4096_9EEC_202248631932_.wvu.FilterData" localSheetId="2" hidden="1">'PROC E to E'!$A$2:$N$356</definedName>
    <definedName name="Z_68CA06B2_C87E_4C7C_AFC1_06EB3E634F58_.wvu.FilterData" localSheetId="2" hidden="1">'PROC E to E'!$A$1:$N$398</definedName>
    <definedName name="Z_6B300C33_F9DE_4C4F_8E84_105B1E40D545_.wvu.FilterData" localSheetId="2" hidden="1">'PROC E to E'!#REF!</definedName>
    <definedName name="Z_6B3FA196_1243_4D7E_AC52_BEDFF371379E_.wvu.FilterData" localSheetId="2" hidden="1">'PROC E to E'!$G$1:$J$24</definedName>
    <definedName name="Z_6C397036_158A_4412_A2A1_87BE8CEDB519_.wvu.FilterData" localSheetId="2" hidden="1">'PROC E to E'!$A$2:$N$356</definedName>
    <definedName name="Z_700D4FF3_1735_41EC_85FD_1D00A430F9DF_.wvu.FilterData" localSheetId="2" hidden="1">'PROC E to E'!$A$1:$N$398</definedName>
    <definedName name="Z_701BAACB_1DB9_4C9D_9B36_0470FA8515CF_.wvu.FilterData" localSheetId="2" hidden="1">'PROC E to E'!#REF!</definedName>
    <definedName name="Z_703DF6AF_DBE2_49D9_8670_E89534C80852_.wvu.FilterData" localSheetId="2" hidden="1">'PROC E to E'!$A$2:$L$356</definedName>
    <definedName name="Z_70BD243F_BB55_4161_8C8A_F8CAD59E67D7_.wvu.FilterData" localSheetId="2" hidden="1">'PROC E to E'!#REF!</definedName>
    <definedName name="Z_71F880F0_90F2_445E_9FAA_137E400C31E8_.wvu.FilterData" localSheetId="2" hidden="1">'PROC E to E'!$A$2:$N$356</definedName>
    <definedName name="Z_74BAB64E_B06E_4A56_9368_231BA69FD7EB_.wvu.FilterData" localSheetId="2" hidden="1">'PROC E to E'!#REF!</definedName>
    <definedName name="Z_767F1BA2_5DCD_4E83_8761_7E27A3CC5B13_.wvu.FilterData" localSheetId="2" hidden="1">'PROC E to E'!$A$2:$N$356</definedName>
    <definedName name="Z_76AE4A37_4EF9_4D45_8F7A_8E4AF07225AC_.wvu.FilterData" localSheetId="2" hidden="1">'PROC E to E'!#REF!</definedName>
    <definedName name="Z_7760283A_C57A_4ECF_AFE6_8035C76A9285_.wvu.FilterData" localSheetId="2" hidden="1">'PROC E to E'!#REF!</definedName>
    <definedName name="Z_7AC56BE0_4984_4ACC_ADE8_96D33879D108_.wvu.FilterData" localSheetId="2" hidden="1">'PROC E to E'!$A$1:$N$398</definedName>
    <definedName name="Z_7CBF8B02_FC32_4BE0_9584_AA20EC62E6A7_.wvu.FilterData" localSheetId="2" hidden="1">'PROC E to E'!$A$1:$N$398</definedName>
    <definedName name="Z_7CF0C155_7F9D_4CDA_8F98_B3D50A9FFAC9_.wvu.Cols" localSheetId="2" hidden="1">'PROC E to E'!#REF!,'PROC E to E'!#REF!</definedName>
    <definedName name="Z_7CF0C155_7F9D_4CDA_8F98_B3D50A9FFAC9_.wvu.FilterData" localSheetId="2" hidden="1">'PROC E to E'!#REF!</definedName>
    <definedName name="Z_7DCCDADF_3E9C_402C_BC94_2AFCFDC88A59_.wvu.FilterData" localSheetId="2" hidden="1">'PROC E to E'!$A$1:$N$398</definedName>
    <definedName name="Z_7DE21004_0214_464C_A0A0_2E64537A0992_.wvu.FilterData" localSheetId="2" hidden="1">'PROC E to E'!$A$1:$N$398</definedName>
    <definedName name="Z_7EA91223_93D9_48B4_90FC_F294E93BA385_.wvu.FilterData" localSheetId="2" hidden="1">'PROC E to E'!#REF!</definedName>
    <definedName name="Z_7F8F1D3B_9B02_4575_AED1_9FDE8420F729_.wvu.FilterData" localSheetId="2" hidden="1">'PROC E to E'!#REF!</definedName>
    <definedName name="Z_82B5BD35_9C3F_402B_ADD7_B8882B7D9AB7_.wvu.FilterData" localSheetId="2" hidden="1">'PROC E to E'!$G$1:$J$24</definedName>
    <definedName name="Z_864E39DA_A187_4677_88DC_030135B1A616_.wvu.FilterData" localSheetId="2" hidden="1">'PROC E to E'!$G$1:$J$24</definedName>
    <definedName name="Z_88A285D5_80C2_4C7B_AC08_6949FABA4FE4_.wvu.FilterData" localSheetId="2" hidden="1">'PROC E to E'!#REF!</definedName>
    <definedName name="Z_8A462F07_46C3_4E12_BA55_93D499076129_.wvu.FilterData" localSheetId="2" hidden="1">'PROC E to E'!$A$2:$N$356</definedName>
    <definedName name="Z_8B9DC96D_0535_40C2_8DE0_E4BF8A46CAF2_.wvu.FilterData" localSheetId="2" hidden="1">'PROC E to E'!$A$1:$N$398</definedName>
    <definedName name="Z_8C0671EF_45C1_4EDE_A9CB_B69E47DEF009_.wvu.FilterData" localSheetId="2" hidden="1">'PROC E to E'!$A$2:$N$356</definedName>
    <definedName name="Z_8C8717C4_ACEF_421A_AC20_93A3A616F755_.wvu.FilterData" localSheetId="2" hidden="1">'PROC E to E'!#REF!</definedName>
    <definedName name="Z_8E2FF3F3_F636_4DE8_A021_183BA40FCA8A_.wvu.FilterData" localSheetId="2" hidden="1">'PROC E to E'!#REF!</definedName>
    <definedName name="Z_8F234DCB_AE57_473F_81C1_53BA50DD71A2_.wvu.FilterData" localSheetId="2" hidden="1">'PROC E to E'!#REF!</definedName>
    <definedName name="Z_8F820EF6_A7E1_4048_8AB2_87428F05B326_.wvu.FilterData" localSheetId="2" hidden="1">'PROC E to E'!#REF!</definedName>
    <definedName name="Z_8F90114D_E4B8_4061_8C15_46AF72F71CD9_.wvu.FilterData" localSheetId="2" hidden="1">'PROC E to E'!$A$1:$N$398</definedName>
    <definedName name="Z_900EC005_C31E_41BA_BADB_135E57C37002_.wvu.FilterData" localSheetId="2" hidden="1">'PROC E to E'!$A$1:$N$398</definedName>
    <definedName name="Z_914149EB_7F39_4706_B28C_E63A0361705D_.wvu.FilterData" localSheetId="2" hidden="1">'PROC E to E'!$G$1:$J$24</definedName>
    <definedName name="Z_91554790_FFC6_4495_BDB0_C54444386096_.wvu.FilterData" localSheetId="2" hidden="1">'PROC E to E'!#REF!</definedName>
    <definedName name="Z_9172CE8C_EB5C_49AA_8A85_986A9524A36A_.wvu.Cols" localSheetId="2" hidden="1">'PROC E to E'!#REF!,'PROC E to E'!#REF!</definedName>
    <definedName name="Z_9172CE8C_EB5C_49AA_8A85_986A9524A36A_.wvu.FilterData" localSheetId="2" hidden="1">'PROC E to E'!#REF!</definedName>
    <definedName name="Z_9232FC99_6CA1_42FF_8FE6_5C720D89949A_.wvu.FilterData" localSheetId="2" hidden="1">'PROC E to E'!#REF!</definedName>
    <definedName name="Z_92827DBC_9B9D_4B72_8B89_A944196BFDA0_.wvu.FilterData" localSheetId="2" hidden="1">'PROC E to E'!#REF!</definedName>
    <definedName name="Z_933157B6_3437_4978_AEF2_74ADCDE50F12_.wvu.FilterData" localSheetId="2" hidden="1">'PROC E to E'!#REF!</definedName>
    <definedName name="Z_9490FCAF_1E59_4476_BECC_A1695A4650E5_.wvu.FilterData" localSheetId="2" hidden="1">'PROC E to E'!#REF!</definedName>
    <definedName name="Z_9519BCEC_A310_4250_9EA1_1B595609BAB0_.wvu.FilterData" localSheetId="2" hidden="1">'PROC E to E'!#REF!</definedName>
    <definedName name="Z_9699DCB9_D236_4FB6_B649_02F546DDACF7_.wvu.FilterData" localSheetId="2" hidden="1">'PROC E to E'!#REF!</definedName>
    <definedName name="Z_974F7B15_721A_4BFE_85B7_E88237987F7F_.wvu.FilterData" localSheetId="2" hidden="1">'PROC E to E'!#REF!</definedName>
    <definedName name="Z_978E910B_2E53_42C8_AB86_F7FE7B4EFB97_.wvu.Cols" localSheetId="2" hidden="1">'PROC E to E'!$K:$K</definedName>
    <definedName name="Z_978E910B_2E53_42C8_AB86_F7FE7B4EFB97_.wvu.FilterData" localSheetId="2" hidden="1">'PROC E to E'!$A$1:$N$356</definedName>
    <definedName name="Z_978E910B_2E53_42C8_AB86_F7FE7B4EFB97_.wvu.Rows" localSheetId="2" hidden="1">'PROC E to E'!$43:$50</definedName>
    <definedName name="Z_99ABB404_BEEA_43D6_A390_F06EBCA4B604_.wvu.FilterData" localSheetId="2" hidden="1">'PROC E to E'!#REF!</definedName>
    <definedName name="Z_9A395651_F888_43B1_971D_AD971463CA2B_.wvu.FilterData" localSheetId="2" hidden="1">'PROC E to E'!$A$1:$N$356</definedName>
    <definedName name="Z_9A395651_F888_43B1_971D_AD971463CA2B_.wvu.Rows" localSheetId="0" hidden="1">'MEPP Summary'!$2:$56</definedName>
    <definedName name="Z_9ACBE841_18A5_42B7_AADD_3A104A739118_.wvu.FilterData" localSheetId="2" hidden="1">'PROC E to E'!#REF!</definedName>
    <definedName name="Z_9B6B47B5_1309_4E8A_9A6B_CFA1614B446B_.wvu.FilterData" localSheetId="2" hidden="1">'PROC E to E'!$A$1:$N$398</definedName>
    <definedName name="Z_9C116536_69C8_46B3_ACC9_07FDFFCF05B7_.wvu.FilterData" localSheetId="2" hidden="1">'PROC E to E'!#REF!</definedName>
    <definedName name="Z_9C90EAE7_ABD4_47A5_8ACA_4185E8FC025E_.wvu.FilterData" localSheetId="2" hidden="1">'PROC E to E'!#REF!</definedName>
    <definedName name="Z_9D09A2F7_04BB_4C47_8900_A6631E92810E_.wvu.FilterData" localSheetId="2" hidden="1">'PROC E to E'!$A$1:$N$398</definedName>
    <definedName name="Z_9F2C6523_DE47_4535_AC92_1EBD6B04E7A1_.wvu.FilterData" localSheetId="2" hidden="1">'PROC E to E'!#REF!</definedName>
    <definedName name="Z_9F9C721F_0681_4F52_A462_89F95C285503_.wvu.FilterData" localSheetId="2" hidden="1">'PROC E to E'!$A$2:$N$356</definedName>
    <definedName name="Z_A15560F2_FC34_44B7_A451_DA71FB6D30C3_.wvu.FilterData" localSheetId="2" hidden="1">'PROC E to E'!#REF!</definedName>
    <definedName name="Z_A208FDC4_9B6E_4BE8_A63E_4BDD5EB39C8F_.wvu.FilterData" localSheetId="2" hidden="1">'PROC E to E'!$A$1:$N$398</definedName>
    <definedName name="Z_A2924EDE_81AA_43F8_BD38_1915AEBD3469_.wvu.FilterData" localSheetId="2" hidden="1">'PROC E to E'!#REF!</definedName>
    <definedName name="Z_A365704A_B263_45DD_BF9B_594D93F8A64F_.wvu.FilterData" localSheetId="2" hidden="1">'PROC E to E'!$A$1:$N$398</definedName>
    <definedName name="Z_A63DF9BE_C567_4F2B_837C_8455566EB5F0_.wvu.FilterData" localSheetId="2" hidden="1">'PROC E to E'!$A$1:$N$398</definedName>
    <definedName name="Z_A8C6577B_11FE_45CF_A948_9314CDF1E722_.wvu.FilterData" localSheetId="2" hidden="1">'PROC E to E'!$A$1:$N$356</definedName>
    <definedName name="Z_A912EBEB_89FB_4434_B5B9_87F4169E2236_.wvu.FilterData" localSheetId="2" hidden="1">'PROC E to E'!$A$2:$N$356</definedName>
    <definedName name="Z_A91691D1_37D2_4EF0_82A4_0D22F6FBBB64_.wvu.FilterData" localSheetId="2" hidden="1">'PROC E to E'!#REF!</definedName>
    <definedName name="Z_A97EE268_DD6F_4FEC_A031_88445A172CE6_.wvu.FilterData" localSheetId="2" hidden="1">'PROC E to E'!$A$1:$N$398</definedName>
    <definedName name="Z_AA21C5A4_3D9D_4458_ABEE_D82B7BC5D47E_.wvu.FilterData" localSheetId="2" hidden="1">'PROC E to E'!#REF!</definedName>
    <definedName name="Z_ABFAAFE0_6146_4C45_9E69_36008DCCF455_.wvu.Cols" localSheetId="6" hidden="1">'Mepp 19C'!$G:$K</definedName>
    <definedName name="Z_ABFAAFE0_6146_4C45_9E69_36008DCCF455_.wvu.Cols" localSheetId="2" hidden="1">'PROC E to E'!#REF!,'PROC E to E'!#REF!</definedName>
    <definedName name="Z_AF96DBCA_3E3E_427B_B419_5ED9C7BAACCD_.wvu.FilterData" localSheetId="2" hidden="1">'PROC E to E'!#REF!</definedName>
    <definedName name="Z_B0CAC564_9013_4DEE_87CF_DC5960DEEA50_.wvu.FilterData" localSheetId="2" hidden="1">'PROC E to E'!$A$2:$N$356</definedName>
    <definedName name="Z_B1312AA3_DA89_429F_9F87_F063573E14DC_.wvu.FilterData" localSheetId="2" hidden="1">'PROC E to E'!$A$1:$N$398</definedName>
    <definedName name="Z_B3B28BAE_4FE0_4CB5_8D71_16637718A9A8_.wvu.FilterData" localSheetId="2" hidden="1">'PROC E to E'!$A$1:$N$398</definedName>
    <definedName name="Z_B5EC7DA4_AD2A_4822_B625_3415E7119930_.wvu.FilterData" localSheetId="2" hidden="1">'PROC E to E'!$A$1:$N$398</definedName>
    <definedName name="Z_B6FA9A3A_3455_4B9F_B7A3_9AB1ABA6CBDA_.wvu.FilterData" localSheetId="2" hidden="1">'PROC E to E'!#REF!</definedName>
    <definedName name="Z_B7190E42_11F0_4D18_ADA3_A379B148F0C4_.wvu.FilterData" localSheetId="2" hidden="1">'PROC E to E'!$A$2:$N$356</definedName>
    <definedName name="Z_B7B6DD85_A42A_4D27_A8EC_3A3EA1E7764D_.wvu.FilterData" localSheetId="2" hidden="1">'PROC E to E'!#REF!</definedName>
    <definedName name="Z_B87923FF_54D3_46A0_BBC7_0B7DA608A1E0_.wvu.FilterData" localSheetId="2" hidden="1">'PROC E to E'!$A$2:$N$356</definedName>
    <definedName name="Z_BAA648AC_56B1_489E_8189_CBF76C9134BC_.wvu.Cols" localSheetId="2" hidden="1">'PROC E to E'!#REF!,'PROC E to E'!#REF!</definedName>
    <definedName name="Z_BAA648AC_56B1_489E_8189_CBF76C9134BC_.wvu.FilterData" localSheetId="2" hidden="1">'PROC E to E'!#REF!</definedName>
    <definedName name="Z_BC593B90_68D3_46C2_A43C_DC01DC488C86_.wvu.FilterData" localSheetId="2" hidden="1">'PROC E to E'!#REF!</definedName>
    <definedName name="Z_BCA299D7_0DE3_44DA_A208_5D5A94B7BA89_.wvu.FilterData" localSheetId="2" hidden="1">'PROC E to E'!#REF!</definedName>
    <definedName name="Z_BCCA4FAC_B452_4180_A85E_E7452FC3E86C_.wvu.FilterData" localSheetId="2" hidden="1">'PROC E to E'!#REF!</definedName>
    <definedName name="Z_BCDC23E9_1BE6_4398_823B_9D5EE99C5E0F_.wvu.FilterData" localSheetId="2" hidden="1">'PROC E to E'!$A$1:$N$398</definedName>
    <definedName name="Z_BE07D9F9_4949_4608_BB05_C569EA51C993_.wvu.FilterData" localSheetId="2" hidden="1">'PROC E to E'!#REF!</definedName>
    <definedName name="Z_C115C27F_6A10_47BA_AA2E_210F7725CD0B_.wvu.FilterData" localSheetId="2" hidden="1">'PROC E to E'!#REF!</definedName>
    <definedName name="Z_C443EA9A_C1D1_4991_9E9B_553B1C043F60_.wvu.FilterData" localSheetId="2" hidden="1">'PROC E to E'!$A$1:$N$398</definedName>
    <definedName name="Z_C4DC6BC8_87C8_4A76_9748_9458CEB7173C_.wvu.FilterData" localSheetId="2" hidden="1">'PROC E to E'!#REF!</definedName>
    <definedName name="Z_C4F0CD64_D747_4C8E_9E5B_2FF334412F0D_.wvu.FilterData" localSheetId="2" hidden="1">'PROC E to E'!#REF!</definedName>
    <definedName name="Z_C5391A7A_61CB_4E01_A36A_DD35C61D672C_.wvu.FilterData" localSheetId="2" hidden="1">'PROC E to E'!$A$1:$N$398</definedName>
    <definedName name="Z_C65743FD_504A_4727_9138_68D8E96C05CA_.wvu.FilterData" localSheetId="2" hidden="1">'PROC E to E'!#REF!</definedName>
    <definedName name="Z_C7B28B46_7964_46EA_9A3B_7DD2EE0651BB_.wvu.FilterData" localSheetId="2" hidden="1">'PROC E to E'!#REF!</definedName>
    <definedName name="Z_C8CBBAB8_31BB_4568_82CC_E8EA988FDCC8_.wvu.Cols" localSheetId="2" hidden="1">'PROC E to E'!#REF!,'PROC E to E'!#REF!</definedName>
    <definedName name="Z_C950C0DF_7811_4B42_A97C_92095D91EEC6_.wvu.FilterData" localSheetId="2" hidden="1">'PROC E to E'!#REF!</definedName>
    <definedName name="Z_CB5DBDF1_724C_4141_AA38_7FCDCCC88AAD_.wvu.FilterData" localSheetId="2" hidden="1">'PROC E to E'!#REF!</definedName>
    <definedName name="Z_CC0CB6AE_F98E_42C1_B8F8_A0F5F4FA7E98_.wvu.FilterData" localSheetId="2" hidden="1">'PROC E to E'!#REF!</definedName>
    <definedName name="Z_CD5CF7DC_B730_4F39_9DAF_58EA3AC5E6A3_.wvu.FilterData" localSheetId="2" hidden="1">'PROC E to E'!#REF!</definedName>
    <definedName name="Z_CD9A8702_5605_4CDC_BF38_3DC58533B18F_.wvu.FilterData" localSheetId="2" hidden="1">'PROC E to E'!#REF!</definedName>
    <definedName name="Z_CE499786_46B7_4261_BE49_1C561A3F2BE1_.wvu.FilterData" localSheetId="2" hidden="1">'PROC E to E'!#REF!</definedName>
    <definedName name="Z_CE797EF1_BA26_4226_AF39_F4C62F72DA11_.wvu.FilterData" localSheetId="2" hidden="1">'PROC E to E'!#REF!</definedName>
    <definedName name="Z_D0339ADA_5995_4570_A886_12805EB0523A_.wvu.FilterData" localSheetId="2" hidden="1">'PROC E to E'!$G$1:$J$24</definedName>
    <definedName name="Z_D2622231_4F87_4F05_9415_F699053FF2FB_.wvu.FilterData" localSheetId="2" hidden="1">'PROC E to E'!$A$1:$N$398</definedName>
    <definedName name="Z_D3909FE2_54E2_463F_9168_39C42E19F8F5_.wvu.FilterData" localSheetId="2" hidden="1">'PROC E to E'!#REF!</definedName>
    <definedName name="Z_D41C3454_368A_48AC_A320_0CE211FABA1A_.wvu.FilterData" localSheetId="2" hidden="1">'PROC E to E'!$G$1:$J$24</definedName>
    <definedName name="Z_D41C3454_368A_48AC_A320_0CE211FABA1A_.wvu.Rows" localSheetId="0" hidden="1">'MEPP Summary'!$2:$56</definedName>
    <definedName name="Z_D51BA325_E1E8_47C6_9DC7_5525F893F567_.wvu.FilterData" localSheetId="2" hidden="1">'PROC E to E'!$A$1:$N$356</definedName>
    <definedName name="Z_D5570797_1D8A_4C8A_BC74_1C8CC1DDCDDE_.wvu.FilterData" localSheetId="2" hidden="1">'PROC E to E'!#REF!</definedName>
    <definedName name="Z_D589426F_7E8E_4190_B709_48A612400E52_.wvu.FilterData" localSheetId="2" hidden="1">'PROC E to E'!#REF!</definedName>
    <definedName name="Z_D6EB1334_DC98_4657_9EAA_21970B29091F_.wvu.Cols" localSheetId="6" hidden="1">'Mepp 19C'!$G:$K</definedName>
    <definedName name="Z_D6EB1334_DC98_4657_9EAA_21970B29091F_.wvu.Cols" localSheetId="2" hidden="1">'PROC E to E'!#REF!,'PROC E to E'!#REF!</definedName>
    <definedName name="Z_D6EDB204_DA2F_4145_999D_6687D92D6B24_.wvu.FilterData" localSheetId="2" hidden="1">'PROC E to E'!#REF!</definedName>
    <definedName name="Z_D71B568D_006C_4B0D_AA01_35A1F325960A_.wvu.FilterData" localSheetId="2" hidden="1">'PROC E to E'!#REF!</definedName>
    <definedName name="Z_D74B8858_F794_408C_B372_34D197DC3BF0_.wvu.FilterData" localSheetId="2" hidden="1">'PROC E to E'!$A$2:$N$356</definedName>
    <definedName name="Z_D75B564A_EB31_4F24_BF87_57048527E505_.wvu.FilterData" localSheetId="2" hidden="1">'PROC E to E'!$A$1:$N$398</definedName>
    <definedName name="Z_D7EF8DBE_C867_4E82_ABFE_ED0D914BC085_.wvu.Cols" localSheetId="2" hidden="1">'PROC E to E'!#REF!,'PROC E to E'!#REF!</definedName>
    <definedName name="Z_D81E082D_A0CD_4681_99F1_0256AF2527B2_.wvu.FilterData" localSheetId="2" hidden="1">'PROC E to E'!#REF!</definedName>
    <definedName name="Z_D8FF018B_2675_473C_8F23_BC10D35CD6B5_.wvu.Cols" localSheetId="2" hidden="1">'PROC E to E'!#REF!,'PROC E to E'!#REF!</definedName>
    <definedName name="Z_D978A4ED_11A1_4BED_8337_8FC12D8B7266_.wvu.FilterData" localSheetId="2" hidden="1">'PROC E to E'!$A$1:$N$398</definedName>
    <definedName name="Z_D97FF768_193E_4E4A_8E13_0460191F6DA0_.wvu.Cols" localSheetId="2" hidden="1">'PROC E to E'!#REF!,'PROC E to E'!#REF!</definedName>
    <definedName name="Z_D97FF768_193E_4E4A_8E13_0460191F6DA0_.wvu.FilterData" localSheetId="2" hidden="1">'PROC E to E'!#REF!</definedName>
    <definedName name="Z_DA00249A_A935_410F_8D9C_3797C4A33DDF_.wvu.FilterData" localSheetId="2" hidden="1">'PROC E to E'!$A$1:$N$398</definedName>
    <definedName name="Z_DA06AA97_8BC3_4FDA_BE4F_25639BA6C19F_.wvu.FilterData" localSheetId="2" hidden="1">'PROC E to E'!$A$1:$N$398</definedName>
    <definedName name="Z_DC6CC701_F2C1_43C1_8A91_0E34A5B896AC_.wvu.FilterData" localSheetId="2" hidden="1">'PROC E to E'!$A$2:$N$356</definedName>
    <definedName name="Z_DEAD0F7F_78A9_4EE6_9095_9F2BBF372D42_.wvu.FilterData" localSheetId="2" hidden="1">'PROC E to E'!$A$1:$N$398</definedName>
    <definedName name="Z_E04A9A3B_0FC7_4B1D_BAC1_5B14955874D1_.wvu.FilterData" localSheetId="2" hidden="1">'PROC E to E'!$A$2:$N$356</definedName>
    <definedName name="Z_E1A82486_5C86_4516_8990_45798D29B579_.wvu.FilterData" localSheetId="2" hidden="1">'PROC E to E'!#REF!</definedName>
    <definedName name="Z_E2E0DD5C_B042_4167_B8B0_8F2FFE017B38_.wvu.FilterData" localSheetId="2" hidden="1">'PROC E to E'!#REF!</definedName>
    <definedName name="Z_E3280855_8621_484B_A78B_1BFD0112EC3C_.wvu.FilterData" localSheetId="2" hidden="1">'PROC E to E'!#REF!</definedName>
    <definedName name="Z_E4329594_B325_4ECF_A20B_81921EDEB845_.wvu.FilterData" localSheetId="2" hidden="1">'PROC E to E'!#REF!</definedName>
    <definedName name="Z_E471919B_1F80_4BCA_AACA_15065D450F32_.wvu.FilterData" localSheetId="2" hidden="1">'PROC E to E'!#REF!</definedName>
    <definedName name="Z_E5D74198_8CBF_4F22_91F6_5B26FD71690B_.wvu.FilterData" localSheetId="2" hidden="1">'PROC E to E'!#REF!</definedName>
    <definedName name="Z_E5EE8C1F_948C_477D_8549_FB9208982D40_.wvu.FilterData" localSheetId="2" hidden="1">'PROC E to E'!$A$1:$N$398</definedName>
    <definedName name="Z_E607972F_B715_4398_9DF3_1A50DFCC6902_.wvu.FilterData" localSheetId="2" hidden="1">'PROC E to E'!#REF!</definedName>
    <definedName name="Z_E6548201_6590_4115_9A73_B43641D1B189_.wvu.FilterData" localSheetId="2" hidden="1">'PROC E to E'!$A$2:$L$356</definedName>
    <definedName name="Z_E69BFF60_4A97_47E3_A017_AE3B106A543A_.wvu.FilterData" localSheetId="2" hidden="1">'PROC E to E'!$A$1:$N$398</definedName>
    <definedName name="Z_E8CA070D_6AEA_4D83_817A_02966CB09454_.wvu.FilterData" localSheetId="2" hidden="1">'PROC E to E'!#REF!</definedName>
    <definedName name="Z_E9AA8458_71EB_495C_B724_523E15C1AE9B_.wvu.FilterData" localSheetId="2" hidden="1">'PROC E to E'!#REF!</definedName>
    <definedName name="Z_EB1F6C92_01D4_416D_89B8_03205CBE4838_.wvu.FilterData" localSheetId="2" hidden="1">'PROC E to E'!#REF!</definedName>
    <definedName name="Z_EC1437C4_26E0_44A3_A50C_74BE6CD9C2CC_.wvu.FilterData" localSheetId="2" hidden="1">'PROC E to E'!$A$2:$N$356</definedName>
    <definedName name="Z_ECDCF9E2_DA2D_490F_BE8A_CC83A0611313_.wvu.FilterData" localSheetId="2" hidden="1">'PROC E to E'!#REF!</definedName>
    <definedName name="Z_EDC0BEEE_0EEA_4B29_A1D1_E566E7481937_.wvu.FilterData" localSheetId="2" hidden="1">'PROC E to E'!$A$2:$N$356</definedName>
    <definedName name="Z_EE714056_5773_4988_9DE0_264B4FD96F77_.wvu.FilterData" localSheetId="2" hidden="1">'PROC E to E'!#REF!</definedName>
    <definedName name="Z_EF828C81_6402_4987_B8AF_DB2179FCC51A_.wvu.FilterData" localSheetId="2" hidden="1">'PROC E to E'!$A$2:$N$356</definedName>
    <definedName name="Z_EFCCEF64_79CB_45C7_986F_9F93DFCE1AA2_.wvu.FilterData" localSheetId="2" hidden="1">'PROC E to E'!#REF!</definedName>
    <definedName name="Z_F0C40752_745E_4687_A8E2_1DE49D22D325_.wvu.FilterData" localSheetId="2" hidden="1">'PROC E to E'!$A$1:$N$398</definedName>
    <definedName name="Z_F179C56D_3690_48FF_A48C_69FFC12D420F_.wvu.FilterData" localSheetId="2" hidden="1">'PROC E to E'!#REF!</definedName>
    <definedName name="Z_F1904570_663C_4DAE_A734_C61AC6A10CE9_.wvu.Cols" localSheetId="2" hidden="1">'PROC E to E'!#REF!,'PROC E to E'!#REF!</definedName>
    <definedName name="Z_F1904570_663C_4DAE_A734_C61AC6A10CE9_.wvu.FilterData" localSheetId="2" hidden="1">'PROC E to E'!#REF!</definedName>
    <definedName name="Z_F29189E4_A39F_4A72_9B79_8AA516113C3F_.wvu.FilterData" localSheetId="2" hidden="1">'PROC E to E'!#REF!</definedName>
    <definedName name="Z_F2CC3CBC_5A68_4F13_90D9_8558ABAF55B2_.wvu.FilterData" localSheetId="2" hidden="1">'PROC E to E'!$A$2:$N$356</definedName>
    <definedName name="Z_F2DE9104_3276_4A1A_BC7F_924FF4619744_.wvu.FilterData" localSheetId="2" hidden="1">'PROC E to E'!$A$1:$N$398</definedName>
    <definedName name="Z_F432F4D7_EBD5_49F7_98A4_44B79DF883C0_.wvu.FilterData" localSheetId="2" hidden="1">'PROC E to E'!#REF!</definedName>
    <definedName name="Z_F4501A03_CAFB_496E_8A38_F1A0FA74BF19_.wvu.FilterData" localSheetId="2" hidden="1">'PROC E to E'!#REF!</definedName>
    <definedName name="Z_F5F241CF_4A3E_4FE9_A644_77C3CBF3BE38_.wvu.Cols" localSheetId="6" hidden="1">'Mepp 19C'!$G:$K</definedName>
    <definedName name="Z_F5F241CF_4A3E_4FE9_A644_77C3CBF3BE38_.wvu.Cols" localSheetId="2" hidden="1">'PROC E to E'!#REF!,'PROC E to E'!#REF!</definedName>
    <definedName name="Z_F5F241CF_4A3E_4FE9_A644_77C3CBF3BE38_.wvu.FilterData" localSheetId="2" hidden="1">'PROC E to E'!#REF!</definedName>
    <definedName name="Z_F68EA4C9_8529_4380_842E_EAB75C91BD55_.wvu.FilterData" localSheetId="2" hidden="1">'PROC E to E'!#REF!</definedName>
    <definedName name="Z_F702A115_C47A_4176_8571_F8DA12E141F0_.wvu.FilterData" localSheetId="2" hidden="1">'PROC E to E'!#REF!</definedName>
    <definedName name="Z_F7892114_F82E_44BC_8B8F_FDB8943E879B_.wvu.FilterData" localSheetId="2" hidden="1">'PROC E to E'!#REF!</definedName>
    <definedName name="Z_F7F7366C_7843_4FB1_BD81_8B7C56972371_.wvu.FilterData" localSheetId="2" hidden="1">'PROC E to E'!#REF!</definedName>
    <definedName name="Z_F9C549F8_858B_424C_A00B_E89F584F456D_.wvu.Cols" localSheetId="2" hidden="1">'PROC E to E'!#REF!,'PROC E to E'!#REF!</definedName>
    <definedName name="Z_F9D490C4_9DCE_4496_91BC_9D4C3F254804_.wvu.FilterData" localSheetId="2" hidden="1">'PROC E to E'!#REF!</definedName>
    <definedName name="Z_FA4BA6CB_171D_4F1C_808A_D30FCA02BF05_.wvu.FilterData" localSheetId="2" hidden="1">'PROC E to E'!$A$2:$N$356</definedName>
    <definedName name="Z_FABEE0C9_C8BB_49E7_BC29_927623A6B194_.wvu.FilterData" localSheetId="2" hidden="1">'PROC E to E'!#REF!</definedName>
    <definedName name="Z_FBB286A5_389E_4089_BEB5_D927F8E1D943_.wvu.FilterData" localSheetId="2" hidden="1">'PROC E to E'!$A$2:$N$356</definedName>
    <definedName name="Z_FE1348B5_FC30_4D5E_830C_3DC91F3AEDA1_.wvu.FilterData" localSheetId="2" hidden="1">'PROC E to E'!$A$1:$N$398</definedName>
    <definedName name="Z_FEE7C29A_AC3D_4DB2_9C5E_5ADD3F99979E_.wvu.FilterData" localSheetId="2" hidden="1">'PROC E to E'!#REF!</definedName>
    <definedName name="Z_FFFCB44B_67C1_46DF_9594_C7B77FC1A2CF_.wvu.FilterData" localSheetId="2" hidden="1">'PROC E to E'!$A$2:$N$356</definedName>
  </definedNames>
  <calcPr calcId="191029"/>
  <customWorkbookViews>
    <customWorkbookView name="Peterson, Cindy PEBA - Personal View" guid="{978E910B-2E53-42C8-AB86-F7FE7B4EFB97}" mergeInterval="0" personalView="1" maximized="1" xWindow="-8" yWindow="-8" windowWidth="1696" windowHeight="1026" activeSheetId="3"/>
    <customWorkbookView name="Belanger, Richard PEBA - Personal View" guid="{9A395651-F888-43B1-971D-AD971463CA2B}" mergeInterval="0" personalView="1" maximized="1" xWindow="1912" yWindow="-4" windowWidth="1696" windowHeight="1026" activeSheetId="3"/>
    <customWorkbookView name="Wiegers, Pana PEBA - Personal View" guid="{D41C3454-368A-48AC-A320-0CE211FABA1A}" mergeInterval="0" personalView="1" maximized="1" xWindow="1672" yWindow="-8" windowWidth="1696" windowHeight="1026" activeSheetId="3"/>
    <customWorkbookView name="Syed, Shahabuddin PEBA - Personal View" guid="{06B6F526-39A9-4C68-AA81-B3DA77A3E417}" mergeInterval="0" personalView="1" maximized="1" xWindow="-1928" yWindow="-294" windowWidth="1936" windowHeight="1056" activeSheetId="3"/>
    <customWorkbookView name="Patel, Ravija PEBA - Personal View" guid="{0B6B0A62-2E94-4121-B1D4-E1B39461561B}" mergeInterval="0" personalView="1" maximized="1" xWindow="-1688" yWindow="-127" windowWidth="1696" windowHeight="1026" activeSheetId="2"/>
    <customWorkbookView name="Stevenson, Kim PEBA - Personal View" guid="{57865303-FF8C-4051-B637-DC311F943E90}" mergeInterval="0" personalView="1" maximized="1" xWindow="-8" yWindow="-8" windowWidth="1696" windowHeight="1026" activeSheetId="3"/>
    <customWorkbookView name="Sehgal, Sonu PEBA - Personal View" guid="{41B5E1E6-D81D-4418-90CF-068605595801}" mergeInterval="0" personalView="1" maximized="1" xWindow="-8" yWindow="-8" windowWidth="1696" windowHeight="1026" activeSheetId="3"/>
    <customWorkbookView name="Peterson, Rhonda PEBA - Personal View" guid="{02F1DCA0-C356-49E7-A3FC-1BC0A4E710CB}" mergeInterval="0" personalView="1" maximized="1" xWindow="-1689" yWindow="12" windowWidth="1698" windowHeight="1018" activeSheetId="1"/>
    <customWorkbookView name="Anderson, Brittany PEBA - Personal View" guid="{D97FF768-193E-4E4A-8E13-0460191F6DA0}" mergeInterval="0" personalView="1" maximized="1" xWindow="-8" yWindow="-8" windowWidth="1696" windowHeight="1026" activeSheetId="3"/>
    <customWorkbookView name="Klotz, Janine PEBA - Personal View" guid="{56D17783-CFB7-4892-B20E-C9D7BF4B61FD}" mergeInterval="0" personalView="1" maximized="1" xWindow="1672" yWindow="-8" windowWidth="1696" windowHeight="1026" activeSheetId="3"/>
    <customWorkbookView name="Kosh, Brittney PEBA - Personal View" guid="{50E38E47-C876-4D71-966B-39A10C8344FC}" mergeInterval="0" personalView="1" maximized="1" xWindow="1672" yWindow="-8" windowWidth="1696" windowHeight="1026" activeSheetId="3"/>
    <customWorkbookView name="Dunga, Kumar PEBA - Personal View" guid="{7CF0C155-7F9D-4CDA-8F98-B3D50A9FFAC9}" mergeInterval="0" personalView="1" maximized="1" xWindow="-8" yWindow="-8" windowWidth="1696" windowHeight="1026" activeSheetId="3"/>
    <customWorkbookView name="Glowa, Darlene PEBA - Personal View" guid="{F1904570-663C-4DAE-A734-C61AC6A10CE9}" mergeInterval="0" personalView="1" maximized="1" xWindow="-1928" yWindow="-133" windowWidth="1936" windowHeight="1176" activeSheetId="3"/>
    <customWorkbookView name="Marcelino, Rosario PEBA - Personal View" guid="{F5F241CF-4A3E-4FE9-A644-77C3CBF3BE38}" mergeInterval="0" personalView="1" maximized="1" xWindow="2391" yWindow="24" windowWidth="2118" windowHeight="1281" activeSheetId="3"/>
    <customWorkbookView name="Palla, Kathyayini PEBA - Personal View" guid="{D8FF018B-2675-473C-8F23-BC10D35CD6B5}" mergeInterval="0" personalView="1" maximized="1" xWindow="1672" yWindow="-8" windowWidth="1696" windowHeight="1026" activeSheetId="7"/>
    <customWorkbookView name="Srivastava, Ujjawal PEBA - Personal View" guid="{F9C549F8-858B-424C-A00B-E89F584F456D}" mergeInterval="0" personalView="1" maximized="1" xWindow="-1688" yWindow="100" windowWidth="1696" windowHeight="1026" activeSheetId="3"/>
    <customWorkbookView name="Sukenik, Jordan PEBA - Personal View" guid="{ABFAAFE0-6146-4C45-9E69-36008DCCF455}" mergeInterval="0" personalView="1" maximized="1" xWindow="1672" yWindow="-8" windowWidth="1696" windowHeight="1026" activeSheetId="1"/>
    <customWorkbookView name="Verwaard, Jeroen PEBA - Personal View" guid="{009AB0FD-D685-4BD2-905D-894644B94BC3}" mergeInterval="0" personalView="1" maximized="1" xWindow="-8" yWindow="-8" windowWidth="1696" windowHeight="1026" activeSheetId="7"/>
    <customWorkbookView name="St. Onge, Derek PEBA - Personal View" guid="{2E6632C8-2E91-440E-80F5-7B95AB8037F5}" mergeInterval="0" personalView="1" maximized="1" xWindow="1672" yWindow="-8" windowWidth="1696" windowHeight="1026" activeSheetId="10"/>
    <customWorkbookView name="Britton, Sheryl PEBA - Personal View" guid="{D6EB1334-DC98-4657-9EAA-21970B29091F}" mergeInterval="0" personalView="1" maximized="1" xWindow="-9" yWindow="-9" windowWidth="1938" windowHeight="1048" activeSheetId="7"/>
    <customWorkbookView name="Noels, Regina PEBA - Personal View" guid="{D7EF8DBE-C867-4E82-ABFE-ED0D914BC085}" mergeInterval="0" personalView="1" maximized="1" xWindow="-8" yWindow="-8" windowWidth="1696" windowHeight="1026" activeSheetId="7"/>
    <customWorkbookView name="Sohal, Raman PEBA - Personal View" guid="{371DCA25-3BEB-475B-ACED-45DCA1917255}" mergeInterval="0" personalView="1" maximized="1" xWindow="1672" yWindow="-8" windowWidth="1696" windowHeight="1026" activeSheetId="3"/>
    <customWorkbookView name="Kirkpatrick, Penny PEBA - Personal View" guid="{3D0F17A1-A124-4BB4-96D5-608B2620097B}" mergeInterval="0" personalView="1" maximized="1" xWindow="1672" yWindow="-8" windowWidth="1696" windowHeight="1026" activeSheetId="3"/>
    <customWorkbookView name="Love, Michelle PEBA - Personal View" guid="{C8CBBAB8-31BB-4568-82CC-E8EA988FDCC8}" mergeInterval="0" personalView="1" maximized="1" xWindow="-9" yWindow="-9" windowWidth="1938" windowHeight="1048" activeSheetId="3"/>
    <customWorkbookView name="Paul, Richard PEBA - Personal View" guid="{9172CE8C-EB5C-49AA-8A85-986A9524A36A}" mergeInterval="0" personalView="1" maximized="1" xWindow="-8" yWindow="-8" windowWidth="1696" windowHeight="1026" activeSheetId="3"/>
    <customWorkbookView name="Signo-Kim, Karlyn PEBA - Personal View" guid="{BAA648AC-56B1-489E-8189-CBF76C9134BC}" mergeInterval="0" personalView="1" maximized="1" xWindow="1677" yWindow="-8" windowWidth="1696" windowHeight="1026" activeSheetId="3"/>
    <customWorkbookView name="Liu, Jessie PEBA - Personal View" guid="{F0C40752-745E-4687-A8E2-1DE49D22D325}" mergeInterval="0" personalView="1" maximized="1" xWindow="-12" yWindow="-12" windowWidth="1944" windowHeight="1034" activeSheetId="3"/>
    <customWorkbookView name="Patel, Mayuri PEBA - Personal View" guid="{6728A155-0923-4192-A071-482FC8A6D609}" mergeInterval="0" personalView="1" maximized="1" xWindow="-8" yWindow="-8" windowWidth="1936" windowHeight="1176" activeSheetId="2"/>
    <customWorkbookView name="McLaughlin, Andrew PEBA - Personal View" guid="{8F90114D-E4B8-4061-8C15-46AF72F71CD9}" mergeInterval="0" personalView="1" maximized="1" xWindow="1912" yWindow="-8" windowWidth="1696" windowHeight="1026" activeSheetId="3" showComments="commIndAndComment"/>
    <customWorkbookView name="Yusuf, Mohammad PEBA - Personal View" guid="{1B097AA2-400F-41D3-950E-4C056858C068}" mergeInterval="0" personalView="1" maximized="1" xWindow="-1688" yWindow="27" windowWidth="1696" windowHeight="1026" activeSheetId="3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C9" i="2"/>
  <c r="C8" i="2"/>
  <c r="C7" i="2"/>
  <c r="C6" i="2"/>
  <c r="C5" i="2"/>
  <c r="C11" i="2" l="1"/>
  <c r="D10" i="2" s="1"/>
  <c r="D5" i="2" l="1"/>
  <c r="D7" i="2"/>
  <c r="D9" i="2"/>
  <c r="D6" i="2"/>
  <c r="D8" i="2"/>
  <c r="F87" i="1"/>
  <c r="F6" i="2" l="1"/>
  <c r="F9" i="2"/>
  <c r="D11" i="2"/>
  <c r="G87" i="1"/>
  <c r="D87" i="1" l="1"/>
  <c r="D107" i="1"/>
  <c r="I107" i="1" l="1"/>
  <c r="H107" i="1"/>
  <c r="E107" i="1"/>
  <c r="F107" i="1"/>
  <c r="G107" i="1"/>
  <c r="I106" i="1"/>
  <c r="H106" i="1"/>
  <c r="G106" i="1"/>
  <c r="F106" i="1"/>
  <c r="E106" i="1"/>
  <c r="D106" i="1"/>
  <c r="I105" i="1"/>
  <c r="H105" i="1"/>
  <c r="G105" i="1"/>
  <c r="F105" i="1"/>
  <c r="E105" i="1"/>
  <c r="D105" i="1"/>
  <c r="I104" i="1"/>
  <c r="H104" i="1"/>
  <c r="G104" i="1"/>
  <c r="F104" i="1"/>
  <c r="E104" i="1"/>
  <c r="D104" i="1"/>
  <c r="I103" i="1"/>
  <c r="H103" i="1"/>
  <c r="G103" i="1"/>
  <c r="F103" i="1"/>
  <c r="E103" i="1"/>
  <c r="D103" i="1"/>
  <c r="I102" i="1"/>
  <c r="H102" i="1"/>
  <c r="G102" i="1"/>
  <c r="F102" i="1"/>
  <c r="E102" i="1"/>
  <c r="D102" i="1"/>
  <c r="I101" i="1"/>
  <c r="H101" i="1"/>
  <c r="G101" i="1"/>
  <c r="F101" i="1"/>
  <c r="E101" i="1"/>
  <c r="D101" i="1"/>
  <c r="I100" i="1"/>
  <c r="H100" i="1"/>
  <c r="G100" i="1"/>
  <c r="F100" i="1"/>
  <c r="E100" i="1"/>
  <c r="D100" i="1"/>
  <c r="I99" i="1"/>
  <c r="H99" i="1"/>
  <c r="G99" i="1"/>
  <c r="F99" i="1"/>
  <c r="E99" i="1"/>
  <c r="D99" i="1"/>
  <c r="I98" i="1"/>
  <c r="H98" i="1"/>
  <c r="G98" i="1"/>
  <c r="F98" i="1"/>
  <c r="E98" i="1"/>
  <c r="D98" i="1"/>
  <c r="I97" i="1"/>
  <c r="H97" i="1"/>
  <c r="G97" i="1"/>
  <c r="F97" i="1"/>
  <c r="E97" i="1"/>
  <c r="D97" i="1"/>
  <c r="I96" i="1"/>
  <c r="H96" i="1"/>
  <c r="G96" i="1"/>
  <c r="F96" i="1"/>
  <c r="E96" i="1"/>
  <c r="D96" i="1"/>
  <c r="I95" i="1"/>
  <c r="H95" i="1"/>
  <c r="G95" i="1"/>
  <c r="F95" i="1"/>
  <c r="E95" i="1"/>
  <c r="D95" i="1"/>
  <c r="I94" i="1"/>
  <c r="H94" i="1"/>
  <c r="G94" i="1"/>
  <c r="F94" i="1"/>
  <c r="E94" i="1"/>
  <c r="D94" i="1"/>
  <c r="I93" i="1"/>
  <c r="H93" i="1"/>
  <c r="G93" i="1"/>
  <c r="F93" i="1"/>
  <c r="E93" i="1"/>
  <c r="D93" i="1"/>
  <c r="I92" i="1"/>
  <c r="H92" i="1"/>
  <c r="G92" i="1"/>
  <c r="F92" i="1"/>
  <c r="E92" i="1"/>
  <c r="D92" i="1"/>
  <c r="I91" i="1"/>
  <c r="H91" i="1"/>
  <c r="G91" i="1"/>
  <c r="F91" i="1"/>
  <c r="E91" i="1"/>
  <c r="D91" i="1"/>
  <c r="I90" i="1"/>
  <c r="H90" i="1"/>
  <c r="G90" i="1"/>
  <c r="F90" i="1"/>
  <c r="E90" i="1"/>
  <c r="D90" i="1"/>
  <c r="I80" i="1"/>
  <c r="H80" i="1"/>
  <c r="G80" i="1"/>
  <c r="F80" i="1"/>
  <c r="E80" i="1"/>
  <c r="D80" i="1"/>
  <c r="I81" i="1" l="1"/>
  <c r="H81" i="1"/>
  <c r="G81" i="1"/>
  <c r="F81" i="1"/>
  <c r="E81" i="1"/>
  <c r="D81" i="1"/>
  <c r="I89" i="1" l="1"/>
  <c r="H89" i="1"/>
  <c r="G89" i="1"/>
  <c r="F89" i="1"/>
  <c r="E89" i="1"/>
  <c r="D89" i="1"/>
  <c r="E88" i="1"/>
  <c r="I88" i="1"/>
  <c r="H88" i="1"/>
  <c r="G88" i="1"/>
  <c r="F88" i="1"/>
  <c r="D88" i="1"/>
  <c r="I87" i="1"/>
  <c r="H87" i="1"/>
  <c r="E87" i="1"/>
  <c r="I86" i="1"/>
  <c r="H86" i="1"/>
  <c r="G86" i="1"/>
  <c r="F86" i="1"/>
  <c r="E86" i="1"/>
  <c r="D86" i="1"/>
  <c r="I85" i="1"/>
  <c r="H85" i="1"/>
  <c r="G85" i="1"/>
  <c r="F85" i="1"/>
  <c r="E85" i="1"/>
  <c r="D85" i="1"/>
  <c r="D84" i="1"/>
  <c r="E84" i="1"/>
  <c r="F84" i="1"/>
  <c r="G84" i="1"/>
  <c r="H84" i="1"/>
  <c r="I84" i="1"/>
  <c r="I52" i="1" l="1"/>
  <c r="H52" i="1"/>
  <c r="G52" i="1"/>
  <c r="F52" i="1"/>
  <c r="E52" i="1"/>
  <c r="D52" i="1"/>
  <c r="I53" i="1"/>
  <c r="H53" i="1"/>
  <c r="G53" i="1"/>
  <c r="F53" i="1"/>
  <c r="E53" i="1"/>
  <c r="D53" i="1"/>
  <c r="I32" i="1" l="1"/>
  <c r="H32" i="1"/>
  <c r="G32" i="1"/>
  <c r="F32" i="1"/>
  <c r="E32" i="1"/>
  <c r="D32" i="1"/>
  <c r="I31" i="1"/>
  <c r="H31" i="1"/>
  <c r="G31" i="1"/>
  <c r="F31" i="1"/>
  <c r="E31" i="1"/>
  <c r="D31" i="1"/>
  <c r="I23" i="1"/>
  <c r="H23" i="1"/>
  <c r="G23" i="1"/>
  <c r="F23" i="1"/>
  <c r="E23" i="1"/>
  <c r="D23" i="1"/>
  <c r="D12" i="1"/>
  <c r="D69" i="1"/>
  <c r="D65" i="1"/>
  <c r="D8" i="1"/>
  <c r="I83" i="1"/>
  <c r="H83" i="1"/>
  <c r="G83" i="1"/>
  <c r="F83" i="1"/>
  <c r="E83" i="1"/>
  <c r="D83" i="1"/>
  <c r="I82" i="1"/>
  <c r="H82" i="1"/>
  <c r="G82" i="1"/>
  <c r="F82" i="1"/>
  <c r="E82" i="1"/>
  <c r="D82" i="1"/>
  <c r="I79" i="1"/>
  <c r="H79" i="1"/>
  <c r="G79" i="1"/>
  <c r="F79" i="1"/>
  <c r="E79" i="1"/>
  <c r="D79" i="1"/>
  <c r="I78" i="1"/>
  <c r="H78" i="1"/>
  <c r="G78" i="1"/>
  <c r="F78" i="1"/>
  <c r="E78" i="1"/>
  <c r="D78" i="1"/>
  <c r="I77" i="1"/>
  <c r="H77" i="1"/>
  <c r="G77" i="1"/>
  <c r="F77" i="1"/>
  <c r="E77" i="1"/>
  <c r="D77" i="1"/>
  <c r="I76" i="1"/>
  <c r="H76" i="1"/>
  <c r="G76" i="1"/>
  <c r="F76" i="1"/>
  <c r="E76" i="1"/>
  <c r="D76" i="1"/>
  <c r="I75" i="1"/>
  <c r="H75" i="1"/>
  <c r="G75" i="1"/>
  <c r="F75" i="1"/>
  <c r="E75" i="1"/>
  <c r="D75" i="1"/>
  <c r="I74" i="1"/>
  <c r="H74" i="1"/>
  <c r="G74" i="1"/>
  <c r="F74" i="1"/>
  <c r="E74" i="1"/>
  <c r="D74" i="1"/>
  <c r="I73" i="1"/>
  <c r="H73" i="1"/>
  <c r="G73" i="1"/>
  <c r="F73" i="1"/>
  <c r="E73" i="1"/>
  <c r="D73" i="1"/>
  <c r="I72" i="1"/>
  <c r="H72" i="1"/>
  <c r="G72" i="1"/>
  <c r="F72" i="1"/>
  <c r="E72" i="1"/>
  <c r="D72" i="1"/>
  <c r="I71" i="1"/>
  <c r="H71" i="1"/>
  <c r="G71" i="1"/>
  <c r="F71" i="1"/>
  <c r="E71" i="1"/>
  <c r="D71" i="1"/>
  <c r="I70" i="1"/>
  <c r="H70" i="1"/>
  <c r="G70" i="1"/>
  <c r="F70" i="1"/>
  <c r="E70" i="1"/>
  <c r="D70" i="1"/>
  <c r="I69" i="1"/>
  <c r="H69" i="1"/>
  <c r="G69" i="1"/>
  <c r="F69" i="1"/>
  <c r="E69" i="1"/>
  <c r="I68" i="1"/>
  <c r="H68" i="1"/>
  <c r="G68" i="1"/>
  <c r="F68" i="1"/>
  <c r="E68" i="1"/>
  <c r="D68" i="1"/>
  <c r="I67" i="1"/>
  <c r="H67" i="1"/>
  <c r="G67" i="1"/>
  <c r="F67" i="1"/>
  <c r="E67" i="1"/>
  <c r="D67" i="1"/>
  <c r="I66" i="1"/>
  <c r="H66" i="1"/>
  <c r="G66" i="1"/>
  <c r="F66" i="1"/>
  <c r="E66" i="1"/>
  <c r="D66" i="1"/>
  <c r="I65" i="1"/>
  <c r="H65" i="1"/>
  <c r="G65" i="1"/>
  <c r="F65" i="1"/>
  <c r="E65" i="1"/>
  <c r="J79" i="1" l="1"/>
  <c r="J95" i="1"/>
  <c r="J101" i="1"/>
  <c r="J96" i="1"/>
  <c r="J100" i="1"/>
  <c r="J104" i="1"/>
  <c r="J98" i="1"/>
  <c r="J102" i="1"/>
  <c r="J106" i="1"/>
  <c r="I108" i="1"/>
  <c r="J66" i="1"/>
  <c r="J67" i="1"/>
  <c r="J68" i="1"/>
  <c r="J69" i="1"/>
  <c r="J70" i="1"/>
  <c r="J72" i="1"/>
  <c r="J73" i="1"/>
  <c r="J74" i="1"/>
  <c r="J76" i="1"/>
  <c r="J78" i="1"/>
  <c r="J81" i="1"/>
  <c r="J83" i="1"/>
  <c r="J85" i="1"/>
  <c r="J87" i="1"/>
  <c r="J90" i="1"/>
  <c r="J92" i="1"/>
  <c r="J93" i="1"/>
  <c r="J94" i="1"/>
  <c r="E108" i="1"/>
  <c r="J65" i="1"/>
  <c r="J71" i="1"/>
  <c r="J75" i="1"/>
  <c r="J77" i="1"/>
  <c r="J82" i="1"/>
  <c r="J84" i="1"/>
  <c r="J86" i="1"/>
  <c r="J88" i="1"/>
  <c r="J80" i="1"/>
  <c r="J89" i="1"/>
  <c r="J91" i="1"/>
  <c r="J97" i="1"/>
  <c r="J99" i="1"/>
  <c r="J103" i="1"/>
  <c r="J105" i="1"/>
  <c r="J107" i="1"/>
  <c r="H108" i="1"/>
  <c r="F108" i="1"/>
  <c r="G108" i="1"/>
  <c r="D108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0" i="1"/>
  <c r="I29" i="1"/>
  <c r="I28" i="1"/>
  <c r="I27" i="1"/>
  <c r="I26" i="1"/>
  <c r="I25" i="1"/>
  <c r="I24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J108" i="1" l="1"/>
  <c r="I54" i="1"/>
  <c r="J32" i="1" l="1"/>
  <c r="H51" i="1" l="1"/>
  <c r="G51" i="1"/>
  <c r="F51" i="1"/>
  <c r="E51" i="1"/>
  <c r="D51" i="1"/>
  <c r="J51" i="1" l="1"/>
  <c r="J53" i="1" l="1"/>
  <c r="H27" i="1"/>
  <c r="E27" i="1"/>
  <c r="F27" i="1"/>
  <c r="G27" i="1"/>
  <c r="D27" i="1"/>
  <c r="J27" i="1" l="1"/>
  <c r="F9" i="1"/>
  <c r="F8" i="1" l="1"/>
  <c r="J52" i="1" l="1"/>
  <c r="H49" i="1"/>
  <c r="H50" i="1"/>
  <c r="G50" i="1"/>
  <c r="F50" i="1"/>
  <c r="E50" i="1"/>
  <c r="D50" i="1"/>
  <c r="G49" i="1"/>
  <c r="F49" i="1"/>
  <c r="E49" i="1"/>
  <c r="D49" i="1"/>
  <c r="H48" i="1"/>
  <c r="G48" i="1"/>
  <c r="F48" i="1"/>
  <c r="E48" i="1"/>
  <c r="D48" i="1"/>
  <c r="H47" i="1"/>
  <c r="G47" i="1"/>
  <c r="F47" i="1"/>
  <c r="E47" i="1"/>
  <c r="D47" i="1"/>
  <c r="H46" i="1"/>
  <c r="G46" i="1"/>
  <c r="F46" i="1"/>
  <c r="E46" i="1"/>
  <c r="D46" i="1"/>
  <c r="H45" i="1"/>
  <c r="G45" i="1"/>
  <c r="F45" i="1"/>
  <c r="E45" i="1"/>
  <c r="D45" i="1"/>
  <c r="H44" i="1"/>
  <c r="G44" i="1"/>
  <c r="F44" i="1"/>
  <c r="E44" i="1"/>
  <c r="D44" i="1"/>
  <c r="D43" i="1"/>
  <c r="H43" i="1"/>
  <c r="G43" i="1"/>
  <c r="F43" i="1"/>
  <c r="E43" i="1"/>
  <c r="H42" i="1"/>
  <c r="G42" i="1"/>
  <c r="F42" i="1"/>
  <c r="E42" i="1"/>
  <c r="D42" i="1"/>
  <c r="H41" i="1"/>
  <c r="G41" i="1"/>
  <c r="F41" i="1"/>
  <c r="E41" i="1"/>
  <c r="D41" i="1"/>
  <c r="H40" i="1"/>
  <c r="G40" i="1"/>
  <c r="F40" i="1"/>
  <c r="E40" i="1"/>
  <c r="D40" i="1"/>
  <c r="H39" i="1"/>
  <c r="G39" i="1"/>
  <c r="F39" i="1"/>
  <c r="E39" i="1"/>
  <c r="D39" i="1"/>
  <c r="H38" i="1"/>
  <c r="G38" i="1"/>
  <c r="F38" i="1"/>
  <c r="E38" i="1"/>
  <c r="D38" i="1"/>
  <c r="H37" i="1"/>
  <c r="G37" i="1"/>
  <c r="F37" i="1"/>
  <c r="E37" i="1"/>
  <c r="D37" i="1"/>
  <c r="H36" i="1"/>
  <c r="G36" i="1"/>
  <c r="F36" i="1"/>
  <c r="E36" i="1"/>
  <c r="D36" i="1"/>
  <c r="H35" i="1"/>
  <c r="G35" i="1"/>
  <c r="F35" i="1"/>
  <c r="E35" i="1"/>
  <c r="D35" i="1"/>
  <c r="H34" i="1"/>
  <c r="G34" i="1"/>
  <c r="F34" i="1"/>
  <c r="E34" i="1"/>
  <c r="D34" i="1"/>
  <c r="H33" i="1"/>
  <c r="G33" i="1"/>
  <c r="F33" i="1"/>
  <c r="E33" i="1"/>
  <c r="D33" i="1"/>
  <c r="H30" i="1"/>
  <c r="G30" i="1"/>
  <c r="F30" i="1"/>
  <c r="D30" i="1"/>
  <c r="E30" i="1"/>
  <c r="J38" i="1" l="1"/>
  <c r="J31" i="1"/>
  <c r="J44" i="1"/>
  <c r="J37" i="1"/>
  <c r="J49" i="1"/>
  <c r="J43" i="1"/>
  <c r="J42" i="1"/>
  <c r="J35" i="1"/>
  <c r="J41" i="1"/>
  <c r="J47" i="1"/>
  <c r="J34" i="1"/>
  <c r="J40" i="1"/>
  <c r="J46" i="1"/>
  <c r="J33" i="1"/>
  <c r="J39" i="1"/>
  <c r="J45" i="1"/>
  <c r="J50" i="1"/>
  <c r="J30" i="1"/>
  <c r="J36" i="1"/>
  <c r="J48" i="1"/>
  <c r="H29" i="1"/>
  <c r="G29" i="1"/>
  <c r="F29" i="1"/>
  <c r="E29" i="1"/>
  <c r="D29" i="1"/>
  <c r="H28" i="1"/>
  <c r="G28" i="1"/>
  <c r="F28" i="1"/>
  <c r="E28" i="1"/>
  <c r="D28" i="1"/>
  <c r="H26" i="1"/>
  <c r="G26" i="1"/>
  <c r="F26" i="1"/>
  <c r="E26" i="1"/>
  <c r="D26" i="1"/>
  <c r="H25" i="1"/>
  <c r="G25" i="1"/>
  <c r="F25" i="1"/>
  <c r="E25" i="1"/>
  <c r="D25" i="1"/>
  <c r="H24" i="1"/>
  <c r="G24" i="1"/>
  <c r="F24" i="1"/>
  <c r="E24" i="1"/>
  <c r="D24" i="1"/>
  <c r="J23" i="1"/>
  <c r="H22" i="1"/>
  <c r="G22" i="1"/>
  <c r="F22" i="1"/>
  <c r="E22" i="1"/>
  <c r="D22" i="1"/>
  <c r="H21" i="1"/>
  <c r="G21" i="1"/>
  <c r="F21" i="1"/>
  <c r="E21" i="1"/>
  <c r="D21" i="1"/>
  <c r="H20" i="1"/>
  <c r="G20" i="1"/>
  <c r="F20" i="1"/>
  <c r="E20" i="1"/>
  <c r="D20" i="1"/>
  <c r="H19" i="1"/>
  <c r="G19" i="1"/>
  <c r="F19" i="1"/>
  <c r="D19" i="1"/>
  <c r="E19" i="1"/>
  <c r="H18" i="1"/>
  <c r="G18" i="1"/>
  <c r="F18" i="1"/>
  <c r="E18" i="1"/>
  <c r="D18" i="1"/>
  <c r="H17" i="1"/>
  <c r="G17" i="1"/>
  <c r="F17" i="1"/>
  <c r="E17" i="1"/>
  <c r="D17" i="1"/>
  <c r="H16" i="1"/>
  <c r="G16" i="1"/>
  <c r="F16" i="1"/>
  <c r="E16" i="1"/>
  <c r="D16" i="1"/>
  <c r="H15" i="1"/>
  <c r="G15" i="1"/>
  <c r="F15" i="1"/>
  <c r="D15" i="1"/>
  <c r="E15" i="1"/>
  <c r="J18" i="1" l="1"/>
  <c r="J24" i="1"/>
  <c r="J15" i="1"/>
  <c r="J17" i="1"/>
  <c r="J16" i="1"/>
  <c r="J22" i="1"/>
  <c r="J29" i="1"/>
  <c r="J21" i="1"/>
  <c r="J28" i="1"/>
  <c r="J20" i="1"/>
  <c r="J26" i="1"/>
  <c r="J19" i="1"/>
  <c r="J25" i="1"/>
  <c r="H14" i="1"/>
  <c r="G14" i="1"/>
  <c r="F14" i="1"/>
  <c r="D14" i="1"/>
  <c r="E14" i="1"/>
  <c r="H13" i="1"/>
  <c r="G13" i="1"/>
  <c r="F13" i="1"/>
  <c r="D13" i="1"/>
  <c r="E13" i="1"/>
  <c r="H12" i="1"/>
  <c r="G12" i="1"/>
  <c r="F12" i="1"/>
  <c r="E12" i="1"/>
  <c r="H11" i="1"/>
  <c r="G11" i="1"/>
  <c r="F11" i="1"/>
  <c r="E11" i="1"/>
  <c r="D11" i="1"/>
  <c r="H10" i="1"/>
  <c r="G10" i="1"/>
  <c r="F10" i="1"/>
  <c r="E10" i="1"/>
  <c r="D10" i="1"/>
  <c r="H9" i="1"/>
  <c r="G9" i="1"/>
  <c r="E9" i="1"/>
  <c r="D9" i="1"/>
  <c r="H8" i="1"/>
  <c r="G8" i="1"/>
  <c r="E8" i="1"/>
  <c r="B50" i="1"/>
  <c r="J9" i="1" l="1"/>
  <c r="J13" i="1"/>
  <c r="J8" i="1"/>
  <c r="J11" i="1"/>
  <c r="J14" i="1"/>
  <c r="J12" i="1"/>
  <c r="J10" i="1"/>
  <c r="D54" i="1"/>
  <c r="E54" i="1"/>
  <c r="G54" i="1"/>
  <c r="H54" i="1"/>
  <c r="F54" i="1"/>
  <c r="J54" i="1" l="1"/>
</calcChain>
</file>

<file path=xl/sharedStrings.xml><?xml version="1.0" encoding="utf-8"?>
<sst xmlns="http://schemas.openxmlformats.org/spreadsheetml/2006/main" count="3750" uniqueCount="1221">
  <si>
    <t>Complete</t>
  </si>
  <si>
    <t>Pass</t>
  </si>
  <si>
    <t>Not Applicable</t>
  </si>
  <si>
    <t>Fail</t>
  </si>
  <si>
    <t>Type of Test</t>
  </si>
  <si>
    <t>Case ID</t>
  </si>
  <si>
    <t>Test Case ID #</t>
  </si>
  <si>
    <t>Test Description</t>
  </si>
  <si>
    <t>Enrolments</t>
  </si>
  <si>
    <t>Enrolment Via SIN</t>
  </si>
  <si>
    <t>Employment Status Changes</t>
  </si>
  <si>
    <t>Contributions</t>
  </si>
  <si>
    <t>Assigned to</t>
  </si>
  <si>
    <t>Test Case Status</t>
  </si>
  <si>
    <t>Scenario Status</t>
  </si>
  <si>
    <t>Not Started</t>
  </si>
  <si>
    <t>In Progress</t>
  </si>
  <si>
    <t>Not Available in Current Release</t>
  </si>
  <si>
    <t>Date Completed</t>
  </si>
  <si>
    <t>Status
Pass/Fail</t>
  </si>
  <si>
    <t>Execution Completed Date</t>
  </si>
  <si>
    <t>Assigned To</t>
  </si>
  <si>
    <t>Comment/Notes</t>
  </si>
  <si>
    <t>Change an Employee's Employee Type</t>
  </si>
  <si>
    <t>Change an Employee's Employment Status</t>
  </si>
  <si>
    <t xml:space="preserve">System </t>
  </si>
  <si>
    <t>Penfax</t>
  </si>
  <si>
    <t xml:space="preserve">Version </t>
  </si>
  <si>
    <t>Release(s)</t>
  </si>
  <si>
    <t xml:space="preserve">Start Date </t>
  </si>
  <si>
    <t>System Area</t>
  </si>
  <si>
    <t xml:space="preserve">Total # of Scenarios </t>
  </si>
  <si>
    <t>Executed%</t>
  </si>
  <si>
    <t>Place a Member on disabilty</t>
  </si>
  <si>
    <t>Return a member to work from Disability</t>
  </si>
  <si>
    <t>Place a Member on a Leave does not contribute</t>
  </si>
  <si>
    <t>Return a member to work from a Leave does not contribute</t>
  </si>
  <si>
    <t>Update a Leave status(from LOA to Disability)</t>
  </si>
  <si>
    <t>Delete a LOA Status</t>
  </si>
  <si>
    <t>Beneficiary Management</t>
  </si>
  <si>
    <t>Change a Beneficiary</t>
  </si>
  <si>
    <t>Change the percentage of beneficiary</t>
  </si>
  <si>
    <t>Remove a Beneficiary</t>
  </si>
  <si>
    <t>Create a New Employer</t>
  </si>
  <si>
    <t>Non-Resident Payment</t>
  </si>
  <si>
    <t>Update a Members Address</t>
  </si>
  <si>
    <t>Update a Members Email</t>
  </si>
  <si>
    <t>Update a Members Name</t>
  </si>
  <si>
    <t>Update Personal Information</t>
  </si>
  <si>
    <t>Add a Marital Status</t>
  </si>
  <si>
    <t>Update a Marital Status</t>
  </si>
  <si>
    <t>End a marital status VIA divorce</t>
  </si>
  <si>
    <t>End a marital status VIA death of spouse</t>
  </si>
  <si>
    <t>Add a new organization</t>
  </si>
  <si>
    <t>Add a new contact</t>
  </si>
  <si>
    <t>Update a contact</t>
  </si>
  <si>
    <t>Remove a contact</t>
  </si>
  <si>
    <t>Close an Employer</t>
  </si>
  <si>
    <t>Set up Payment instructions for an Employer</t>
  </si>
  <si>
    <t>Reverse a Termination</t>
  </si>
  <si>
    <t>Reverse an Enrolment</t>
  </si>
  <si>
    <t>Reverse a Contribution Posting</t>
  </si>
  <si>
    <t>Adjust a contribution</t>
  </si>
  <si>
    <t>Place a member on a Disability leave does not contribute</t>
  </si>
  <si>
    <t>Update the status of a beneficiary(example common law to spouse)</t>
  </si>
  <si>
    <t>Update the Address</t>
  </si>
  <si>
    <t>Update the phone number</t>
  </si>
  <si>
    <t>Change the correspondence preference</t>
  </si>
  <si>
    <t>Miscellaneous</t>
  </si>
  <si>
    <t>Track a member consultation</t>
  </si>
  <si>
    <t>Attach a document to the member's file</t>
  </si>
  <si>
    <t>Print off a member statement</t>
  </si>
  <si>
    <t>Print off a previouly attached document</t>
  </si>
  <si>
    <t>Update a Members Phone number</t>
  </si>
  <si>
    <t>Post a SIN Contribution via uploading a file</t>
  </si>
  <si>
    <t>Place a member on a Layoff and RTW same posting</t>
  </si>
  <si>
    <t>Return a member to work from Disability does not contributue</t>
  </si>
  <si>
    <t>Place a member on a Parental Leave does not contribute</t>
  </si>
  <si>
    <t>Return a member from Parental Leave does not contribute</t>
  </si>
  <si>
    <t>Update a Leave Date</t>
  </si>
  <si>
    <t>Query ran for member</t>
  </si>
  <si>
    <t>Print off a T4 for the member(small pension payment)</t>
  </si>
  <si>
    <t>Reports</t>
  </si>
  <si>
    <t>Blocked</t>
  </si>
  <si>
    <t>Process</t>
  </si>
  <si>
    <t xml:space="preserve">Manual </t>
  </si>
  <si>
    <t>Automation</t>
  </si>
  <si>
    <t>Assigned Validators Column I and O</t>
  </si>
  <si>
    <t>Process a non-resident payment for USA</t>
  </si>
  <si>
    <t>Written Test Cases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</si>
  <si>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</si>
  <si>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</si>
  <si>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</si>
  <si>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</si>
  <si>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</si>
  <si>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</si>
  <si>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</si>
  <si>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</si>
  <si>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</si>
  <si>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</si>
  <si>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</si>
  <si>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</si>
  <si>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</si>
  <si>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</si>
  <si>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M16</t>
  </si>
  <si>
    <t>M17</t>
  </si>
  <si>
    <t>M19</t>
  </si>
  <si>
    <t>M20</t>
  </si>
  <si>
    <t>M22</t>
  </si>
  <si>
    <t xml:space="preserve">Enrolment - flags update </t>
  </si>
  <si>
    <t>Enrolment - Welcome Letter</t>
  </si>
  <si>
    <t>Enrolment for dual member</t>
  </si>
  <si>
    <t>Enrolment for member on pension</t>
  </si>
  <si>
    <t>Enrolment for deceased member</t>
  </si>
  <si>
    <t>Enrolment for active member with another employer</t>
  </si>
  <si>
    <t>Enrolment for member that had payout</t>
  </si>
  <si>
    <t>M2.01</t>
  </si>
  <si>
    <t>M2.02</t>
  </si>
  <si>
    <t>M2.03</t>
  </si>
  <si>
    <t>M2.04</t>
  </si>
  <si>
    <t>M2.05</t>
  </si>
  <si>
    <t>M2.06</t>
  </si>
  <si>
    <t>M2.07</t>
  </si>
  <si>
    <t>M2.08</t>
  </si>
  <si>
    <t>change member from EMERG to NORM, does account update</t>
  </si>
  <si>
    <t>Finance</t>
  </si>
  <si>
    <t>M23</t>
  </si>
  <si>
    <t>M1.02</t>
  </si>
  <si>
    <t>M1.03</t>
  </si>
  <si>
    <t>M1.01</t>
  </si>
  <si>
    <t>M1.04</t>
  </si>
  <si>
    <t>M1.05</t>
  </si>
  <si>
    <t>M1.06</t>
  </si>
  <si>
    <t>M1.08</t>
  </si>
  <si>
    <t>M1.09</t>
  </si>
  <si>
    <t>M1.10</t>
  </si>
  <si>
    <t>M1.12</t>
  </si>
  <si>
    <t>M3.01</t>
  </si>
  <si>
    <t>M3.02</t>
  </si>
  <si>
    <t>M3.05</t>
  </si>
  <si>
    <t>M4.01</t>
  </si>
  <si>
    <t>M4.02</t>
  </si>
  <si>
    <t>M4.03</t>
  </si>
  <si>
    <t>M4.04</t>
  </si>
  <si>
    <t>M4.05</t>
  </si>
  <si>
    <t>M4.06</t>
  </si>
  <si>
    <t>M4.07</t>
  </si>
  <si>
    <t>M4.08</t>
  </si>
  <si>
    <t>M4.09</t>
  </si>
  <si>
    <t>M4.12</t>
  </si>
  <si>
    <t>M4.13</t>
  </si>
  <si>
    <t>M4.14</t>
  </si>
  <si>
    <t>M5.01</t>
  </si>
  <si>
    <t>M5.02</t>
  </si>
  <si>
    <t>M5.03</t>
  </si>
  <si>
    <t>M5.04</t>
  </si>
  <si>
    <t>M5.05</t>
  </si>
  <si>
    <t>M6.01</t>
  </si>
  <si>
    <t>M6.02</t>
  </si>
  <si>
    <t>M6.03</t>
  </si>
  <si>
    <t>M6.04</t>
  </si>
  <si>
    <t>M6.05</t>
  </si>
  <si>
    <t>M7.01</t>
  </si>
  <si>
    <t>M7.02</t>
  </si>
  <si>
    <t>M7.03</t>
  </si>
  <si>
    <t>M7.04</t>
  </si>
  <si>
    <t>M7.05</t>
  </si>
  <si>
    <t>M7.06</t>
  </si>
  <si>
    <t>M8.01</t>
  </si>
  <si>
    <t>M8.02</t>
  </si>
  <si>
    <t>M8.03</t>
  </si>
  <si>
    <t>M8.04</t>
  </si>
  <si>
    <t>M8.05</t>
  </si>
  <si>
    <t>M8.06</t>
  </si>
  <si>
    <t>M8.07</t>
  </si>
  <si>
    <t>M9.01</t>
  </si>
  <si>
    <t>M9.02</t>
  </si>
  <si>
    <t>M9.03</t>
  </si>
  <si>
    <t>M9.04</t>
  </si>
  <si>
    <t>M10.01</t>
  </si>
  <si>
    <t>M10.02</t>
  </si>
  <si>
    <t>M10.03</t>
  </si>
  <si>
    <t>M10.04</t>
  </si>
  <si>
    <t>M10.05</t>
  </si>
  <si>
    <t>M10.06</t>
  </si>
  <si>
    <t>M10.07</t>
  </si>
  <si>
    <t>M10.08</t>
  </si>
  <si>
    <t>M11.01</t>
  </si>
  <si>
    <t>M11.02</t>
  </si>
  <si>
    <t>M12.01</t>
  </si>
  <si>
    <t>M12.02</t>
  </si>
  <si>
    <t>M12.03</t>
  </si>
  <si>
    <t>M12.04</t>
  </si>
  <si>
    <t>M12.05</t>
  </si>
  <si>
    <t>M13.01</t>
  </si>
  <si>
    <t>M13.02</t>
  </si>
  <si>
    <t>M13.03</t>
  </si>
  <si>
    <t>M13.04</t>
  </si>
  <si>
    <t>M13.05</t>
  </si>
  <si>
    <t>M13.06</t>
  </si>
  <si>
    <t>M14.01</t>
  </si>
  <si>
    <t>M14.02</t>
  </si>
  <si>
    <t>M14.03</t>
  </si>
  <si>
    <t>M14.04</t>
  </si>
  <si>
    <t>M16.01</t>
  </si>
  <si>
    <t>M16.02</t>
  </si>
  <si>
    <t>M16.03</t>
  </si>
  <si>
    <t>M17.01</t>
  </si>
  <si>
    <t>M17.02</t>
  </si>
  <si>
    <t>M17.03</t>
  </si>
  <si>
    <t>M17.04</t>
  </si>
  <si>
    <t>M17.05</t>
  </si>
  <si>
    <t>M17.07</t>
  </si>
  <si>
    <t>M19.01</t>
  </si>
  <si>
    <t>M20.02</t>
  </si>
  <si>
    <t>M22.02</t>
  </si>
  <si>
    <t>M23.01</t>
  </si>
  <si>
    <t>M1.13</t>
  </si>
  <si>
    <t>M1.15</t>
  </si>
  <si>
    <t>M1.16</t>
  </si>
  <si>
    <t>M1.17</t>
  </si>
  <si>
    <t>M1.18</t>
  </si>
  <si>
    <t>M1.19</t>
  </si>
  <si>
    <t>M1.20</t>
  </si>
  <si>
    <t>M1.21</t>
  </si>
  <si>
    <t>M2.09</t>
  </si>
  <si>
    <t>M2.12</t>
  </si>
  <si>
    <t>M2.14</t>
  </si>
  <si>
    <t>M2.15</t>
  </si>
  <si>
    <t>M2.16</t>
  </si>
  <si>
    <t>Account Codes</t>
  </si>
  <si>
    <t>Account Code and Description</t>
  </si>
  <si>
    <t>Accounts Receivable Mapping</t>
  </si>
  <si>
    <t>Contributions Mapping</t>
  </si>
  <si>
    <t>Payments Mapping</t>
  </si>
  <si>
    <t>Accounts Payable Mapping</t>
  </si>
  <si>
    <t>One time Payment Mapping</t>
  </si>
  <si>
    <t>Payables Mapping</t>
  </si>
  <si>
    <t xml:space="preserve">Payroll Transaction Mapping </t>
  </si>
  <si>
    <t xml:space="preserve">One time payment Transaction Mapping </t>
  </si>
  <si>
    <t>Accounts Payable Transactions Mapping</t>
  </si>
  <si>
    <t>Validate EFT Banking Information</t>
  </si>
  <si>
    <t>Clearing Payables</t>
  </si>
  <si>
    <t>GL Integration</t>
  </si>
  <si>
    <t>Deposit Integration</t>
  </si>
  <si>
    <t>Deposit Integration with Reversals</t>
  </si>
  <si>
    <t>Payment Integration</t>
  </si>
  <si>
    <t>RMR Payment Integration</t>
  </si>
  <si>
    <t>Cheque Integration - TROY</t>
  </si>
  <si>
    <t>Integrate 6 Adhoc system generated payments correctly to business request</t>
  </si>
  <si>
    <t>Payments below 750,000 printed with a signature</t>
  </si>
  <si>
    <t>Payments agove 750,000 printed with a signature</t>
  </si>
  <si>
    <t>Report from Assure Pay was created correctly</t>
  </si>
  <si>
    <t>Create manual cheque for below 750,000 - Print with signatures and correct data</t>
  </si>
  <si>
    <t>Create manual cheque for bove 750,000 - Print withouth Signatures and correct data</t>
  </si>
  <si>
    <t>Ability to cash cheque</t>
  </si>
  <si>
    <t>EFT is produced in correct format and has ability to upload through RBC Portal - One per plan</t>
  </si>
  <si>
    <t>Daily Deposit Report</t>
  </si>
  <si>
    <t>Daily Adhoc Payment Report</t>
  </si>
  <si>
    <t>Manual Payment Report</t>
  </si>
  <si>
    <t>Monthly Pension Payroll Report</t>
  </si>
  <si>
    <t>Ability to create manual journal entries</t>
  </si>
  <si>
    <t>AssurePay</t>
  </si>
  <si>
    <t>Ensure new Pension Adjustments are inlucded in the quartelry T10 Summary Report</t>
  </si>
  <si>
    <t>Ensure new pension payments are included in the XML File</t>
  </si>
  <si>
    <t>Surname does not match name in database.</t>
  </si>
  <si>
    <t>Postal Code cannot be null.</t>
  </si>
  <si>
    <t>Date of Enrolment  cannot be null.</t>
  </si>
  <si>
    <t>Gender cannot be null</t>
  </si>
  <si>
    <t>Marital Status cannot be null</t>
  </si>
  <si>
    <t>Member Type cannot be null</t>
  </si>
  <si>
    <t>Address Data is required</t>
  </si>
  <si>
    <t>Employee Data is required</t>
  </si>
  <si>
    <t>Invalid Surname. Allowable characters are letters, apostrophe, period, hyphens or spaces</t>
  </si>
  <si>
    <t>M1.22</t>
  </si>
  <si>
    <t>M1.23</t>
  </si>
  <si>
    <t>M1.24</t>
  </si>
  <si>
    <t>M1.25</t>
  </si>
  <si>
    <t>M1.27</t>
  </si>
  <si>
    <t>M1.28</t>
  </si>
  <si>
    <t>M1.29</t>
  </si>
  <si>
    <t>Province cannot be null.</t>
  </si>
  <si>
    <t>on a new career does flags reflect the new career</t>
  </si>
  <si>
    <t>does address update on new career from enrolment form</t>
  </si>
  <si>
    <t>Change multiple things at once</t>
  </si>
  <si>
    <t>Leaves/Return to work</t>
  </si>
  <si>
    <t>if member returned to work in middle of pay period, can you post for whole pay period</t>
  </si>
  <si>
    <t>M4.15</t>
  </si>
  <si>
    <t>entering in cheques and eft's</t>
  </si>
  <si>
    <t>matching cheque to P of S contributions</t>
  </si>
  <si>
    <t>matching cheque to Recip contributions</t>
  </si>
  <si>
    <t>matching cheque to contributions</t>
  </si>
  <si>
    <t>verify allocation of full and partial funds</t>
  </si>
  <si>
    <t>verify suspense accounts for all employers when funds are not fully allocated</t>
  </si>
  <si>
    <t>verify that you can create an account receivable and it can be link to contributions</t>
  </si>
  <si>
    <t>verify that you can create an account payable and it can be link to the suspense and a cheque is produced to offset the suspense balance</t>
  </si>
  <si>
    <t>payments to employers returning funds</t>
  </si>
  <si>
    <t>payments to members returning funds that were over paid</t>
  </si>
  <si>
    <t>payment to create a cheque to return funds to exporting plan</t>
  </si>
  <si>
    <t>does system update members account with arrears</t>
  </si>
  <si>
    <t>Change surname on existing beneficiary</t>
  </si>
  <si>
    <t>Update spousal waiver flag or remove the flag</t>
  </si>
  <si>
    <t>enter notes in different screen and see if they carry over to main note screen</t>
  </si>
  <si>
    <t xml:space="preserve">can you delete a note, </t>
  </si>
  <si>
    <t>can you edit a note</t>
  </si>
  <si>
    <t>can you add multiple notes</t>
  </si>
  <si>
    <t>check audit, does name of user show up as entering notes</t>
  </si>
  <si>
    <t>M2.17</t>
  </si>
  <si>
    <t>M2.18</t>
  </si>
  <si>
    <t>Enrol someone who is currently active with a different MEPP Employer</t>
  </si>
  <si>
    <t>Add a primary MEPP Beneficiary</t>
  </si>
  <si>
    <t>Add a contigent(alternate) MEPP Beneficiary</t>
  </si>
  <si>
    <t>Add a trustee for a MEPP Beneficiary</t>
  </si>
  <si>
    <t>Deferred Retirement</t>
  </si>
  <si>
    <t>Holdback Payments</t>
  </si>
  <si>
    <t>Pensioner</t>
  </si>
  <si>
    <t>M24</t>
  </si>
  <si>
    <t>M24.01</t>
  </si>
  <si>
    <t>MEPP</t>
  </si>
  <si>
    <t>PSSP</t>
  </si>
  <si>
    <t xml:space="preserve">Entry of Child </t>
  </si>
  <si>
    <t>Entry of Beneficiary - upon member's death</t>
  </si>
  <si>
    <t>Entry for partial month if member retires during the month</t>
  </si>
  <si>
    <t>Entry for full month if member retired at beginning of month</t>
  </si>
  <si>
    <t>New</t>
  </si>
  <si>
    <t>Change Payment Instruction</t>
  </si>
  <si>
    <t>Change from Cheque to EFT</t>
  </si>
  <si>
    <t>Change from EFT to Cheque</t>
  </si>
  <si>
    <t>Temporary change</t>
  </si>
  <si>
    <t>Income Tax Instructions</t>
  </si>
  <si>
    <t>Enter Income Tax instructions</t>
  </si>
  <si>
    <t>Change Income Tax Instructions</t>
  </si>
  <si>
    <t>Add additional Tax</t>
  </si>
  <si>
    <t>Change Additional Tax</t>
  </si>
  <si>
    <t>Stop additional tax</t>
  </si>
  <si>
    <t>Enter Non Resident Tax Instruction</t>
  </si>
  <si>
    <t>Set up Power of Attorney</t>
  </si>
  <si>
    <t>Set up Executor</t>
  </si>
  <si>
    <t>Garnishee Stops when it should</t>
  </si>
  <si>
    <t>For MEPP pensioner whose retirement was calculated in Penfax</t>
  </si>
  <si>
    <t>Letter produced</t>
  </si>
  <si>
    <t>For Non-Penfax retiree</t>
  </si>
  <si>
    <t>Set up deduction</t>
  </si>
  <si>
    <t>Cancel deduction</t>
  </si>
  <si>
    <t>Enter deduction amount</t>
  </si>
  <si>
    <t>SRB</t>
  </si>
  <si>
    <t>Calculate pension division</t>
  </si>
  <si>
    <t>Set up Ex-Spouse payment</t>
  </si>
  <si>
    <t>Added spouse to Member who has an Ex-spouse being paid</t>
  </si>
  <si>
    <t>Letters generate</t>
  </si>
  <si>
    <t>Old plan members can be adjusted to the new amounts</t>
  </si>
  <si>
    <t>Death</t>
  </si>
  <si>
    <t>Enter Death Date</t>
  </si>
  <si>
    <t>Multiple Beneficiaries</t>
  </si>
  <si>
    <t>JS pensioner Spouse Alive</t>
  </si>
  <si>
    <t>Guarantee period expired</t>
  </si>
  <si>
    <t>Member Age 65 bridge reduction date correct</t>
  </si>
  <si>
    <t>Calculates proper pension amount</t>
  </si>
  <si>
    <t>Calculates retro amount, if any</t>
  </si>
  <si>
    <t xml:space="preserve">Calculates proper guarantee period end date </t>
  </si>
  <si>
    <t>New Beneficiary(ies) Retro calculated  correctly</t>
  </si>
  <si>
    <t>Cancel of Suspension Retro calculated correctly</t>
  </si>
  <si>
    <t>Records Return of EFT</t>
  </si>
  <si>
    <t>Suspend member</t>
  </si>
  <si>
    <t xml:space="preserve">Reinstate member </t>
  </si>
  <si>
    <t>Pays member correctly by EFT</t>
  </si>
  <si>
    <t>Pays member correctly by Cheque</t>
  </si>
  <si>
    <t>Overpayment to Member</t>
  </si>
  <si>
    <t>Records proper amount</t>
  </si>
  <si>
    <t>Records payments when received</t>
  </si>
  <si>
    <t>Maintains correct balance</t>
  </si>
  <si>
    <t>Payroll Run</t>
  </si>
  <si>
    <t>Pre-Payroll Runs</t>
  </si>
  <si>
    <t>Penfax Locks and Unlocks properly</t>
  </si>
  <si>
    <t>Reports are produced</t>
  </si>
  <si>
    <t>Payment amounts agree ATB</t>
  </si>
  <si>
    <t>Payment amounts agree STC</t>
  </si>
  <si>
    <t>Cheque files are produced</t>
  </si>
  <si>
    <t>Cheques recorded in pensioner's file</t>
  </si>
  <si>
    <t xml:space="preserve">EFT files are produced </t>
  </si>
  <si>
    <t>Payment is updated in Penfax</t>
  </si>
  <si>
    <t>Tax</t>
  </si>
  <si>
    <t>Running the batch</t>
  </si>
  <si>
    <t>Running the batch PSSP</t>
  </si>
  <si>
    <t>Running the batch MEPP</t>
  </si>
  <si>
    <t>Verify Amounts in Each box of T4A</t>
  </si>
  <si>
    <t>Verify Amounts in Each box of NR4</t>
  </si>
  <si>
    <t>Verify Amounts in Each box of RL2</t>
  </si>
  <si>
    <t>If receiving RL2, receiving T4A also</t>
  </si>
  <si>
    <t>Run Individual T4A information for slip</t>
  </si>
  <si>
    <t>Indexing</t>
  </si>
  <si>
    <t>Full year member</t>
  </si>
  <si>
    <t>New retiree during year</t>
  </si>
  <si>
    <t xml:space="preserve">   1 yr plus 1 mo prior to indexing start date</t>
  </si>
  <si>
    <t xml:space="preserve">   Retired 1 yr prior to indexing start date</t>
  </si>
  <si>
    <t xml:space="preserve">   Spousal pension started during year</t>
  </si>
  <si>
    <t xml:space="preserve">   Bridge ended during year to which indexing applied</t>
  </si>
  <si>
    <t xml:space="preserve">   Payroll run for month of indexing included indexing</t>
  </si>
  <si>
    <t>Actuarial Extract</t>
  </si>
  <si>
    <t>M10.09</t>
  </si>
  <si>
    <t>Re-enrolment via SIN - Same employer deferred MEPP status</t>
  </si>
  <si>
    <t>Re-enrolment via SIN - different employer deferred MEPP status</t>
  </si>
  <si>
    <t>Re-enrolment via SIN - Same employer terminated MEPP status</t>
  </si>
  <si>
    <t>Re-enrolment via SIN - different employer terminated MEPP status</t>
  </si>
  <si>
    <t>Post an SIN Contribution manually</t>
  </si>
  <si>
    <t>Portabilities and Purchase of Service</t>
  </si>
  <si>
    <t>Process 
Column 0</t>
  </si>
  <si>
    <t>Mode of Testing
A-Automated
BU-Business
BA-Business Analyst</t>
  </si>
  <si>
    <t>A</t>
  </si>
  <si>
    <t>BU</t>
  </si>
  <si>
    <t>Re-enrolment of a same or different employer with a hamleted MEPP status</t>
  </si>
  <si>
    <t>M4.16</t>
  </si>
  <si>
    <t>If a member is on leave or layoff and termination form gets submitted, confirm everything updates properly as it does in production today</t>
  </si>
  <si>
    <t>Termination Benefit Calculation Small Benefit</t>
  </si>
  <si>
    <t>SQL Query needed for locating the members from M5 to M14 - Input from Jerone</t>
  </si>
  <si>
    <t>Vested General 10 month member with small benefit</t>
  </si>
  <si>
    <t>Vested General 12 month member with small benefit</t>
  </si>
  <si>
    <t>Vested Casual member with small benefit</t>
  </si>
  <si>
    <t>Vested Seasonal member with small benefit</t>
  </si>
  <si>
    <t>Vested Designated member with small benefit</t>
  </si>
  <si>
    <t>Termination Benefit Calculation Non Vested</t>
  </si>
  <si>
    <t>Non-Vested General 10 month member</t>
  </si>
  <si>
    <t>Non-Vested General 12 month member</t>
  </si>
  <si>
    <t>Non-Vested General casual member</t>
  </si>
  <si>
    <t>Non-Vested General seasonal member</t>
  </si>
  <si>
    <t>Non-Vested Designated 12 month member</t>
  </si>
  <si>
    <t>Termination Benefit Calculation not eligible to retire (Vested) _ not small benefit</t>
  </si>
  <si>
    <t>General 10 month male member with NP  and other service types</t>
  </si>
  <si>
    <t>General 10 month married member with other service types</t>
  </si>
  <si>
    <t>General 12 Month Member with  other service types</t>
  </si>
  <si>
    <t>General casual member  with other service types</t>
  </si>
  <si>
    <t>General Seasonal member  with other service types</t>
  </si>
  <si>
    <t>Designated member with  with other service types (dual member)</t>
  </si>
  <si>
    <t>M7.07</t>
  </si>
  <si>
    <t>General 12 month member with mariiage breakdown</t>
  </si>
  <si>
    <t>M7.08</t>
  </si>
  <si>
    <t xml:space="preserve">General 12 month married female member </t>
  </si>
  <si>
    <t>M7.09</t>
  </si>
  <si>
    <t>General 10 month male member with NP  and other service types has  high salary and age &gt;30&lt;64</t>
  </si>
  <si>
    <t>M7.10</t>
  </si>
  <si>
    <t>General 12 Month Member with  other service types has  low salary and age &lt;30</t>
  </si>
  <si>
    <t>M7.11</t>
  </si>
  <si>
    <t>Backdate a termination payout after received current contribution</t>
  </si>
  <si>
    <t>M7.12</t>
  </si>
  <si>
    <t>General member with a marriage breakdown</t>
  </si>
  <si>
    <t>Retirement Benefit Calculation -Not Eligible for CV payout</t>
  </si>
  <si>
    <t>General 10 month male member eligible for normal retirement</t>
  </si>
  <si>
    <t>General 10 month single member eligible for unreduced pension and other service types with low salary</t>
  </si>
  <si>
    <t>General 10 month married female member eligible for unreduced pension an different service type</t>
  </si>
  <si>
    <t>General 10 month single member eligible for reduced pension and other service types</t>
  </si>
  <si>
    <t>General 10 month married male member eligible for reduced pension and different service type has high salary</t>
  </si>
  <si>
    <t>General 10 month married male member eligible for reduced pension and different service type has low salary</t>
  </si>
  <si>
    <t>General 10 month single member eligible for unreduced pension and other service types with high salary</t>
  </si>
  <si>
    <t>M8.08</t>
  </si>
  <si>
    <t>General 12 month male member eligle for normal retirement</t>
  </si>
  <si>
    <t>M8.09</t>
  </si>
  <si>
    <t>General 12 month single member eligible for unreduced pension and other service types with low salary</t>
  </si>
  <si>
    <t>M8.10</t>
  </si>
  <si>
    <t>General 12 month married female member eligible for unreduced pension an different service type</t>
  </si>
  <si>
    <t>M8.11</t>
  </si>
  <si>
    <t>General 12 month single member eligible for reduced pension and other service types</t>
  </si>
  <si>
    <t>M8.12</t>
  </si>
  <si>
    <t>General 12 month married male member eligible for reduced pension and different service type has high salary</t>
  </si>
  <si>
    <t>M8.13</t>
  </si>
  <si>
    <t>General 12 month married male member eligible for reduced pension and different service type has low salary</t>
  </si>
  <si>
    <t>M8.14</t>
  </si>
  <si>
    <t>General 12 month single member eligible for unreduced pension and other service types with high salary</t>
  </si>
  <si>
    <t>M8.15</t>
  </si>
  <si>
    <t>Casual male member eligible to retire unreduced pension single has low salary and different service type</t>
  </si>
  <si>
    <t>M8.16</t>
  </si>
  <si>
    <t>Casual female member eligible to retire reduced married single has high salary and different service type</t>
  </si>
  <si>
    <t>M8.17</t>
  </si>
  <si>
    <t>Seasonal male member eligible to retire unreduced pension single has low salary and different service type</t>
  </si>
  <si>
    <t>M8.18</t>
  </si>
  <si>
    <t>Seasonal female member eligible to retire reduced married single has high salary and different service type</t>
  </si>
  <si>
    <t>M8.19</t>
  </si>
  <si>
    <t>Seasonal member eligible for normal retirement has different service type</t>
  </si>
  <si>
    <t>M8.20</t>
  </si>
  <si>
    <t>Designated married member eligible to retire unreduced pension and different service types has high salary</t>
  </si>
  <si>
    <t>M8.21</t>
  </si>
  <si>
    <t>Designated single member eligible to retire reduced pension and different service types has low salary</t>
  </si>
  <si>
    <t>M8.22</t>
  </si>
  <si>
    <t>Designated member eligible for normal retirement with different service types</t>
  </si>
  <si>
    <t>M8.23</t>
  </si>
  <si>
    <t>General 12 Month single Member with with other service types has an SRB and termination need to be within 120 days of payment date - Member has two years after elects</t>
  </si>
  <si>
    <t>M8.24</t>
  </si>
  <si>
    <t>General casual female single member  with other service types, termination need to be outside of 120 days of payment date</t>
  </si>
  <si>
    <t>M8.25</t>
  </si>
  <si>
    <t>General Seasonal male member  with other service types, termination need to be within 120 days of payment date</t>
  </si>
  <si>
    <t>M8.26</t>
  </si>
  <si>
    <t>Designated married male member with  with other service types, termination need to be outside of 120 days of payment date</t>
  </si>
  <si>
    <t>Deferred Termination not eligible to retire</t>
  </si>
  <si>
    <t>General 12 Month single Member with with other service types has an SRB and termination need to be after 120 days of payment date - Member has two years after elects</t>
  </si>
  <si>
    <t>General Seasonal male member  with other service types, termination need to be after 120 days of payment date</t>
  </si>
  <si>
    <t>General 10 month member eligible for normal retirement with different service types</t>
  </si>
  <si>
    <t>General deferred member with regular service types (NP, LAM etc)</t>
  </si>
  <si>
    <t>General 12 month female married member eligible for unreduced pension with different service types</t>
  </si>
  <si>
    <t>Casual male member married eligible for reduced pension with different service types</t>
  </si>
  <si>
    <t>Seasonal female  member eligible for unreduced pension with different service type</t>
  </si>
  <si>
    <t>General member eligible to retire with excess</t>
  </si>
  <si>
    <t>General member eligible to retire without excess</t>
  </si>
  <si>
    <t>General member over the age 65</t>
  </si>
  <si>
    <t>Projection Estimates</t>
  </si>
  <si>
    <t>Vested General 10 month member eligible for unreduced pension with different service types has eligibility service &gt; 25 years and age &gt;55&lt;64</t>
  </si>
  <si>
    <t>Non vested General 10 month member with different service types has low salary and age &lt;35</t>
  </si>
  <si>
    <t>M11.03</t>
  </si>
  <si>
    <t>Vested General 10 month married member eligible for reduced pension with different service types has eligibility service &lt; 10 years</t>
  </si>
  <si>
    <t>M11.04</t>
  </si>
  <si>
    <t>Non vested General 12 month member with different service types has high salary and age &lt;35</t>
  </si>
  <si>
    <t>M11.05</t>
  </si>
  <si>
    <t>Vested General 12 month member eligible for unreduced pension with different service types has eligibility service &gt; 25 years and age &gt;55&lt;64</t>
  </si>
  <si>
    <t>M11.06</t>
  </si>
  <si>
    <t>Vested General 12 month married member eligible for reduced pension with different service types has eligibility service &lt; 10 years</t>
  </si>
  <si>
    <t>M11.07</t>
  </si>
  <si>
    <t>Vested casual married member eligible for unreduced pension with different service types has eligibility service &gt; 20 years</t>
  </si>
  <si>
    <t>M11.08</t>
  </si>
  <si>
    <t xml:space="preserve">Non vested casual married member with different service type  </t>
  </si>
  <si>
    <t>M11.09</t>
  </si>
  <si>
    <t>Vested Seasonal male member eligible for reduced pension with different service types and age &lt;50</t>
  </si>
  <si>
    <t>M11.10</t>
  </si>
  <si>
    <t>Non vested seasonal married member with different service type and age&gt;55 not eligible to retire</t>
  </si>
  <si>
    <t>M11.11</t>
  </si>
  <si>
    <t>Vested Designated single member eligible for normal retirement with different service types and eligibility service&lt;10 years high salary</t>
  </si>
  <si>
    <t>M11.12</t>
  </si>
  <si>
    <t>Vested Designated married female member eligible for unreduced pension with different service type with age &gt;30&lt;64</t>
  </si>
  <si>
    <t>M11.13</t>
  </si>
  <si>
    <t>Vested Designated married member eligible for reduced pension has a marriage breakdown</t>
  </si>
  <si>
    <t>M11.14</t>
  </si>
  <si>
    <t>Non vested Designated single member with different service type and age&gt;55 not eligible to retire</t>
  </si>
  <si>
    <t>M11.15</t>
  </si>
  <si>
    <t>Non vested Designated female member with different service type low salary</t>
  </si>
  <si>
    <t>M11.16</t>
  </si>
  <si>
    <t>Vested member with regular service types (NP, LAM etc)</t>
  </si>
  <si>
    <t>Death_Benefit_Calc (Active member- changed to pending)</t>
  </si>
  <si>
    <t>Active married member who is not eligibile to retire with different service types</t>
  </si>
  <si>
    <t>Active married member who is eligible to retire with different service types</t>
  </si>
  <si>
    <t>Member with different beneficiaries</t>
  </si>
  <si>
    <t>General seasonal member with regular service types</t>
  </si>
  <si>
    <t>General casual member</t>
  </si>
  <si>
    <t>M12.06</t>
  </si>
  <si>
    <t>Single member eligible\not eligible to retire</t>
  </si>
  <si>
    <t>Death_Benefit_Calc (Deferred member)</t>
  </si>
  <si>
    <t>Deferred married member not eligible to retire with different service types</t>
  </si>
  <si>
    <t>Deferred married member eligible to retire with different service types</t>
  </si>
  <si>
    <t>Spousal_Relationship_Breakdown_Active</t>
  </si>
  <si>
    <t>Active General member with different service types</t>
  </si>
  <si>
    <t>Active designated member with different service types</t>
  </si>
  <si>
    <t>Active designated member with pro rated period of service and different service types</t>
  </si>
  <si>
    <t>Active designated member with full period of service and different service types</t>
  </si>
  <si>
    <t>M14.05</t>
  </si>
  <si>
    <t>Active General member with pro rated period of service and different service types</t>
  </si>
  <si>
    <t>M14.06</t>
  </si>
  <si>
    <t>Active General member with full period of service and different service types</t>
  </si>
  <si>
    <t>M14.07</t>
  </si>
  <si>
    <t>M14.08</t>
  </si>
  <si>
    <t>Benefit_Calculation_Dual_Members</t>
  </si>
  <si>
    <t>Active dual member emergency special 1</t>
  </si>
  <si>
    <t>Active dual member emergency special 2</t>
  </si>
  <si>
    <t>Active dual member emergency special 3</t>
  </si>
  <si>
    <t>File Maintenance</t>
  </si>
  <si>
    <t>Copy a file and post</t>
  </si>
  <si>
    <t>Abandon a file</t>
  </si>
  <si>
    <t>Delete a file</t>
  </si>
  <si>
    <t>Payout Holdback Funds, check interest allocated.</t>
  </si>
  <si>
    <t>M22.01</t>
  </si>
  <si>
    <t>M22.03</t>
  </si>
  <si>
    <t>M22.04</t>
  </si>
  <si>
    <t>M22.05</t>
  </si>
  <si>
    <t>M22.06</t>
  </si>
  <si>
    <t>M22.07</t>
  </si>
  <si>
    <t>M22.08</t>
  </si>
  <si>
    <t>M22.09</t>
  </si>
  <si>
    <t>M24.01 to M24.03 and M24.05 comes under same procedure</t>
  </si>
  <si>
    <t>M24.02</t>
  </si>
  <si>
    <t>M24.03</t>
  </si>
  <si>
    <t>M24.04</t>
  </si>
  <si>
    <t>M24.05</t>
  </si>
  <si>
    <t>M24.06</t>
  </si>
  <si>
    <t>M24.07</t>
  </si>
  <si>
    <t>M24.08</t>
  </si>
  <si>
    <t>M24.09</t>
  </si>
  <si>
    <t>M24.10</t>
  </si>
  <si>
    <t>M25</t>
  </si>
  <si>
    <t>M25.01</t>
  </si>
  <si>
    <t>M25.02</t>
  </si>
  <si>
    <t>Reversals and Adjustments Through OLC and DCT</t>
  </si>
  <si>
    <t>M27</t>
  </si>
  <si>
    <t>M27.01</t>
  </si>
  <si>
    <t>BA/BU</t>
  </si>
  <si>
    <t>M27.02</t>
  </si>
  <si>
    <t>M27.04</t>
  </si>
  <si>
    <t>M27.06</t>
  </si>
  <si>
    <t>M27.08</t>
  </si>
  <si>
    <t>M27.14</t>
  </si>
  <si>
    <t>Need to confirm any additional adds with Debby/Rosie</t>
  </si>
  <si>
    <t>M28</t>
  </si>
  <si>
    <t>M28.01</t>
  </si>
  <si>
    <t>M28.02</t>
  </si>
  <si>
    <t>M28.03</t>
  </si>
  <si>
    <t>M28.04</t>
  </si>
  <si>
    <t>M28.05</t>
  </si>
  <si>
    <t>M30</t>
  </si>
  <si>
    <t>M30.01</t>
  </si>
  <si>
    <t>M30.02</t>
  </si>
  <si>
    <t>M30.03</t>
  </si>
  <si>
    <t>M30.04</t>
  </si>
  <si>
    <t>M30.05</t>
  </si>
  <si>
    <t>M30.06</t>
  </si>
  <si>
    <t>M30.07</t>
  </si>
  <si>
    <t>M30.08</t>
  </si>
  <si>
    <t>M30.09</t>
  </si>
  <si>
    <t>M30.10</t>
  </si>
  <si>
    <t>M30.11</t>
  </si>
  <si>
    <t>M30.12</t>
  </si>
  <si>
    <t>M30.13</t>
  </si>
  <si>
    <t>M30.14</t>
  </si>
  <si>
    <t>M30.15</t>
  </si>
  <si>
    <t>M30.16</t>
  </si>
  <si>
    <t>M30.17</t>
  </si>
  <si>
    <t>M30.18</t>
  </si>
  <si>
    <t>M30.19</t>
  </si>
  <si>
    <t>M30.20</t>
  </si>
  <si>
    <t>M30.21</t>
  </si>
  <si>
    <t>M30.22</t>
  </si>
  <si>
    <t>M30.23</t>
  </si>
  <si>
    <t>M30.24</t>
  </si>
  <si>
    <t>M30.25</t>
  </si>
  <si>
    <t>M30.26</t>
  </si>
  <si>
    <t>M30.27</t>
  </si>
  <si>
    <t>M30.28</t>
  </si>
  <si>
    <t>M30.29</t>
  </si>
  <si>
    <t>M30.30</t>
  </si>
  <si>
    <t>M30.31</t>
  </si>
  <si>
    <t>M30.32</t>
  </si>
  <si>
    <t>M30.33</t>
  </si>
  <si>
    <t>M30.34</t>
  </si>
  <si>
    <t>M30.35</t>
  </si>
  <si>
    <t>M30.36</t>
  </si>
  <si>
    <t>M30.37</t>
  </si>
  <si>
    <t>M30.38</t>
  </si>
  <si>
    <t>M30.39</t>
  </si>
  <si>
    <t>M30.40</t>
  </si>
  <si>
    <t>M30.41</t>
  </si>
  <si>
    <t>M30.42</t>
  </si>
  <si>
    <t>M30.43</t>
  </si>
  <si>
    <t>M30.44</t>
  </si>
  <si>
    <t>M30.45</t>
  </si>
  <si>
    <t>M30.46</t>
  </si>
  <si>
    <t>M30.47</t>
  </si>
  <si>
    <t>M30.48</t>
  </si>
  <si>
    <t>M30.49</t>
  </si>
  <si>
    <t>M30.50</t>
  </si>
  <si>
    <t>M30.51</t>
  </si>
  <si>
    <t>M30.52</t>
  </si>
  <si>
    <t>M30.53</t>
  </si>
  <si>
    <t>M30.54</t>
  </si>
  <si>
    <t>M31</t>
  </si>
  <si>
    <t>M31.01</t>
  </si>
  <si>
    <t>Single -from old plan</t>
  </si>
  <si>
    <t>M31.02</t>
  </si>
  <si>
    <t>Joint pension- from old plan</t>
  </si>
  <si>
    <t>M31.03</t>
  </si>
  <si>
    <t>MEPP- automatic transfer from MEPP active to MEPP Pensioner</t>
  </si>
  <si>
    <t>M31.04</t>
  </si>
  <si>
    <t>New Spousal pension for member who died while retired</t>
  </si>
  <si>
    <t>M31.05</t>
  </si>
  <si>
    <t>PSSP- new spousal</t>
  </si>
  <si>
    <t>M31.06</t>
  </si>
  <si>
    <t>SGI- new spousal</t>
  </si>
  <si>
    <t>M31.07</t>
  </si>
  <si>
    <t>Manual Entry   Entry of of New pensioner PSSP, Judges, MLA SERP)</t>
  </si>
  <si>
    <t>M31.08</t>
  </si>
  <si>
    <t>M31.09</t>
  </si>
  <si>
    <t>M31.10</t>
  </si>
  <si>
    <t>M31.11</t>
  </si>
  <si>
    <t>M32</t>
  </si>
  <si>
    <t>M32.01</t>
  </si>
  <si>
    <t>M32.02</t>
  </si>
  <si>
    <t>M32.03</t>
  </si>
  <si>
    <t>M33</t>
  </si>
  <si>
    <t>M33.01</t>
  </si>
  <si>
    <t>M33.02</t>
  </si>
  <si>
    <t>M33.03</t>
  </si>
  <si>
    <t>M33.04</t>
  </si>
  <si>
    <t>M33.05</t>
  </si>
  <si>
    <t>M33.06</t>
  </si>
  <si>
    <t>Power of Attorney Executor Garnishee</t>
  </si>
  <si>
    <t>M34</t>
  </si>
  <si>
    <t>M34.01</t>
  </si>
  <si>
    <t>M34.02</t>
  </si>
  <si>
    <t>M34.03</t>
  </si>
  <si>
    <t>Enter Garnishee total amount SPAF</t>
  </si>
  <si>
    <t>M34.04</t>
  </si>
  <si>
    <t>Enter Garnishee percentage SPAF</t>
  </si>
  <si>
    <t>M34.05</t>
  </si>
  <si>
    <t>Retroactive Adjustments (Active side- Michelle)</t>
  </si>
  <si>
    <t>M35</t>
  </si>
  <si>
    <t>M35.01</t>
  </si>
  <si>
    <t>M35.02</t>
  </si>
  <si>
    <t>M35.03</t>
  </si>
  <si>
    <t>M35.04</t>
  </si>
  <si>
    <t>Group Life (Benefits)</t>
  </si>
  <si>
    <t>M36</t>
  </si>
  <si>
    <t>M36.01</t>
  </si>
  <si>
    <t>M36.02</t>
  </si>
  <si>
    <t>M36.03</t>
  </si>
  <si>
    <t>M37</t>
  </si>
  <si>
    <t>M37.01</t>
  </si>
  <si>
    <t>M37.02</t>
  </si>
  <si>
    <t>M37.03</t>
  </si>
  <si>
    <t>Age 65 Reduction (Manual calculations)</t>
  </si>
  <si>
    <t>M38</t>
  </si>
  <si>
    <t>M38.01</t>
  </si>
  <si>
    <t>M38.02</t>
  </si>
  <si>
    <t>M39</t>
  </si>
  <si>
    <t>M39.01</t>
  </si>
  <si>
    <t>M39.02</t>
  </si>
  <si>
    <t>Single and Joint pensioner GP Expired</t>
  </si>
  <si>
    <t>M39.03</t>
  </si>
  <si>
    <t>Single and Joint Pensioner GP not expired No Beneficiary named</t>
  </si>
  <si>
    <t>M39.04</t>
  </si>
  <si>
    <t>Single and Joint Pensioner Calculates one time payment for death payout</t>
  </si>
  <si>
    <t>M39.05</t>
  </si>
  <si>
    <t>Single and Joint GP not expired Beneficiary named</t>
  </si>
  <si>
    <t>M39.06</t>
  </si>
  <si>
    <t>single and Joint One Beneficiary</t>
  </si>
  <si>
    <t>M39.07</t>
  </si>
  <si>
    <t>M39.08</t>
  </si>
  <si>
    <t>M39.09</t>
  </si>
  <si>
    <t>Member under 65 (one test as below conditions to 23.103)</t>
  </si>
  <si>
    <t>M39.10</t>
  </si>
  <si>
    <t>M39.11</t>
  </si>
  <si>
    <t>M39.12</t>
  </si>
  <si>
    <t>M39.13</t>
  </si>
  <si>
    <t>M39.14</t>
  </si>
  <si>
    <t>Guarantee period not expired (to 23.106)</t>
  </si>
  <si>
    <t>M39.15</t>
  </si>
  <si>
    <t>M39.16</t>
  </si>
  <si>
    <t>Manual process- lifetime and end date piece</t>
  </si>
  <si>
    <t>M40</t>
  </si>
  <si>
    <t>M40.01</t>
  </si>
  <si>
    <t>M40.02</t>
  </si>
  <si>
    <t>Retro (tested with joint pensioners)</t>
  </si>
  <si>
    <t>M41</t>
  </si>
  <si>
    <t>M41.01</t>
  </si>
  <si>
    <t>M41.02</t>
  </si>
  <si>
    <t>EFT Return from Bank (Replace and Cancel Payment)</t>
  </si>
  <si>
    <t>M42</t>
  </si>
  <si>
    <t>M42.01</t>
  </si>
  <si>
    <t>M42.02</t>
  </si>
  <si>
    <t>M42.03</t>
  </si>
  <si>
    <t>M42.04</t>
  </si>
  <si>
    <t>M42.05</t>
  </si>
  <si>
    <t>M43</t>
  </si>
  <si>
    <t>M43.01</t>
  </si>
  <si>
    <t>M43.02</t>
  </si>
  <si>
    <t>M43.03</t>
  </si>
  <si>
    <t>M43.04</t>
  </si>
  <si>
    <t>M43.05</t>
  </si>
  <si>
    <t>M44</t>
  </si>
  <si>
    <t>M44.01</t>
  </si>
  <si>
    <t>M44.02</t>
  </si>
  <si>
    <t>M44.03</t>
  </si>
  <si>
    <t>M44.04</t>
  </si>
  <si>
    <t>M44.05</t>
  </si>
  <si>
    <t>M44.06</t>
  </si>
  <si>
    <t>M44.07</t>
  </si>
  <si>
    <t>M44.08</t>
  </si>
  <si>
    <t>M44.09</t>
  </si>
  <si>
    <t>M44.10</t>
  </si>
  <si>
    <t>M44.11</t>
  </si>
  <si>
    <t>M45</t>
  </si>
  <si>
    <t>M45.01</t>
  </si>
  <si>
    <t>M45.02</t>
  </si>
  <si>
    <t>M45.03</t>
  </si>
  <si>
    <t>M45.04</t>
  </si>
  <si>
    <t>M45.05</t>
  </si>
  <si>
    <t>M45.06</t>
  </si>
  <si>
    <t>M45.07</t>
  </si>
  <si>
    <t>M45.08</t>
  </si>
  <si>
    <t>M46</t>
  </si>
  <si>
    <t>M46.01</t>
  </si>
  <si>
    <t>Run indexing on selected Payment Amount Types and ensure indexing amouts are correct - will run on smaller plan when testing</t>
  </si>
  <si>
    <t>M46.02</t>
  </si>
  <si>
    <t>M46.03</t>
  </si>
  <si>
    <t>M46.04</t>
  </si>
  <si>
    <t>M46.05</t>
  </si>
  <si>
    <t>M46.06</t>
  </si>
  <si>
    <t>M46.07</t>
  </si>
  <si>
    <t>M46.08</t>
  </si>
  <si>
    <t>M47</t>
  </si>
  <si>
    <t>M47.01</t>
  </si>
  <si>
    <t>Will run one to confirm no changes</t>
  </si>
  <si>
    <t>Security Roles</t>
  </si>
  <si>
    <t>M48</t>
  </si>
  <si>
    <t>M48.01</t>
  </si>
  <si>
    <t>Ensure security roles work as required</t>
  </si>
  <si>
    <t>Leaves/Return to Work</t>
  </si>
  <si>
    <t>Termination Benefit Calculations Small Benefit</t>
  </si>
  <si>
    <t>M11.17</t>
  </si>
  <si>
    <t>M49</t>
  </si>
  <si>
    <t>M49.01</t>
  </si>
  <si>
    <t>BA</t>
  </si>
  <si>
    <t>BA (RN)</t>
  </si>
  <si>
    <t>M49.02</t>
  </si>
  <si>
    <t>Data Posting Batch Posted Tab details</t>
  </si>
  <si>
    <t>Data Posting Batch Pending Tab details</t>
  </si>
  <si>
    <t>Data Posting Batch Cancelled Tab details</t>
  </si>
  <si>
    <t>Data Posting Batch Contribution Summary tab Details</t>
  </si>
  <si>
    <t>Data Posting Batch Remittances Tab Details</t>
  </si>
  <si>
    <t>Data Posting Batch Notes Tab Details</t>
  </si>
  <si>
    <t>M49.03</t>
  </si>
  <si>
    <t>M49.04</t>
  </si>
  <si>
    <t>M49.05</t>
  </si>
  <si>
    <t>M49.06</t>
  </si>
  <si>
    <t>M49.07</t>
  </si>
  <si>
    <t xml:space="preserve">Data Posting Batch Header Screen detail </t>
  </si>
  <si>
    <t>Data Posting Transaction Detail Field Validations</t>
  </si>
  <si>
    <t>M50</t>
  </si>
  <si>
    <t>M50.01</t>
  </si>
  <si>
    <t>M50.02</t>
  </si>
  <si>
    <t>Employment Data Tab details</t>
  </si>
  <si>
    <t>M50.03</t>
  </si>
  <si>
    <t>Personal Data tab details</t>
  </si>
  <si>
    <t>M50.04</t>
  </si>
  <si>
    <t>Validation Results tab</t>
  </si>
  <si>
    <t>Data Posting Transaction Header details</t>
  </si>
  <si>
    <t>MEPP Totals</t>
  </si>
  <si>
    <t>Member Age 65 bridge reduction date correct PSSP</t>
  </si>
  <si>
    <t>Confirm can export to excel, pdf</t>
  </si>
  <si>
    <t>Batches</t>
  </si>
  <si>
    <r>
      <t>Clear Accounts Payable</t>
    </r>
    <r>
      <rPr>
        <b/>
        <i/>
        <sz val="11"/>
        <color theme="1"/>
        <rFont val="Calibri"/>
        <family val="2"/>
      </rPr>
      <t xml:space="preserve"> -- Scheduled Batch</t>
    </r>
  </si>
  <si>
    <r>
      <t>Extract Journal Entry Data</t>
    </r>
    <r>
      <rPr>
        <b/>
        <i/>
        <sz val="11"/>
        <color theme="1"/>
        <rFont val="Calibri"/>
        <family val="2"/>
      </rPr>
      <t xml:space="preserve"> -- Scheduled Batch</t>
    </r>
  </si>
  <si>
    <r>
      <t>Extract Journal Entry Data for Daily Deposits</t>
    </r>
    <r>
      <rPr>
        <b/>
        <i/>
        <sz val="11"/>
        <color theme="1"/>
        <rFont val="Calibri"/>
        <family val="2"/>
      </rPr>
      <t xml:space="preserve"> -- Scheduled Batch</t>
    </r>
  </si>
  <si>
    <r>
      <t>Extract Journal Entry Data for Daily Payments</t>
    </r>
    <r>
      <rPr>
        <b/>
        <i/>
        <sz val="11"/>
        <color theme="1"/>
        <rFont val="Calibri"/>
        <family val="2"/>
      </rPr>
      <t xml:space="preserve"> -- Scheduled Batch</t>
    </r>
  </si>
  <si>
    <t>M51</t>
  </si>
  <si>
    <t>M51.01</t>
  </si>
  <si>
    <t>M51.02</t>
  </si>
  <si>
    <t>M51.03</t>
  </si>
  <si>
    <t>M51.04</t>
  </si>
  <si>
    <t>M51.05</t>
  </si>
  <si>
    <t>M51.06</t>
  </si>
  <si>
    <t>M51.07</t>
  </si>
  <si>
    <t>M51.08</t>
  </si>
  <si>
    <t>M51.09</t>
  </si>
  <si>
    <t>M51.10</t>
  </si>
  <si>
    <t>M51.11</t>
  </si>
  <si>
    <t>M51.12</t>
  </si>
  <si>
    <t>M51.13</t>
  </si>
  <si>
    <t>M51.14</t>
  </si>
  <si>
    <t>M51.15</t>
  </si>
  <si>
    <t>M51.16</t>
  </si>
  <si>
    <t>M51.17</t>
  </si>
  <si>
    <t>M51.18</t>
  </si>
  <si>
    <t>M51.19</t>
  </si>
  <si>
    <t>M51.20</t>
  </si>
  <si>
    <t>M51.21</t>
  </si>
  <si>
    <t>M51.22</t>
  </si>
  <si>
    <t>M51.23</t>
  </si>
  <si>
    <t>M51.24</t>
  </si>
  <si>
    <t>M51.25</t>
  </si>
  <si>
    <t>M51.26</t>
  </si>
  <si>
    <t>M51.27</t>
  </si>
  <si>
    <t>M51.28</t>
  </si>
  <si>
    <t>M51.29</t>
  </si>
  <si>
    <t xml:space="preserve">Backdate a contribution </t>
  </si>
  <si>
    <t>Disability Waiver Eligibility Report</t>
  </si>
  <si>
    <t>M23.02</t>
  </si>
  <si>
    <t>Open Data Posting Batches Report</t>
  </si>
  <si>
    <t>M23.03</t>
  </si>
  <si>
    <t>Process a non-resident payment for Australia (add another country)</t>
  </si>
  <si>
    <t>M23.16</t>
  </si>
  <si>
    <t>M23.17</t>
  </si>
  <si>
    <t>M23.18</t>
  </si>
  <si>
    <t>M23.19</t>
  </si>
  <si>
    <t>Employer Posting Report</t>
  </si>
  <si>
    <t>Process a Portability Transfer in</t>
  </si>
  <si>
    <t>M30.55</t>
  </si>
  <si>
    <t>Will need to pick up info for future testing</t>
  </si>
  <si>
    <t>Pending Adjustments - right hand scroll bar when records exceed screen view</t>
  </si>
  <si>
    <t>M49.08</t>
  </si>
  <si>
    <t>Data Posting Batch Screen Validations</t>
  </si>
  <si>
    <t>Data Posting Batch Window</t>
  </si>
  <si>
    <t>Does arrears calculate for member that is missing posting</t>
  </si>
  <si>
    <t>Is calculation using correct interest (remove - report)</t>
  </si>
  <si>
    <t>Does arrears pick up when member is missing first contribution after enrolment (remove)</t>
  </si>
  <si>
    <t>Does arrears calculate interest on 60th day after deadline date of receipt (remove)</t>
  </si>
  <si>
    <t>Michelle confirmed we don't have criteria to test</t>
  </si>
  <si>
    <t>Add a new Department (for future release testing)</t>
  </si>
  <si>
    <t>M50.05</t>
  </si>
  <si>
    <t>complete</t>
  </si>
  <si>
    <t>Data Posting Transaction search window details</t>
  </si>
  <si>
    <t>M28.06</t>
  </si>
  <si>
    <t>Fields on the screens are left Justified</t>
  </si>
  <si>
    <t>M30.56</t>
  </si>
  <si>
    <t>General Ledger Transaction Type Drop down selection list</t>
  </si>
  <si>
    <t xml:space="preserve">Regina </t>
  </si>
  <si>
    <t>M28.07</t>
  </si>
  <si>
    <t>Data Posting VS Remittance Report</t>
  </si>
  <si>
    <t>M51.30</t>
  </si>
  <si>
    <r>
      <t>Actuarial Reporting Batch</t>
    </r>
    <r>
      <rPr>
        <b/>
        <i/>
        <sz val="11"/>
        <color theme="1"/>
        <rFont val="Calibri"/>
        <family val="2"/>
        <scheme val="minor"/>
      </rPr>
      <t xml:space="preserve"> - Ad-hoc Batch</t>
    </r>
  </si>
  <si>
    <r>
      <t>Posting Balance Report</t>
    </r>
    <r>
      <rPr>
        <b/>
        <i/>
        <sz val="11"/>
        <color theme="1"/>
        <rFont val="Calibri"/>
        <family val="2"/>
        <scheme val="minor"/>
      </rPr>
      <t xml:space="preserve"> - Ad-hoc Batch</t>
    </r>
  </si>
  <si>
    <r>
      <t>Payroll Deduction Report</t>
    </r>
    <r>
      <rPr>
        <b/>
        <i/>
        <sz val="11"/>
        <color theme="1"/>
        <rFont val="Calibri"/>
        <family val="2"/>
        <scheme val="minor"/>
      </rPr>
      <t xml:space="preserve"> - Ad-hoc Batch</t>
    </r>
  </si>
  <si>
    <r>
      <t xml:space="preserve">Payment Register Report </t>
    </r>
    <r>
      <rPr>
        <b/>
        <i/>
        <sz val="11"/>
        <color theme="1"/>
        <rFont val="Calibri"/>
        <family val="2"/>
        <scheme val="minor"/>
      </rPr>
      <t>- Ad-hoc Batch</t>
    </r>
  </si>
  <si>
    <r>
      <t xml:space="preserve">Pay Cycle Update Batch </t>
    </r>
    <r>
      <rPr>
        <b/>
        <i/>
        <sz val="11"/>
        <color theme="1"/>
        <rFont val="Calibri"/>
        <family val="2"/>
        <scheme val="minor"/>
      </rPr>
      <t>- Ad-hoc Batch</t>
    </r>
  </si>
  <si>
    <r>
      <t>OSFI Anti-Terrorism Financing - Individuals</t>
    </r>
    <r>
      <rPr>
        <b/>
        <i/>
        <sz val="11"/>
        <color theme="1"/>
        <rFont val="Calibri"/>
        <family val="2"/>
        <scheme val="minor"/>
      </rPr>
      <t xml:space="preserve"> - Ad-hoc Batch</t>
    </r>
  </si>
  <si>
    <r>
      <t>OSFI Anti-Terrorism Financing - Entities</t>
    </r>
    <r>
      <rPr>
        <b/>
        <i/>
        <sz val="11"/>
        <color theme="1"/>
        <rFont val="Calibri"/>
        <family val="2"/>
        <scheme val="minor"/>
      </rPr>
      <t xml:space="preserve"> - Ad-hoc Batch</t>
    </r>
  </si>
  <si>
    <r>
      <t>Membership Statistics</t>
    </r>
    <r>
      <rPr>
        <b/>
        <i/>
        <sz val="11"/>
        <color theme="1"/>
        <rFont val="Calibri"/>
        <family val="2"/>
        <scheme val="minor"/>
      </rPr>
      <t xml:space="preserve"> - Ad-hoc Batch</t>
    </r>
  </si>
  <si>
    <r>
      <t>Import of Spousal Data</t>
    </r>
    <r>
      <rPr>
        <b/>
        <i/>
        <sz val="11"/>
        <color theme="1"/>
        <rFont val="Calibri"/>
        <family val="2"/>
        <scheme val="minor"/>
      </rPr>
      <t xml:space="preserve"> - Ad-hoc Batch</t>
    </r>
  </si>
  <si>
    <r>
      <t>Import of Employee IDs</t>
    </r>
    <r>
      <rPr>
        <b/>
        <i/>
        <sz val="11"/>
        <color theme="1"/>
        <rFont val="Calibri"/>
        <family val="2"/>
        <scheme val="minor"/>
      </rPr>
      <t xml:space="preserve"> - Ad-hoc Batch</t>
    </r>
  </si>
  <si>
    <r>
      <t>Extract AON MORe Data</t>
    </r>
    <r>
      <rPr>
        <b/>
        <i/>
        <sz val="11"/>
        <color theme="1"/>
        <rFont val="Calibri"/>
        <family val="2"/>
        <scheme val="minor"/>
      </rPr>
      <t xml:space="preserve"> - Ad-hoc Batch</t>
    </r>
  </si>
  <si>
    <r>
      <t>Export of members for e-COMM</t>
    </r>
    <r>
      <rPr>
        <b/>
        <i/>
        <sz val="11"/>
        <color theme="1"/>
        <rFont val="Calibri"/>
        <family val="2"/>
        <scheme val="minor"/>
      </rPr>
      <t xml:space="preserve"> - Ad-hoc Batch</t>
    </r>
  </si>
  <si>
    <r>
      <t>Disability Waiver Processing</t>
    </r>
    <r>
      <rPr>
        <b/>
        <i/>
        <sz val="11"/>
        <color theme="1"/>
        <rFont val="Calibri"/>
        <family val="2"/>
        <scheme val="minor"/>
      </rPr>
      <t xml:space="preserve"> - Ad-hoc Batch</t>
    </r>
  </si>
  <si>
    <r>
      <t xml:space="preserve">Indexation Batch </t>
    </r>
    <r>
      <rPr>
        <b/>
        <i/>
        <sz val="11"/>
        <color theme="1"/>
        <rFont val="Calibri"/>
        <family val="2"/>
        <scheme val="minor"/>
      </rPr>
      <t>- Ad-hoc Batch</t>
    </r>
  </si>
  <si>
    <r>
      <t xml:space="preserve">Annual Statement Batch </t>
    </r>
    <r>
      <rPr>
        <b/>
        <i/>
        <sz val="11"/>
        <color theme="1"/>
        <rFont val="Calibri"/>
        <family val="2"/>
        <scheme val="minor"/>
      </rPr>
      <t>- Ad-hoc Batch</t>
    </r>
  </si>
  <si>
    <r>
      <t xml:space="preserve">Payment Batch </t>
    </r>
    <r>
      <rPr>
        <b/>
        <i/>
        <sz val="11"/>
        <color theme="1"/>
        <rFont val="Calibri"/>
        <family val="2"/>
      </rPr>
      <t xml:space="preserve">-  Scheduled Batch </t>
    </r>
    <r>
      <rPr>
        <sz val="11"/>
        <color theme="1"/>
        <rFont val="Calibri"/>
        <family val="2"/>
      </rPr>
      <t>(Old # M23.08)</t>
    </r>
  </si>
  <si>
    <r>
      <t xml:space="preserve">Tax Slip Batch </t>
    </r>
    <r>
      <rPr>
        <b/>
        <i/>
        <sz val="11"/>
        <color theme="1"/>
        <rFont val="Calibri"/>
        <family val="2"/>
      </rPr>
      <t xml:space="preserve">- Ad-hoc Batch </t>
    </r>
    <r>
      <rPr>
        <sz val="11"/>
        <color theme="1"/>
        <rFont val="Calibri"/>
        <family val="2"/>
      </rPr>
      <t>(Old # M23.11)</t>
    </r>
  </si>
  <si>
    <r>
      <t>Arrears Interest Report</t>
    </r>
    <r>
      <rPr>
        <b/>
        <i/>
        <sz val="11"/>
        <color theme="1"/>
        <rFont val="Calibri"/>
        <family val="2"/>
      </rPr>
      <t xml:space="preserve"> - Ad-hoc Batch </t>
    </r>
    <r>
      <rPr>
        <sz val="11"/>
        <color theme="1"/>
        <rFont val="Calibri"/>
        <family val="2"/>
      </rPr>
      <t>(Old # M23.10)</t>
    </r>
  </si>
  <si>
    <r>
      <t xml:space="preserve">Arrears Report </t>
    </r>
    <r>
      <rPr>
        <b/>
        <i/>
        <sz val="11"/>
        <color theme="1"/>
        <rFont val="Calibri"/>
        <family val="2"/>
      </rPr>
      <t xml:space="preserve">- Ad-hoc Batch </t>
    </r>
    <r>
      <rPr>
        <sz val="11"/>
        <color theme="1"/>
        <rFont val="Calibri"/>
        <family val="2"/>
      </rPr>
      <t>(Old # M23.13)</t>
    </r>
  </si>
  <si>
    <r>
      <t>Enrolments for Welcome Package</t>
    </r>
    <r>
      <rPr>
        <b/>
        <i/>
        <sz val="11"/>
        <color theme="1"/>
        <rFont val="Calibri"/>
        <family val="2"/>
      </rPr>
      <t xml:space="preserve">  -- Scheduled Batch </t>
    </r>
    <r>
      <rPr>
        <sz val="11"/>
        <color theme="1"/>
        <rFont val="Calibri"/>
        <family val="2"/>
      </rPr>
      <t>(Old # M23.15)</t>
    </r>
  </si>
  <si>
    <r>
      <t>Hamleted Members - Expired Grace Period Report</t>
    </r>
    <r>
      <rPr>
        <b/>
        <i/>
        <sz val="11"/>
        <color theme="1"/>
        <rFont val="Calibri"/>
        <family val="2"/>
      </rPr>
      <t xml:space="preserve"> - Ad-hoc Batch </t>
    </r>
    <r>
      <rPr>
        <sz val="11"/>
        <color theme="1"/>
        <rFont val="Calibri"/>
        <family val="2"/>
      </rPr>
      <t>(Old # M23.06)</t>
    </r>
  </si>
  <si>
    <r>
      <t>Garnishment Report</t>
    </r>
    <r>
      <rPr>
        <b/>
        <i/>
        <sz val="11"/>
        <color theme="1"/>
        <rFont val="Calibri"/>
        <family val="2"/>
      </rPr>
      <t xml:space="preserve"> - Ad-hoc Batch </t>
    </r>
    <r>
      <rPr>
        <sz val="11"/>
        <color theme="1"/>
        <rFont val="Calibri"/>
        <family val="2"/>
      </rPr>
      <t>(Old # M23.14)</t>
    </r>
  </si>
  <si>
    <r>
      <t>Holdback Payment Report</t>
    </r>
    <r>
      <rPr>
        <b/>
        <i/>
        <sz val="11"/>
        <color theme="1"/>
        <rFont val="Calibri"/>
        <family val="2"/>
      </rPr>
      <t xml:space="preserve"> - Ad-hoc Batch </t>
    </r>
    <r>
      <rPr>
        <sz val="11"/>
        <color theme="1"/>
        <rFont val="Calibri"/>
        <family val="2"/>
      </rPr>
      <t>(Old # M23.12)</t>
    </r>
  </si>
  <si>
    <r>
      <t>Import CPA FIF</t>
    </r>
    <r>
      <rPr>
        <b/>
        <i/>
        <sz val="11"/>
        <color theme="1"/>
        <rFont val="Calibri"/>
        <family val="2"/>
      </rPr>
      <t xml:space="preserve"> - Ad-hoc Batch </t>
    </r>
    <r>
      <rPr>
        <sz val="11"/>
        <color theme="1"/>
        <rFont val="Calibri"/>
        <family val="2"/>
      </rPr>
      <t>(Old # M23.07)</t>
    </r>
  </si>
  <si>
    <r>
      <t>Remittance Receipts Report</t>
    </r>
    <r>
      <rPr>
        <b/>
        <i/>
        <sz val="11"/>
        <color theme="1"/>
        <rFont val="Calibri"/>
        <family val="2"/>
      </rPr>
      <t xml:space="preserve"> - Ad-hoc Batch </t>
    </r>
    <r>
      <rPr>
        <sz val="11"/>
        <color theme="1"/>
        <rFont val="Calibri"/>
        <family val="2"/>
      </rPr>
      <t>(Old #M23.04)</t>
    </r>
  </si>
  <si>
    <r>
      <t>Two Years Break in Service Report</t>
    </r>
    <r>
      <rPr>
        <b/>
        <i/>
        <sz val="11"/>
        <color theme="1"/>
        <rFont val="Calibri"/>
        <family val="2"/>
      </rPr>
      <t xml:space="preserve"> - Ad-hoc Batch </t>
    </r>
    <r>
      <rPr>
        <sz val="11"/>
        <color theme="1"/>
        <rFont val="Calibri"/>
        <family val="2"/>
      </rPr>
      <t>(Old #M23.05)</t>
    </r>
  </si>
  <si>
    <t>Non-MEPP</t>
  </si>
  <si>
    <t>M17.08</t>
  </si>
  <si>
    <t>M17.09</t>
  </si>
  <si>
    <t>M17.10</t>
  </si>
  <si>
    <t>M17.11</t>
  </si>
  <si>
    <t>M17.12</t>
  </si>
  <si>
    <t>M17.13</t>
  </si>
  <si>
    <t>M17.14</t>
  </si>
  <si>
    <t>M17.15</t>
  </si>
  <si>
    <t>M17.16</t>
  </si>
  <si>
    <t>M17.17</t>
  </si>
  <si>
    <t>M17.18</t>
  </si>
  <si>
    <t>M17.19</t>
  </si>
  <si>
    <t>M17.20</t>
  </si>
  <si>
    <t>M17.21</t>
  </si>
  <si>
    <t>M17.22</t>
  </si>
  <si>
    <t>M17.23</t>
  </si>
  <si>
    <t>M17.24</t>
  </si>
  <si>
    <t>M17.25</t>
  </si>
  <si>
    <t>M17.26</t>
  </si>
  <si>
    <t>Creating an Address Change File</t>
  </si>
  <si>
    <t>Creating a Leave of Absence File</t>
  </si>
  <si>
    <t>Creating a Return to Work File</t>
  </si>
  <si>
    <t>Creating an Enrolment File</t>
  </si>
  <si>
    <t>Creating a Termination File</t>
  </si>
  <si>
    <t>Creating a Layoff File</t>
  </si>
  <si>
    <t>Create a Data Change File</t>
  </si>
  <si>
    <t>Printing a PDF for all of the above New File Types</t>
  </si>
  <si>
    <t>Creating a Contribution File</t>
  </si>
  <si>
    <t>Running Employer Contribution Detail</t>
  </si>
  <si>
    <t>Running Employer Contribution Detail for Employers</t>
  </si>
  <si>
    <t>Exporting Error Reports</t>
  </si>
  <si>
    <t>View and Export Activity Reports</t>
  </si>
  <si>
    <t>View and Export Audit Reports</t>
  </si>
  <si>
    <t>Updating Password</t>
  </si>
  <si>
    <t>Updating Security Questions</t>
  </si>
  <si>
    <t>View Tutorials</t>
  </si>
  <si>
    <t>Edit File Headers on a Contribution File</t>
  </si>
  <si>
    <t>Printing a File Summary for Contribution Files</t>
  </si>
  <si>
    <t>M19.02</t>
  </si>
  <si>
    <t>Onetime payments</t>
  </si>
  <si>
    <t>Return a member to work from Disability does not contribute</t>
  </si>
  <si>
    <t>DCT Validation messages (based on list from Debby)</t>
  </si>
  <si>
    <t>22.2.0</t>
  </si>
  <si>
    <t xml:space="preserve">Enrolments </t>
  </si>
  <si>
    <t>M22.10</t>
  </si>
  <si>
    <t>M22.11</t>
  </si>
  <si>
    <t>M22.12</t>
  </si>
  <si>
    <t>M22.13</t>
  </si>
  <si>
    <t>M22.14</t>
  </si>
  <si>
    <t>M22.15</t>
  </si>
  <si>
    <t>M22.16</t>
  </si>
  <si>
    <t>M22.17</t>
  </si>
  <si>
    <t>Add a primary MEPP Beneficiary - PENWEB</t>
  </si>
  <si>
    <t>Add a trustee for a MEPP Beneficiary - PENWEB</t>
  </si>
  <si>
    <t>Change a Beneficiary - PENWEB</t>
  </si>
  <si>
    <t>Remove a Beneficiary - PENWEB</t>
  </si>
  <si>
    <t>Change the percentage of beneficiary - PENWEB</t>
  </si>
  <si>
    <t>Update the status of a beneficiary(example common law to spouse) - PENWEB</t>
  </si>
  <si>
    <t>Change surname on existing beneficiary - PENWEB</t>
  </si>
  <si>
    <t>M2.19</t>
  </si>
  <si>
    <t>M2.20</t>
  </si>
  <si>
    <t>M2.21</t>
  </si>
  <si>
    <t>No flags anymore</t>
  </si>
  <si>
    <t>Letter batch only runs every Sunday</t>
  </si>
  <si>
    <t>Add a contingent(alternate) MEPP Beneficiary</t>
  </si>
  <si>
    <t>Add a contingent(alternate) MEPP Beneficiary - PENWEB</t>
  </si>
  <si>
    <t>Status</t>
  </si>
  <si>
    <t>Cases</t>
  </si>
  <si>
    <t>%</t>
  </si>
  <si>
    <t>Passed</t>
  </si>
  <si>
    <t>Failed</t>
  </si>
  <si>
    <t>Total Test Cases</t>
  </si>
  <si>
    <t>Status 
Column F</t>
  </si>
  <si>
    <t>Column F</t>
  </si>
  <si>
    <t>Re-enrolment via SIN - Same employer refunded MEPP status</t>
  </si>
  <si>
    <t>Re-enrolment via SIN - different employer refunded MEPP status</t>
  </si>
  <si>
    <t>Redundant to 1.06 and 1.10</t>
  </si>
  <si>
    <t>M2.22</t>
  </si>
  <si>
    <t>M2.23</t>
  </si>
  <si>
    <t>M2.24</t>
  </si>
  <si>
    <t>M2.25</t>
  </si>
  <si>
    <t>M2.26</t>
  </si>
  <si>
    <t>Update a Member's Name - PENWEB</t>
  </si>
  <si>
    <t>Add a Marital Status - PENWEB</t>
  </si>
  <si>
    <t>Update a Marital Status - PENWEB</t>
  </si>
  <si>
    <t>End a Marital Status via Divorce - PENWEB</t>
  </si>
  <si>
    <t>End a marital status via death of spouse - PENWEB</t>
  </si>
  <si>
    <t>Change an Employee's Employee Type and Employment Status in Penfax</t>
  </si>
  <si>
    <t>Change an Employee's Employment Status via DCT</t>
  </si>
  <si>
    <t>General 10 month member with NP  and other service types has  high salary and age &gt;30&lt;64</t>
  </si>
  <si>
    <t>Backdate a MEPP termination date - Employment termination date?</t>
  </si>
  <si>
    <t xml:space="preserve">Retirement Benefit Calculation </t>
  </si>
  <si>
    <t>General 10 month married member eligible for reduced pension and different service type has high salary</t>
  </si>
  <si>
    <t>General 12 month married member eligible for unreduced pension an different service type</t>
  </si>
  <si>
    <t>General 12 month married member eligible for reduced pension and different service type has high salary</t>
  </si>
  <si>
    <t xml:space="preserve">Casual member eligible to retire unreduced pension single has low salary </t>
  </si>
  <si>
    <t xml:space="preserve">Seasonal member eligible for normal retirement </t>
  </si>
  <si>
    <t>General member eligible for normal retirement</t>
  </si>
  <si>
    <t xml:space="preserve">General married member eligible for unreduced pension </t>
  </si>
  <si>
    <t>Designated member eligible for normal retirement</t>
  </si>
  <si>
    <t xml:space="preserve">Active married member who is not eligibile to retire </t>
  </si>
  <si>
    <t xml:space="preserve">Active married member who is eligible to retire </t>
  </si>
  <si>
    <t>Member with different beneficiaries - Single member</t>
  </si>
  <si>
    <t>Deferred married member not eligible to retire</t>
  </si>
  <si>
    <t>Deferred married member eligible to retire</t>
  </si>
  <si>
    <t>Active General member</t>
  </si>
  <si>
    <t xml:space="preserve">Active designated member </t>
  </si>
  <si>
    <t>Active designated member with pro rated period of service</t>
  </si>
  <si>
    <t xml:space="preserve">Active designated member with full period of service </t>
  </si>
  <si>
    <t xml:space="preserve">Active General member with pro rated period of service </t>
  </si>
  <si>
    <t>Active General member with full period of service</t>
  </si>
  <si>
    <t>Beneficiary Management (PENFAX and PENWEB)</t>
  </si>
  <si>
    <t>Reports - PENFAX</t>
  </si>
  <si>
    <t>Cannot be changed in PENWEB</t>
  </si>
  <si>
    <t>Richard Belanger</t>
  </si>
  <si>
    <t>General 10 month member with NP  and other service types</t>
  </si>
  <si>
    <t>General 10 month member eligible for unreduced pension and other service types with low salary</t>
  </si>
  <si>
    <t>General 10 month member eligible for reduced pension and other service types</t>
  </si>
  <si>
    <t>Seasonal member eligible to retire unreduced pension has low salary and different service type</t>
  </si>
  <si>
    <t>Seasonal member eligible to retire reduced married has high salary and different service type</t>
  </si>
  <si>
    <t>General Member has an SRB make payment date greater than 120 days of termination</t>
  </si>
  <si>
    <t>General member make payment date less than 120 days of termination</t>
  </si>
  <si>
    <t>General Member make payment date greater than 120 days of termination</t>
  </si>
  <si>
    <t>Designated member make payment date greater than 120 days of termination</t>
  </si>
  <si>
    <t xml:space="preserve">Place a member on a Layoff and RTW </t>
  </si>
  <si>
    <t>Non vested General 10 month member has low salary and age &lt;35</t>
  </si>
  <si>
    <t>General 12 month member with marriage breakdown</t>
  </si>
  <si>
    <t>Contributions &amp; DCT</t>
  </si>
  <si>
    <t>Post SIN Contribution manually</t>
  </si>
  <si>
    <t>Post SIN Contribution via uploading a file</t>
  </si>
  <si>
    <t>General 12 month female member eligle for normal retirement</t>
  </si>
  <si>
    <t>M17.06</t>
  </si>
  <si>
    <t>General 12 month married member eligible for unreduced pension and other service types with low salary</t>
  </si>
  <si>
    <t>Vested casual married member eligible for unreduced pension has eligibility service &gt; 20 years</t>
  </si>
  <si>
    <t xml:space="preserve">Non vested casual married member </t>
  </si>
  <si>
    <t>Non vested seasonal married member and age&gt;55 not eligible to retire</t>
  </si>
  <si>
    <t>Vested Designated single member eligible for normal retirement and eligibility service&lt;10 years high salary</t>
  </si>
  <si>
    <t>Non vested Designated single member and age&gt;55 not eligible to retire</t>
  </si>
  <si>
    <t>Non vested Designated female member low salary</t>
  </si>
  <si>
    <t>Vested General 10 month married member eligible for reduced pension has eligibility service &lt; 20 years</t>
  </si>
  <si>
    <t>Vested General 12 month married member eligible for reduced pension has eligibility service &lt; 20 years</t>
  </si>
  <si>
    <t>Designated member (dual member)</t>
  </si>
  <si>
    <t>Not Started/In Progress</t>
  </si>
  <si>
    <t>Completed</t>
  </si>
  <si>
    <t>Single member eligible-not eligible to retire</t>
  </si>
  <si>
    <t>M27.03</t>
  </si>
  <si>
    <t>M27.05</t>
  </si>
  <si>
    <t>Cannot date earlier than latest posting</t>
  </si>
  <si>
    <t>Vested Casual member eligible for reduced pension and age &lt;60</t>
  </si>
  <si>
    <t xml:space="preserve">PSSP- new spousal </t>
  </si>
  <si>
    <t>SGI - new spousal</t>
  </si>
  <si>
    <t>Retired 1 yr prior to indexing start date</t>
  </si>
  <si>
    <t>Spousal pension started during year</t>
  </si>
  <si>
    <t>Bridge ended during year to which indexing applied</t>
  </si>
  <si>
    <t>Payroll run for month of indexing included indexing</t>
  </si>
  <si>
    <t>Redundant to 43.03</t>
  </si>
  <si>
    <t xml:space="preserve">Test covered in M1.04 and M1.05 </t>
  </si>
  <si>
    <t>MEPP:</t>
  </si>
  <si>
    <t xml:space="preserve">Designated member eligible for normal retirement </t>
  </si>
  <si>
    <t>M20.01</t>
  </si>
  <si>
    <t>Finance &amp; Pensioner</t>
  </si>
  <si>
    <t>Test Date</t>
  </si>
  <si>
    <t>Update a member's Address</t>
  </si>
  <si>
    <t>Update a member's Phone number</t>
  </si>
  <si>
    <t>Update a member's Email</t>
  </si>
  <si>
    <t>Update a member's Name</t>
  </si>
  <si>
    <t>Update a member's Address - PENWEB</t>
  </si>
  <si>
    <t>Update a member's Phone number - PENWEB</t>
  </si>
  <si>
    <t>Update a member's Email - PENWEB</t>
  </si>
  <si>
    <t>Benefit_Calculation_Dual_member's</t>
  </si>
  <si>
    <t>does system update member's account with arrears</t>
  </si>
  <si>
    <t>Old plan member's can be adjusted to the new amounts</t>
  </si>
  <si>
    <t>Export of member's for e-COMM - Ad-hoc Batch</t>
  </si>
  <si>
    <t>Hamleted member's - Expired Grace Period Report - Ad-hoc Batch (Old # M23.06)</t>
  </si>
  <si>
    <t>Casual member eligible to retire reduced married  has high salary</t>
  </si>
  <si>
    <t>Print off a T4 for the member</t>
  </si>
  <si>
    <t>Membership Statistics - Ad-hoc Batch</t>
  </si>
  <si>
    <t>M1.30</t>
  </si>
  <si>
    <t xml:space="preserve">Re-enrolment with different employer and termination on the same day  </t>
  </si>
  <si>
    <t>Standalone CV calculator and Manual Pension Calculations</t>
  </si>
  <si>
    <t>M7.13</t>
  </si>
  <si>
    <t>Interest Calculations- before/after 120 Days</t>
  </si>
  <si>
    <t>M7.14</t>
  </si>
  <si>
    <t>factors testing</t>
  </si>
  <si>
    <t>Cloud Release Tester</t>
  </si>
  <si>
    <t>Jason Collings</t>
  </si>
  <si>
    <t>Cindy Peterson</t>
  </si>
  <si>
    <t>Rich B</t>
  </si>
  <si>
    <t>Jason C.</t>
  </si>
  <si>
    <t>Cindy P.</t>
  </si>
  <si>
    <t>NA</t>
  </si>
  <si>
    <t>Error - Cannot enrol deceased or pensionerd member</t>
  </si>
  <si>
    <t>Error - Cannot enrol deceased or pensioned member</t>
  </si>
  <si>
    <t>Warning - Surname does not match name in database</t>
  </si>
  <si>
    <t>ID 122798</t>
  </si>
  <si>
    <t>ID 113268</t>
  </si>
  <si>
    <r>
      <rPr>
        <sz val="11"/>
        <color rgb="FFFF0000"/>
        <rFont val="Calibri"/>
        <family val="2"/>
      </rPr>
      <t>90824</t>
    </r>
    <r>
      <rPr>
        <sz val="11"/>
        <color theme="1"/>
        <rFont val="Calibri"/>
        <family val="2"/>
      </rPr>
      <t xml:space="preserve">, </t>
    </r>
    <r>
      <rPr>
        <sz val="11"/>
        <color rgb="FFFF0000"/>
        <rFont val="Calibri"/>
        <family val="2"/>
      </rPr>
      <t>91194</t>
    </r>
    <r>
      <rPr>
        <sz val="11"/>
        <color theme="1"/>
        <rFont val="Calibri"/>
        <family val="2"/>
      </rPr>
      <t xml:space="preserve">, </t>
    </r>
    <r>
      <rPr>
        <sz val="11"/>
        <color rgb="FFFF0000"/>
        <rFont val="Calibri"/>
        <family val="2"/>
      </rPr>
      <t>90943</t>
    </r>
    <r>
      <rPr>
        <sz val="11"/>
        <color theme="1"/>
        <rFont val="Calibri"/>
        <family val="2"/>
      </rPr>
      <t xml:space="preserve"> - Break Period 10 month Yes MN 100477314</t>
    </r>
  </si>
  <si>
    <t xml:space="preserve">MN 100479294 </t>
  </si>
  <si>
    <t>ID 214745</t>
  </si>
  <si>
    <t>MN 100085588</t>
  </si>
  <si>
    <t>MN 100091792</t>
  </si>
  <si>
    <t>MN 100193143</t>
  </si>
  <si>
    <t>MN 100082569</t>
  </si>
  <si>
    <t>MN 100071992</t>
  </si>
  <si>
    <t>MH 100178466</t>
  </si>
  <si>
    <t>MN 100288844</t>
  </si>
  <si>
    <t>MN 100093368</t>
  </si>
  <si>
    <t xml:space="preserve">MN (a)100273267, (b)100241926, (c)100206218 - Low Salary. </t>
  </si>
  <si>
    <t xml:space="preserve">MN 100076744 - High Salary but lowest salary in data feed </t>
  </si>
  <si>
    <t xml:space="preserve">MN (a)100125103, (b)100224773 - both members do not have different Service </t>
  </si>
  <si>
    <t>MN 100087246</t>
  </si>
  <si>
    <t>MN 100094101</t>
  </si>
  <si>
    <t>Succeeded in PREM TEST1</t>
  </si>
  <si>
    <t>MN 100162676</t>
  </si>
  <si>
    <t>ID 105769</t>
  </si>
  <si>
    <t>ID 131509</t>
  </si>
  <si>
    <t xml:space="preserve">MN 100455799 </t>
  </si>
  <si>
    <t>Can set up with a known Stakeholder ID, when clicking for pop up there is a block</t>
  </si>
  <si>
    <t>Waiting for tomorrow as End Date = March 1, 2023; 196292</t>
  </si>
  <si>
    <t>212903</t>
  </si>
  <si>
    <t>134259</t>
  </si>
  <si>
    <t>ID 104373  446881</t>
  </si>
  <si>
    <t>MN 100563337  446925</t>
  </si>
  <si>
    <t>ID 115085  448357</t>
  </si>
  <si>
    <t>481758</t>
  </si>
  <si>
    <t>ID  291057</t>
  </si>
  <si>
    <t>137537</t>
  </si>
  <si>
    <t>SID = 150901; 6years 8Months left of Guaranteed payments= 70 Months; System calculating at 73.36 Months; Cindy P. confirmed that the amounts will never match as the remaining payments are actuarially adjusted over the G Period.</t>
  </si>
  <si>
    <t>92293</t>
  </si>
  <si>
    <t xml:space="preserve">** All dual members are manual calcs </t>
  </si>
  <si>
    <t>499429 ** dual members are manually done</t>
  </si>
  <si>
    <t>132759</t>
  </si>
  <si>
    <t>131742</t>
  </si>
  <si>
    <t>110976</t>
  </si>
  <si>
    <t xml:space="preserve">ID 127300 </t>
  </si>
  <si>
    <t xml:space="preserve">ID 131096 </t>
  </si>
  <si>
    <t>ID 104289</t>
  </si>
  <si>
    <t>ID 108956</t>
  </si>
  <si>
    <t>ID 111558</t>
  </si>
  <si>
    <t>ID 107471</t>
  </si>
  <si>
    <t>ID 106220</t>
  </si>
  <si>
    <t>MN 100064914</t>
  </si>
  <si>
    <t>MN 100395763- New member to use</t>
  </si>
  <si>
    <t>MN 100316975- New member to use</t>
  </si>
  <si>
    <t xml:space="preserve">MN 100207315 </t>
  </si>
  <si>
    <t>ID 110796</t>
  </si>
  <si>
    <t>ID 133016</t>
  </si>
  <si>
    <t>ID 114487</t>
  </si>
  <si>
    <t>ID 133473</t>
  </si>
  <si>
    <t>ID 112138</t>
  </si>
  <si>
    <t xml:space="preserve">ID 119902 </t>
  </si>
  <si>
    <t xml:space="preserve">ID 107113 </t>
  </si>
  <si>
    <t>ID 129971</t>
  </si>
  <si>
    <t xml:space="preserve">ID 118328 </t>
  </si>
  <si>
    <t>MN 100271097</t>
  </si>
  <si>
    <t>MN 100237981</t>
  </si>
  <si>
    <t>MN 100207083</t>
  </si>
  <si>
    <t>MN 100392877</t>
  </si>
  <si>
    <t>MN 100276377</t>
  </si>
  <si>
    <t>MN 100669829</t>
  </si>
  <si>
    <t>MN 100142058</t>
  </si>
  <si>
    <t>MN 100299288</t>
  </si>
  <si>
    <t>SIN 609475884</t>
  </si>
  <si>
    <t>MN 100250240</t>
  </si>
  <si>
    <t>MN 100147404</t>
  </si>
  <si>
    <t>MN 100444116</t>
  </si>
  <si>
    <t>MN 100227511 - added a spouse to = Married</t>
  </si>
  <si>
    <t>MN 100663350</t>
  </si>
  <si>
    <t>MN 100696855</t>
  </si>
  <si>
    <t>PENFAX Test - OK- Awaiting PENWEB to complete the scond portion of test</t>
  </si>
  <si>
    <t>ID 213624</t>
  </si>
  <si>
    <t>MN 100403989</t>
  </si>
  <si>
    <t>ID 127549</t>
  </si>
  <si>
    <t>Process a Purchase of Service</t>
  </si>
  <si>
    <t>Set batch to run at 4:15, April 5, will check morning of April 6</t>
  </si>
  <si>
    <t>When a member retires in MEPP there is no transfer of funds when they move from Active&gt;Retired; A benefit calc. is performed to determine benefit</t>
  </si>
  <si>
    <t>SID 199412</t>
  </si>
  <si>
    <t>SID 104518</t>
  </si>
  <si>
    <t>SID 454768</t>
  </si>
  <si>
    <t>SID 198865</t>
  </si>
  <si>
    <t>Andrew</t>
  </si>
  <si>
    <t>Need OCI set up in SQL Developer</t>
  </si>
  <si>
    <t>Peer Review</t>
  </si>
  <si>
    <t>Cindy</t>
  </si>
  <si>
    <t>Peer Review (Pass/Fail)</t>
  </si>
  <si>
    <t>Peer Comment/Notes</t>
  </si>
  <si>
    <t>that member number isnt the test description</t>
  </si>
  <si>
    <t xml:space="preserve">Cindy </t>
  </si>
  <si>
    <t>used ID 130265</t>
  </si>
  <si>
    <t>Don’t agree that this is working, the retirement benefits didn’t carry over to the spouse. ID 194138 &amp; 201254</t>
  </si>
  <si>
    <t>see above ID 222860</t>
  </si>
  <si>
    <t>Yusuf</t>
  </si>
  <si>
    <t>Stk 499459</t>
  </si>
  <si>
    <t>Stk 132078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</si>
</sst>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009]d/mmm/yy;@"/>
    <numFmt numFmtId="165" formatCode="0.0"/>
    <numFmt numFmtId="166" formatCode="[$-1009]mmmm\ d\,\ yyyy;@"/>
    <numFmt numFmtId="167" formatCode="yyyy\-mm\-dd;@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i/>
      <sz val="11"/>
      <color theme="1"/>
      <name val="Calibr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5" fillId="0" borderId="0"/>
    <xf numFmtId="0" fontId="1" fillId="12" borderId="0" applyNumberFormat="0" applyBorder="0" applyAlignment="0" applyProtection="0"/>
    <xf numFmtId="0" fontId="24" fillId="14" borderId="0" applyNumberFormat="0" applyBorder="0" applyAlignment="0" applyProtection="0"/>
    <xf numFmtId="0" fontId="23" fillId="13" borderId="0" applyNumberFormat="0" applyBorder="0" applyAlignment="0" applyProtection="0"/>
  </cellStyleXfs>
  <cellXfs count="402">
    <xf numFmtId="0" fontId="0" fillId="0" borderId="0" xfId="0"/>
    <xf numFmtId="0" fontId="3" fillId="0" borderId="0" xfId="0" applyFont="1"/>
    <xf numFmtId="0" fontId="0" fillId="0" borderId="0" xfId="0" applyFill="1" applyBorder="1"/>
    <xf numFmtId="0" fontId="0" fillId="4" borderId="16" xfId="0" applyFill="1" applyBorder="1"/>
    <xf numFmtId="0" fontId="6" fillId="5" borderId="17" xfId="0" applyFont="1" applyFill="1" applyBorder="1" applyAlignment="1">
      <alignment horizontal="left"/>
    </xf>
    <xf numFmtId="0" fontId="6" fillId="5" borderId="18" xfId="0" applyFont="1" applyFill="1" applyBorder="1" applyAlignment="1">
      <alignment horizontal="right"/>
    </xf>
    <xf numFmtId="0" fontId="0" fillId="4" borderId="0" xfId="0" applyFill="1" applyBorder="1"/>
    <xf numFmtId="0" fontId="6" fillId="5" borderId="21" xfId="0" applyFont="1" applyFill="1" applyBorder="1" applyAlignment="1">
      <alignment horizontal="left"/>
    </xf>
    <xf numFmtId="0" fontId="6" fillId="5" borderId="9" xfId="0" applyFont="1" applyFill="1" applyBorder="1" applyAlignment="1">
      <alignment horizontal="right"/>
    </xf>
    <xf numFmtId="0" fontId="3" fillId="5" borderId="24" xfId="0" applyFont="1" applyFill="1" applyBorder="1" applyAlignment="1">
      <alignment horizontal="center" wrapText="1"/>
    </xf>
    <xf numFmtId="0" fontId="3" fillId="5" borderId="25" xfId="0" applyFont="1" applyFill="1" applyBorder="1" applyAlignment="1"/>
    <xf numFmtId="0" fontId="3" fillId="5" borderId="26" xfId="0" applyFont="1" applyFill="1" applyBorder="1" applyAlignment="1">
      <alignment horizontal="center" wrapText="1"/>
    </xf>
    <xf numFmtId="0" fontId="3" fillId="5" borderId="25" xfId="0" applyFont="1" applyFill="1" applyBorder="1" applyAlignment="1">
      <alignment horizontal="center" wrapText="1"/>
    </xf>
    <xf numFmtId="0" fontId="3" fillId="5" borderId="8" xfId="0" applyFont="1" applyFill="1" applyBorder="1" applyAlignment="1">
      <alignment horizontal="center" wrapText="1"/>
    </xf>
    <xf numFmtId="1" fontId="6" fillId="0" borderId="0" xfId="0" applyNumberFormat="1" applyFont="1" applyFill="1" applyBorder="1" applyAlignment="1">
      <alignment horizontal="center" vertical="center"/>
    </xf>
    <xf numFmtId="0" fontId="7" fillId="0" borderId="27" xfId="0" applyFont="1" applyBorder="1"/>
    <xf numFmtId="1" fontId="7" fillId="0" borderId="27" xfId="0" applyNumberFormat="1" applyFont="1" applyBorder="1" applyAlignment="1">
      <alignment horizontal="center"/>
    </xf>
    <xf numFmtId="10" fontId="7" fillId="0" borderId="2" xfId="1" applyNumberFormat="1" applyFont="1" applyFill="1" applyBorder="1" applyAlignment="1">
      <alignment horizontal="center"/>
    </xf>
    <xf numFmtId="0" fontId="3" fillId="5" borderId="28" xfId="0" applyFont="1" applyFill="1" applyBorder="1" applyAlignment="1">
      <alignment horizontal="center" wrapText="1"/>
    </xf>
    <xf numFmtId="0" fontId="0" fillId="5" borderId="28" xfId="0" applyFill="1" applyBorder="1"/>
    <xf numFmtId="0" fontId="4" fillId="5" borderId="29" xfId="0" applyFont="1" applyFill="1" applyBorder="1"/>
    <xf numFmtId="0" fontId="0" fillId="5" borderId="31" xfId="0" applyFill="1" applyBorder="1"/>
    <xf numFmtId="0" fontId="0" fillId="0" borderId="11" xfId="0" applyFont="1" applyFill="1" applyBorder="1" applyAlignment="1">
      <alignment vertical="top" wrapText="1"/>
    </xf>
    <xf numFmtId="0" fontId="3" fillId="0" borderId="0" xfId="0" applyFont="1" applyAlignment="1">
      <alignment wrapText="1"/>
    </xf>
    <xf numFmtId="0" fontId="0" fillId="9" borderId="5" xfId="0" applyFont="1" applyFill="1" applyBorder="1" applyAlignment="1">
      <alignment vertical="top" wrapText="1"/>
    </xf>
    <xf numFmtId="0" fontId="0" fillId="9" borderId="15" xfId="0" applyFont="1" applyFill="1" applyBorder="1" applyAlignment="1">
      <alignment vertical="top" wrapText="1"/>
    </xf>
    <xf numFmtId="0" fontId="0" fillId="9" borderId="6" xfId="0" applyFont="1" applyFill="1" applyBorder="1" applyAlignment="1">
      <alignment vertical="top" wrapText="1"/>
    </xf>
    <xf numFmtId="0" fontId="0" fillId="9" borderId="7" xfId="0" applyFont="1" applyFill="1" applyBorder="1" applyAlignment="1">
      <alignment vertical="top" wrapText="1"/>
    </xf>
    <xf numFmtId="0" fontId="0" fillId="0" borderId="13" xfId="0" applyFont="1" applyFill="1" applyBorder="1" applyAlignment="1">
      <alignment vertical="top" wrapText="1"/>
    </xf>
    <xf numFmtId="0" fontId="0" fillId="0" borderId="14" xfId="0" applyFont="1" applyFill="1" applyBorder="1" applyAlignment="1">
      <alignment vertical="top" wrapText="1"/>
    </xf>
    <xf numFmtId="0" fontId="0" fillId="8" borderId="0" xfId="0" applyFont="1" applyFill="1" applyBorder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0" fontId="0" fillId="8" borderId="0" xfId="0" applyFont="1" applyFill="1" applyAlignment="1">
      <alignment vertical="top" wrapText="1"/>
    </xf>
    <xf numFmtId="0" fontId="0" fillId="0" borderId="13" xfId="0" applyFont="1" applyBorder="1" applyAlignment="1">
      <alignment vertical="top" wrapText="1"/>
    </xf>
    <xf numFmtId="49" fontId="0" fillId="0" borderId="13" xfId="0" applyNumberFormat="1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3" fillId="5" borderId="32" xfId="0" applyFont="1" applyFill="1" applyBorder="1" applyAlignment="1">
      <alignment horizontal="center" wrapText="1"/>
    </xf>
    <xf numFmtId="0" fontId="0" fillId="0" borderId="13" xfId="0" applyFont="1" applyFill="1" applyBorder="1" applyAlignment="1">
      <alignment horizontal="left" vertical="top" wrapText="1"/>
    </xf>
    <xf numFmtId="0" fontId="0" fillId="0" borderId="13" xfId="0" applyFont="1" applyFill="1" applyBorder="1" applyAlignment="1">
      <alignment horizontal="left" vertical="top"/>
    </xf>
    <xf numFmtId="0" fontId="1" fillId="0" borderId="13" xfId="3" applyFont="1" applyFill="1" applyBorder="1" applyAlignment="1" applyProtection="1">
      <alignment vertical="top" wrapText="1"/>
    </xf>
    <xf numFmtId="0" fontId="1" fillId="0" borderId="13" xfId="3" applyFont="1" applyFill="1" applyBorder="1" applyAlignment="1" applyProtection="1">
      <alignment horizontal="left" vertical="top" wrapText="1"/>
    </xf>
    <xf numFmtId="9" fontId="13" fillId="8" borderId="3" xfId="0" applyNumberFormat="1" applyFont="1" applyFill="1" applyBorder="1" applyAlignment="1" applyProtection="1">
      <alignment horizontal="center" vertical="top" wrapText="1"/>
      <protection locked="0"/>
    </xf>
    <xf numFmtId="9" fontId="13" fillId="0" borderId="13" xfId="0" applyNumberFormat="1" applyFont="1" applyFill="1" applyBorder="1" applyAlignment="1" applyProtection="1">
      <alignment horizontal="center" vertical="top" wrapText="1"/>
      <protection locked="0"/>
    </xf>
    <xf numFmtId="9" fontId="13" fillId="8" borderId="13" xfId="0" applyNumberFormat="1" applyFont="1" applyFill="1" applyBorder="1" applyAlignment="1" applyProtection="1">
      <alignment horizontal="center" vertical="top" wrapText="1"/>
      <protection locked="0"/>
    </xf>
    <xf numFmtId="1" fontId="12" fillId="0" borderId="14" xfId="2" applyNumberFormat="1" applyFont="1" applyFill="1" applyBorder="1" applyAlignment="1">
      <alignment horizontal="center"/>
    </xf>
    <xf numFmtId="1" fontId="12" fillId="7" borderId="14" xfId="2" applyNumberFormat="1" applyFont="1" applyFill="1" applyBorder="1" applyAlignment="1">
      <alignment horizontal="center"/>
    </xf>
    <xf numFmtId="1" fontId="12" fillId="10" borderId="14" xfId="2" applyNumberFormat="1" applyFont="1" applyFill="1" applyBorder="1" applyAlignment="1">
      <alignment horizontal="center"/>
    </xf>
    <xf numFmtId="1" fontId="12" fillId="9" borderId="14" xfId="2" applyNumberFormat="1" applyFont="1" applyFill="1" applyBorder="1" applyAlignment="1">
      <alignment horizontal="center"/>
    </xf>
    <xf numFmtId="1" fontId="14" fillId="5" borderId="30" xfId="0" applyNumberFormat="1" applyFont="1" applyFill="1" applyBorder="1" applyAlignment="1">
      <alignment horizontal="center" vertical="center"/>
    </xf>
    <xf numFmtId="10" fontId="14" fillId="5" borderId="2" xfId="1" applyNumberFormat="1" applyFont="1" applyFill="1" applyBorder="1" applyAlignment="1">
      <alignment horizontal="center"/>
    </xf>
    <xf numFmtId="49" fontId="0" fillId="8" borderId="1" xfId="0" applyNumberFormat="1" applyFont="1" applyFill="1" applyBorder="1" applyAlignment="1">
      <alignment horizontal="center" vertical="top" wrapText="1"/>
    </xf>
    <xf numFmtId="49" fontId="0" fillId="8" borderId="2" xfId="0" applyNumberFormat="1" applyFont="1" applyFill="1" applyBorder="1" applyAlignment="1">
      <alignment horizontal="center" vertical="top" wrapText="1"/>
    </xf>
    <xf numFmtId="49" fontId="0" fillId="8" borderId="4" xfId="0" applyNumberFormat="1" applyFont="1" applyFill="1" applyBorder="1" applyAlignment="1">
      <alignment horizontal="center" vertical="top" wrapText="1"/>
    </xf>
    <xf numFmtId="9" fontId="13" fillId="8" borderId="5" xfId="0" applyNumberFormat="1" applyFont="1" applyFill="1" applyBorder="1" applyAlignment="1" applyProtection="1">
      <alignment horizontal="center" vertical="top" wrapText="1"/>
      <protection locked="0"/>
    </xf>
    <xf numFmtId="0" fontId="0" fillId="0" borderId="0" xfId="0" applyFont="1" applyAlignment="1">
      <alignment vertical="top"/>
    </xf>
    <xf numFmtId="0" fontId="13" fillId="9" borderId="10" xfId="0" applyFont="1" applyFill="1" applyBorder="1" applyAlignment="1" applyProtection="1">
      <alignment horizontal="left" vertical="top" wrapText="1"/>
      <protection locked="0"/>
    </xf>
    <xf numFmtId="0" fontId="13" fillId="9" borderId="9" xfId="0" applyFont="1" applyFill="1" applyBorder="1" applyAlignment="1" applyProtection="1">
      <alignment horizontal="left" vertical="top" wrapText="1"/>
      <protection locked="0"/>
    </xf>
    <xf numFmtId="0" fontId="0" fillId="0" borderId="13" xfId="0" applyFont="1" applyFill="1" applyBorder="1" applyAlignment="1">
      <alignment vertical="top"/>
    </xf>
    <xf numFmtId="9" fontId="13" fillId="8" borderId="9" xfId="0" applyNumberFormat="1" applyFont="1" applyFill="1" applyBorder="1" applyAlignment="1" applyProtection="1">
      <alignment horizontal="center" vertical="top" wrapText="1"/>
      <protection locked="0"/>
    </xf>
    <xf numFmtId="0" fontId="0" fillId="0" borderId="13" xfId="0" applyFont="1" applyBorder="1" applyAlignment="1">
      <alignment vertical="top"/>
    </xf>
    <xf numFmtId="0" fontId="10" fillId="3" borderId="10" xfId="0" applyFont="1" applyFill="1" applyBorder="1" applyAlignment="1">
      <alignment horizontal="center" vertical="top" wrapText="1"/>
    </xf>
    <xf numFmtId="0" fontId="10" fillId="3" borderId="9" xfId="0" applyFont="1" applyFill="1" applyBorder="1" applyAlignment="1">
      <alignment horizontal="center" vertical="top" wrapText="1"/>
    </xf>
    <xf numFmtId="0" fontId="0" fillId="9" borderId="0" xfId="0" applyFont="1" applyFill="1" applyBorder="1" applyAlignment="1">
      <alignment vertical="top" wrapText="1"/>
    </xf>
    <xf numFmtId="0" fontId="0" fillId="0" borderId="14" xfId="0" applyFont="1" applyFill="1" applyBorder="1" applyAlignment="1">
      <alignment vertical="top"/>
    </xf>
    <xf numFmtId="0" fontId="9" fillId="0" borderId="11" xfId="3" applyFont="1" applyFill="1" applyBorder="1" applyAlignment="1" applyProtection="1">
      <alignment horizontal="left" vertical="top" wrapText="1"/>
      <protection locked="0"/>
    </xf>
    <xf numFmtId="0" fontId="9" fillId="9" borderId="16" xfId="3" applyFont="1" applyFill="1" applyBorder="1" applyAlignment="1" applyProtection="1">
      <alignment vertical="top" wrapText="1"/>
      <protection locked="0"/>
    </xf>
    <xf numFmtId="0" fontId="9" fillId="9" borderId="15" xfId="3" applyFont="1" applyFill="1" applyBorder="1" applyAlignment="1" applyProtection="1">
      <alignment vertical="top" wrapText="1"/>
      <protection locked="0"/>
    </xf>
    <xf numFmtId="49" fontId="0" fillId="0" borderId="13" xfId="0" applyNumberFormat="1" applyFont="1" applyFill="1" applyBorder="1" applyAlignment="1">
      <alignment vertical="top" wrapText="1"/>
    </xf>
    <xf numFmtId="0" fontId="9" fillId="9" borderId="0" xfId="3" applyFont="1" applyFill="1" applyBorder="1" applyAlignment="1" applyProtection="1">
      <alignment vertical="top" wrapText="1"/>
      <protection locked="0"/>
    </xf>
    <xf numFmtId="0" fontId="9" fillId="9" borderId="7" xfId="3" applyFont="1" applyFill="1" applyBorder="1" applyAlignment="1" applyProtection="1">
      <alignment vertical="top" wrapText="1"/>
      <protection locked="0"/>
    </xf>
    <xf numFmtId="0" fontId="0" fillId="0" borderId="0" xfId="0" applyFont="1" applyFill="1" applyAlignment="1">
      <alignment vertical="top" wrapText="1"/>
    </xf>
    <xf numFmtId="9" fontId="13" fillId="8" borderId="16" xfId="0" applyNumberFormat="1" applyFont="1" applyFill="1" applyBorder="1" applyAlignment="1" applyProtection="1">
      <alignment horizontal="center" vertical="top" wrapText="1"/>
      <protection locked="0"/>
    </xf>
    <xf numFmtId="0" fontId="9" fillId="9" borderId="1" xfId="3" applyFont="1" applyFill="1" applyBorder="1" applyAlignment="1" applyProtection="1">
      <alignment vertical="top" wrapText="1"/>
      <protection locked="0"/>
    </xf>
    <xf numFmtId="0" fontId="9" fillId="9" borderId="2" xfId="3" applyFont="1" applyFill="1" applyBorder="1" applyAlignment="1" applyProtection="1">
      <alignment vertical="top" wrapText="1"/>
      <protection locked="0"/>
    </xf>
    <xf numFmtId="0" fontId="0" fillId="9" borderId="5" xfId="0" applyFont="1" applyFill="1" applyBorder="1" applyAlignment="1">
      <alignment vertical="top"/>
    </xf>
    <xf numFmtId="0" fontId="0" fillId="9" borderId="15" xfId="0" applyFont="1" applyFill="1" applyBorder="1" applyAlignment="1">
      <alignment vertical="top"/>
    </xf>
    <xf numFmtId="9" fontId="13" fillId="0" borderId="3" xfId="0" applyNumberFormat="1" applyFont="1" applyFill="1" applyBorder="1" applyAlignment="1" applyProtection="1">
      <alignment horizontal="center" vertical="top" wrapText="1"/>
      <protection locked="0"/>
    </xf>
    <xf numFmtId="0" fontId="0" fillId="9" borderId="6" xfId="0" applyFont="1" applyFill="1" applyBorder="1" applyAlignment="1">
      <alignment vertical="top"/>
    </xf>
    <xf numFmtId="0" fontId="0" fillId="9" borderId="7" xfId="0" applyFont="1" applyFill="1" applyBorder="1" applyAlignment="1">
      <alignment vertical="top"/>
    </xf>
    <xf numFmtId="0" fontId="0" fillId="9" borderId="4" xfId="0" applyFont="1" applyFill="1" applyBorder="1" applyAlignment="1">
      <alignment vertical="top"/>
    </xf>
    <xf numFmtId="0" fontId="0" fillId="9" borderId="2" xfId="0" applyFont="1" applyFill="1" applyBorder="1" applyAlignment="1">
      <alignment vertical="top"/>
    </xf>
    <xf numFmtId="0" fontId="0" fillId="0" borderId="12" xfId="0" applyFont="1" applyFill="1" applyBorder="1" applyAlignment="1">
      <alignment vertical="top"/>
    </xf>
    <xf numFmtId="0" fontId="0" fillId="3" borderId="12" xfId="0" applyFont="1" applyFill="1" applyBorder="1" applyAlignment="1">
      <alignment horizontal="center" vertical="top"/>
    </xf>
    <xf numFmtId="0" fontId="1" fillId="12" borderId="5" xfId="4" applyFont="1" applyBorder="1" applyAlignment="1">
      <alignment horizontal="center" vertical="top" wrapText="1"/>
    </xf>
    <xf numFmtId="0" fontId="1" fillId="12" borderId="15" xfId="4" applyFont="1" applyBorder="1" applyAlignment="1">
      <alignment horizontal="center" vertical="top"/>
    </xf>
    <xf numFmtId="1" fontId="13" fillId="3" borderId="12" xfId="0" applyNumberFormat="1" applyFont="1" applyFill="1" applyBorder="1" applyAlignment="1" applyProtection="1">
      <alignment horizontal="center" vertical="top" wrapText="1"/>
      <protection locked="0"/>
    </xf>
    <xf numFmtId="0" fontId="1" fillId="12" borderId="6" xfId="4" applyFont="1" applyBorder="1" applyAlignment="1">
      <alignment horizontal="center" vertical="top"/>
    </xf>
    <xf numFmtId="0" fontId="1" fillId="12" borderId="7" xfId="4" applyFont="1" applyBorder="1" applyAlignment="1">
      <alignment horizontal="center" vertical="top"/>
    </xf>
    <xf numFmtId="0" fontId="0" fillId="8" borderId="13" xfId="0" applyFont="1" applyFill="1" applyBorder="1" applyAlignment="1">
      <alignment vertical="top"/>
    </xf>
    <xf numFmtId="0" fontId="1" fillId="12" borderId="5" xfId="4" applyFont="1" applyBorder="1" applyAlignment="1">
      <alignment horizontal="center" vertical="top"/>
    </xf>
    <xf numFmtId="9" fontId="13" fillId="0" borderId="12" xfId="0" applyNumberFormat="1" applyFont="1" applyFill="1" applyBorder="1" applyAlignment="1" applyProtection="1">
      <alignment horizontal="center" vertical="top" wrapText="1"/>
      <protection locked="0"/>
    </xf>
    <xf numFmtId="0" fontId="0" fillId="0" borderId="0" xfId="0" applyFont="1" applyFill="1" applyBorder="1" applyAlignment="1">
      <alignment vertical="top"/>
    </xf>
    <xf numFmtId="0" fontId="1" fillId="12" borderId="4" xfId="4" applyFont="1" applyBorder="1" applyAlignment="1">
      <alignment horizontal="center" vertical="top"/>
    </xf>
    <xf numFmtId="0" fontId="1" fillId="12" borderId="2" xfId="4" applyFont="1" applyBorder="1" applyAlignment="1">
      <alignment horizontal="center" vertical="top"/>
    </xf>
    <xf numFmtId="0" fontId="0" fillId="0" borderId="13" xfId="0" applyFont="1" applyBorder="1" applyAlignment="1">
      <alignment horizontal="center" vertical="top" wrapText="1"/>
    </xf>
    <xf numFmtId="0" fontId="9" fillId="9" borderId="0" xfId="3" applyFont="1" applyFill="1" applyBorder="1" applyAlignment="1" applyProtection="1">
      <alignment horizontal="center" vertical="top" wrapText="1"/>
      <protection locked="0"/>
    </xf>
    <xf numFmtId="0" fontId="9" fillId="0" borderId="1" xfId="3" applyFont="1" applyFill="1" applyBorder="1" applyAlignment="1" applyProtection="1">
      <alignment horizontal="left" vertical="top" wrapText="1"/>
      <protection locked="0"/>
    </xf>
    <xf numFmtId="0" fontId="9" fillId="0" borderId="9" xfId="3" applyFont="1" applyFill="1" applyBorder="1" applyAlignment="1" applyProtection="1">
      <alignment horizontal="left" vertical="top" wrapText="1"/>
      <protection locked="0"/>
    </xf>
    <xf numFmtId="0" fontId="9" fillId="9" borderId="16" xfId="3" applyFont="1" applyFill="1" applyBorder="1" applyAlignment="1" applyProtection="1">
      <alignment horizontal="center" vertical="top" wrapText="1"/>
      <protection locked="0"/>
    </xf>
    <xf numFmtId="0" fontId="9" fillId="11" borderId="11" xfId="3" applyFont="1" applyFill="1" applyBorder="1" applyAlignment="1" applyProtection="1">
      <alignment horizontal="left" vertical="top" wrapText="1"/>
      <protection locked="0"/>
    </xf>
    <xf numFmtId="0" fontId="9" fillId="9" borderId="15" xfId="3" applyFont="1" applyFill="1" applyBorder="1" applyAlignment="1" applyProtection="1">
      <alignment horizontal="center" vertical="top" wrapText="1"/>
      <protection locked="0"/>
    </xf>
    <xf numFmtId="0" fontId="9" fillId="9" borderId="7" xfId="3" applyFont="1" applyFill="1" applyBorder="1" applyAlignment="1" applyProtection="1">
      <alignment horizontal="center" vertical="top" wrapText="1"/>
      <protection locked="0"/>
    </xf>
    <xf numFmtId="0" fontId="0" fillId="9" borderId="0" xfId="0" applyFont="1" applyFill="1" applyAlignment="1">
      <alignment vertical="top" wrapText="1"/>
    </xf>
    <xf numFmtId="0" fontId="0" fillId="0" borderId="2" xfId="0" applyFont="1" applyFill="1" applyBorder="1" applyAlignment="1">
      <alignment vertical="top"/>
    </xf>
    <xf numFmtId="0" fontId="9" fillId="11" borderId="4" xfId="3" applyFont="1" applyFill="1" applyBorder="1" applyAlignment="1" applyProtection="1">
      <alignment horizontal="left" vertical="top" wrapText="1"/>
      <protection locked="0"/>
    </xf>
    <xf numFmtId="0" fontId="0" fillId="8" borderId="0" xfId="0" applyFont="1" applyFill="1" applyAlignment="1">
      <alignment vertical="top"/>
    </xf>
    <xf numFmtId="0" fontId="0" fillId="0" borderId="12" xfId="0" applyFont="1" applyBorder="1" applyAlignment="1">
      <alignment vertical="top" wrapText="1"/>
    </xf>
    <xf numFmtId="0" fontId="0" fillId="0" borderId="3" xfId="0" applyFont="1" applyBorder="1" applyAlignment="1">
      <alignment vertical="top"/>
    </xf>
    <xf numFmtId="0" fontId="0" fillId="0" borderId="14" xfId="0" applyFont="1" applyBorder="1" applyAlignment="1">
      <alignment vertical="top"/>
    </xf>
    <xf numFmtId="0" fontId="0" fillId="9" borderId="6" xfId="0" applyFont="1" applyFill="1" applyBorder="1" applyAlignment="1">
      <alignment horizontal="center" vertical="top"/>
    </xf>
    <xf numFmtId="0" fontId="0" fillId="9" borderId="7" xfId="0" applyFont="1" applyFill="1" applyBorder="1" applyAlignment="1">
      <alignment horizontal="center" vertical="top"/>
    </xf>
    <xf numFmtId="0" fontId="0" fillId="9" borderId="0" xfId="0" applyFont="1" applyFill="1" applyBorder="1" applyAlignment="1">
      <alignment vertical="top"/>
    </xf>
    <xf numFmtId="0" fontId="0" fillId="9" borderId="0" xfId="0" applyFont="1" applyFill="1" applyAlignment="1">
      <alignment horizontal="center" vertical="top"/>
    </xf>
    <xf numFmtId="0" fontId="0" fillId="11" borderId="0" xfId="0" applyFont="1" applyFill="1" applyAlignment="1">
      <alignment horizontal="center" vertical="top" wrapText="1"/>
    </xf>
    <xf numFmtId="0" fontId="0" fillId="0" borderId="13" xfId="0" applyFont="1" applyBorder="1" applyAlignment="1">
      <alignment horizontal="left" vertical="top" wrapText="1"/>
    </xf>
    <xf numFmtId="0" fontId="0" fillId="0" borderId="0" xfId="0" applyFont="1" applyFill="1" applyAlignment="1">
      <alignment vertical="top"/>
    </xf>
    <xf numFmtId="49" fontId="0" fillId="0" borderId="0" xfId="0" applyNumberFormat="1" applyFont="1" applyAlignment="1">
      <alignment vertical="top" wrapText="1"/>
    </xf>
    <xf numFmtId="49" fontId="0" fillId="8" borderId="1" xfId="0" applyNumberFormat="1" applyFont="1" applyFill="1" applyBorder="1" applyAlignment="1">
      <alignment vertical="top"/>
    </xf>
    <xf numFmtId="9" fontId="13" fillId="8" borderId="0" xfId="0" applyNumberFormat="1" applyFont="1" applyFill="1" applyBorder="1" applyAlignment="1" applyProtection="1">
      <alignment horizontal="center" vertical="top" wrapText="1"/>
      <protection locked="0"/>
    </xf>
    <xf numFmtId="0" fontId="7" fillId="0" borderId="27" xfId="0" applyFont="1" applyFill="1" applyBorder="1"/>
    <xf numFmtId="9" fontId="13" fillId="0" borderId="11" xfId="0" applyNumberFormat="1" applyFont="1" applyFill="1" applyBorder="1" applyAlignment="1" applyProtection="1">
      <alignment horizontal="center" vertical="top" wrapText="1"/>
      <protection locked="0"/>
    </xf>
    <xf numFmtId="0" fontId="15" fillId="3" borderId="9" xfId="0" applyFont="1" applyFill="1" applyBorder="1" applyAlignment="1">
      <alignment horizontal="center" vertical="top" wrapText="1"/>
    </xf>
    <xf numFmtId="0" fontId="15" fillId="3" borderId="9" xfId="0" applyNumberFormat="1" applyFont="1" applyFill="1" applyBorder="1" applyAlignment="1">
      <alignment horizontal="center" vertical="top" wrapText="1"/>
    </xf>
    <xf numFmtId="0" fontId="0" fillId="9" borderId="0" xfId="0" applyFont="1" applyFill="1" applyAlignment="1">
      <alignment vertical="top"/>
    </xf>
    <xf numFmtId="0" fontId="16" fillId="8" borderId="0" xfId="0" applyNumberFormat="1" applyFont="1" applyFill="1" applyBorder="1" applyAlignment="1" applyProtection="1">
      <alignment vertical="top"/>
    </xf>
    <xf numFmtId="0" fontId="16" fillId="8" borderId="0" xfId="0" applyFont="1" applyFill="1" applyBorder="1" applyAlignment="1">
      <alignment vertical="top"/>
    </xf>
    <xf numFmtId="0" fontId="0" fillId="0" borderId="14" xfId="0" applyFont="1" applyBorder="1" applyAlignment="1">
      <alignment vertical="top" wrapText="1"/>
    </xf>
    <xf numFmtId="0" fontId="7" fillId="0" borderId="33" xfId="0" applyFont="1" applyBorder="1"/>
    <xf numFmtId="0" fontId="0" fillId="8" borderId="0" xfId="0" applyFont="1" applyFill="1" applyBorder="1" applyAlignment="1">
      <alignment vertical="top"/>
    </xf>
    <xf numFmtId="0" fontId="7" fillId="0" borderId="13" xfId="0" applyFont="1" applyBorder="1"/>
    <xf numFmtId="0" fontId="0" fillId="0" borderId="0" xfId="0" applyFont="1" applyAlignment="1"/>
    <xf numFmtId="0" fontId="0" fillId="0" borderId="13" xfId="0" applyFont="1" applyFill="1" applyBorder="1" applyAlignment="1"/>
    <xf numFmtId="0" fontId="0" fillId="8" borderId="0" xfId="0" applyFont="1" applyFill="1" applyBorder="1" applyAlignment="1">
      <alignment wrapText="1"/>
    </xf>
    <xf numFmtId="9" fontId="18" fillId="8" borderId="9" xfId="0" applyNumberFormat="1" applyFont="1" applyFill="1" applyBorder="1" applyAlignment="1" applyProtection="1">
      <alignment horizontal="center" wrapText="1"/>
      <protection locked="0"/>
    </xf>
    <xf numFmtId="9" fontId="18" fillId="8" borderId="0" xfId="0" applyNumberFormat="1" applyFont="1" applyFill="1" applyBorder="1" applyAlignment="1" applyProtection="1">
      <alignment horizontal="center" wrapText="1"/>
      <protection locked="0"/>
    </xf>
    <xf numFmtId="0" fontId="0" fillId="8" borderId="9" xfId="0" applyFont="1" applyFill="1" applyBorder="1" applyAlignment="1"/>
    <xf numFmtId="0" fontId="15" fillId="8" borderId="9" xfId="0" applyFont="1" applyFill="1" applyBorder="1" applyAlignment="1">
      <alignment horizontal="center" wrapText="1"/>
    </xf>
    <xf numFmtId="0" fontId="15" fillId="8" borderId="9" xfId="0" applyNumberFormat="1" applyFont="1" applyFill="1" applyBorder="1" applyAlignment="1">
      <alignment horizontal="center" wrapText="1"/>
    </xf>
    <xf numFmtId="0" fontId="0" fillId="8" borderId="0" xfId="0" applyFont="1" applyFill="1" applyAlignment="1"/>
    <xf numFmtId="0" fontId="0" fillId="9" borderId="0" xfId="0" applyFont="1" applyFill="1" applyAlignment="1">
      <alignment horizontal="center"/>
    </xf>
    <xf numFmtId="0" fontId="0" fillId="0" borderId="13" xfId="0" applyFont="1" applyBorder="1" applyAlignment="1"/>
    <xf numFmtId="0" fontId="0" fillId="0" borderId="11" xfId="0" applyFont="1" applyBorder="1" applyAlignment="1">
      <alignment horizontal="left" wrapText="1"/>
    </xf>
    <xf numFmtId="9" fontId="18" fillId="8" borderId="5" xfId="0" applyNumberFormat="1" applyFont="1" applyFill="1" applyBorder="1" applyAlignment="1" applyProtection="1">
      <alignment horizontal="center" wrapText="1"/>
      <protection locked="0"/>
    </xf>
    <xf numFmtId="9" fontId="18" fillId="8" borderId="1" xfId="0" applyNumberFormat="1" applyFont="1" applyFill="1" applyBorder="1" applyAlignment="1" applyProtection="1">
      <alignment horizontal="center" wrapText="1"/>
      <protection locked="0"/>
    </xf>
    <xf numFmtId="9" fontId="20" fillId="0" borderId="13" xfId="0" applyNumberFormat="1" applyFont="1" applyFill="1" applyBorder="1" applyAlignment="1" applyProtection="1">
      <alignment horizontal="center" wrapText="1"/>
      <protection locked="0"/>
    </xf>
    <xf numFmtId="0" fontId="0" fillId="0" borderId="13" xfId="0" applyFont="1" applyFill="1" applyBorder="1" applyAlignment="1">
      <alignment horizontal="center" vertical="top"/>
    </xf>
    <xf numFmtId="0" fontId="0" fillId="8" borderId="0" xfId="0" applyFont="1" applyFill="1" applyAlignment="1">
      <alignment horizontal="center" vertical="top" wrapText="1"/>
    </xf>
    <xf numFmtId="0" fontId="16" fillId="8" borderId="0" xfId="0" applyFont="1" applyFill="1" applyBorder="1" applyAlignment="1"/>
    <xf numFmtId="0" fontId="0" fillId="8" borderId="0" xfId="0" applyFont="1" applyFill="1" applyBorder="1" applyAlignment="1"/>
    <xf numFmtId="0" fontId="16" fillId="0" borderId="0" xfId="0" applyNumberFormat="1" applyFont="1" applyFill="1" applyBorder="1" applyAlignment="1" applyProtection="1"/>
    <xf numFmtId="0" fontId="0" fillId="0" borderId="0" xfId="0" applyFont="1" applyFill="1" applyAlignment="1"/>
    <xf numFmtId="0" fontId="0" fillId="11" borderId="5" xfId="0" applyFont="1" applyFill="1" applyBorder="1" applyAlignment="1">
      <alignment vertical="top"/>
    </xf>
    <xf numFmtId="49" fontId="22" fillId="0" borderId="13" xfId="0" applyNumberFormat="1" applyFont="1" applyFill="1" applyBorder="1" applyAlignment="1">
      <alignment vertical="top" wrapText="1"/>
    </xf>
    <xf numFmtId="2" fontId="11" fillId="8" borderId="3" xfId="0" applyNumberFormat="1" applyFont="1" applyFill="1" applyBorder="1" applyAlignment="1" applyProtection="1">
      <alignment horizontal="center" wrapText="1"/>
      <protection locked="0"/>
    </xf>
    <xf numFmtId="9" fontId="11" fillId="8" borderId="3" xfId="0" applyNumberFormat="1" applyFont="1" applyFill="1" applyBorder="1" applyAlignment="1" applyProtection="1">
      <alignment horizontal="center" wrapText="1"/>
      <protection locked="0"/>
    </xf>
    <xf numFmtId="164" fontId="11" fillId="8" borderId="3" xfId="0" applyNumberFormat="1" applyFont="1" applyFill="1" applyBorder="1" applyAlignment="1" applyProtection="1">
      <alignment horizontal="center" wrapText="1"/>
      <protection locked="0"/>
    </xf>
    <xf numFmtId="49" fontId="3" fillId="8" borderId="1" xfId="0" applyNumberFormat="1" applyFont="1" applyFill="1" applyBorder="1" applyAlignment="1">
      <alignment horizontal="center" vertical="top" wrapText="1"/>
    </xf>
    <xf numFmtId="0" fontId="13" fillId="9" borderId="9" xfId="0" applyFont="1" applyFill="1" applyBorder="1" applyAlignment="1" applyProtection="1">
      <alignment horizontal="center" vertical="top" wrapText="1"/>
      <protection locked="0"/>
    </xf>
    <xf numFmtId="0" fontId="0" fillId="0" borderId="13" xfId="0" applyFont="1" applyFill="1" applyBorder="1" applyAlignment="1">
      <alignment horizontal="center" vertical="top" wrapText="1"/>
    </xf>
    <xf numFmtId="0" fontId="16" fillId="0" borderId="13" xfId="0" applyFont="1" applyFill="1" applyBorder="1" applyAlignment="1">
      <alignment horizontal="center" vertical="top" wrapText="1"/>
    </xf>
    <xf numFmtId="0" fontId="0" fillId="0" borderId="13" xfId="0" applyFont="1" applyBorder="1" applyAlignment="1">
      <alignment horizontal="center" vertical="top"/>
    </xf>
    <xf numFmtId="0" fontId="0" fillId="0" borderId="3" xfId="0" applyFont="1" applyBorder="1" applyAlignment="1">
      <alignment horizontal="center" vertical="top"/>
    </xf>
    <xf numFmtId="0" fontId="0" fillId="0" borderId="14" xfId="0" applyFont="1" applyBorder="1" applyAlignment="1">
      <alignment horizontal="center" vertical="top"/>
    </xf>
    <xf numFmtId="0" fontId="0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 vertical="top"/>
    </xf>
    <xf numFmtId="0" fontId="17" fillId="0" borderId="13" xfId="0" applyFont="1" applyBorder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0" fillId="3" borderId="0" xfId="0" applyNumberFormat="1" applyFont="1" applyFill="1" applyBorder="1" applyAlignment="1" applyProtection="1">
      <alignment horizontal="center" vertical="top" wrapText="1"/>
    </xf>
    <xf numFmtId="164" fontId="0" fillId="0" borderId="13" xfId="0" applyNumberFormat="1" applyFont="1" applyBorder="1" applyAlignment="1">
      <alignment horizontal="center" vertical="top"/>
    </xf>
    <xf numFmtId="0" fontId="0" fillId="3" borderId="0" xfId="0" applyFont="1" applyFill="1" applyAlignment="1">
      <alignment horizontal="center" vertical="top" wrapText="1"/>
    </xf>
    <xf numFmtId="164" fontId="0" fillId="0" borderId="13" xfId="0" applyNumberFormat="1" applyFont="1" applyFill="1" applyBorder="1" applyAlignment="1">
      <alignment horizontal="center" vertical="top"/>
    </xf>
    <xf numFmtId="164" fontId="0" fillId="0" borderId="13" xfId="0" applyNumberFormat="1" applyFont="1" applyFill="1" applyBorder="1" applyAlignment="1">
      <alignment horizontal="center" vertical="top" wrapText="1"/>
    </xf>
    <xf numFmtId="164" fontId="0" fillId="0" borderId="0" xfId="0" applyNumberFormat="1" applyFont="1" applyFill="1" applyBorder="1" applyAlignment="1">
      <alignment horizontal="center" vertical="top" wrapText="1"/>
    </xf>
    <xf numFmtId="0" fontId="0" fillId="8" borderId="13" xfId="0" applyFont="1" applyFill="1" applyBorder="1" applyAlignment="1">
      <alignment horizontal="center" vertical="top" wrapText="1"/>
    </xf>
    <xf numFmtId="164" fontId="0" fillId="0" borderId="10" xfId="0" applyNumberFormat="1" applyFont="1" applyFill="1" applyBorder="1" applyAlignment="1">
      <alignment horizontal="center" vertical="top" wrapText="1"/>
    </xf>
    <xf numFmtId="15" fontId="0" fillId="0" borderId="13" xfId="0" applyNumberFormat="1" applyFont="1" applyBorder="1" applyAlignment="1">
      <alignment horizontal="center" vertical="top"/>
    </xf>
    <xf numFmtId="164" fontId="0" fillId="0" borderId="3" xfId="0" applyNumberFormat="1" applyFont="1" applyBorder="1" applyAlignment="1">
      <alignment horizontal="center" vertical="top"/>
    </xf>
    <xf numFmtId="164" fontId="0" fillId="0" borderId="14" xfId="0" applyNumberFormat="1" applyFont="1" applyBorder="1" applyAlignment="1">
      <alignment horizontal="center" vertical="top"/>
    </xf>
    <xf numFmtId="164" fontId="0" fillId="0" borderId="13" xfId="0" applyNumberFormat="1" applyFont="1" applyBorder="1" applyAlignment="1">
      <alignment horizontal="center" vertical="top" wrapText="1"/>
    </xf>
    <xf numFmtId="0" fontId="0" fillId="3" borderId="13" xfId="0" applyFont="1" applyFill="1" applyBorder="1" applyAlignment="1">
      <alignment horizontal="center" vertical="top" wrapText="1"/>
    </xf>
    <xf numFmtId="164" fontId="0" fillId="0" borderId="0" xfId="0" applyNumberFormat="1" applyFont="1" applyAlignment="1">
      <alignment horizontal="center" vertical="top"/>
    </xf>
    <xf numFmtId="0" fontId="0" fillId="0" borderId="11" xfId="0" applyFont="1" applyBorder="1" applyAlignment="1">
      <alignment horizontal="center" vertical="top"/>
    </xf>
    <xf numFmtId="0" fontId="0" fillId="0" borderId="15" xfId="0" applyFont="1" applyBorder="1" applyAlignment="1">
      <alignment horizontal="center" vertical="top"/>
    </xf>
    <xf numFmtId="0" fontId="0" fillId="8" borderId="9" xfId="0" applyFont="1" applyFill="1" applyBorder="1" applyAlignment="1">
      <alignment horizontal="center"/>
    </xf>
    <xf numFmtId="164" fontId="0" fillId="0" borderId="13" xfId="0" applyNumberFormat="1" applyFont="1" applyBorder="1" applyAlignment="1">
      <alignment horizontal="center"/>
    </xf>
    <xf numFmtId="0" fontId="0" fillId="8" borderId="0" xfId="0" applyFont="1" applyFill="1" applyBorder="1" applyAlignment="1">
      <alignment horizontal="center" vertical="top" wrapText="1"/>
    </xf>
    <xf numFmtId="0" fontId="0" fillId="0" borderId="0" xfId="0" applyFont="1" applyFill="1" applyAlignment="1">
      <alignment horizontal="center" vertical="top"/>
    </xf>
    <xf numFmtId="14" fontId="0" fillId="0" borderId="13" xfId="0" applyNumberFormat="1" applyFont="1" applyFill="1" applyBorder="1" applyAlignment="1">
      <alignment horizontal="center" vertical="top" wrapText="1"/>
    </xf>
    <xf numFmtId="14" fontId="0" fillId="0" borderId="13" xfId="0" applyNumberFormat="1" applyFont="1" applyBorder="1" applyAlignment="1">
      <alignment horizontal="center" vertical="top" wrapText="1"/>
    </xf>
    <xf numFmtId="14" fontId="0" fillId="0" borderId="13" xfId="0" applyNumberFormat="1" applyFont="1" applyBorder="1" applyAlignment="1">
      <alignment horizontal="center" vertical="top"/>
    </xf>
    <xf numFmtId="2" fontId="11" fillId="8" borderId="3" xfId="0" applyNumberFormat="1" applyFont="1" applyFill="1" applyBorder="1" applyAlignment="1" applyProtection="1">
      <alignment horizontal="left" wrapText="1"/>
      <protection locked="0"/>
    </xf>
    <xf numFmtId="0" fontId="9" fillId="0" borderId="13" xfId="0" applyFont="1" applyFill="1" applyBorder="1" applyAlignment="1">
      <alignment horizontal="center" vertical="top" wrapText="1"/>
    </xf>
    <xf numFmtId="0" fontId="0" fillId="11" borderId="13" xfId="3" applyFont="1" applyFill="1" applyBorder="1" applyAlignment="1" applyProtection="1">
      <alignment vertical="top" wrapText="1"/>
    </xf>
    <xf numFmtId="0" fontId="10" fillId="3" borderId="4" xfId="0" applyFont="1" applyFill="1" applyBorder="1" applyAlignment="1">
      <alignment horizontal="center" vertical="top" wrapText="1"/>
    </xf>
    <xf numFmtId="0" fontId="10" fillId="3" borderId="1" xfId="0" applyFont="1" applyFill="1" applyBorder="1" applyAlignment="1">
      <alignment horizontal="center" vertical="top" wrapText="1"/>
    </xf>
    <xf numFmtId="0" fontId="0" fillId="3" borderId="14" xfId="0" applyFont="1" applyFill="1" applyBorder="1" applyAlignment="1">
      <alignment horizontal="center" vertical="top" wrapText="1"/>
    </xf>
    <xf numFmtId="0" fontId="0" fillId="3" borderId="12" xfId="0" applyFont="1" applyFill="1" applyBorder="1" applyAlignment="1">
      <alignment horizontal="center" vertical="top" wrapText="1"/>
    </xf>
    <xf numFmtId="0" fontId="0" fillId="0" borderId="3" xfId="0" applyFont="1" applyFill="1" applyBorder="1" applyAlignment="1">
      <alignment vertical="top" wrapText="1"/>
    </xf>
    <xf numFmtId="0" fontId="0" fillId="8" borderId="14" xfId="0" applyFont="1" applyFill="1" applyBorder="1" applyAlignment="1">
      <alignment vertical="top" wrapText="1"/>
    </xf>
    <xf numFmtId="0" fontId="23" fillId="13" borderId="14" xfId="0" applyFont="1" applyFill="1" applyBorder="1" applyAlignment="1">
      <alignment horizontal="center" vertical="top"/>
    </xf>
    <xf numFmtId="0" fontId="23" fillId="13" borderId="13" xfId="0" applyFont="1" applyFill="1" applyBorder="1" applyAlignment="1">
      <alignment horizontal="center" vertical="top"/>
    </xf>
    <xf numFmtId="0" fontId="0" fillId="15" borderId="13" xfId="0" applyFont="1" applyFill="1" applyBorder="1" applyAlignment="1">
      <alignment horizontal="center"/>
    </xf>
    <xf numFmtId="0" fontId="15" fillId="8" borderId="9" xfId="0" applyNumberFormat="1" applyFont="1" applyFill="1" applyBorder="1" applyAlignment="1" applyProtection="1">
      <alignment horizontal="center" wrapText="1"/>
    </xf>
    <xf numFmtId="164" fontId="0" fillId="15" borderId="13" xfId="0" applyNumberFormat="1" applyFont="1" applyFill="1" applyBorder="1" applyAlignment="1">
      <alignment horizontal="center"/>
    </xf>
    <xf numFmtId="0" fontId="24" fillId="14" borderId="13" xfId="0" applyFont="1" applyFill="1" applyBorder="1" applyAlignment="1">
      <alignment horizontal="center"/>
    </xf>
    <xf numFmtId="0" fontId="24" fillId="16" borderId="13" xfId="0" applyFont="1" applyFill="1" applyBorder="1" applyAlignment="1">
      <alignment horizontal="center"/>
    </xf>
    <xf numFmtId="0" fontId="21" fillId="0" borderId="13" xfId="0" applyFont="1" applyBorder="1" applyAlignment="1">
      <alignment vertical="top" wrapText="1"/>
    </xf>
    <xf numFmtId="0" fontId="25" fillId="14" borderId="13" xfId="0" applyFont="1" applyFill="1" applyBorder="1" applyAlignment="1">
      <alignment horizontal="center"/>
    </xf>
    <xf numFmtId="0" fontId="25" fillId="16" borderId="13" xfId="0" applyFont="1" applyFill="1" applyBorder="1" applyAlignment="1">
      <alignment horizontal="center"/>
    </xf>
    <xf numFmtId="0" fontId="0" fillId="11" borderId="13" xfId="0" applyFont="1" applyFill="1" applyBorder="1" applyAlignment="1">
      <alignment horizontal="left" vertical="top" wrapText="1"/>
    </xf>
    <xf numFmtId="0" fontId="0" fillId="0" borderId="16" xfId="0" applyFont="1" applyBorder="1" applyAlignment="1">
      <alignment horizontal="center" vertical="top"/>
    </xf>
    <xf numFmtId="0" fontId="0" fillId="0" borderId="0" xfId="0" applyFont="1" applyBorder="1" applyAlignment="1">
      <alignment vertical="top" wrapText="1"/>
    </xf>
    <xf numFmtId="0" fontId="0" fillId="0" borderId="3" xfId="0" applyFont="1" applyFill="1" applyBorder="1" applyAlignment="1">
      <alignment vertical="top"/>
    </xf>
    <xf numFmtId="0" fontId="9" fillId="0" borderId="15" xfId="3" applyFont="1" applyFill="1" applyBorder="1" applyAlignment="1" applyProtection="1">
      <alignment horizontal="left" vertical="top" wrapText="1"/>
      <protection locked="0"/>
    </xf>
    <xf numFmtId="0" fontId="0" fillId="0" borderId="3" xfId="0" applyFont="1" applyFill="1" applyBorder="1" applyAlignment="1">
      <alignment horizontal="center" vertical="top" wrapText="1"/>
    </xf>
    <xf numFmtId="164" fontId="0" fillId="0" borderId="3" xfId="0" applyNumberFormat="1" applyFont="1" applyFill="1" applyBorder="1" applyAlignment="1">
      <alignment horizontal="center" vertical="top" wrapText="1"/>
    </xf>
    <xf numFmtId="14" fontId="0" fillId="0" borderId="3" xfId="0" applyNumberFormat="1" applyFont="1" applyFill="1" applyBorder="1" applyAlignment="1">
      <alignment horizontal="center" vertical="top" wrapText="1"/>
    </xf>
    <xf numFmtId="49" fontId="0" fillId="0" borderId="3" xfId="0" applyNumberFormat="1" applyFont="1" applyFill="1" applyBorder="1" applyAlignment="1">
      <alignment vertical="top" wrapText="1"/>
    </xf>
    <xf numFmtId="0" fontId="9" fillId="0" borderId="13" xfId="3" applyFont="1" applyFill="1" applyBorder="1" applyAlignment="1" applyProtection="1">
      <alignment horizontal="left" vertical="top" wrapText="1"/>
      <protection locked="0"/>
    </xf>
    <xf numFmtId="0" fontId="26" fillId="5" borderId="17" xfId="0" applyFont="1" applyFill="1" applyBorder="1" applyAlignment="1">
      <alignment horizontal="left" vertical="top"/>
    </xf>
    <xf numFmtId="0" fontId="26" fillId="5" borderId="18" xfId="0" applyFont="1" applyFill="1" applyBorder="1" applyAlignment="1">
      <alignment horizontal="right" vertical="top"/>
    </xf>
    <xf numFmtId="0" fontId="27" fillId="6" borderId="19" xfId="0" applyFont="1" applyFill="1" applyBorder="1" applyAlignment="1">
      <alignment horizontal="left" vertical="top" wrapText="1"/>
    </xf>
    <xf numFmtId="0" fontId="27" fillId="6" borderId="20" xfId="0" applyFont="1" applyFill="1" applyBorder="1" applyAlignment="1">
      <alignment horizontal="left" vertical="top" wrapText="1"/>
    </xf>
    <xf numFmtId="0" fontId="26" fillId="5" borderId="21" xfId="0" applyFont="1" applyFill="1" applyBorder="1" applyAlignment="1">
      <alignment horizontal="left" vertical="top"/>
    </xf>
    <xf numFmtId="0" fontId="26" fillId="5" borderId="9" xfId="0" applyFont="1" applyFill="1" applyBorder="1" applyAlignment="1">
      <alignment horizontal="right" vertical="top"/>
    </xf>
    <xf numFmtId="165" fontId="27" fillId="6" borderId="22" xfId="0" applyNumberFormat="1" applyFont="1" applyFill="1" applyBorder="1" applyAlignment="1">
      <alignment horizontal="left" vertical="top" wrapText="1"/>
    </xf>
    <xf numFmtId="0" fontId="27" fillId="6" borderId="22" xfId="0" applyFont="1" applyFill="1" applyBorder="1" applyAlignment="1">
      <alignment horizontal="left" vertical="top" wrapText="1"/>
    </xf>
    <xf numFmtId="166" fontId="27" fillId="6" borderId="10" xfId="0" applyNumberFormat="1" applyFont="1" applyFill="1" applyBorder="1" applyAlignment="1">
      <alignment horizontal="left" vertical="top"/>
    </xf>
    <xf numFmtId="166" fontId="27" fillId="6" borderId="22" xfId="0" applyNumberFormat="1" applyFont="1" applyFill="1" applyBorder="1" applyAlignment="1">
      <alignment horizontal="left" vertical="top"/>
    </xf>
    <xf numFmtId="0" fontId="28" fillId="4" borderId="23" xfId="0" applyFont="1" applyFill="1" applyBorder="1" applyAlignment="1">
      <alignment horizontal="center" vertical="top" wrapText="1"/>
    </xf>
    <xf numFmtId="0" fontId="29" fillId="5" borderId="25" xfId="0" applyFont="1" applyFill="1" applyBorder="1"/>
    <xf numFmtId="0" fontId="29" fillId="5" borderId="26" xfId="0" applyFont="1" applyFill="1" applyBorder="1" applyAlignment="1">
      <alignment horizontal="center" vertical="top" wrapText="1"/>
    </xf>
    <xf numFmtId="0" fontId="29" fillId="5" borderId="25" xfId="0" applyFont="1" applyFill="1" applyBorder="1" applyAlignment="1">
      <alignment horizontal="center" vertical="top" wrapText="1"/>
    </xf>
    <xf numFmtId="0" fontId="29" fillId="5" borderId="32" xfId="0" applyFont="1" applyFill="1" applyBorder="1" applyAlignment="1">
      <alignment horizontal="center" vertical="top" wrapText="1"/>
    </xf>
    <xf numFmtId="0" fontId="29" fillId="5" borderId="8" xfId="0" applyFont="1" applyFill="1" applyBorder="1" applyAlignment="1">
      <alignment horizontal="center" vertical="top" wrapText="1"/>
    </xf>
    <xf numFmtId="0" fontId="29" fillId="5" borderId="24" xfId="0" applyFont="1" applyFill="1" applyBorder="1" applyAlignment="1">
      <alignment horizontal="center" vertical="top" wrapText="1"/>
    </xf>
    <xf numFmtId="0" fontId="27" fillId="0" borderId="27" xfId="0" applyFont="1" applyBorder="1"/>
    <xf numFmtId="1" fontId="27" fillId="0" borderId="27" xfId="0" applyNumberFormat="1" applyFont="1" applyBorder="1" applyAlignment="1">
      <alignment horizontal="center" vertical="top"/>
    </xf>
    <xf numFmtId="1" fontId="30" fillId="0" borderId="14" xfId="0" applyNumberFormat="1" applyFont="1" applyBorder="1" applyAlignment="1">
      <alignment horizontal="center"/>
    </xf>
    <xf numFmtId="1" fontId="30" fillId="7" borderId="14" xfId="0" applyNumberFormat="1" applyFont="1" applyFill="1" applyBorder="1" applyAlignment="1">
      <alignment horizontal="center"/>
    </xf>
    <xf numFmtId="1" fontId="30" fillId="10" borderId="14" xfId="0" applyNumberFormat="1" applyFont="1" applyFill="1" applyBorder="1" applyAlignment="1">
      <alignment horizontal="center"/>
    </xf>
    <xf numFmtId="1" fontId="30" fillId="9" borderId="14" xfId="0" applyNumberFormat="1" applyFont="1" applyFill="1" applyBorder="1" applyAlignment="1">
      <alignment horizontal="center"/>
    </xf>
    <xf numFmtId="10" fontId="27" fillId="0" borderId="2" xfId="0" applyNumberFormat="1" applyFont="1" applyBorder="1" applyAlignment="1">
      <alignment horizontal="center"/>
    </xf>
    <xf numFmtId="0" fontId="29" fillId="5" borderId="28" xfId="0" applyFont="1" applyFill="1" applyBorder="1" applyAlignment="1">
      <alignment horizontal="center" vertical="top" wrapText="1"/>
    </xf>
    <xf numFmtId="0" fontId="27" fillId="0" borderId="33" xfId="0" applyFont="1" applyBorder="1"/>
    <xf numFmtId="0" fontId="27" fillId="0" borderId="13" xfId="0" applyFont="1" applyBorder="1"/>
    <xf numFmtId="0" fontId="31" fillId="5" borderId="29" xfId="0" applyFont="1" applyFill="1" applyBorder="1"/>
    <xf numFmtId="1" fontId="32" fillId="5" borderId="30" xfId="0" applyNumberFormat="1" applyFont="1" applyFill="1" applyBorder="1" applyAlignment="1">
      <alignment horizontal="center" vertical="center"/>
    </xf>
    <xf numFmtId="10" fontId="32" fillId="5" borderId="2" xfId="0" applyNumberFormat="1" applyFont="1" applyFill="1" applyBorder="1" applyAlignment="1">
      <alignment horizontal="center"/>
    </xf>
    <xf numFmtId="0" fontId="0" fillId="4" borderId="0" xfId="0" applyFill="1"/>
    <xf numFmtId="1" fontId="26" fillId="0" borderId="0" xfId="0" applyNumberFormat="1" applyFont="1" applyAlignment="1">
      <alignment horizontal="center" vertical="center"/>
    </xf>
    <xf numFmtId="0" fontId="27" fillId="0" borderId="27" xfId="0" applyFont="1" applyFill="1" applyBorder="1"/>
    <xf numFmtId="9" fontId="13" fillId="0" borderId="13" xfId="0" applyNumberFormat="1" applyFont="1" applyFill="1" applyBorder="1" applyAlignment="1" applyProtection="1">
      <alignment horizontal="center" wrapText="1"/>
      <protection locked="0"/>
    </xf>
    <xf numFmtId="0" fontId="15" fillId="8" borderId="0" xfId="0" applyFont="1" applyFill="1" applyBorder="1" applyAlignment="1">
      <alignment horizontal="center" wrapText="1"/>
    </xf>
    <xf numFmtId="0" fontId="15" fillId="8" borderId="16" xfId="0" applyFont="1" applyFill="1" applyBorder="1" applyAlignment="1">
      <alignment horizontal="center" wrapText="1"/>
    </xf>
    <xf numFmtId="0" fontId="15" fillId="8" borderId="16" xfId="0" applyNumberFormat="1" applyFont="1" applyFill="1" applyBorder="1" applyAlignment="1">
      <alignment horizontal="center" wrapText="1"/>
    </xf>
    <xf numFmtId="0" fontId="9" fillId="17" borderId="11" xfId="3" applyFont="1" applyFill="1" applyBorder="1" applyAlignment="1" applyProtection="1">
      <alignment horizontal="left" vertical="top" wrapText="1"/>
      <protection locked="0"/>
    </xf>
    <xf numFmtId="0" fontId="16" fillId="17" borderId="13" xfId="3" applyFont="1" applyFill="1" applyBorder="1" applyAlignment="1" applyProtection="1">
      <alignment vertical="top" wrapText="1"/>
    </xf>
    <xf numFmtId="0" fontId="0" fillId="0" borderId="13" xfId="3" applyFont="1" applyFill="1" applyBorder="1" applyAlignment="1" applyProtection="1">
      <alignment vertical="top" wrapText="1"/>
    </xf>
    <xf numFmtId="0" fontId="24" fillId="14" borderId="13" xfId="0" applyFont="1" applyFill="1" applyBorder="1" applyAlignment="1">
      <alignment horizontal="center" vertical="top" wrapText="1"/>
    </xf>
    <xf numFmtId="0" fontId="0" fillId="0" borderId="13" xfId="0" applyBorder="1" applyAlignment="1">
      <alignment vertical="top"/>
    </xf>
    <xf numFmtId="0" fontId="35" fillId="0" borderId="16" xfId="0" applyFont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23" fillId="13" borderId="13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/>
    </xf>
    <xf numFmtId="0" fontId="24" fillId="14" borderId="13" xfId="0" applyFont="1" applyFill="1" applyBorder="1" applyAlignment="1">
      <alignment horizontal="center" vertical="top"/>
    </xf>
    <xf numFmtId="0" fontId="24" fillId="14" borderId="3" xfId="0" applyFont="1" applyFill="1" applyBorder="1" applyAlignment="1">
      <alignment horizontal="center" vertical="top"/>
    </xf>
    <xf numFmtId="0" fontId="34" fillId="9" borderId="0" xfId="3" applyFont="1" applyFill="1" applyBorder="1" applyAlignment="1" applyProtection="1">
      <alignment horizontal="center" vertical="top"/>
    </xf>
    <xf numFmtId="0" fontId="7" fillId="0" borderId="13" xfId="0" applyFont="1" applyFill="1" applyBorder="1"/>
    <xf numFmtId="1" fontId="0" fillId="0" borderId="0" xfId="0" applyNumberFormat="1"/>
    <xf numFmtId="0" fontId="9" fillId="12" borderId="13" xfId="0" applyFont="1" applyFill="1" applyBorder="1" applyAlignment="1">
      <alignment horizontal="center" vertical="top" wrapText="1"/>
    </xf>
    <xf numFmtId="0" fontId="7" fillId="6" borderId="10" xfId="0" applyFont="1" applyFill="1" applyBorder="1" applyAlignment="1">
      <alignment horizontal="left" vertical="top" wrapText="1"/>
    </xf>
    <xf numFmtId="0" fontId="36" fillId="0" borderId="13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center"/>
    </xf>
    <xf numFmtId="165" fontId="7" fillId="6" borderId="10" xfId="0" applyNumberFormat="1" applyFont="1" applyFill="1" applyBorder="1" applyAlignment="1">
      <alignment horizontal="left" vertical="top" wrapText="1"/>
    </xf>
    <xf numFmtId="49" fontId="0" fillId="0" borderId="10" xfId="0" applyNumberFormat="1" applyFont="1" applyFill="1" applyBorder="1" applyAlignment="1">
      <alignment vertical="top" wrapText="1"/>
    </xf>
    <xf numFmtId="0" fontId="37" fillId="0" borderId="13" xfId="3" applyFont="1" applyFill="1" applyBorder="1" applyAlignment="1" applyProtection="1">
      <alignment vertical="top" wrapText="1"/>
    </xf>
    <xf numFmtId="49" fontId="0" fillId="0" borderId="9" xfId="0" applyNumberFormat="1" applyFont="1" applyFill="1" applyBorder="1" applyAlignment="1">
      <alignment vertical="top" wrapText="1"/>
    </xf>
    <xf numFmtId="0" fontId="38" fillId="0" borderId="13" xfId="3" applyFont="1" applyFill="1" applyBorder="1" applyAlignment="1" applyProtection="1">
      <alignment vertical="top" wrapText="1"/>
    </xf>
    <xf numFmtId="0" fontId="38" fillId="0" borderId="13" xfId="3" applyFont="1" applyFill="1" applyBorder="1" applyAlignment="1" applyProtection="1">
      <alignment horizontal="left" vertical="top" wrapText="1"/>
    </xf>
    <xf numFmtId="0" fontId="38" fillId="0" borderId="11" xfId="3" applyFont="1" applyFill="1" applyBorder="1" applyAlignment="1" applyProtection="1">
      <alignment horizontal="left" vertical="top" wrapText="1"/>
      <protection locked="0"/>
    </xf>
    <xf numFmtId="0" fontId="3" fillId="5" borderId="34" xfId="0" applyFont="1" applyFill="1" applyBorder="1" applyAlignment="1">
      <alignment horizontal="center" vertical="top"/>
    </xf>
    <xf numFmtId="0" fontId="0" fillId="4" borderId="14" xfId="0" applyFill="1" applyBorder="1" applyAlignment="1">
      <alignment horizontal="right" vertical="top"/>
    </xf>
    <xf numFmtId="165" fontId="0" fillId="4" borderId="14" xfId="0" applyNumberFormat="1" applyFill="1" applyBorder="1" applyAlignment="1">
      <alignment horizontal="right" vertical="top"/>
    </xf>
    <xf numFmtId="0" fontId="0" fillId="4" borderId="13" xfId="0" applyFill="1" applyBorder="1" applyAlignment="1">
      <alignment horizontal="right" vertical="top"/>
    </xf>
    <xf numFmtId="165" fontId="0" fillId="4" borderId="13" xfId="0" applyNumberFormat="1" applyFill="1" applyBorder="1" applyAlignment="1">
      <alignment horizontal="right" vertical="top"/>
    </xf>
    <xf numFmtId="0" fontId="0" fillId="4" borderId="3" xfId="0" applyFill="1" applyBorder="1" applyAlignment="1">
      <alignment horizontal="right" vertical="top"/>
    </xf>
    <xf numFmtId="0" fontId="0" fillId="4" borderId="34" xfId="0" applyFill="1" applyBorder="1" applyAlignment="1">
      <alignment horizontal="right" vertical="top"/>
    </xf>
    <xf numFmtId="165" fontId="0" fillId="4" borderId="34" xfId="0" applyNumberFormat="1" applyFill="1" applyBorder="1" applyAlignment="1">
      <alignment horizontal="right" vertical="top"/>
    </xf>
    <xf numFmtId="0" fontId="0" fillId="4" borderId="14" xfId="0" applyFill="1" applyBorder="1" applyAlignment="1">
      <alignment vertical="top"/>
    </xf>
    <xf numFmtId="0" fontId="0" fillId="0" borderId="4" xfId="0" applyFont="1" applyFill="1" applyBorder="1" applyAlignment="1">
      <alignment vertical="top"/>
    </xf>
    <xf numFmtId="0" fontId="10" fillId="0" borderId="9" xfId="0" applyFont="1" applyFill="1" applyBorder="1" applyAlignment="1">
      <alignment horizontal="center" vertical="top" wrapText="1"/>
    </xf>
    <xf numFmtId="0" fontId="0" fillId="11" borderId="13" xfId="0" applyFont="1" applyFill="1" applyBorder="1" applyAlignment="1">
      <alignment vertical="top" wrapText="1"/>
    </xf>
    <xf numFmtId="0" fontId="0" fillId="11" borderId="11" xfId="0" applyFont="1" applyFill="1" applyBorder="1" applyAlignment="1">
      <alignment horizontal="left" wrapText="1"/>
    </xf>
    <xf numFmtId="0" fontId="9" fillId="0" borderId="13" xfId="0" applyFont="1" applyFill="1" applyBorder="1" applyAlignment="1">
      <alignment vertical="top" wrapText="1"/>
    </xf>
    <xf numFmtId="49" fontId="9" fillId="0" borderId="13" xfId="0" applyNumberFormat="1" applyFont="1" applyFill="1" applyBorder="1" applyAlignment="1">
      <alignment vertical="top" wrapText="1"/>
    </xf>
    <xf numFmtId="165" fontId="0" fillId="11" borderId="0" xfId="0" applyNumberFormat="1" applyFill="1"/>
    <xf numFmtId="9" fontId="13" fillId="18" borderId="3" xfId="0" applyNumberFormat="1" applyFont="1" applyFill="1" applyBorder="1" applyAlignment="1" applyProtection="1">
      <alignment horizontal="center" vertical="top" wrapText="1"/>
      <protection locked="0"/>
    </xf>
    <xf numFmtId="9" fontId="13" fillId="18" borderId="5" xfId="0" applyNumberFormat="1" applyFont="1" applyFill="1" applyBorder="1" applyAlignment="1" applyProtection="1">
      <alignment horizontal="center" vertical="top" wrapText="1"/>
      <protection locked="0"/>
    </xf>
    <xf numFmtId="2" fontId="11" fillId="18" borderId="3" xfId="0" applyNumberFormat="1" applyFont="1" applyFill="1" applyBorder="1" applyAlignment="1" applyProtection="1">
      <alignment horizontal="center" wrapText="1"/>
      <protection locked="0"/>
    </xf>
    <xf numFmtId="2" fontId="11" fillId="18" borderId="3" xfId="0" applyNumberFormat="1" applyFont="1" applyFill="1" applyBorder="1" applyAlignment="1" applyProtection="1">
      <alignment horizontal="left" wrapText="1"/>
      <protection locked="0"/>
    </xf>
    <xf numFmtId="0" fontId="0" fillId="18" borderId="0" xfId="0" applyFont="1" applyFill="1" applyAlignment="1">
      <alignment vertical="top" wrapText="1"/>
    </xf>
    <xf numFmtId="0" fontId="0" fillId="18" borderId="0" xfId="0" applyFont="1" applyFill="1" applyBorder="1" applyAlignment="1">
      <alignment vertical="top" wrapText="1"/>
    </xf>
    <xf numFmtId="9" fontId="13" fillId="18" borderId="13" xfId="0" applyNumberFormat="1" applyFont="1" applyFill="1" applyBorder="1" applyAlignment="1" applyProtection="1">
      <alignment horizontal="center" vertical="top" wrapText="1"/>
      <protection locked="0"/>
    </xf>
    <xf numFmtId="9" fontId="13" fillId="18" borderId="16" xfId="0" applyNumberFormat="1" applyFont="1" applyFill="1" applyBorder="1" applyAlignment="1" applyProtection="1">
      <alignment horizontal="center" vertical="top" wrapText="1"/>
      <protection locked="0"/>
    </xf>
    <xf numFmtId="9" fontId="13" fillId="18" borderId="0" xfId="0" applyNumberFormat="1" applyFont="1" applyFill="1" applyBorder="1" applyAlignment="1" applyProtection="1">
      <alignment horizontal="center" vertical="top" wrapText="1"/>
      <protection locked="0"/>
    </xf>
    <xf numFmtId="0" fontId="0" fillId="18" borderId="0" xfId="0" applyFont="1" applyFill="1" applyAlignment="1">
      <alignment vertical="top"/>
    </xf>
    <xf numFmtId="0" fontId="0" fillId="18" borderId="13" xfId="0" applyFont="1" applyFill="1" applyBorder="1" applyAlignment="1">
      <alignment vertical="top"/>
    </xf>
    <xf numFmtId="9" fontId="18" fillId="18" borderId="9" xfId="0" applyNumberFormat="1" applyFont="1" applyFill="1" applyBorder="1" applyAlignment="1" applyProtection="1">
      <alignment horizontal="center" wrapText="1"/>
      <protection locked="0"/>
    </xf>
    <xf numFmtId="9" fontId="18" fillId="18" borderId="5" xfId="0" applyNumberFormat="1" applyFont="1" applyFill="1" applyBorder="1" applyAlignment="1" applyProtection="1">
      <alignment horizontal="center" wrapText="1"/>
      <protection locked="0"/>
    </xf>
    <xf numFmtId="0" fontId="0" fillId="18" borderId="9" xfId="0" applyFont="1" applyFill="1" applyBorder="1" applyAlignment="1"/>
    <xf numFmtId="0" fontId="9" fillId="18" borderId="16" xfId="3" applyFont="1" applyFill="1" applyBorder="1" applyAlignment="1" applyProtection="1">
      <alignment vertical="top" wrapText="1"/>
      <protection locked="0"/>
    </xf>
    <xf numFmtId="0" fontId="9" fillId="18" borderId="0" xfId="3" applyFont="1" applyFill="1" applyBorder="1" applyAlignment="1" applyProtection="1">
      <alignment vertical="top" wrapText="1"/>
      <protection locked="0"/>
    </xf>
    <xf numFmtId="0" fontId="9" fillId="18" borderId="7" xfId="3" applyFont="1" applyFill="1" applyBorder="1" applyAlignment="1" applyProtection="1">
      <alignment vertical="top" wrapText="1"/>
      <protection locked="0"/>
    </xf>
    <xf numFmtId="0" fontId="10" fillId="18" borderId="0" xfId="3" applyFont="1" applyFill="1" applyBorder="1" applyAlignment="1" applyProtection="1">
      <alignment vertical="top" wrapText="1"/>
      <protection locked="0"/>
    </xf>
    <xf numFmtId="0" fontId="39" fillId="18" borderId="0" xfId="3" applyFont="1" applyFill="1" applyBorder="1" applyAlignment="1" applyProtection="1">
      <alignment vertical="top" wrapText="1"/>
      <protection locked="0"/>
    </xf>
    <xf numFmtId="0" fontId="0" fillId="18" borderId="6" xfId="0" applyFont="1" applyFill="1" applyBorder="1" applyAlignment="1">
      <alignment vertical="top"/>
    </xf>
    <xf numFmtId="0" fontId="0" fillId="18" borderId="7" xfId="0" applyFont="1" applyFill="1" applyBorder="1" applyAlignment="1">
      <alignment vertical="top"/>
    </xf>
    <xf numFmtId="0" fontId="1" fillId="19" borderId="6" xfId="4" applyFont="1" applyFill="1" applyBorder="1" applyAlignment="1">
      <alignment horizontal="center" vertical="top"/>
    </xf>
    <xf numFmtId="0" fontId="1" fillId="19" borderId="7" xfId="4" applyFont="1" applyFill="1" applyBorder="1" applyAlignment="1">
      <alignment horizontal="center" vertical="top"/>
    </xf>
    <xf numFmtId="0" fontId="0" fillId="18" borderId="0" xfId="0" applyFont="1" applyFill="1" applyBorder="1" applyAlignment="1"/>
    <xf numFmtId="0" fontId="0" fillId="18" borderId="0" xfId="0" applyFont="1" applyFill="1" applyAlignment="1"/>
    <xf numFmtId="0" fontId="10" fillId="19" borderId="6" xfId="4" applyFont="1" applyFill="1" applyBorder="1" applyAlignment="1">
      <alignment horizontal="left" vertical="top"/>
    </xf>
    <xf numFmtId="0" fontId="9" fillId="18" borderId="0" xfId="3" applyFont="1" applyFill="1" applyBorder="1" applyAlignment="1" applyProtection="1">
      <alignment horizontal="center" vertical="top" wrapText="1"/>
      <protection locked="0"/>
    </xf>
    <xf numFmtId="0" fontId="9" fillId="18" borderId="1" xfId="3" applyFont="1" applyFill="1" applyBorder="1" applyAlignment="1" applyProtection="1">
      <alignment vertical="top" wrapText="1"/>
      <protection locked="0"/>
    </xf>
    <xf numFmtId="0" fontId="9" fillId="18" borderId="2" xfId="3" applyFont="1" applyFill="1" applyBorder="1" applyAlignment="1" applyProtection="1">
      <alignment vertical="top" wrapText="1"/>
      <protection locked="0"/>
    </xf>
    <xf numFmtId="0" fontId="9" fillId="18" borderId="7" xfId="3" applyFont="1" applyFill="1" applyBorder="1" applyAlignment="1" applyProtection="1">
      <alignment horizontal="center" vertical="top" wrapText="1"/>
      <protection locked="0"/>
    </xf>
    <xf numFmtId="0" fontId="0" fillId="18" borderId="6" xfId="0" applyFont="1" applyFill="1" applyBorder="1" applyAlignment="1">
      <alignment vertical="top" wrapText="1"/>
    </xf>
    <xf numFmtId="0" fontId="0" fillId="18" borderId="7" xfId="0" applyFont="1" applyFill="1" applyBorder="1" applyAlignment="1">
      <alignment vertical="top" wrapText="1"/>
    </xf>
    <xf numFmtId="0" fontId="0" fillId="18" borderId="0" xfId="0" applyFont="1" applyFill="1" applyBorder="1" applyAlignment="1">
      <alignment vertical="top"/>
    </xf>
    <xf numFmtId="0" fontId="0" fillId="18" borderId="0" xfId="0" applyFont="1" applyFill="1" applyAlignment="1">
      <alignment horizontal="center" vertical="top"/>
    </xf>
    <xf numFmtId="0" fontId="0" fillId="18" borderId="7" xfId="0" applyFont="1" applyFill="1" applyBorder="1" applyAlignment="1">
      <alignment horizontal="center" vertical="top"/>
    </xf>
    <xf numFmtId="0" fontId="0" fillId="18" borderId="6" xfId="0" applyFont="1" applyFill="1" applyBorder="1" applyAlignment="1">
      <alignment horizontal="center" vertical="top"/>
    </xf>
    <xf numFmtId="0" fontId="0" fillId="4" borderId="13" xfId="0" applyFont="1" applyFill="1" applyBorder="1" applyAlignment="1">
      <alignment vertical="top" wrapText="1"/>
    </xf>
    <xf numFmtId="0" fontId="0" fillId="4" borderId="13" xfId="0" applyFont="1" applyFill="1" applyBorder="1" applyAlignment="1">
      <alignment vertical="top"/>
    </xf>
    <xf numFmtId="0" fontId="10" fillId="18" borderId="6" xfId="0" applyFont="1" applyFill="1" applyBorder="1" applyAlignment="1">
      <alignment horizontal="left" vertical="top"/>
    </xf>
    <xf numFmtId="0" fontId="0" fillId="18" borderId="0" xfId="0" applyFont="1" applyFill="1" applyAlignment="1">
      <alignment horizontal="center"/>
    </xf>
    <xf numFmtId="0" fontId="34" fillId="18" borderId="0" xfId="3" applyFont="1" applyFill="1" applyBorder="1" applyAlignment="1" applyProtection="1">
      <alignment horizontal="center" vertical="top"/>
    </xf>
    <xf numFmtId="9" fontId="18" fillId="18" borderId="1" xfId="0" applyNumberFormat="1" applyFont="1" applyFill="1" applyBorder="1" applyAlignment="1" applyProtection="1">
      <alignment horizontal="center" wrapText="1"/>
      <protection locked="0"/>
    </xf>
    <xf numFmtId="9" fontId="13" fillId="18" borderId="10" xfId="0" applyNumberFormat="1" applyFont="1" applyFill="1" applyBorder="1" applyAlignment="1" applyProtection="1">
      <alignment horizontal="center" vertical="top" wrapText="1"/>
      <protection locked="0"/>
    </xf>
    <xf numFmtId="0" fontId="0" fillId="0" borderId="9" xfId="0" applyFont="1" applyFill="1" applyBorder="1" applyAlignment="1"/>
    <xf numFmtId="0" fontId="0" fillId="0" borderId="2" xfId="0" applyFont="1" applyFill="1" applyBorder="1" applyAlignment="1">
      <alignment vertical="top" wrapText="1"/>
    </xf>
    <xf numFmtId="2" fontId="11" fillId="0" borderId="3" xfId="0" applyNumberFormat="1" applyFont="1" applyFill="1" applyBorder="1" applyAlignment="1" applyProtection="1">
      <alignment horizontal="center" wrapText="1"/>
      <protection locked="0"/>
    </xf>
    <xf numFmtId="2" fontId="11" fillId="18" borderId="15" xfId="0" applyNumberFormat="1" applyFont="1" applyFill="1" applyBorder="1" applyAlignment="1" applyProtection="1">
      <alignment horizontal="center" wrapText="1"/>
      <protection locked="0"/>
    </xf>
    <xf numFmtId="0" fontId="3" fillId="0" borderId="13" xfId="0" applyFont="1" applyFill="1" applyBorder="1" applyAlignment="1">
      <alignment horizontal="center"/>
    </xf>
    <xf numFmtId="0" fontId="40" fillId="0" borderId="13" xfId="3" applyFont="1" applyFill="1" applyBorder="1" applyAlignment="1" applyProtection="1">
      <alignment horizontal="center" wrapText="1"/>
      <protection locked="0"/>
    </xf>
    <xf numFmtId="0" fontId="3" fillId="0" borderId="13" xfId="0" applyFont="1" applyFill="1" applyBorder="1" applyAlignment="1">
      <alignment horizontal="center" wrapText="1"/>
    </xf>
    <xf numFmtId="0" fontId="3" fillId="4" borderId="1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0" fillId="0" borderId="13" xfId="0" applyFont="1" applyFill="1" applyBorder="1" applyAlignment="1" applyProtection="1">
      <alignment horizontal="center" wrapText="1"/>
      <protection locked="0"/>
    </xf>
    <xf numFmtId="0" fontId="0" fillId="4" borderId="13" xfId="0" applyFill="1" applyBorder="1" applyAlignment="1">
      <alignment vertical="top"/>
    </xf>
    <xf numFmtId="0" fontId="0" fillId="4" borderId="3" xfId="0" applyFill="1" applyBorder="1" applyAlignment="1">
      <alignment vertical="top"/>
    </xf>
    <xf numFmtId="0" fontId="0" fillId="4" borderId="34" xfId="0" applyFill="1" applyBorder="1" applyAlignment="1">
      <alignment vertical="top"/>
    </xf>
    <xf numFmtId="0" fontId="0" fillId="0" borderId="0" xfId="0" applyAlignment="1"/>
    <xf numFmtId="9" fontId="13" fillId="0" borderId="10" xfId="0" applyNumberFormat="1" applyFont="1" applyFill="1" applyBorder="1" applyAlignment="1" applyProtection="1">
      <alignment horizontal="center" vertical="top" wrapText="1"/>
      <protection locked="0"/>
    </xf>
    <xf numFmtId="9" fontId="24" fillId="14" borderId="10" xfId="5" applyNumberFormat="1" applyBorder="1" applyAlignment="1" applyProtection="1">
      <alignment horizontal="center" vertical="top" wrapText="1"/>
      <protection locked="0"/>
    </xf>
    <xf numFmtId="9" fontId="23" fillId="13" borderId="10" xfId="6" applyNumberFormat="1" applyBorder="1" applyAlignment="1" applyProtection="1">
      <alignment horizontal="center" vertical="top" wrapText="1"/>
      <protection locked="0"/>
    </xf>
    <xf numFmtId="9" fontId="24" fillId="14" borderId="10" xfId="0" applyNumberFormat="1" applyFont="1" applyFill="1" applyBorder="1" applyAlignment="1" applyProtection="1">
      <alignment horizontal="center" vertical="top" wrapText="1"/>
      <protection locked="0"/>
    </xf>
    <xf numFmtId="9" fontId="24" fillId="14" borderId="10" xfId="2" applyNumberFormat="1" applyFont="1" applyFill="1" applyBorder="1" applyAlignment="1" applyProtection="1">
      <alignment horizontal="center" vertical="top" wrapText="1"/>
      <protection locked="0"/>
    </xf>
    <xf numFmtId="0" fontId="0" fillId="18" borderId="13" xfId="0" applyFont="1" applyFill="1" applyBorder="1" applyAlignment="1">
      <alignment vertical="top" wrapText="1"/>
    </xf>
    <xf numFmtId="167" fontId="13" fillId="0" borderId="5" xfId="0" applyNumberFormat="1" applyFont="1" applyFill="1" applyBorder="1" applyAlignment="1" applyProtection="1">
      <alignment horizontal="left" vertical="top" wrapText="1"/>
      <protection locked="0"/>
    </xf>
    <xf numFmtId="49" fontId="0" fillId="0" borderId="13" xfId="0" applyNumberFormat="1" applyFont="1" applyFill="1" applyBorder="1" applyAlignment="1">
      <alignment horizontal="left" vertical="top" wrapText="1"/>
    </xf>
    <xf numFmtId="49" fontId="0" fillId="0" borderId="13" xfId="0" applyNumberFormat="1" applyFont="1" applyBorder="1" applyAlignment="1">
      <alignment horizontal="left" vertical="top" wrapText="1"/>
    </xf>
    <xf numFmtId="49" fontId="9" fillId="0" borderId="13" xfId="0" applyNumberFormat="1" applyFont="1" applyFill="1" applyBorder="1" applyAlignment="1">
      <alignment horizontal="left" vertical="top" wrapText="1"/>
    </xf>
    <xf numFmtId="49" fontId="0" fillId="0" borderId="9" xfId="0" applyNumberFormat="1" applyFont="1" applyFill="1" applyBorder="1" applyAlignment="1">
      <alignment horizontal="left" vertical="top" wrapText="1"/>
    </xf>
    <xf numFmtId="49" fontId="0" fillId="0" borderId="0" xfId="0" applyNumberFormat="1" applyFont="1" applyAlignment="1">
      <alignment horizontal="left" vertical="top" wrapText="1"/>
    </xf>
    <xf numFmtId="0" fontId="15" fillId="18" borderId="9" xfId="0" applyNumberFormat="1" applyFont="1" applyFill="1" applyBorder="1" applyAlignment="1" applyProtection="1">
      <alignment horizontal="left" wrapText="1"/>
    </xf>
    <xf numFmtId="0" fontId="0" fillId="0" borderId="14" xfId="0" applyFont="1" applyBorder="1" applyAlignment="1">
      <alignment horizontal="left" vertical="top" wrapText="1"/>
    </xf>
    <xf numFmtId="0" fontId="0" fillId="18" borderId="0" xfId="0" applyFont="1" applyFill="1" applyBorder="1" applyAlignment="1">
      <alignment horizontal="left" vertical="top" wrapText="1"/>
    </xf>
    <xf numFmtId="9" fontId="13" fillId="0" borderId="5" xfId="0" applyNumberFormat="1" applyFont="1" applyFill="1" applyBorder="1" applyAlignment="1" applyProtection="1">
      <alignment horizontal="center" vertical="center" wrapText="1"/>
      <protection locked="0"/>
    </xf>
    <xf numFmtId="167" fontId="13" fillId="0" borderId="5" xfId="0" applyNumberFormat="1" applyFont="1" applyFill="1" applyBorder="1" applyAlignment="1" applyProtection="1">
      <alignment horizontal="center" vertical="center" wrapText="1"/>
      <protection locked="0"/>
    </xf>
    <xf numFmtId="14" fontId="13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Fill="1" applyAlignment="1">
      <alignment horizontal="center" vertical="center"/>
    </xf>
    <xf numFmtId="9" fontId="1" fillId="20" borderId="10" xfId="0" applyNumberFormat="1" applyFont="1" applyFill="1" applyBorder="1" applyAlignment="1" applyProtection="1">
      <alignment horizontal="center" vertical="top" wrapText="1"/>
      <protection locked="0"/>
    </xf>
    <xf numFmtId="9" fontId="2" fillId="2" borderId="10" xfId="0" applyNumberFormat="1" applyFont="1" applyFill="1" applyBorder="1" applyAlignment="1" applyProtection="1">
      <alignment horizontal="center" vertical="top" wrapText="1"/>
      <protection locked="0"/>
    </xf>
    <xf numFmtId="9" fontId="24" fillId="16" borderId="10" xfId="0" applyNumberFormat="1" applyFont="1" applyFill="1" applyBorder="1" applyAlignment="1" applyProtection="1">
      <alignment horizontal="center" vertical="top" wrapText="1"/>
      <protection locked="0"/>
    </xf>
    <xf numFmtId="9" fontId="2" fillId="2" borderId="10" xfId="2" applyNumberFormat="1" applyFont="1" applyFill="1" applyBorder="1" applyAlignment="1" applyProtection="1">
      <alignment horizontal="center" vertical="top" wrapText="1"/>
      <protection locked="0"/>
    </xf>
    <xf numFmtId="9" fontId="13" fillId="17" borderId="10" xfId="0" applyNumberFormat="1" applyFont="1" applyFill="1" applyBorder="1" applyAlignment="1" applyProtection="1">
      <alignment horizontal="center" vertical="top" wrapText="1"/>
      <protection locked="0"/>
    </xf>
    <xf numFmtId="9" fontId="9" fillId="17" borderId="10" xfId="0" applyNumberFormat="1" applyFont="1" applyFill="1" applyBorder="1" applyAlignment="1" applyProtection="1">
      <alignment horizontal="center" vertical="top" wrapText="1"/>
      <protection locked="0"/>
    </xf>
    <xf numFmtId="9" fontId="13" fillId="21" borderId="10" xfId="0" applyNumberFormat="1" applyFont="1" applyFill="1" applyBorder="1" applyAlignment="1" applyProtection="1">
      <alignment horizontal="center" vertical="top" wrapText="1"/>
      <protection locked="0"/>
    </xf>
    <xf numFmtId="0" fontId="0" fillId="0" borderId="0" xfId="0" applyNumberFormat="1" applyFont="1" applyFill="1" applyBorder="1" applyAlignment="1">
      <alignment horizontal="left" wrapText="1"/>
    </xf>
    <xf numFmtId="0" fontId="0" fillId="0" borderId="0" xfId="0" applyNumberFormat="1" applyFont="1" applyFill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3" xfId="0" applyFont="1" applyBorder="1" applyAlignment="1">
      <alignment vertical="top" wrapText="1"/>
    </xf>
    <xf numFmtId="0" fontId="0" fillId="0" borderId="13" xfId="0" applyFont="1" applyBorder="1" applyAlignment="1">
      <alignment wrapText="1"/>
    </xf>
    <xf numFmtId="0" fontId="0" fillId="0" borderId="13" xfId="0" applyFont="1" applyBorder="1" applyAlignment="1">
      <alignment horizontal="left" wrapText="1"/>
    </xf>
    <xf numFmtId="0" fontId="0" fillId="0" borderId="0" xfId="0" applyFont="1" applyAlignment="1">
      <alignment horizontal="left" vertical="top" wrapText="1"/>
    </xf>
    <xf numFmtId="0" fontId="3" fillId="0" borderId="13" xfId="0" applyFont="1" applyBorder="1" applyAlignment="1">
      <alignment horizontal="center"/>
    </xf>
    <xf numFmtId="0" fontId="3" fillId="0" borderId="13" xfId="0" applyFont="1" applyBorder="1" applyAlignment="1">
      <alignment horizontal="center" wrapText="1"/>
    </xf>
    <xf numFmtId="0" fontId="0" fillId="0" borderId="13" xfId="0" applyBorder="1"/>
    <xf numFmtId="0" fontId="3" fillId="0" borderId="13" xfId="0" applyFont="1" applyBorder="1" applyAlignment="1">
      <alignment vertical="top" wrapText="1"/>
    </xf>
    <xf numFmtId="9" fontId="24" fillId="11" borderId="10" xfId="5" applyNumberFormat="1" applyFill="1" applyBorder="1" applyAlignment="1" applyProtection="1">
      <alignment horizontal="center" vertical="top" wrapText="1"/>
      <protection locked="0"/>
    </xf>
    <xf numFmtId="0" fontId="7" fillId="6" borderId="19" xfId="0" applyFont="1" applyFill="1" applyBorder="1" applyAlignment="1">
      <alignment horizontal="left" wrapText="1"/>
    </xf>
    <xf numFmtId="0" fontId="7" fillId="6" borderId="20" xfId="0" applyFont="1" applyFill="1" applyBorder="1" applyAlignment="1">
      <alignment horizontal="left" wrapText="1"/>
    </xf>
    <xf numFmtId="165" fontId="7" fillId="6" borderId="10" xfId="0" applyNumberFormat="1" applyFont="1" applyFill="1" applyBorder="1" applyAlignment="1">
      <alignment horizontal="left" wrapText="1"/>
    </xf>
    <xf numFmtId="165" fontId="7" fillId="6" borderId="22" xfId="0" applyNumberFormat="1" applyFont="1" applyFill="1" applyBorder="1" applyAlignment="1">
      <alignment horizontal="left" wrapText="1"/>
    </xf>
    <xf numFmtId="0" fontId="7" fillId="6" borderId="10" xfId="0" applyNumberFormat="1" applyFont="1" applyFill="1" applyBorder="1" applyAlignment="1">
      <alignment horizontal="left" wrapText="1"/>
    </xf>
    <xf numFmtId="0" fontId="7" fillId="6" borderId="22" xfId="0" applyNumberFormat="1" applyFont="1" applyFill="1" applyBorder="1" applyAlignment="1">
      <alignment horizontal="left" wrapText="1"/>
    </xf>
    <xf numFmtId="166" fontId="7" fillId="6" borderId="10" xfId="0" applyNumberFormat="1" applyFont="1" applyFill="1" applyBorder="1" applyAlignment="1">
      <alignment horizontal="left"/>
    </xf>
    <xf numFmtId="166" fontId="7" fillId="6" borderId="22" xfId="0" applyNumberFormat="1" applyFont="1" applyFill="1" applyBorder="1" applyAlignment="1">
      <alignment horizontal="left"/>
    </xf>
    <xf numFmtId="0" fontId="8" fillId="4" borderId="23" xfId="0" applyFont="1" applyFill="1" applyBorder="1" applyAlignment="1">
      <alignment horizontal="center" wrapText="1"/>
    </xf>
  </cellXfs>
  <cellStyles count="7">
    <cellStyle name="40% - Accent6" xfId="4" builtinId="51"/>
    <cellStyle name="Bad" xfId="6" builtinId="27"/>
    <cellStyle name="Good" xfId="5" builtinId="26"/>
    <cellStyle name="Neutral" xfId="2" builtinId="28"/>
    <cellStyle name="Normal" xfId="0" builtinId="0"/>
    <cellStyle name="Normal 2" xfId="3" xr:uid="{00000000-0005-0000-0000-000003000000}"/>
    <cellStyle name="Percent" xfId="1" builtinId="5"/>
  </cellStyles>
  <dxfs count="0"/>
  <tableStyles count="0" defaultTableStyle="TableStyleMedium2" defaultPivotStyle="PivotStyleLight16"/>
  <colors>
    <mruColors>
      <color rgb="FFFF5050"/>
      <color rgb="FFFF6699"/>
      <color rgb="FFFFCCCC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usernames" Target="revisions/userNames1.xml"/></Relationships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9" Type="http://schemas.openxmlformats.org/officeDocument/2006/relationships/revisionLog" Target="revisionLog39.xml"/><Relationship Id="rId21" Type="http://schemas.openxmlformats.org/officeDocument/2006/relationships/revisionLog" Target="revisionLog21.xml"/><Relationship Id="rId34" Type="http://schemas.openxmlformats.org/officeDocument/2006/relationships/revisionLog" Target="revisionLog34.xml"/><Relationship Id="rId42" Type="http://schemas.openxmlformats.org/officeDocument/2006/relationships/revisionLog" Target="revisionLog42.xml"/><Relationship Id="rId47" Type="http://schemas.openxmlformats.org/officeDocument/2006/relationships/revisionLog" Target="revisionLog47.xml"/><Relationship Id="rId50" Type="http://schemas.openxmlformats.org/officeDocument/2006/relationships/revisionLog" Target="revisionLog50.xml"/><Relationship Id="rId55" Type="http://schemas.openxmlformats.org/officeDocument/2006/relationships/revisionLog" Target="revisionLog55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46" Type="http://schemas.openxmlformats.org/officeDocument/2006/relationships/revisionLog" Target="revisionLog46.xml"/><Relationship Id="rId59" Type="http://schemas.openxmlformats.org/officeDocument/2006/relationships/revisionLog" Target="revisionLog59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9" Type="http://schemas.openxmlformats.org/officeDocument/2006/relationships/revisionLog" Target="revisionLog29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54" Type="http://schemas.openxmlformats.org/officeDocument/2006/relationships/revisionLog" Target="revisionLog54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3" Type="http://schemas.openxmlformats.org/officeDocument/2006/relationships/revisionLog" Target="revisionLog53.xml"/><Relationship Id="rId58" Type="http://schemas.openxmlformats.org/officeDocument/2006/relationships/revisionLog" Target="revisionLog58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49" Type="http://schemas.openxmlformats.org/officeDocument/2006/relationships/revisionLog" Target="revisionLog49.xml"/><Relationship Id="rId57" Type="http://schemas.openxmlformats.org/officeDocument/2006/relationships/revisionLog" Target="revisionLog57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44" Type="http://schemas.openxmlformats.org/officeDocument/2006/relationships/revisionLog" Target="revisionLog44.xml"/><Relationship Id="rId52" Type="http://schemas.openxmlformats.org/officeDocument/2006/relationships/revisionLog" Target="revisionLog52.xml"/><Relationship Id="rId60" Type="http://schemas.openxmlformats.org/officeDocument/2006/relationships/revisionLog" Target="revisionLog6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43" Type="http://schemas.openxmlformats.org/officeDocument/2006/relationships/revisionLog" Target="revisionLog43.xml"/><Relationship Id="rId48" Type="http://schemas.openxmlformats.org/officeDocument/2006/relationships/revisionLog" Target="revisionLog48.xml"/><Relationship Id="rId56" Type="http://schemas.openxmlformats.org/officeDocument/2006/relationships/revisionLog" Target="revisionLog56.xml"/><Relationship Id="rId8" Type="http://schemas.openxmlformats.org/officeDocument/2006/relationships/revisionLog" Target="revisionLog8.xml"/><Relationship Id="rId51" Type="http://schemas.openxmlformats.org/officeDocument/2006/relationships/revisionLog" Target="revisionLog51.xml"/><Relationship Id="rId3" Type="http://schemas.openxmlformats.org/officeDocument/2006/relationships/revisionLog" Target="revisionLog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883F03B-ED41-493F-AB6B-C2A10D3D730C}" diskRevisions="1" revisionId="227" version="60">
  <header guid="{527FB7A7-3309-43AF-B256-595A6CD26009}" dateTime="2023-05-08T12:03:53" maxSheetId="8" userName="McLaughlin, Andrew PEBA" r:id="rId1">
    <sheetIdMap count="7">
      <sheetId val="1"/>
      <sheetId val="2"/>
      <sheetId val="3"/>
      <sheetId val="4"/>
      <sheetId val="5"/>
      <sheetId val="6"/>
      <sheetId val="7"/>
    </sheetIdMap>
  </header>
  <header guid="{C5B0E049-A561-4FC5-B045-6385C3B19E7C}" dateTime="2023-05-08T12:04:18" maxSheetId="8" userName="McLaughlin, Andrew PEBA" r:id="rId2" minRId="1" maxRId="7">
    <sheetIdMap count="7">
      <sheetId val="1"/>
      <sheetId val="2"/>
      <sheetId val="3"/>
      <sheetId val="4"/>
      <sheetId val="5"/>
      <sheetId val="6"/>
      <sheetId val="7"/>
    </sheetIdMap>
  </header>
  <header guid="{A52567B4-7A24-4FCD-8BA7-58903AF84CC5}" dateTime="2023-05-08T13:47:55" maxSheetId="8" userName="McLaughlin, Andrew PEBA" r:id="rId3" minRId="8" maxRId="21">
    <sheetIdMap count="7">
      <sheetId val="1"/>
      <sheetId val="2"/>
      <sheetId val="3"/>
      <sheetId val="4"/>
      <sheetId val="5"/>
      <sheetId val="6"/>
      <sheetId val="7"/>
    </sheetIdMap>
  </header>
  <header guid="{F2151744-7CD5-4F5B-B9EC-7CB0A3385C3C}" dateTime="2023-05-09T10:24:27" maxSheetId="8" userName="Peterson, Cindy PEBA" r:id="rId4" minRId="22">
    <sheetIdMap count="7">
      <sheetId val="1"/>
      <sheetId val="2"/>
      <sheetId val="3"/>
      <sheetId val="4"/>
      <sheetId val="5"/>
      <sheetId val="6"/>
      <sheetId val="7"/>
    </sheetIdMap>
  </header>
  <header guid="{CA11748C-9A6B-4451-99AB-722920C0CDFF}" dateTime="2023-05-10T08:18:20" maxSheetId="8" userName="Peterson, Cindy PEBA" r:id="rId5">
    <sheetIdMap count="7">
      <sheetId val="1"/>
      <sheetId val="2"/>
      <sheetId val="3"/>
      <sheetId val="4"/>
      <sheetId val="5"/>
      <sheetId val="6"/>
      <sheetId val="7"/>
    </sheetIdMap>
  </header>
  <header guid="{BBAC491E-E0BB-434C-BBF9-2536A580D991}" dateTime="2023-05-11T09:45:26" maxSheetId="8" userName="Peterson, Cindy PEBA" r:id="rId6" minRId="29" maxRId="32">
    <sheetIdMap count="7">
      <sheetId val="1"/>
      <sheetId val="2"/>
      <sheetId val="3"/>
      <sheetId val="4"/>
      <sheetId val="5"/>
      <sheetId val="6"/>
      <sheetId val="7"/>
    </sheetIdMap>
  </header>
  <header guid="{BC898042-B3B2-470D-833F-10CF6A713FA6}" dateTime="2023-05-11T10:33:00" maxSheetId="8" userName="Peterson, Cindy PEBA" r:id="rId7" minRId="36" maxRId="41">
    <sheetIdMap count="7">
      <sheetId val="1"/>
      <sheetId val="2"/>
      <sheetId val="3"/>
      <sheetId val="4"/>
      <sheetId val="5"/>
      <sheetId val="6"/>
      <sheetId val="7"/>
    </sheetIdMap>
  </header>
  <header guid="{2E9F8DC6-53CD-4F57-90E8-274CC7630779}" dateTime="2023-05-11T10:34:45" maxSheetId="8" userName="Peterson, Cindy PEBA" r:id="rId8" minRId="42" maxRId="45">
    <sheetIdMap count="7">
      <sheetId val="1"/>
      <sheetId val="2"/>
      <sheetId val="3"/>
      <sheetId val="4"/>
      <sheetId val="5"/>
      <sheetId val="6"/>
      <sheetId val="7"/>
    </sheetIdMap>
  </header>
  <header guid="{A41F0040-D881-41E4-B384-C315DADEB8A3}" dateTime="2023-05-11T10:44:35" maxSheetId="8" userName="Peterson, Cindy PEBA" r:id="rId9" minRId="46">
    <sheetIdMap count="7">
      <sheetId val="1"/>
      <sheetId val="2"/>
      <sheetId val="3"/>
      <sheetId val="4"/>
      <sheetId val="5"/>
      <sheetId val="6"/>
      <sheetId val="7"/>
    </sheetIdMap>
  </header>
  <header guid="{B0B86A7C-0BF7-4FA3-819E-DA1D6F47795A}" dateTime="2023-05-15T11:07:52" maxSheetId="8" userName="Peterson, Cindy PEBA" r:id="rId10" minRId="47" maxRId="50">
    <sheetIdMap count="7">
      <sheetId val="1"/>
      <sheetId val="2"/>
      <sheetId val="3"/>
      <sheetId val="4"/>
      <sheetId val="5"/>
      <sheetId val="6"/>
      <sheetId val="7"/>
    </sheetIdMap>
  </header>
  <header guid="{1C1C7189-1037-444A-A034-B69DEB299869}" dateTime="2023-05-15T11:11:11" maxSheetId="8" userName="Peterson, Cindy PEBA" r:id="rId11" minRId="51" maxRId="54">
    <sheetIdMap count="7">
      <sheetId val="1"/>
      <sheetId val="2"/>
      <sheetId val="3"/>
      <sheetId val="4"/>
      <sheetId val="5"/>
      <sheetId val="6"/>
      <sheetId val="7"/>
    </sheetIdMap>
  </header>
  <header guid="{0F366FEE-34CA-4C72-B1EE-72C1521C0435}" dateTime="2023-05-15T11:17:10" maxSheetId="8" userName="Peterson, Cindy PEBA" r:id="rId12" minRId="55" maxRId="56">
    <sheetIdMap count="7">
      <sheetId val="1"/>
      <sheetId val="2"/>
      <sheetId val="3"/>
      <sheetId val="4"/>
      <sheetId val="5"/>
      <sheetId val="6"/>
      <sheetId val="7"/>
    </sheetIdMap>
  </header>
  <header guid="{CD265A50-5F24-4B30-8413-41B3D34EB502}" dateTime="2023-05-15T11:19:02" maxSheetId="8" userName="Peterson, Cindy PEBA" r:id="rId13" minRId="57" maxRId="58">
    <sheetIdMap count="7">
      <sheetId val="1"/>
      <sheetId val="2"/>
      <sheetId val="3"/>
      <sheetId val="4"/>
      <sheetId val="5"/>
      <sheetId val="6"/>
      <sheetId val="7"/>
    </sheetIdMap>
  </header>
  <header guid="{852EBCFB-E790-4163-84C1-554CDFE8190F}" dateTime="2023-05-15T11:20:56" maxSheetId="8" userName="Peterson, Cindy PEBA" r:id="rId14" minRId="59" maxRId="62">
    <sheetIdMap count="7">
      <sheetId val="1"/>
      <sheetId val="2"/>
      <sheetId val="3"/>
      <sheetId val="4"/>
      <sheetId val="5"/>
      <sheetId val="6"/>
      <sheetId val="7"/>
    </sheetIdMap>
  </header>
  <header guid="{613A4C36-FCCB-48FB-BD4C-992F510403BA}" dateTime="2023-05-16T14:54:50" maxSheetId="8" userName="Peterson, Cindy PEBA" r:id="rId15" minRId="63" maxRId="66">
    <sheetIdMap count="7">
      <sheetId val="1"/>
      <sheetId val="2"/>
      <sheetId val="3"/>
      <sheetId val="4"/>
      <sheetId val="5"/>
      <sheetId val="6"/>
      <sheetId val="7"/>
    </sheetIdMap>
  </header>
  <header guid="{971C529D-B906-43F3-B13A-3A305BF8269F}" dateTime="2023-05-17T11:01:54" maxSheetId="8" userName="Peterson, Cindy PEBA" r:id="rId16" minRId="67" maxRId="71">
    <sheetIdMap count="7">
      <sheetId val="1"/>
      <sheetId val="2"/>
      <sheetId val="3"/>
      <sheetId val="4"/>
      <sheetId val="5"/>
      <sheetId val="6"/>
      <sheetId val="7"/>
    </sheetIdMap>
  </header>
  <header guid="{36EC35F2-B9DC-4236-B137-A7C05FD50DD2}" dateTime="2023-05-17T11:13:25" maxSheetId="8" userName="Peterson, Cindy PEBA" r:id="rId17" minRId="75" maxRId="80">
    <sheetIdMap count="7">
      <sheetId val="1"/>
      <sheetId val="2"/>
      <sheetId val="3"/>
      <sheetId val="4"/>
      <sheetId val="5"/>
      <sheetId val="6"/>
      <sheetId val="7"/>
    </sheetIdMap>
  </header>
  <header guid="{AF0DCB6E-37EB-45DB-809A-A1CCC8A541DA}" dateTime="2023-05-17T11:16:37" maxSheetId="8" userName="Peterson, Cindy PEBA" r:id="rId18" minRId="81" maxRId="82">
    <sheetIdMap count="7">
      <sheetId val="1"/>
      <sheetId val="2"/>
      <sheetId val="3"/>
      <sheetId val="4"/>
      <sheetId val="5"/>
      <sheetId val="6"/>
      <sheetId val="7"/>
    </sheetIdMap>
  </header>
  <header guid="{55F9BA80-09CF-4019-B43A-A2BE93FDEA40}" dateTime="2023-05-17T11:24:46" maxSheetId="8" userName="Peterson, Cindy PEBA" r:id="rId19" minRId="83" maxRId="84">
    <sheetIdMap count="7">
      <sheetId val="1"/>
      <sheetId val="2"/>
      <sheetId val="3"/>
      <sheetId val="4"/>
      <sheetId val="5"/>
      <sheetId val="6"/>
      <sheetId val="7"/>
    </sheetIdMap>
  </header>
  <header guid="{46FFF50B-B3D0-49A5-8B7D-392C310E2B0F}" dateTime="2023-05-17T11:25:20" maxSheetId="8" userName="Peterson, Cindy PEBA" r:id="rId20" minRId="85">
    <sheetIdMap count="7">
      <sheetId val="1"/>
      <sheetId val="2"/>
      <sheetId val="3"/>
      <sheetId val="4"/>
      <sheetId val="5"/>
      <sheetId val="6"/>
      <sheetId val="7"/>
    </sheetIdMap>
  </header>
  <header guid="{4E513915-E592-4356-A804-A50B99A44C34}" dateTime="2023-05-17T11:27:07" maxSheetId="8" userName="Peterson, Cindy PEBA" r:id="rId21" minRId="86">
    <sheetIdMap count="7">
      <sheetId val="1"/>
      <sheetId val="2"/>
      <sheetId val="3"/>
      <sheetId val="4"/>
      <sheetId val="5"/>
      <sheetId val="6"/>
      <sheetId val="7"/>
    </sheetIdMap>
  </header>
  <header guid="{268B53F4-F859-40CC-B80D-E72D913CFDEB}" dateTime="2023-05-17T11:29:02" maxSheetId="8" userName="Peterson, Cindy PEBA" r:id="rId22" minRId="87" maxRId="89">
    <sheetIdMap count="7">
      <sheetId val="1"/>
      <sheetId val="2"/>
      <sheetId val="3"/>
      <sheetId val="4"/>
      <sheetId val="5"/>
      <sheetId val="6"/>
      <sheetId val="7"/>
    </sheetIdMap>
  </header>
  <header guid="{FFB0DB38-33A9-4DB8-A019-1ADBD537819F}" dateTime="2023-05-17T13:14:16" maxSheetId="8" userName="Peterson, Cindy PEBA" r:id="rId23" minRId="90" maxRId="91">
    <sheetIdMap count="7">
      <sheetId val="1"/>
      <sheetId val="2"/>
      <sheetId val="3"/>
      <sheetId val="4"/>
      <sheetId val="5"/>
      <sheetId val="6"/>
      <sheetId val="7"/>
    </sheetIdMap>
  </header>
  <header guid="{DFF41952-93A7-453D-87A0-5A9E08C93130}" dateTime="2023-05-17T13:20:02" maxSheetId="8" userName="Peterson, Cindy PEBA" r:id="rId24" minRId="92" maxRId="93">
    <sheetIdMap count="7">
      <sheetId val="1"/>
      <sheetId val="2"/>
      <sheetId val="3"/>
      <sheetId val="4"/>
      <sheetId val="5"/>
      <sheetId val="6"/>
      <sheetId val="7"/>
    </sheetIdMap>
  </header>
  <header guid="{5769B53A-00AA-4B24-A197-82CBB82EDE60}" dateTime="2023-05-17T13:24:36" maxSheetId="8" userName="Peterson, Cindy PEBA" r:id="rId25" minRId="94" maxRId="95">
    <sheetIdMap count="7">
      <sheetId val="1"/>
      <sheetId val="2"/>
      <sheetId val="3"/>
      <sheetId val="4"/>
      <sheetId val="5"/>
      <sheetId val="6"/>
      <sheetId val="7"/>
    </sheetIdMap>
  </header>
  <header guid="{A8C0918F-8BE9-46D0-BF12-2124A056081D}" dateTime="2023-05-17T13:31:11" maxSheetId="8" userName="Peterson, Cindy PEBA" r:id="rId26" minRId="96" maxRId="97">
    <sheetIdMap count="7">
      <sheetId val="1"/>
      <sheetId val="2"/>
      <sheetId val="3"/>
      <sheetId val="4"/>
      <sheetId val="5"/>
      <sheetId val="6"/>
      <sheetId val="7"/>
    </sheetIdMap>
  </header>
  <header guid="{B38DDBAB-AF43-4AF2-AFE3-7C8EE9598195}" dateTime="2023-05-17T13:32:37" maxSheetId="8" userName="Peterson, Cindy PEBA" r:id="rId27" minRId="98" maxRId="100">
    <sheetIdMap count="7">
      <sheetId val="1"/>
      <sheetId val="2"/>
      <sheetId val="3"/>
      <sheetId val="4"/>
      <sheetId val="5"/>
      <sheetId val="6"/>
      <sheetId val="7"/>
    </sheetIdMap>
  </header>
  <header guid="{7079801A-D127-4138-BE1D-680B7C872D7A}" dateTime="2023-05-17T13:36:42" maxSheetId="8" userName="Peterson, Cindy PEBA" r:id="rId28" minRId="101">
    <sheetIdMap count="7">
      <sheetId val="1"/>
      <sheetId val="2"/>
      <sheetId val="3"/>
      <sheetId val="4"/>
      <sheetId val="5"/>
      <sheetId val="6"/>
      <sheetId val="7"/>
    </sheetIdMap>
  </header>
  <header guid="{2396CB84-D792-480A-B29E-3C573FAE69C2}" dateTime="2023-05-17T13:44:34" maxSheetId="8" userName="Peterson, Cindy PEBA" r:id="rId29" minRId="102">
    <sheetIdMap count="7">
      <sheetId val="1"/>
      <sheetId val="2"/>
      <sheetId val="3"/>
      <sheetId val="4"/>
      <sheetId val="5"/>
      <sheetId val="6"/>
      <sheetId val="7"/>
    </sheetIdMap>
  </header>
  <header guid="{DF3E82BF-C817-43C2-B6EC-C9ED3F4BEB75}" dateTime="2023-05-17T13:45:39" maxSheetId="8" userName="Peterson, Cindy PEBA" r:id="rId30" minRId="103" maxRId="104">
    <sheetIdMap count="7">
      <sheetId val="1"/>
      <sheetId val="2"/>
      <sheetId val="3"/>
      <sheetId val="4"/>
      <sheetId val="5"/>
      <sheetId val="6"/>
      <sheetId val="7"/>
    </sheetIdMap>
  </header>
  <header guid="{9162B510-8C52-4F0C-B52F-9D6554B7E010}" dateTime="2023-05-17T13:52:08" maxSheetId="8" userName="Peterson, Cindy PEBA" r:id="rId31" minRId="105">
    <sheetIdMap count="7">
      <sheetId val="1"/>
      <sheetId val="2"/>
      <sheetId val="3"/>
      <sheetId val="4"/>
      <sheetId val="5"/>
      <sheetId val="6"/>
      <sheetId val="7"/>
    </sheetIdMap>
  </header>
  <header guid="{5F554D37-6139-48AB-AD9C-930871B0C6D6}" dateTime="2023-05-17T13:58:04" maxSheetId="8" userName="Peterson, Cindy PEBA" r:id="rId32" minRId="106" maxRId="107">
    <sheetIdMap count="7">
      <sheetId val="1"/>
      <sheetId val="2"/>
      <sheetId val="3"/>
      <sheetId val="4"/>
      <sheetId val="5"/>
      <sheetId val="6"/>
      <sheetId val="7"/>
    </sheetIdMap>
  </header>
  <header guid="{97355E9A-9E48-4030-B25B-BDEECDBACC7F}" dateTime="2023-05-17T14:22:02" maxSheetId="8" userName="Peterson, Cindy PEBA" r:id="rId33" minRId="108" maxRId="114">
    <sheetIdMap count="7">
      <sheetId val="1"/>
      <sheetId val="2"/>
      <sheetId val="3"/>
      <sheetId val="4"/>
      <sheetId val="5"/>
      <sheetId val="6"/>
      <sheetId val="7"/>
    </sheetIdMap>
  </header>
  <header guid="{28AD4B97-5C71-486F-9506-8FF98846444D}" dateTime="2023-05-18T10:21:09" maxSheetId="8" userName="Peterson, Cindy PEBA" r:id="rId34" minRId="115">
    <sheetIdMap count="7">
      <sheetId val="1"/>
      <sheetId val="2"/>
      <sheetId val="3"/>
      <sheetId val="4"/>
      <sheetId val="5"/>
      <sheetId val="6"/>
      <sheetId val="7"/>
    </sheetIdMap>
  </header>
  <header guid="{111AA700-4702-4FF2-A323-FE613E93470A}" dateTime="2023-05-18T11:55:14" maxSheetId="8" userName="Peterson, Cindy PEBA" r:id="rId35" minRId="119" maxRId="121">
    <sheetIdMap count="7">
      <sheetId val="1"/>
      <sheetId val="2"/>
      <sheetId val="3"/>
      <sheetId val="4"/>
      <sheetId val="5"/>
      <sheetId val="6"/>
      <sheetId val="7"/>
    </sheetIdMap>
  </header>
  <header guid="{EE9FCB98-D65A-48BF-9388-A21D2D11FF42}" dateTime="2023-05-18T12:03:57" maxSheetId="8" userName="Peterson, Cindy PEBA" r:id="rId36" minRId="122" maxRId="123">
    <sheetIdMap count="7">
      <sheetId val="1"/>
      <sheetId val="2"/>
      <sheetId val="3"/>
      <sheetId val="4"/>
      <sheetId val="5"/>
      <sheetId val="6"/>
      <sheetId val="7"/>
    </sheetIdMap>
  </header>
  <header guid="{9ABB9B8D-6B26-4ED7-9D74-17B410BBDAFC}" dateTime="2023-05-18T12:05:19" maxSheetId="8" userName="Peterson, Cindy PEBA" r:id="rId37" minRId="124">
    <sheetIdMap count="7">
      <sheetId val="1"/>
      <sheetId val="2"/>
      <sheetId val="3"/>
      <sheetId val="4"/>
      <sheetId val="5"/>
      <sheetId val="6"/>
      <sheetId val="7"/>
    </sheetIdMap>
  </header>
  <header guid="{F0A1B2B3-20C7-4FEE-BD3D-F3D56562C7A0}" dateTime="2023-05-18T12:17:07" maxSheetId="8" userName="Peterson, Cindy PEBA" r:id="rId38" minRId="125" maxRId="127">
    <sheetIdMap count="7">
      <sheetId val="1"/>
      <sheetId val="2"/>
      <sheetId val="3"/>
      <sheetId val="4"/>
      <sheetId val="5"/>
      <sheetId val="6"/>
      <sheetId val="7"/>
    </sheetIdMap>
  </header>
  <header guid="{04F365A1-9FAB-45CA-803D-EE8481497B4E}" dateTime="2023-05-18T12:27:05" maxSheetId="8" userName="Peterson, Cindy PEBA" r:id="rId39" minRId="128" maxRId="131">
    <sheetIdMap count="7">
      <sheetId val="1"/>
      <sheetId val="2"/>
      <sheetId val="3"/>
      <sheetId val="4"/>
      <sheetId val="5"/>
      <sheetId val="6"/>
      <sheetId val="7"/>
    </sheetIdMap>
  </header>
  <header guid="{C3ABCD8B-8EF8-44AD-A89F-F23FC27093F6}" dateTime="2023-05-23T09:15:34" maxSheetId="8" userName="Belanger, Richard PEBA" r:id="rId40" minRId="132" maxRId="134">
    <sheetIdMap count="7">
      <sheetId val="1"/>
      <sheetId val="2"/>
      <sheetId val="3"/>
      <sheetId val="4"/>
      <sheetId val="5"/>
      <sheetId val="6"/>
      <sheetId val="7"/>
    </sheetIdMap>
  </header>
  <header guid="{89431169-C56D-46AF-9AD8-515B25E82A4A}" dateTime="2023-05-23T09:20:39" maxSheetId="8" userName="Belanger, Richard PEBA" r:id="rId41" minRId="135" maxRId="137">
    <sheetIdMap count="7">
      <sheetId val="1"/>
      <sheetId val="2"/>
      <sheetId val="3"/>
      <sheetId val="4"/>
      <sheetId val="5"/>
      <sheetId val="6"/>
      <sheetId val="7"/>
    </sheetIdMap>
  </header>
  <header guid="{7B99DF8C-A163-4292-96CC-071E2241FB16}" dateTime="2023-05-23T09:33:19" maxSheetId="8" userName="Belanger, Richard PEBA" r:id="rId42" minRId="138" maxRId="143">
    <sheetIdMap count="7">
      <sheetId val="1"/>
      <sheetId val="2"/>
      <sheetId val="3"/>
      <sheetId val="4"/>
      <sheetId val="5"/>
      <sheetId val="6"/>
      <sheetId val="7"/>
    </sheetIdMap>
  </header>
  <header guid="{87F93A78-B936-4FD0-A7A0-C0AB79B74777}" dateTime="2023-05-23T09:42:08" maxSheetId="8" userName="Belanger, Richard PEBA" r:id="rId43" minRId="146">
    <sheetIdMap count="7">
      <sheetId val="1"/>
      <sheetId val="2"/>
      <sheetId val="3"/>
      <sheetId val="4"/>
      <sheetId val="5"/>
      <sheetId val="6"/>
      <sheetId val="7"/>
    </sheetIdMap>
  </header>
  <header guid="{07CBCC62-4664-4690-A72A-5613A2A18BD0}" dateTime="2023-05-23T09:44:49" maxSheetId="8" userName="Belanger, Richard PEBA" r:id="rId44" minRId="147" maxRId="155">
    <sheetIdMap count="7">
      <sheetId val="1"/>
      <sheetId val="2"/>
      <sheetId val="3"/>
      <sheetId val="4"/>
      <sheetId val="5"/>
      <sheetId val="6"/>
      <sheetId val="7"/>
    </sheetIdMap>
  </header>
  <header guid="{565600A3-DD3A-4345-A252-E559B96EF587}" dateTime="2023-05-23T09:46:49" maxSheetId="8" userName="Belanger, Richard PEBA" r:id="rId45" minRId="156" maxRId="159">
    <sheetIdMap count="7">
      <sheetId val="1"/>
      <sheetId val="2"/>
      <sheetId val="3"/>
      <sheetId val="4"/>
      <sheetId val="5"/>
      <sheetId val="6"/>
      <sheetId val="7"/>
    </sheetIdMap>
  </header>
  <header guid="{6B10FF87-9D06-4F1D-8F8B-41CDBD087F5D}" dateTime="2023-05-23T09:52:37" maxSheetId="8" userName="Belanger, Richard PEBA" r:id="rId46" minRId="160" maxRId="161">
    <sheetIdMap count="7">
      <sheetId val="1"/>
      <sheetId val="2"/>
      <sheetId val="3"/>
      <sheetId val="4"/>
      <sheetId val="5"/>
      <sheetId val="6"/>
      <sheetId val="7"/>
    </sheetIdMap>
  </header>
  <header guid="{D9C0B21B-B142-466C-9109-2104AC593464}" dateTime="2023-05-23T14:45:14" maxSheetId="8" userName="Peterson, Cindy PEBA" r:id="rId47" minRId="162" maxRId="179">
    <sheetIdMap count="7">
      <sheetId val="1"/>
      <sheetId val="2"/>
      <sheetId val="3"/>
      <sheetId val="4"/>
      <sheetId val="5"/>
      <sheetId val="6"/>
      <sheetId val="7"/>
    </sheetIdMap>
  </header>
  <header guid="{A8609FC5-6AE2-45C2-90FF-242D2EF44467}" dateTime="2023-05-23T14:50:20" maxSheetId="8" userName="Peterson, Cindy PEBA" r:id="rId48" minRId="180" maxRId="187">
    <sheetIdMap count="7">
      <sheetId val="1"/>
      <sheetId val="2"/>
      <sheetId val="3"/>
      <sheetId val="4"/>
      <sheetId val="5"/>
      <sheetId val="6"/>
      <sheetId val="7"/>
    </sheetIdMap>
  </header>
  <header guid="{651A6F9A-98BE-4594-AB24-C5E69D2BF0F3}" dateTime="2023-05-25T12:28:26" maxSheetId="8" userName="Peterson, Cindy PEBA" r:id="rId49" minRId="188">
    <sheetIdMap count="7">
      <sheetId val="1"/>
      <sheetId val="2"/>
      <sheetId val="3"/>
      <sheetId val="4"/>
      <sheetId val="5"/>
      <sheetId val="6"/>
      <sheetId val="7"/>
    </sheetIdMap>
  </header>
  <header guid="{3036CFE0-32B6-48E0-B124-EBAF7797FD03}" dateTime="2023-05-25T13:01:04" maxSheetId="8" userName="Peterson, Cindy PEBA" r:id="rId50" minRId="192" maxRId="196">
    <sheetIdMap count="7">
      <sheetId val="1"/>
      <sheetId val="2"/>
      <sheetId val="3"/>
      <sheetId val="4"/>
      <sheetId val="5"/>
      <sheetId val="6"/>
      <sheetId val="7"/>
    </sheetIdMap>
  </header>
  <header guid="{CAF40EAE-7C78-456E-AC70-D2AD605F9AB8}" dateTime="2023-05-25T13:02:29" maxSheetId="8" userName="Peterson, Cindy PEBA" r:id="rId51" minRId="197" maxRId="198">
    <sheetIdMap count="7">
      <sheetId val="1"/>
      <sheetId val="2"/>
      <sheetId val="3"/>
      <sheetId val="4"/>
      <sheetId val="5"/>
      <sheetId val="6"/>
      <sheetId val="7"/>
    </sheetIdMap>
  </header>
  <header guid="{DA6FC9D2-AD7D-40AC-8506-37282B0DAE86}" dateTime="2023-05-26T14:53:52" maxSheetId="8" userName="Yusuf, Mohammad PEBA" r:id="rId52">
    <sheetIdMap count="7">
      <sheetId val="1"/>
      <sheetId val="2"/>
      <sheetId val="3"/>
      <sheetId val="4"/>
      <sheetId val="5"/>
      <sheetId val="6"/>
      <sheetId val="7"/>
    </sheetIdMap>
  </header>
  <header guid="{71D6F3C7-DCAD-4E29-AF56-201AC98F9489}" dateTime="2023-05-26T14:54:02" maxSheetId="8" userName="Yusuf, Mohammad PEBA" r:id="rId53">
    <sheetIdMap count="7">
      <sheetId val="1"/>
      <sheetId val="2"/>
      <sheetId val="3"/>
      <sheetId val="4"/>
      <sheetId val="5"/>
      <sheetId val="6"/>
      <sheetId val="7"/>
    </sheetIdMap>
  </header>
  <header guid="{69CD4C6A-32B7-4F69-967F-0FA1026B4142}" dateTime="2023-05-26T14:54:33" maxSheetId="8" userName="Yusuf, Mohammad PEBA" r:id="rId54">
    <sheetIdMap count="7">
      <sheetId val="1"/>
      <sheetId val="2"/>
      <sheetId val="3"/>
      <sheetId val="4"/>
      <sheetId val="5"/>
      <sheetId val="6"/>
      <sheetId val="7"/>
    </sheetIdMap>
  </header>
  <header guid="{6CC7187E-CD55-4093-98BC-6E2224A5D44C}" dateTime="2023-05-26T14:55:17" maxSheetId="8" userName="Yusuf, Mohammad PEBA" r:id="rId55" minRId="202">
    <sheetIdMap count="7">
      <sheetId val="1"/>
      <sheetId val="2"/>
      <sheetId val="3"/>
      <sheetId val="4"/>
      <sheetId val="5"/>
      <sheetId val="6"/>
      <sheetId val="7"/>
    </sheetIdMap>
  </header>
  <header guid="{2C3C46A8-85CA-41CA-9920-EE36A32F9479}" dateTime="2023-05-26T15:16:58" maxSheetId="8" userName="Yusuf, Mohammad PEBA" r:id="rId56" minRId="203" maxRId="204">
    <sheetIdMap count="7">
      <sheetId val="1"/>
      <sheetId val="2"/>
      <sheetId val="3"/>
      <sheetId val="4"/>
      <sheetId val="5"/>
      <sheetId val="6"/>
      <sheetId val="7"/>
    </sheetIdMap>
  </header>
  <header guid="{6023CC19-B4C2-4EF4-AB84-93D473946ED8}" dateTime="2023-05-26T15:19:28" maxSheetId="8" userName="Yusuf, Mohammad PEBA" r:id="rId57" minRId="205">
    <sheetIdMap count="7">
      <sheetId val="1"/>
      <sheetId val="2"/>
      <sheetId val="3"/>
      <sheetId val="4"/>
      <sheetId val="5"/>
      <sheetId val="6"/>
      <sheetId val="7"/>
    </sheetIdMap>
  </header>
  <header guid="{C81E37C7-A1DD-4D7A-BFA4-59EFB86CB0A8}" dateTime="2023-05-26T15:19:45" maxSheetId="8" userName="Yusuf, Mohammad PEBA" r:id="rId58" minRId="206">
    <sheetIdMap count="7">
      <sheetId val="1"/>
      <sheetId val="2"/>
      <sheetId val="3"/>
      <sheetId val="4"/>
      <sheetId val="5"/>
      <sheetId val="6"/>
      <sheetId val="7"/>
    </sheetIdMap>
  </header>
  <header guid="{18DEA92C-EAD0-4526-9BA5-BB0AEEA38FB6}" dateTime="2023-05-26T15:26:36" maxSheetId="8" userName="Yusuf, Mohammad PEBA" r:id="rId59" minRId="207" maxRId="208">
    <sheetIdMap count="7">
      <sheetId val="1"/>
      <sheetId val="2"/>
      <sheetId val="3"/>
      <sheetId val="4"/>
      <sheetId val="5"/>
      <sheetId val="6"/>
      <sheetId val="7"/>
    </sheetIdMap>
  </header>
  <header guid="{E883F03B-ED41-493F-AB6B-C2A10D3D730C}" dateTime="2023-05-26T16:07:17" maxSheetId="8" userName="Yusuf, Mohammad PEBA" r:id="rId60" minRId="209" maxRId="227">
    <sheetIdMap count="7">
      <sheetId val="1"/>
      <sheetId val="2"/>
      <sheetId val="3"/>
      <sheetId val="4"/>
      <sheetId val="5"/>
      <sheetId val="6"/>
      <sheetId val="7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" sId="3">
    <nc r="M100" t="inlineStr">
      <is>
        <t>Passed</t>
      </is>
    </nc>
  </rcc>
  <rcc rId="48" sId="3">
    <nc r="M101" t="inlineStr">
      <is>
        <t>Passed</t>
      </is>
    </nc>
  </rcc>
  <rcc rId="49" sId="3">
    <nc r="L102" t="inlineStr">
      <is>
        <t>Cindy</t>
      </is>
    </nc>
  </rcc>
  <rcc rId="50" sId="3">
    <nc r="M102" t="inlineStr">
      <is>
        <t>Passed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" sId="3">
    <nc r="L103" t="inlineStr">
      <is>
        <t>Cindy</t>
      </is>
    </nc>
  </rcc>
  <rcc rId="52" sId="3">
    <nc r="M103" t="inlineStr">
      <is>
        <t>Passed</t>
      </is>
    </nc>
  </rcc>
  <rcc rId="53" sId="3">
    <nc r="L104" t="inlineStr">
      <is>
        <t>Cindy</t>
      </is>
    </nc>
  </rcc>
  <rcc rId="54" sId="3">
    <nc r="M104" t="inlineStr">
      <is>
        <t>Passed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" sId="3">
    <nc r="L105" t="inlineStr">
      <is>
        <t>Cindy</t>
      </is>
    </nc>
  </rcc>
  <rcc rId="56" sId="3">
    <nc r="M105" t="inlineStr">
      <is>
        <t>Passed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" sId="3">
    <nc r="L110" t="inlineStr">
      <is>
        <t>Cindy</t>
      </is>
    </nc>
  </rcc>
  <rcc rId="58" sId="3">
    <nc r="M110" t="inlineStr">
      <is>
        <t>Passed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" sId="3">
    <nc r="L111" t="inlineStr">
      <is>
        <t>Cindy</t>
      </is>
    </nc>
  </rcc>
  <rcc rId="60" sId="3">
    <nc r="M111" t="inlineStr">
      <is>
        <t>Passed</t>
      </is>
    </nc>
  </rcc>
  <rcc rId="61" sId="3">
    <nc r="L112" t="inlineStr">
      <is>
        <t>Cindy</t>
      </is>
    </nc>
  </rcc>
  <rcc rId="62" sId="3">
    <nc r="M112" t="inlineStr">
      <is>
        <t>Passed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" sId="3">
    <nc r="L120" t="inlineStr">
      <is>
        <t>Cindy</t>
      </is>
    </nc>
  </rcc>
  <rcc rId="64" sId="3">
    <nc r="M120" t="inlineStr">
      <is>
        <t>Passed</t>
      </is>
    </nc>
  </rcc>
  <rcc rId="65" sId="3">
    <nc r="L119" t="inlineStr">
      <is>
        <t>Cindy</t>
      </is>
    </nc>
  </rcc>
  <rcc rId="66" sId="3">
    <nc r="M119" t="inlineStr">
      <is>
        <t>Passed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" sId="3">
    <nc r="L121" t="inlineStr">
      <is>
        <t>Cindy</t>
      </is>
    </nc>
  </rcc>
  <rcc rId="68" sId="3">
    <nc r="M121" t="inlineStr">
      <is>
        <t>Passed</t>
      </is>
    </nc>
  </rcc>
  <rcc rId="69" sId="3">
    <nc r="L122" t="inlineStr">
      <is>
        <t>Cindy</t>
      </is>
    </nc>
  </rcc>
  <rcc rId="70" sId="3">
    <nc r="M122" t="inlineStr">
      <is>
        <t>Passed</t>
      </is>
    </nc>
  </rcc>
  <rcc rId="71" sId="3">
    <nc r="L123" t="inlineStr">
      <is>
        <t>Cindy</t>
      </is>
    </nc>
  </rcc>
  <rcv guid="{978E910B-2E53-42C8-AB86-F7FE7B4EFB97}" action="delete"/>
  <rdn rId="0" localSheetId="3" customView="1" name="Z_978E910B_2E53_42C8_AB86_F7FE7B4EFB97_.wvu.Rows" hidden="1" oldHidden="1">
    <formula>'PROC E to E'!$43:$50</formula>
    <oldFormula>'PROC E to E'!$43:$50</oldFormula>
  </rdn>
  <rdn rId="0" localSheetId="3" customView="1" name="Z_978E910B_2E53_42C8_AB86_F7FE7B4EFB97_.wvu.Cols" hidden="1" oldHidden="1">
    <formula>'PROC E to E'!$K:$K</formula>
    <oldFormula>'PROC E to E'!$K:$K</oldFormula>
  </rdn>
  <rdn rId="0" localSheetId="3" customView="1" name="Z_978E910B_2E53_42C8_AB86_F7FE7B4EFB97_.wvu.FilterData" hidden="1" oldHidden="1">
    <formula>'PROC E to E'!$A$1:$N$398</formula>
    <oldFormula>'PROC E to E'!$A$1:$N$398</oldFormula>
  </rdn>
  <rcv guid="{978E910B-2E53-42C8-AB86-F7FE7B4EFB97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" sId="3">
    <oc r="L123" t="inlineStr">
      <is>
        <t>Cindy</t>
      </is>
    </oc>
    <nc r="L123"/>
  </rcc>
  <rcc rId="76" sId="3">
    <nc r="N123" t="inlineStr">
      <is>
        <t>that member number isnt the test description</t>
      </is>
    </nc>
  </rcc>
  <rcc rId="77" sId="3">
    <nc r="L124" t="inlineStr">
      <is>
        <t>Cindy</t>
      </is>
    </nc>
  </rcc>
  <rcc rId="78" sId="3">
    <nc r="M124" t="inlineStr">
      <is>
        <t>Passed</t>
      </is>
    </nc>
  </rcc>
  <rcc rId="79" sId="3">
    <nc r="L125" t="inlineStr">
      <is>
        <t>Cindy</t>
      </is>
    </nc>
  </rcc>
  <rcc rId="80" sId="3">
    <nc r="M125" t="inlineStr">
      <is>
        <t>Passed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" sId="3">
    <nc r="L126" t="inlineStr">
      <is>
        <t>Cindy</t>
      </is>
    </nc>
  </rcc>
  <rcc rId="82" sId="3">
    <nc r="M126" t="inlineStr">
      <is>
        <t>Passed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" sId="3">
    <nc r="L127" t="inlineStr">
      <is>
        <t>Cindy</t>
      </is>
    </nc>
  </rcc>
  <rcc rId="84" sId="3">
    <nc r="M127" t="inlineStr">
      <is>
        <t>Passed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3">
    <nc r="H306" t="inlineStr">
      <is>
        <t>Andrew</t>
      </is>
    </nc>
  </rcc>
  <rcc rId="2" sId="3">
    <nc r="H307" t="inlineStr">
      <is>
        <t>Andrew</t>
      </is>
    </nc>
  </rcc>
  <rcc rId="3" sId="3">
    <nc r="H308" t="inlineStr">
      <is>
        <t>Andrew</t>
      </is>
    </nc>
  </rcc>
  <rcc rId="4" sId="3">
    <nc r="H309" t="inlineStr">
      <is>
        <t>Andrew</t>
      </is>
    </nc>
  </rcc>
  <rcc rId="5" sId="3">
    <nc r="H310" t="inlineStr">
      <is>
        <t>Andrew</t>
      </is>
    </nc>
  </rcc>
  <rcc rId="6" sId="3">
    <nc r="H311" t="inlineStr">
      <is>
        <t>Andrew</t>
      </is>
    </nc>
  </rcc>
  <rcc rId="7" sId="3">
    <nc r="H312" t="inlineStr">
      <is>
        <t>Andrew</t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" sId="3">
    <nc r="L128" t="inlineStr">
      <is>
        <t>Cindy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" sId="3">
    <nc r="M128" t="inlineStr">
      <is>
        <t>Passed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" sId="3">
    <nc r="L129" t="inlineStr">
      <is>
        <t>Cindy</t>
      </is>
    </nc>
  </rcc>
  <rcc rId="88" sId="3">
    <nc r="M129" t="inlineStr">
      <is>
        <t>Passed</t>
      </is>
    </nc>
  </rcc>
  <rcc rId="89" sId="3">
    <nc r="L130" t="inlineStr">
      <is>
        <t>Cindy</t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" sId="3">
    <nc r="L132" t="inlineStr">
      <is>
        <t>Cindy</t>
      </is>
    </nc>
  </rcc>
  <rcc rId="91" sId="3">
    <nc r="M132" t="inlineStr">
      <is>
        <t>Passed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" sId="3">
    <nc r="L133" t="inlineStr">
      <is>
        <t>Cindy</t>
      </is>
    </nc>
  </rcc>
  <rcc rId="93" sId="3">
    <nc r="M133" t="inlineStr">
      <is>
        <t>Passed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" sId="3">
    <nc r="L134" t="inlineStr">
      <is>
        <t>Cindy</t>
      </is>
    </nc>
  </rcc>
  <rcc rId="95" sId="3">
    <nc r="M134" t="inlineStr">
      <is>
        <t>Passed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" sId="3">
    <nc r="L135" t="inlineStr">
      <is>
        <t>Cindy</t>
      </is>
    </nc>
  </rcc>
  <rcc rId="97" sId="3">
    <nc r="M135" t="inlineStr">
      <is>
        <t>Passed</t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" sId="3">
    <nc r="L136" t="inlineStr">
      <is>
        <t>Cindy</t>
      </is>
    </nc>
  </rcc>
  <rcc rId="99" sId="3">
    <nc r="M136" t="inlineStr">
      <is>
        <t>Passed</t>
      </is>
    </nc>
  </rcc>
  <rcc rId="100" sId="3">
    <nc r="L137" t="inlineStr">
      <is>
        <t>Cindy</t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" sId="3">
    <nc r="M137" t="inlineStr">
      <is>
        <t>Passed</t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" sId="3">
    <nc r="L138" t="inlineStr">
      <is>
        <t xml:space="preserve">Cindy 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3">
    <oc r="F306" t="inlineStr">
      <is>
        <t>Not Started</t>
      </is>
    </oc>
    <nc r="F306" t="inlineStr">
      <is>
        <t>Blocked</t>
      </is>
    </nc>
  </rcc>
  <rcc rId="9" sId="3">
    <oc r="F307" t="inlineStr">
      <is>
        <t>Not Started</t>
      </is>
    </oc>
    <nc r="F307" t="inlineStr">
      <is>
        <t>Blocked</t>
      </is>
    </nc>
  </rcc>
  <rcc rId="10" sId="3">
    <oc r="F308" t="inlineStr">
      <is>
        <t>Not Started</t>
      </is>
    </oc>
    <nc r="F308" t="inlineStr">
      <is>
        <t>Blocked</t>
      </is>
    </nc>
  </rcc>
  <rcc rId="11" sId="3">
    <oc r="F309" t="inlineStr">
      <is>
        <t>Not Started</t>
      </is>
    </oc>
    <nc r="F309" t="inlineStr">
      <is>
        <t>Blocked</t>
      </is>
    </nc>
  </rcc>
  <rcc rId="12" sId="3">
    <oc r="F310" t="inlineStr">
      <is>
        <t>Not Started</t>
      </is>
    </oc>
    <nc r="F310" t="inlineStr">
      <is>
        <t>Blocked</t>
      </is>
    </nc>
  </rcc>
  <rcc rId="13" sId="3">
    <oc r="F311" t="inlineStr">
      <is>
        <t>Not Started</t>
      </is>
    </oc>
    <nc r="F311" t="inlineStr">
      <is>
        <t>Blocked</t>
      </is>
    </nc>
  </rcc>
  <rcc rId="14" sId="3">
    <oc r="F312" t="inlineStr">
      <is>
        <t>Not Started</t>
      </is>
    </oc>
    <nc r="F312" t="inlineStr">
      <is>
        <t>Blocked</t>
      </is>
    </nc>
  </rcc>
  <rfmt sheetId="3" sqref="F306:F312">
    <dxf>
      <fill>
        <patternFill patternType="solid">
          <bgColor theme="4" tint="0.39997558519241921"/>
        </patternFill>
      </fill>
    </dxf>
  </rfmt>
  <rcc rId="15" sId="3">
    <nc r="J306" t="inlineStr">
      <is>
        <t>Need OCI set up in SQL Developer</t>
      </is>
    </nc>
  </rcc>
  <rcc rId="16" sId="3">
    <nc r="J307" t="inlineStr">
      <is>
        <t>Need OCI set up in SQL Developer</t>
      </is>
    </nc>
  </rcc>
  <rcc rId="17" sId="3">
    <nc r="J308" t="inlineStr">
      <is>
        <t>Need OCI set up in SQL Developer</t>
      </is>
    </nc>
  </rcc>
  <rcc rId="18" sId="3">
    <nc r="J309" t="inlineStr">
      <is>
        <t>Need OCI set up in SQL Developer</t>
      </is>
    </nc>
  </rcc>
  <rcc rId="19" sId="3">
    <nc r="J310" t="inlineStr">
      <is>
        <t>Need OCI set up in SQL Developer</t>
      </is>
    </nc>
  </rcc>
  <rcc rId="20" sId="3">
    <nc r="J311" t="inlineStr">
      <is>
        <t>Need OCI set up in SQL Developer</t>
      </is>
    </nc>
  </rcc>
  <rcc rId="21" sId="3">
    <nc r="J312" t="inlineStr">
      <is>
        <t>Need OCI set up in SQL Developer</t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" sId="3">
    <nc r="M138" t="inlineStr">
      <is>
        <t>Passed</t>
      </is>
    </nc>
  </rcc>
  <rcc rId="104" sId="3">
    <nc r="L139" t="inlineStr">
      <is>
        <t>Cindy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" sId="3">
    <nc r="M139" t="inlineStr">
      <is>
        <t>Passed</t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" sId="3">
    <nc r="L140" t="inlineStr">
      <is>
        <t>Cindy</t>
      </is>
    </nc>
  </rcc>
  <rcc rId="107" sId="3">
    <nc r="M140" t="inlineStr">
      <is>
        <t>Passed</t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" sId="3">
    <nc r="L141" t="inlineStr">
      <is>
        <t>Cindy</t>
      </is>
    </nc>
  </rcc>
  <rcc rId="109" sId="3">
    <nc r="M141" t="inlineStr">
      <is>
        <t>Passed</t>
      </is>
    </nc>
  </rcc>
  <rcc rId="110" sId="3">
    <nc r="L142" t="inlineStr">
      <is>
        <t>Cindy</t>
      </is>
    </nc>
  </rcc>
  <rcc rId="111" sId="3">
    <nc r="M142" t="inlineStr">
      <is>
        <t>Passed</t>
      </is>
    </nc>
  </rcc>
  <rcc rId="112" sId="3">
    <nc r="L143" t="inlineStr">
      <is>
        <t>Cindy</t>
      </is>
    </nc>
  </rcc>
  <rcc rId="113" sId="3">
    <nc r="M143" t="inlineStr">
      <is>
        <t>Passed</t>
      </is>
    </nc>
  </rcc>
  <rcc rId="114" sId="3">
    <nc r="N143" t="inlineStr">
      <is>
        <t>used ID 130265</t>
      </is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" sId="3">
    <nc r="L144" t="inlineStr">
      <is>
        <t>Cindy</t>
      </is>
    </nc>
  </rcc>
  <rcv guid="{978E910B-2E53-42C8-AB86-F7FE7B4EFB97}" action="delete"/>
  <rdn rId="0" localSheetId="3" customView="1" name="Z_978E910B_2E53_42C8_AB86_F7FE7B4EFB97_.wvu.Rows" hidden="1" oldHidden="1">
    <formula>'PROC E to E'!$43:$50</formula>
    <oldFormula>'PROC E to E'!$43:$50</oldFormula>
  </rdn>
  <rdn rId="0" localSheetId="3" customView="1" name="Z_978E910B_2E53_42C8_AB86_F7FE7B4EFB97_.wvu.Cols" hidden="1" oldHidden="1">
    <formula>'PROC E to E'!$K:$K</formula>
    <oldFormula>'PROC E to E'!$K:$K</oldFormula>
  </rdn>
  <rdn rId="0" localSheetId="3" customView="1" name="Z_978E910B_2E53_42C8_AB86_F7FE7B4EFB97_.wvu.FilterData" hidden="1" oldHidden="1">
    <formula>'PROC E to E'!$A$1:$N$398</formula>
    <oldFormula>'PROC E to E'!$A$1:$N$398</oldFormula>
  </rdn>
  <rcv guid="{978E910B-2E53-42C8-AB86-F7FE7B4EFB97}" action="add"/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" sId="3">
    <nc r="M144" t="inlineStr">
      <is>
        <t>Passed</t>
      </is>
    </nc>
  </rcc>
  <rcc rId="120" sId="3">
    <nc r="L145" t="inlineStr">
      <is>
        <t>Cindy</t>
      </is>
    </nc>
  </rcc>
  <rcc rId="121" sId="3">
    <nc r="M145" t="inlineStr">
      <is>
        <t>Passed</t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" sId="3">
    <nc r="L146" t="inlineStr">
      <is>
        <t>Cindy</t>
      </is>
    </nc>
  </rcc>
  <rcc rId="123" sId="3">
    <nc r="M146" t="inlineStr">
      <is>
        <t>Passed</t>
      </is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4" sId="3">
    <oc r="F79" t="inlineStr">
      <is>
        <t>Passed</t>
      </is>
    </oc>
    <nc r="F79" t="inlineStr">
      <is>
        <t>Not Applicable</t>
      </is>
    </nc>
  </rcc>
  <rfmt sheetId="3" sqref="F79">
    <dxf>
      <fill>
        <patternFill>
          <bgColor rgb="FFFFFF00"/>
        </patternFill>
      </fill>
    </dxf>
  </rfmt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" sId="3">
    <nc r="L228" t="inlineStr">
      <is>
        <t>Cindy</t>
      </is>
    </nc>
  </rcc>
  <rcc rId="126" sId="3">
    <nc r="M228" t="inlineStr">
      <is>
        <t>Fail</t>
      </is>
    </nc>
  </rcc>
  <rcc rId="127" sId="3">
    <nc r="N228" t="inlineStr">
      <is>
        <t>Don’t agree that this is working, the retirement benefits didn’t carry over to the spouse. ID 194138</t>
      </is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N228">
    <dxf>
      <alignment wrapText="1"/>
    </dxf>
  </rfmt>
  <rcc rId="128" sId="3">
    <oc r="N228" t="inlineStr">
      <is>
        <t>Don’t agree that this is working, the retirement benefits didn’t carry over to the spouse. ID 194138</t>
      </is>
    </oc>
    <nc r="N228" t="inlineStr">
      <is>
        <t>Don’t agree that this is working, the retirement benefits didn’t carry over to the spouse. ID 194138 &amp; 201254</t>
      </is>
    </nc>
  </rcc>
  <rcc rId="129" sId="3">
    <nc r="L229" t="inlineStr">
      <is>
        <t>Cindy</t>
      </is>
    </nc>
  </rcc>
  <rcc rId="130" sId="3">
    <nc r="M229" t="inlineStr">
      <is>
        <t>Fail</t>
      </is>
    </nc>
  </rcc>
  <rcc rId="131" sId="3">
    <nc r="N229" t="inlineStr">
      <is>
        <t>see above ID 222860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J1:J1048576">
    <dxf>
      <alignment wrapText="0"/>
    </dxf>
  </rfmt>
  <rfmt sheetId="3" sqref="J1:J1048576">
    <dxf>
      <alignment wrapText="1"/>
    </dxf>
  </rfmt>
  <rcc rId="22" sId="3">
    <nc r="L1" t="inlineStr">
      <is>
        <t>Peer Review</t>
      </is>
    </nc>
  </rcc>
  <rfmt sheetId="3" sqref="L1">
    <dxf>
      <alignment horizontal="center"/>
    </dxf>
  </rfmt>
  <rfmt sheetId="3" sqref="L1">
    <dxf>
      <alignment vertical="center"/>
    </dxf>
  </rfmt>
  <rfmt sheetId="3" sqref="L1">
    <dxf>
      <alignment vertical="bottom"/>
    </dxf>
  </rfmt>
  <rfmt sheetId="3" sqref="L1" start="0" length="2147483647">
    <dxf>
      <font>
        <b/>
      </font>
    </dxf>
  </rfmt>
  <rcv guid="{978E910B-2E53-42C8-AB86-F7FE7B4EFB97}" action="delete"/>
  <rdn rId="0" localSheetId="3" customView="1" name="Z_978E910B_2E53_42C8_AB86_F7FE7B4EFB97_.wvu.Rows" hidden="1" oldHidden="1">
    <formula>'PROC E to E'!$43:$50</formula>
    <oldFormula>'PROC E to E'!$43:$50</oldFormula>
  </rdn>
  <rdn rId="0" localSheetId="3" customView="1" name="Z_978E910B_2E53_42C8_AB86_F7FE7B4EFB97_.wvu.Cols" hidden="1" oldHidden="1">
    <formula>'PROC E to E'!$K:$K</formula>
  </rdn>
  <rdn rId="0" localSheetId="3" customView="1" name="Z_978E910B_2E53_42C8_AB86_F7FE7B4EFB97_.wvu.FilterData" hidden="1" oldHidden="1">
    <formula>'PROC E to E'!$A$1:$N$398</formula>
    <oldFormula>'PROC E to E'!$A$1:$N$356</oldFormula>
  </rdn>
  <rcv guid="{978E910B-2E53-42C8-AB86-F7FE7B4EFB97}" action="add"/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" sId="3">
    <nc r="H290" t="inlineStr">
      <is>
        <t>Rich B</t>
      </is>
    </nc>
  </rcc>
  <rcc rId="133" sId="3" odxf="1" s="1" dxf="1">
    <nc r="G290" t="inlineStr">
      <is>
        <t>A</t>
      </is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1"/>
        <color auto="1"/>
        <name val="Calibri"/>
        <family val="2"/>
        <scheme val="minor"/>
      </font>
      <alignment wrapText="1"/>
      <protection locked="0"/>
    </ndxf>
  </rcc>
  <rcc rId="134" sId="3">
    <oc r="F290" t="inlineStr">
      <is>
        <t>Not Started</t>
      </is>
    </oc>
    <nc r="F290" t="inlineStr">
      <is>
        <t>Passed</t>
      </is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F29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</rfmt>
  <rcc rId="135" sId="3" odxf="1" s="1" dxf="1">
    <nc r="G291" t="inlineStr">
      <is>
        <t>A</t>
      </is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1"/>
        <color auto="1"/>
        <name val="Calibri"/>
        <family val="2"/>
        <scheme val="minor"/>
      </font>
      <alignment wrapText="1"/>
      <protection locked="0"/>
    </ndxf>
  </rcc>
  <rcc rId="136" sId="3">
    <nc r="H291" t="inlineStr">
      <is>
        <t>Rich B</t>
      </is>
    </nc>
  </rcc>
  <rcc rId="137" sId="3" odxf="1" dxf="1">
    <oc r="F291" t="inlineStr">
      <is>
        <t>Not Started</t>
      </is>
    </oc>
    <nc r="F291" t="inlineStr">
      <is>
        <t>Passed</t>
      </is>
    </nc>
    <ndxf>
      <font>
        <color rgb="FF006100"/>
      </font>
      <fill>
        <patternFill patternType="solid">
          <bgColor rgb="FFC6EFCE"/>
        </patternFill>
      </fill>
    </ndxf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" sId="3" odxf="1" dxf="1">
    <oc r="F293" t="inlineStr">
      <is>
        <t>Not Started</t>
      </is>
    </oc>
    <nc r="F293" t="inlineStr">
      <is>
        <t>Passed</t>
      </is>
    </nc>
    <odxf>
      <font>
        <color indexed="8"/>
      </font>
      <fill>
        <patternFill patternType="none">
          <bgColor indexed="65"/>
        </patternFill>
      </fill>
    </odxf>
    <ndxf>
      <font>
        <color rgb="FF006100"/>
      </font>
      <fill>
        <patternFill patternType="solid">
          <bgColor rgb="FFC6EFCE"/>
        </patternFill>
      </fill>
    </ndxf>
  </rcc>
  <rcc rId="139" sId="3" odxf="1" s="1" dxf="1">
    <nc r="G293" t="inlineStr">
      <is>
        <t>A</t>
      </is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1"/>
        <color auto="1"/>
        <name val="Calibri"/>
        <family val="2"/>
        <scheme val="minor"/>
      </font>
      <alignment wrapText="1"/>
      <protection locked="0"/>
    </ndxf>
  </rcc>
  <rcc rId="140" sId="3">
    <nc r="H293" t="inlineStr">
      <is>
        <t>Rich B</t>
      </is>
    </nc>
  </rcc>
  <rcc rId="141" sId="3">
    <oc r="F294" t="inlineStr">
      <is>
        <t>Not Started</t>
      </is>
    </oc>
    <nc r="F294" t="inlineStr">
      <is>
        <t>In Progress</t>
      </is>
    </nc>
  </rcc>
  <rcc rId="142" sId="3" odxf="1" s="1" dxf="1">
    <nc r="G294" t="inlineStr">
      <is>
        <t>A</t>
      </is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1"/>
        <color auto="1"/>
        <name val="Calibri"/>
        <family val="2"/>
        <scheme val="minor"/>
      </font>
      <alignment wrapText="1"/>
      <protection locked="0"/>
    </ndxf>
  </rcc>
  <rcc rId="143" sId="3">
    <nc r="H294" t="inlineStr">
      <is>
        <t>Rich B</t>
      </is>
    </nc>
  </rcc>
  <rcv guid="{9A395651-F888-43B1-971D-AD971463CA2B}" action="delete"/>
  <rdn rId="0" localSheetId="1" customView="1" name="Z_9A395651_F888_43B1_971D_AD971463CA2B_.wvu.Rows" hidden="1" oldHidden="1">
    <formula>'MEPP Summary'!$2:$56</formula>
    <oldFormula>'MEPP Summary'!$2:$56</oldFormula>
  </rdn>
  <rdn rId="0" localSheetId="3" customView="1" name="Z_9A395651_F888_43B1_971D_AD971463CA2B_.wvu.FilterData" hidden="1" oldHidden="1">
    <formula>'PROC E to E'!$A$1:$N$356</formula>
    <oldFormula>'PROC E to E'!$A$1:$N$398</oldFormula>
  </rdn>
  <rcv guid="{9A395651-F888-43B1-971D-AD971463CA2B}" action="add"/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" sId="3" odxf="1" dxf="1">
    <oc r="F294" t="inlineStr">
      <is>
        <t>In Progress</t>
      </is>
    </oc>
    <nc r="F294" t="inlineStr">
      <is>
        <t>Passed</t>
      </is>
    </nc>
    <odxf>
      <font>
        <color indexed="8"/>
      </font>
      <fill>
        <patternFill patternType="none">
          <bgColor indexed="65"/>
        </patternFill>
      </fill>
    </odxf>
    <ndxf>
      <font>
        <color rgb="FF006100"/>
      </font>
      <fill>
        <patternFill patternType="solid">
          <bgColor rgb="FFC6EFCE"/>
        </patternFill>
      </fill>
    </ndxf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" sId="3" odxf="1" dxf="1">
    <oc r="F295" t="inlineStr">
      <is>
        <t>Not Started</t>
      </is>
    </oc>
    <nc r="F295" t="inlineStr">
      <is>
        <t>Passed</t>
      </is>
    </nc>
    <odxf>
      <font>
        <color indexed="8"/>
      </font>
      <fill>
        <patternFill patternType="none">
          <bgColor indexed="65"/>
        </patternFill>
      </fill>
    </odxf>
    <ndxf>
      <font>
        <color rgb="FF006100"/>
      </font>
      <fill>
        <patternFill patternType="solid">
          <bgColor rgb="FFC6EFCE"/>
        </patternFill>
      </fill>
    </ndxf>
  </rcc>
  <rcc rId="148" sId="3" odxf="1" s="1" dxf="1">
    <nc r="G295" t="inlineStr">
      <is>
        <t>A</t>
      </is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1"/>
        <color auto="1"/>
        <name val="Calibri"/>
        <family val="2"/>
        <scheme val="minor"/>
      </font>
      <alignment wrapText="1"/>
      <protection locked="0"/>
    </ndxf>
  </rcc>
  <rcc rId="149" sId="3">
    <nc r="H295" t="inlineStr">
      <is>
        <t>Rich B</t>
      </is>
    </nc>
  </rcc>
  <rcc rId="150" sId="3" odxf="1" dxf="1">
    <oc r="F296" t="inlineStr">
      <is>
        <t>Not Started</t>
      </is>
    </oc>
    <nc r="F296" t="inlineStr">
      <is>
        <t>Passed</t>
      </is>
    </nc>
    <odxf>
      <font>
        <color indexed="8"/>
      </font>
      <fill>
        <patternFill patternType="none">
          <bgColor indexed="65"/>
        </patternFill>
      </fill>
    </odxf>
    <ndxf>
      <font>
        <color rgb="FF006100"/>
      </font>
      <fill>
        <patternFill patternType="solid">
          <bgColor rgb="FFC6EFCE"/>
        </patternFill>
      </fill>
    </ndxf>
  </rcc>
  <rcc rId="151" sId="3" odxf="1" s="1" dxf="1">
    <nc r="G296" t="inlineStr">
      <is>
        <t>A</t>
      </is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1"/>
        <color auto="1"/>
        <name val="Calibri"/>
        <family val="2"/>
        <scheme val="minor"/>
      </font>
      <alignment wrapText="1"/>
      <protection locked="0"/>
    </ndxf>
  </rcc>
  <rcc rId="152" sId="3">
    <nc r="H296" t="inlineStr">
      <is>
        <t>Rich B</t>
      </is>
    </nc>
  </rcc>
  <rcc rId="153" sId="3" odxf="1" dxf="1">
    <oc r="F297" t="inlineStr">
      <is>
        <t>Not Started</t>
      </is>
    </oc>
    <nc r="F297" t="inlineStr">
      <is>
        <t>Passed</t>
      </is>
    </nc>
    <odxf>
      <font>
        <color indexed="8"/>
      </font>
      <fill>
        <patternFill patternType="none">
          <bgColor indexed="65"/>
        </patternFill>
      </fill>
    </odxf>
    <ndxf>
      <font>
        <color rgb="FF006100"/>
      </font>
      <fill>
        <patternFill patternType="solid">
          <bgColor rgb="FFC6EFCE"/>
        </patternFill>
      </fill>
    </ndxf>
  </rcc>
  <rcc rId="154" sId="3" odxf="1" s="1" dxf="1">
    <nc r="G297" t="inlineStr">
      <is>
        <t>A</t>
      </is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1"/>
        <color auto="1"/>
        <name val="Calibri"/>
        <family val="2"/>
        <scheme val="minor"/>
      </font>
      <alignment wrapText="1"/>
      <protection locked="0"/>
    </ndxf>
  </rcc>
  <rcc rId="155" sId="3">
    <nc r="H297" t="inlineStr">
      <is>
        <t>Rich B</t>
      </is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6" sId="3">
    <oc r="F147" t="inlineStr">
      <is>
        <t>Not Started</t>
      </is>
    </oc>
    <nc r="F147" t="inlineStr">
      <is>
        <t>Not Applicable</t>
      </is>
    </nc>
  </rcc>
  <rcc rId="157" sId="3">
    <oc r="F148" t="inlineStr">
      <is>
        <t>Not Started</t>
      </is>
    </oc>
    <nc r="F148" t="inlineStr">
      <is>
        <t>Not Applicable</t>
      </is>
    </nc>
  </rcc>
  <rcc rId="158" sId="3">
    <oc r="F149" t="inlineStr">
      <is>
        <t>Not Started</t>
      </is>
    </oc>
    <nc r="F149" t="inlineStr">
      <is>
        <t>Not Applicable</t>
      </is>
    </nc>
  </rcc>
  <rcc rId="159" sId="3">
    <oc r="F175" t="inlineStr">
      <is>
        <t>Not Started</t>
      </is>
    </oc>
    <nc r="F175" t="inlineStr">
      <is>
        <t>Not Applicable</t>
      </is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" sId="3">
    <oc r="J178" t="inlineStr">
      <is>
        <t xml:space="preserve">Screen shots saved for the Fail- </t>
      </is>
    </oc>
    <nc r="J178"/>
  </rcc>
  <rcc rId="161" sId="3">
    <oc r="F178" t="inlineStr">
      <is>
        <t>Failed</t>
      </is>
    </oc>
    <nc r="F178" t="inlineStr">
      <is>
        <t>Passed</t>
      </is>
    </nc>
  </rcc>
  <rfmt sheetId="3" sqref="F1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</rfmt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" sId="3">
    <nc r="L236" t="inlineStr">
      <is>
        <t>Cindy</t>
      </is>
    </nc>
  </rcc>
  <rcc rId="163" sId="3">
    <nc r="L237" t="inlineStr">
      <is>
        <t>Cindy</t>
      </is>
    </nc>
  </rcc>
  <rcc rId="164" sId="3">
    <nc r="M236" t="inlineStr">
      <is>
        <t>Passed</t>
      </is>
    </nc>
  </rcc>
  <rcc rId="165" sId="3">
    <nc r="M237" t="inlineStr">
      <is>
        <t>Passed</t>
      </is>
    </nc>
  </rcc>
  <rcc rId="166" sId="3">
    <nc r="L239" t="inlineStr">
      <is>
        <t>Cindy</t>
      </is>
    </nc>
  </rcc>
  <rcc rId="167" sId="3">
    <nc r="M239" t="inlineStr">
      <is>
        <t>Passed</t>
      </is>
    </nc>
  </rcc>
  <rcc rId="168" sId="3">
    <nc r="L240" t="inlineStr">
      <is>
        <t>Cindy</t>
      </is>
    </nc>
  </rcc>
  <rcc rId="169" sId="3">
    <nc r="M240" t="inlineStr">
      <is>
        <t>Passed</t>
      </is>
    </nc>
  </rcc>
  <rcc rId="170" sId="3">
    <nc r="L241" t="inlineStr">
      <is>
        <t>Cindy</t>
      </is>
    </nc>
  </rcc>
  <rcc rId="171" sId="3">
    <nc r="M241" t="inlineStr">
      <is>
        <t>Passed</t>
      </is>
    </nc>
  </rcc>
  <rcc rId="172" sId="3">
    <nc r="L242" t="inlineStr">
      <is>
        <t>Cindy</t>
      </is>
    </nc>
  </rcc>
  <rcc rId="173" sId="3">
    <nc r="M242" t="inlineStr">
      <is>
        <t>Passed</t>
      </is>
    </nc>
  </rcc>
  <rcc rId="174" sId="3">
    <nc r="L244" t="inlineStr">
      <is>
        <t>Cindy</t>
      </is>
    </nc>
  </rcc>
  <rcc rId="175" sId="3">
    <nc r="M244" t="inlineStr">
      <is>
        <t>Passed</t>
      </is>
    </nc>
  </rcc>
  <rcc rId="176" sId="3">
    <nc r="L243" t="inlineStr">
      <is>
        <t>Cindy</t>
      </is>
    </nc>
  </rcc>
  <rcc rId="177" sId="3">
    <nc r="M243" t="inlineStr">
      <is>
        <t>Passed</t>
      </is>
    </nc>
  </rcc>
  <rcc rId="178" sId="3">
    <nc r="L247" t="inlineStr">
      <is>
        <t>Cindy</t>
      </is>
    </nc>
  </rcc>
  <rcc rId="179" sId="3">
    <nc r="L248" t="inlineStr">
      <is>
        <t>Cindy</t>
      </is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" sId="3">
    <nc r="M247" t="inlineStr">
      <is>
        <t>Passed</t>
      </is>
    </nc>
  </rcc>
  <rcc rId="181" sId="3">
    <nc r="M248" t="inlineStr">
      <is>
        <t>Passed</t>
      </is>
    </nc>
  </rcc>
  <rcc rId="182" sId="3">
    <nc r="L250" t="inlineStr">
      <is>
        <t>Cindy</t>
      </is>
    </nc>
  </rcc>
  <rcc rId="183" sId="3">
    <nc r="M250" t="inlineStr">
      <is>
        <t>Passed</t>
      </is>
    </nc>
  </rcc>
  <rcc rId="184" sId="3">
    <nc r="L251" t="inlineStr">
      <is>
        <t>Cindy</t>
      </is>
    </nc>
  </rcc>
  <rcc rId="185" sId="3">
    <nc r="M251" t="inlineStr">
      <is>
        <t>Passed</t>
      </is>
    </nc>
  </rcc>
  <rcc rId="186" sId="3">
    <nc r="L252" t="inlineStr">
      <is>
        <t>Cindy</t>
      </is>
    </nc>
  </rcc>
  <rcc rId="187" sId="3">
    <nc r="M252" t="inlineStr">
      <is>
        <t>Passed</t>
      </is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8" sId="3">
    <nc r="L253" t="inlineStr">
      <is>
        <t>Cindy</t>
      </is>
    </nc>
  </rcc>
  <rcv guid="{978E910B-2E53-42C8-AB86-F7FE7B4EFB97}" action="delete"/>
  <rdn rId="0" localSheetId="3" customView="1" name="Z_978E910B_2E53_42C8_AB86_F7FE7B4EFB97_.wvu.Rows" hidden="1" oldHidden="1">
    <formula>'PROC E to E'!$43:$50</formula>
    <oldFormula>'PROC E to E'!$43:$50</oldFormula>
  </rdn>
  <rdn rId="0" localSheetId="3" customView="1" name="Z_978E910B_2E53_42C8_AB86_F7FE7B4EFB97_.wvu.Cols" hidden="1" oldHidden="1">
    <formula>'PROC E to E'!$K:$K</formula>
    <oldFormula>'PROC E to E'!$K:$K</oldFormula>
  </rdn>
  <rdn rId="0" localSheetId="3" customView="1" name="Z_978E910B_2E53_42C8_AB86_F7FE7B4EFB97_.wvu.FilterData" hidden="1" oldHidden="1">
    <formula>'PROC E to E'!$A$1:$N$356</formula>
    <oldFormula>'PROC E to E'!$A$1:$N$398</oldFormula>
  </rdn>
  <rcv guid="{978E910B-2E53-42C8-AB86-F7FE7B4EFB97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78E910B-2E53-42C8-AB86-F7FE7B4EFB97}" action="delete"/>
  <rdn rId="0" localSheetId="3" customView="1" name="Z_978E910B_2E53_42C8_AB86_F7FE7B4EFB97_.wvu.Rows" hidden="1" oldHidden="1">
    <formula>'PROC E to E'!$43:$50</formula>
    <oldFormula>'PROC E to E'!$43:$50</oldFormula>
  </rdn>
  <rdn rId="0" localSheetId="3" customView="1" name="Z_978E910B_2E53_42C8_AB86_F7FE7B4EFB97_.wvu.Cols" hidden="1" oldHidden="1">
    <formula>'PROC E to E'!$K:$K</formula>
    <oldFormula>'PROC E to E'!$K:$K</oldFormula>
  </rdn>
  <rdn rId="0" localSheetId="3" customView="1" name="Z_978E910B_2E53_42C8_AB86_F7FE7B4EFB97_.wvu.FilterData" hidden="1" oldHidden="1">
    <formula>'PROC E to E'!$A$1:$N$398</formula>
    <oldFormula>'PROC E to E'!$A$1:$N$398</oldFormula>
  </rdn>
  <rcv guid="{978E910B-2E53-42C8-AB86-F7FE7B4EFB97}" action="add"/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2" sId="3">
    <nc r="M253" t="inlineStr">
      <is>
        <t>Passed</t>
      </is>
    </nc>
  </rcc>
  <rcc rId="193" sId="3">
    <nc r="N254">
      <v>130950</v>
    </nc>
  </rcc>
  <rcc rId="194" sId="3">
    <nc r="L255" t="inlineStr">
      <is>
        <t>Cindy</t>
      </is>
    </nc>
  </rcc>
  <rcc rId="195" sId="3">
    <nc r="M255" t="inlineStr">
      <is>
        <t>Passed</t>
      </is>
    </nc>
  </rcc>
  <rcc rId="196" sId="3">
    <nc r="N255">
      <v>127537</v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7" sId="3">
    <nc r="L258" t="inlineStr">
      <is>
        <t>Cindy</t>
      </is>
    </nc>
  </rcc>
  <rcc rId="198" sId="3">
    <nc r="M258" t="inlineStr">
      <is>
        <t>Passed</t>
      </is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B097AA2-400F-41D3-950E-4C056858C068}" action="delete"/>
  <rdn rId="0" localSheetId="3" customView="1" name="Z_1B097AA2_400F_41D3_950E_4C056858C068_.wvu.FilterData" hidden="1" oldHidden="1">
    <formula>'PROC E to E'!$A$1:$N$398</formula>
    <oldFormula>'PROC E to E'!$A$1:$N$398</oldFormula>
  </rdn>
  <rcv guid="{1B097AA2-400F-41D3-950E-4C056858C068}" action="add"/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B097AA2-400F-41D3-950E-4C056858C068}" action="delete"/>
  <rdn rId="0" localSheetId="3" customView="1" name="Z_1B097AA2_400F_41D3_950E_4C056858C068_.wvu.FilterData" hidden="1" oldHidden="1">
    <formula>'PROC E to E'!$A$1:$N$398</formula>
    <oldFormula>'PROC E to E'!$A$1:$N$398</oldFormula>
  </rdn>
  <rcv guid="{1B097AA2-400F-41D3-950E-4C056858C068}" action="add"/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B097AA2-400F-41D3-950E-4C056858C068}" action="delete"/>
  <rdn rId="0" localSheetId="3" customView="1" name="Z_1B097AA2_400F_41D3_950E_4C056858C068_.wvu.FilterData" hidden="1" oldHidden="1">
    <formula>'PROC E to E'!$A$1:$N$398</formula>
    <oldFormula>'PROC E to E'!$A$1:$N$398</oldFormula>
  </rdn>
  <rcv guid="{1B097AA2-400F-41D3-950E-4C056858C068}" action="add"/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2" sId="3">
    <nc r="L2" t="inlineStr">
      <is>
        <t>Yusuf</t>
      </is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3" sId="3">
    <nc r="M2" t="inlineStr">
      <is>
        <t>Pass</t>
      </is>
    </nc>
  </rcc>
  <rcc rId="204" sId="3">
    <nc r="N2" t="inlineStr">
      <is>
        <t>stk 499459</t>
      </is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5" sId="3">
    <nc r="L3" t="inlineStr">
      <is>
        <t>Yusuf</t>
      </is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6" sId="3">
    <oc r="N2" t="inlineStr">
      <is>
        <t>stk 499459</t>
      </is>
    </oc>
    <nc r="N2" t="inlineStr">
      <is>
        <t>Stk 499459</t>
      </is>
    </nc>
  </rcc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7" sId="3">
    <nc r="M3" t="inlineStr">
      <is>
        <t>Pass</t>
      </is>
    </nc>
  </rcc>
  <rcc rId="208" sId="3">
    <nc r="N3" t="inlineStr">
      <is>
        <t>Stk 132078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" sId="3">
    <nc r="M1" t="inlineStr">
      <is>
        <t>Peer Review (Pass/Fail)</t>
      </is>
    </nc>
  </rcc>
  <rfmt sheetId="3" sqref="M1">
    <dxf>
      <alignment wrapText="1"/>
    </dxf>
  </rfmt>
  <rfmt sheetId="3" sqref="M1">
    <dxf>
      <alignment vertical="bottom"/>
    </dxf>
  </rfmt>
  <rfmt sheetId="3" sqref="M1">
    <dxf>
      <alignment horizontal="center"/>
    </dxf>
  </rfmt>
  <rfmt sheetId="3" sqref="M1" start="0" length="2147483647">
    <dxf>
      <font>
        <b/>
      </font>
    </dxf>
  </rfmt>
  <rcc rId="30" sId="3">
    <nc r="N1" t="inlineStr">
      <is>
        <t>Peer Comment/Notes</t>
      </is>
    </nc>
  </rcc>
  <rfmt sheetId="3" sqref="N1" start="0" length="2147483647">
    <dxf>
      <font>
        <b/>
      </font>
    </dxf>
  </rfmt>
  <rfmt sheetId="3" sqref="N1">
    <dxf>
      <alignment wrapText="1"/>
    </dxf>
  </rfmt>
  <rfmt sheetId="3" sqref="N1">
    <dxf>
      <alignment vertical="center"/>
    </dxf>
  </rfmt>
  <rfmt sheetId="3" sqref="N1">
    <dxf>
      <alignment vertical="bottom"/>
    </dxf>
  </rfmt>
  <rfmt sheetId="3" sqref="N1">
    <dxf>
      <alignment horizontal="center"/>
    </dxf>
  </rfmt>
  <rfmt sheetId="3" sqref="L1:L1048576" start="0" length="0">
    <dxf>
      <border>
        <left style="thin">
          <color indexed="64"/>
        </left>
      </border>
    </dxf>
  </rfmt>
  <rfmt sheetId="3" sqref="L1:N1" start="0" length="0">
    <dxf>
      <border>
        <top style="thin">
          <color indexed="64"/>
        </top>
      </border>
    </dxf>
  </rfmt>
  <rfmt sheetId="3" sqref="N1:N1048576" start="0" length="0">
    <dxf>
      <border>
        <right style="thin">
          <color indexed="64"/>
        </right>
      </border>
    </dxf>
  </rfmt>
  <rfmt sheetId="3" sqref="L1048576:N1048576" start="0" length="0">
    <dxf>
      <border>
        <bottom style="thin">
          <color indexed="64"/>
        </bottom>
      </border>
    </dxf>
  </rfmt>
  <rfmt sheetId="3" sqref="L1:N104857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3" sqref="L2" start="0" length="2147483647">
    <dxf>
      <font>
        <b/>
      </font>
    </dxf>
  </rfmt>
  <rfmt sheetId="3" sqref="L3" start="0" length="0">
    <dxf>
      <font>
        <b/>
        <sz val="11"/>
        <color theme="1"/>
        <name val="Calibri"/>
        <family val="2"/>
        <scheme val="minor"/>
      </font>
    </dxf>
  </rfmt>
  <rfmt sheetId="3" sqref="L4" start="0" length="0">
    <dxf>
      <font>
        <b/>
        <sz val="11"/>
        <color theme="1"/>
        <name val="Calibri"/>
        <family val="2"/>
        <scheme val="minor"/>
      </font>
    </dxf>
  </rfmt>
  <rfmt sheetId="3" sqref="L5" start="0" length="0">
    <dxf>
      <font>
        <b/>
        <sz val="11"/>
        <color theme="1"/>
        <name val="Calibri"/>
        <family val="2"/>
        <scheme val="minor"/>
      </font>
    </dxf>
  </rfmt>
  <rfmt sheetId="3" sqref="L6" start="0" length="0">
    <dxf>
      <font>
        <b/>
        <sz val="11"/>
        <color theme="1"/>
        <name val="Calibri"/>
        <family val="2"/>
        <scheme val="minor"/>
      </font>
    </dxf>
  </rfmt>
  <rfmt sheetId="3" sqref="L7" start="0" length="0">
    <dxf>
      <font>
        <b/>
        <sz val="11"/>
        <color theme="1"/>
        <name val="Calibri"/>
        <family val="2"/>
        <scheme val="minor"/>
      </font>
    </dxf>
  </rfmt>
  <rfmt sheetId="3" sqref="L8" start="0" length="0">
    <dxf>
      <font>
        <b/>
        <sz val="11"/>
        <color theme="1"/>
        <name val="Calibri"/>
        <family val="2"/>
        <scheme val="minor"/>
      </font>
    </dxf>
  </rfmt>
  <rfmt sheetId="3" sqref="L9" start="0" length="0">
    <dxf>
      <font>
        <b/>
        <sz val="11"/>
        <color theme="1"/>
        <name val="Calibri"/>
        <family val="2"/>
        <scheme val="minor"/>
      </font>
    </dxf>
  </rfmt>
  <rfmt sheetId="3" sqref="L10" start="0" length="0">
    <dxf>
      <font>
        <b/>
        <sz val="11"/>
        <color theme="1"/>
        <name val="Calibri"/>
        <family val="2"/>
        <scheme val="minor"/>
      </font>
    </dxf>
  </rfmt>
  <rfmt sheetId="3" sqref="L11" start="0" length="0">
    <dxf>
      <font>
        <b/>
        <sz val="11"/>
        <color theme="1"/>
        <name val="Calibri"/>
        <family val="2"/>
        <scheme val="minor"/>
      </font>
    </dxf>
  </rfmt>
  <rfmt sheetId="3" sqref="L12" start="0" length="0">
    <dxf>
      <font>
        <b/>
        <sz val="11"/>
        <color theme="1"/>
        <name val="Calibri"/>
        <family val="2"/>
        <scheme val="minor"/>
      </font>
    </dxf>
  </rfmt>
  <rfmt sheetId="3" sqref="L13" start="0" length="0">
    <dxf>
      <font>
        <b/>
        <sz val="11"/>
        <color theme="1"/>
        <name val="Calibri"/>
        <family val="2"/>
        <scheme val="minor"/>
      </font>
    </dxf>
  </rfmt>
  <rfmt sheetId="3" sqref="L14" start="0" length="0">
    <dxf>
      <font>
        <b/>
        <sz val="11"/>
        <color theme="1"/>
        <name val="Calibri"/>
        <family val="2"/>
        <scheme val="minor"/>
      </font>
    </dxf>
  </rfmt>
  <rfmt sheetId="3" sqref="L15" start="0" length="0">
    <dxf>
      <font>
        <b/>
        <sz val="11"/>
        <color theme="1"/>
        <name val="Calibri"/>
        <family val="2"/>
        <scheme val="minor"/>
      </font>
    </dxf>
  </rfmt>
  <rfmt sheetId="3" sqref="L16" start="0" length="0">
    <dxf>
      <font>
        <b/>
        <sz val="11"/>
        <color theme="1"/>
        <name val="Calibri"/>
        <family val="2"/>
        <scheme val="minor"/>
      </font>
    </dxf>
  </rfmt>
  <rfmt sheetId="3" sqref="L17" start="0" length="0">
    <dxf>
      <font>
        <b/>
        <sz val="11"/>
        <color theme="1"/>
        <name val="Calibri"/>
        <family val="2"/>
        <scheme val="minor"/>
      </font>
    </dxf>
  </rfmt>
  <rfmt sheetId="3" sqref="L18" start="0" length="0">
    <dxf>
      <font>
        <b/>
        <sz val="11"/>
        <color theme="1"/>
        <name val="Calibri"/>
        <family val="2"/>
        <scheme val="minor"/>
      </font>
    </dxf>
  </rfmt>
  <rfmt sheetId="3" sqref="L19" start="0" length="0">
    <dxf>
      <font>
        <b/>
        <sz val="11"/>
        <color theme="1"/>
        <name val="Calibri"/>
        <family val="2"/>
        <scheme val="minor"/>
      </font>
    </dxf>
  </rfmt>
  <rfmt sheetId="3" sqref="L20" start="0" length="0">
    <dxf>
      <font>
        <b/>
        <sz val="11"/>
        <color theme="1"/>
        <name val="Calibri"/>
        <family val="2"/>
        <scheme val="minor"/>
      </font>
    </dxf>
  </rfmt>
  <rfmt sheetId="3" sqref="L21" start="0" length="0">
    <dxf>
      <font>
        <b/>
        <sz val="11"/>
        <color theme="1"/>
        <name val="Calibri"/>
        <family val="2"/>
        <scheme val="minor"/>
      </font>
    </dxf>
  </rfmt>
  <rfmt sheetId="3" sqref="L22" start="0" length="0">
    <dxf>
      <font>
        <b/>
        <sz val="11"/>
        <color theme="1"/>
        <name val="Calibri"/>
        <family val="2"/>
        <scheme val="minor"/>
      </font>
    </dxf>
  </rfmt>
  <rfmt sheetId="3" sqref="L23" start="0" length="0">
    <dxf>
      <font>
        <b/>
        <sz val="11"/>
        <color theme="1"/>
        <name val="Calibri"/>
        <family val="2"/>
        <scheme val="minor"/>
      </font>
    </dxf>
  </rfmt>
  <rfmt sheetId="3" sqref="L24" start="0" length="0">
    <dxf>
      <font>
        <b/>
        <sz val="11"/>
        <color theme="1"/>
        <name val="Calibri"/>
        <family val="2"/>
        <scheme val="minor"/>
      </font>
    </dxf>
  </rfmt>
  <rfmt sheetId="3" sqref="L25" start="0" length="0">
    <dxf>
      <font>
        <b/>
        <sz val="11"/>
        <color theme="1"/>
        <name val="Calibri"/>
        <family val="2"/>
        <scheme val="minor"/>
      </font>
    </dxf>
  </rfmt>
  <rfmt sheetId="3" sqref="L26" start="0" length="0">
    <dxf>
      <font>
        <b/>
        <sz val="11"/>
        <color theme="1"/>
        <name val="Calibri"/>
        <family val="2"/>
        <scheme val="minor"/>
      </font>
    </dxf>
  </rfmt>
  <rfmt sheetId="3" sqref="L27" start="0" length="0">
    <dxf>
      <font>
        <b/>
        <sz val="11"/>
        <color theme="1"/>
        <name val="Calibri"/>
        <family val="2"/>
        <scheme val="minor"/>
      </font>
    </dxf>
  </rfmt>
  <rfmt sheetId="3" sqref="L28" start="0" length="0">
    <dxf>
      <font>
        <b/>
        <sz val="11"/>
        <color theme="1"/>
        <name val="Calibri"/>
        <family val="2"/>
        <scheme val="minor"/>
      </font>
    </dxf>
  </rfmt>
  <rfmt sheetId="3" sqref="L29" start="0" length="0">
    <dxf>
      <font>
        <b/>
        <sz val="11"/>
        <color theme="1"/>
        <name val="Calibri"/>
        <family val="2"/>
        <scheme val="minor"/>
      </font>
    </dxf>
  </rfmt>
  <rfmt sheetId="3" sqref="L30" start="0" length="0">
    <dxf>
      <font>
        <b/>
        <sz val="11"/>
        <color theme="1"/>
        <name val="Calibri"/>
        <family val="2"/>
        <scheme val="minor"/>
      </font>
    </dxf>
  </rfmt>
  <rfmt sheetId="3" sqref="L31" start="0" length="0">
    <dxf>
      <font>
        <b/>
        <sz val="11"/>
        <color theme="1"/>
        <name val="Calibri"/>
        <family val="2"/>
        <scheme val="minor"/>
      </font>
    </dxf>
  </rfmt>
  <rfmt sheetId="3" sqref="L32" start="0" length="0">
    <dxf>
      <font>
        <b/>
        <sz val="11"/>
        <color theme="1"/>
        <name val="Calibri"/>
        <family val="2"/>
        <scheme val="minor"/>
      </font>
    </dxf>
  </rfmt>
  <rfmt sheetId="3" sqref="L33" start="0" length="0">
    <dxf>
      <font>
        <b/>
        <sz val="11"/>
        <color theme="1"/>
        <name val="Calibri"/>
        <family val="2"/>
        <scheme val="minor"/>
      </font>
    </dxf>
  </rfmt>
  <rfmt sheetId="3" sqref="L34" start="0" length="0">
    <dxf>
      <font>
        <b/>
        <sz val="11"/>
        <color theme="1"/>
        <name val="Calibri"/>
        <family val="2"/>
        <scheme val="minor"/>
      </font>
    </dxf>
  </rfmt>
  <rfmt sheetId="3" sqref="L35" start="0" length="0">
    <dxf>
      <font>
        <b/>
        <sz val="11"/>
        <color theme="1"/>
        <name val="Calibri"/>
        <family val="2"/>
        <scheme val="minor"/>
      </font>
    </dxf>
  </rfmt>
  <rfmt sheetId="3" sqref="L36" start="0" length="0">
    <dxf>
      <font>
        <b/>
        <sz val="11"/>
        <color theme="1"/>
        <name val="Calibri"/>
        <family val="2"/>
        <scheme val="minor"/>
      </font>
    </dxf>
  </rfmt>
  <rfmt sheetId="3" sqref="L37" start="0" length="0">
    <dxf>
      <font>
        <b/>
        <sz val="11"/>
        <color theme="1"/>
        <name val="Calibri"/>
        <family val="2"/>
        <scheme val="minor"/>
      </font>
    </dxf>
  </rfmt>
  <rfmt sheetId="3" sqref="L38" start="0" length="0">
    <dxf>
      <font>
        <b/>
        <sz val="11"/>
        <color theme="1"/>
        <name val="Calibri"/>
        <family val="2"/>
        <scheme val="minor"/>
      </font>
    </dxf>
  </rfmt>
  <rfmt sheetId="3" sqref="L39" start="0" length="0">
    <dxf>
      <font>
        <b/>
        <sz val="11"/>
        <color theme="1"/>
        <name val="Calibri"/>
        <family val="2"/>
        <scheme val="minor"/>
      </font>
    </dxf>
  </rfmt>
  <rfmt sheetId="3" sqref="L40" start="0" length="0">
    <dxf>
      <font>
        <b/>
        <sz val="11"/>
        <color theme="1"/>
        <name val="Calibri"/>
        <family val="2"/>
        <scheme val="minor"/>
      </font>
    </dxf>
  </rfmt>
  <rfmt sheetId="3" sqref="L41" start="0" length="0">
    <dxf>
      <font>
        <b/>
        <sz val="11"/>
        <color theme="1"/>
        <name val="Calibri"/>
        <family val="2"/>
        <scheme val="minor"/>
      </font>
    </dxf>
  </rfmt>
  <rfmt sheetId="3" sqref="L42" start="0" length="0">
    <dxf>
      <font>
        <b/>
        <sz val="11"/>
        <color theme="1"/>
        <name val="Calibri"/>
        <family val="2"/>
        <scheme val="minor"/>
      </font>
    </dxf>
  </rfmt>
  <rfmt sheetId="3" sqref="L43" start="0" length="0">
    <dxf>
      <font>
        <b/>
        <sz val="11"/>
        <color theme="1"/>
        <name val="Calibri"/>
        <family val="2"/>
        <scheme val="minor"/>
      </font>
    </dxf>
  </rfmt>
  <rfmt sheetId="3" sqref="L44" start="0" length="0">
    <dxf>
      <font>
        <b/>
        <sz val="11"/>
        <color theme="1"/>
        <name val="Calibri"/>
        <family val="2"/>
        <scheme val="minor"/>
      </font>
    </dxf>
  </rfmt>
  <rfmt sheetId="3" sqref="L45" start="0" length="0">
    <dxf>
      <font>
        <b/>
        <sz val="11"/>
        <color theme="1"/>
        <name val="Calibri"/>
        <family val="2"/>
        <scheme val="minor"/>
      </font>
    </dxf>
  </rfmt>
  <rfmt sheetId="3" sqref="L46" start="0" length="0">
    <dxf>
      <font>
        <b/>
        <sz val="11"/>
        <color theme="1"/>
        <name val="Calibri"/>
        <family val="2"/>
        <scheme val="minor"/>
      </font>
    </dxf>
  </rfmt>
  <rfmt sheetId="3" sqref="L47" start="0" length="0">
    <dxf>
      <font>
        <b/>
        <sz val="11"/>
        <color theme="1"/>
        <name val="Calibri"/>
        <family val="2"/>
        <scheme val="minor"/>
      </font>
    </dxf>
  </rfmt>
  <rfmt sheetId="3" sqref="L48" start="0" length="0">
    <dxf>
      <font>
        <b/>
        <sz val="11"/>
        <color theme="1"/>
        <name val="Calibri"/>
        <family val="2"/>
        <scheme val="minor"/>
      </font>
    </dxf>
  </rfmt>
  <rfmt sheetId="3" sqref="L49" start="0" length="0">
    <dxf>
      <font>
        <b/>
        <sz val="11"/>
        <color theme="1"/>
        <name val="Calibri"/>
        <family val="2"/>
        <scheme val="minor"/>
      </font>
    </dxf>
  </rfmt>
  <rfmt sheetId="3" sqref="L50" start="0" length="0">
    <dxf>
      <font>
        <b/>
        <sz val="11"/>
        <color theme="1"/>
        <name val="Calibri"/>
        <family val="2"/>
        <scheme val="minor"/>
      </font>
    </dxf>
  </rfmt>
  <rfmt sheetId="3" sqref="L51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52" start="0" length="0">
    <dxf>
      <font>
        <b/>
        <sz val="11"/>
        <color theme="1"/>
        <name val="Calibri"/>
        <family val="2"/>
        <scheme val="minor"/>
      </font>
    </dxf>
  </rfmt>
  <rfmt sheetId="3" sqref="L53" start="0" length="0">
    <dxf>
      <font>
        <b/>
        <sz val="11"/>
        <color theme="1"/>
        <name val="Calibri"/>
        <family val="2"/>
        <scheme val="minor"/>
      </font>
    </dxf>
  </rfmt>
  <rfmt sheetId="3" sqref="L54" start="0" length="0">
    <dxf>
      <font>
        <b/>
        <sz val="11"/>
        <color theme="1"/>
        <name val="Calibri"/>
        <family val="2"/>
        <scheme val="minor"/>
      </font>
    </dxf>
  </rfmt>
  <rfmt sheetId="3" sqref="L55" start="0" length="0">
    <dxf>
      <font>
        <b/>
        <sz val="11"/>
        <color theme="1"/>
        <name val="Calibri"/>
        <family val="2"/>
        <scheme val="minor"/>
      </font>
    </dxf>
  </rfmt>
  <rfmt sheetId="3" sqref="L56" start="0" length="0">
    <dxf>
      <font>
        <b/>
        <sz val="11"/>
        <color theme="1"/>
        <name val="Calibri"/>
        <family val="2"/>
        <scheme val="minor"/>
      </font>
    </dxf>
  </rfmt>
  <rfmt sheetId="3" sqref="L57" start="0" length="0">
    <dxf>
      <font>
        <b/>
        <sz val="11"/>
        <color theme="1"/>
        <name val="Calibri"/>
        <family val="2"/>
        <scheme val="minor"/>
      </font>
    </dxf>
  </rfmt>
  <rfmt sheetId="3" sqref="L58" start="0" length="0">
    <dxf>
      <font>
        <b/>
        <sz val="11"/>
        <color theme="1"/>
        <name val="Calibri"/>
        <family val="2"/>
        <scheme val="minor"/>
      </font>
    </dxf>
  </rfmt>
  <rfmt sheetId="3" sqref="L59" start="0" length="0">
    <dxf>
      <font>
        <b/>
        <sz val="11"/>
        <color theme="1"/>
        <name val="Calibri"/>
        <family val="2"/>
        <scheme val="minor"/>
      </font>
    </dxf>
  </rfmt>
  <rfmt sheetId="3" sqref="L60" start="0" length="0">
    <dxf>
      <font>
        <b/>
        <sz val="11"/>
        <color theme="1"/>
        <name val="Calibri"/>
        <family val="2"/>
        <scheme val="minor"/>
      </font>
    </dxf>
  </rfmt>
  <rfmt sheetId="3" sqref="L61" start="0" length="0">
    <dxf>
      <font>
        <b/>
        <sz val="11"/>
        <color theme="1"/>
        <name val="Calibri"/>
        <family val="2"/>
        <scheme val="minor"/>
      </font>
    </dxf>
  </rfmt>
  <rfmt sheetId="3" sqref="L62" start="0" length="0">
    <dxf>
      <font>
        <b/>
        <sz val="11"/>
        <color theme="1"/>
        <name val="Calibri"/>
        <family val="2"/>
        <scheme val="minor"/>
      </font>
    </dxf>
  </rfmt>
  <rfmt sheetId="3" sqref="L63" start="0" length="0">
    <dxf>
      <font>
        <b/>
        <sz val="11"/>
        <color theme="1"/>
        <name val="Calibri"/>
        <family val="2"/>
        <scheme val="minor"/>
      </font>
    </dxf>
  </rfmt>
  <rfmt sheetId="3" sqref="L64" start="0" length="0">
    <dxf>
      <font>
        <b/>
        <sz val="11"/>
        <color theme="1"/>
        <name val="Calibri"/>
        <family val="2"/>
        <scheme val="minor"/>
      </font>
    </dxf>
  </rfmt>
  <rfmt sheetId="3" sqref="L65" start="0" length="0">
    <dxf>
      <font>
        <b/>
        <sz val="11"/>
        <color theme="1"/>
        <name val="Calibri"/>
        <family val="2"/>
        <scheme val="minor"/>
      </font>
    </dxf>
  </rfmt>
  <rfmt sheetId="3" sqref="L66" start="0" length="0">
    <dxf>
      <font>
        <b/>
        <sz val="11"/>
        <color theme="1"/>
        <name val="Calibri"/>
        <family val="2"/>
        <scheme val="minor"/>
      </font>
    </dxf>
  </rfmt>
  <rfmt sheetId="3" sqref="L67" start="0" length="0">
    <dxf>
      <font>
        <b/>
        <sz val="11"/>
        <color theme="1"/>
        <name val="Calibri"/>
        <family val="2"/>
        <scheme val="minor"/>
      </font>
    </dxf>
  </rfmt>
  <rfmt sheetId="3" sqref="L68" start="0" length="0">
    <dxf>
      <font>
        <b/>
        <sz val="11"/>
        <color theme="1"/>
        <name val="Calibri"/>
        <family val="2"/>
        <scheme val="minor"/>
      </font>
    </dxf>
  </rfmt>
  <rfmt sheetId="3" sqref="L69" start="0" length="0">
    <dxf>
      <font>
        <b/>
        <sz val="11"/>
        <color theme="1"/>
        <name val="Calibri"/>
        <family val="2"/>
        <scheme val="minor"/>
      </font>
    </dxf>
  </rfmt>
  <rfmt sheetId="3" sqref="L70" start="0" length="0">
    <dxf>
      <font>
        <b/>
        <sz val="11"/>
        <color theme="1"/>
        <name val="Calibri"/>
        <family val="2"/>
        <scheme val="minor"/>
      </font>
    </dxf>
  </rfmt>
  <rfmt sheetId="3" sqref="L71" start="0" length="0">
    <dxf>
      <font>
        <b/>
        <sz val="11"/>
        <color theme="1"/>
        <name val="Calibri"/>
        <family val="2"/>
        <scheme val="minor"/>
      </font>
    </dxf>
  </rfmt>
  <rfmt sheetId="3" sqref="L72" start="0" length="0">
    <dxf>
      <font>
        <b/>
        <sz val="11"/>
        <color theme="1"/>
        <name val="Calibri"/>
        <family val="2"/>
        <scheme val="minor"/>
      </font>
    </dxf>
  </rfmt>
  <rfmt sheetId="3" sqref="L73" start="0" length="0">
    <dxf>
      <font>
        <b/>
        <sz val="11"/>
        <color theme="1"/>
        <name val="Calibri"/>
        <family val="2"/>
        <scheme val="minor"/>
      </font>
    </dxf>
  </rfmt>
  <rfmt sheetId="3" sqref="L74" start="0" length="0">
    <dxf>
      <font>
        <b/>
        <sz val="11"/>
        <color theme="1"/>
        <name val="Calibri"/>
        <family val="2"/>
        <scheme val="minor"/>
      </font>
    </dxf>
  </rfmt>
  <rfmt sheetId="3" sqref="L75" start="0" length="0">
    <dxf>
      <font>
        <b/>
        <sz val="11"/>
        <color theme="1"/>
        <name val="Calibri"/>
        <family val="2"/>
        <scheme val="minor"/>
      </font>
    </dxf>
  </rfmt>
  <rfmt sheetId="3" sqref="L76" start="0" length="0">
    <dxf>
      <font>
        <b/>
        <sz val="11"/>
        <color theme="1"/>
        <name val="Calibri"/>
        <family val="2"/>
        <scheme val="minor"/>
      </font>
    </dxf>
  </rfmt>
  <rfmt sheetId="3" sqref="L77" start="0" length="0">
    <dxf>
      <font>
        <b/>
        <sz val="11"/>
        <color theme="1"/>
        <name val="Calibri"/>
        <family val="2"/>
        <scheme val="minor"/>
      </font>
    </dxf>
  </rfmt>
  <rfmt sheetId="3" sqref="L78" start="0" length="0">
    <dxf>
      <font>
        <b/>
        <sz val="11"/>
        <color theme="1"/>
        <name val="Calibri"/>
        <family val="2"/>
        <scheme val="minor"/>
      </font>
    </dxf>
  </rfmt>
  <rfmt sheetId="3" sqref="L79" start="0" length="0">
    <dxf>
      <font>
        <b/>
        <sz val="11"/>
        <color theme="1"/>
        <name val="Calibri"/>
        <family val="2"/>
        <scheme val="minor"/>
      </font>
    </dxf>
  </rfmt>
  <rfmt sheetId="3" sqref="L80" start="0" length="0">
    <dxf>
      <font>
        <b/>
        <sz val="11"/>
        <color theme="1"/>
        <name val="Calibri"/>
        <family val="2"/>
        <scheme val="minor"/>
      </font>
    </dxf>
  </rfmt>
  <rfmt sheetId="3" sqref="L81" start="0" length="0">
    <dxf>
      <font>
        <b/>
        <sz val="11"/>
        <color theme="1"/>
        <name val="Calibri"/>
        <family val="2"/>
        <scheme val="minor"/>
      </font>
    </dxf>
  </rfmt>
  <rfmt sheetId="3" sqref="L82" start="0" length="0">
    <dxf>
      <font>
        <b/>
        <sz val="11"/>
        <color theme="1"/>
        <name val="Calibri"/>
        <family val="2"/>
        <scheme val="minor"/>
      </font>
    </dxf>
  </rfmt>
  <rfmt sheetId="3" sqref="L83" start="0" length="0">
    <dxf>
      <font>
        <b/>
        <sz val="11"/>
        <color theme="1"/>
        <name val="Calibri"/>
        <family val="2"/>
        <scheme val="minor"/>
      </font>
    </dxf>
  </rfmt>
  <rfmt sheetId="3" sqref="L84" start="0" length="0">
    <dxf>
      <font>
        <b/>
        <sz val="11"/>
        <color theme="1"/>
        <name val="Calibri"/>
        <family val="2"/>
        <scheme val="minor"/>
      </font>
    </dxf>
  </rfmt>
  <rfmt sheetId="3" sqref="L85" start="0" length="0">
    <dxf>
      <font>
        <b/>
        <sz val="11"/>
        <color theme="1"/>
        <name val="Calibri"/>
        <family val="2"/>
        <scheme val="minor"/>
      </font>
    </dxf>
  </rfmt>
  <rfmt sheetId="3" sqref="L86" start="0" length="0">
    <dxf>
      <font>
        <b/>
        <sz val="11"/>
        <color theme="1"/>
        <name val="Calibri"/>
        <family val="2"/>
        <scheme val="minor"/>
      </font>
    </dxf>
  </rfmt>
  <rfmt sheetId="3" sqref="L87" start="0" length="0">
    <dxf>
      <font>
        <b/>
        <sz val="11"/>
        <color theme="1"/>
        <name val="Calibri"/>
        <family val="2"/>
        <scheme val="minor"/>
      </font>
    </dxf>
  </rfmt>
  <rfmt sheetId="3" sqref="L88" start="0" length="0">
    <dxf>
      <font>
        <b/>
        <sz val="11"/>
        <color theme="1"/>
        <name val="Calibri"/>
        <family val="2"/>
        <scheme val="minor"/>
      </font>
    </dxf>
  </rfmt>
  <rfmt sheetId="3" sqref="L89" start="0" length="0">
    <dxf>
      <font>
        <b/>
        <sz val="11"/>
        <color theme="1"/>
        <name val="Calibri"/>
        <family val="2"/>
        <scheme val="minor"/>
      </font>
    </dxf>
  </rfmt>
  <rfmt sheetId="3" sqref="L90" start="0" length="0">
    <dxf>
      <font>
        <b/>
        <sz val="11"/>
        <color theme="1"/>
        <name val="Calibri"/>
        <family val="2"/>
        <scheme val="minor"/>
      </font>
    </dxf>
  </rfmt>
  <rfmt sheetId="3" sqref="L91" start="0" length="0">
    <dxf>
      <font>
        <b/>
        <sz val="11"/>
        <color theme="1"/>
        <name val="Calibri"/>
        <family val="2"/>
        <scheme val="minor"/>
      </font>
    </dxf>
  </rfmt>
  <rfmt sheetId="3" sqref="L92" start="0" length="0">
    <dxf>
      <font>
        <b/>
        <sz val="11"/>
        <color theme="1"/>
        <name val="Calibri"/>
        <family val="2"/>
        <scheme val="minor"/>
      </font>
    </dxf>
  </rfmt>
  <rfmt sheetId="3" sqref="L93" start="0" length="0">
    <dxf>
      <font>
        <b/>
        <sz val="11"/>
        <color theme="1"/>
        <name val="Calibri"/>
        <family val="2"/>
        <scheme val="minor"/>
      </font>
    </dxf>
  </rfmt>
  <rfmt sheetId="3" sqref="L94" start="0" length="0">
    <dxf>
      <font>
        <b/>
        <sz val="11"/>
        <color theme="1"/>
        <name val="Calibri"/>
        <family val="2"/>
        <scheme val="minor"/>
      </font>
    </dxf>
  </rfmt>
  <rfmt sheetId="3" sqref="L95" start="0" length="0">
    <dxf>
      <font>
        <b/>
        <sz val="11"/>
        <color theme="1"/>
        <name val="Calibri"/>
        <family val="2"/>
        <scheme val="minor"/>
      </font>
    </dxf>
  </rfmt>
  <rfmt sheetId="3" sqref="L96" start="0" length="0">
    <dxf>
      <font>
        <b/>
        <sz val="11"/>
        <color theme="1"/>
        <name val="Calibri"/>
        <family val="2"/>
        <scheme val="minor"/>
      </font>
    </dxf>
  </rfmt>
  <rfmt sheetId="3" sqref="L97" start="0" length="0">
    <dxf>
      <font>
        <b/>
        <sz val="11"/>
        <color theme="1"/>
        <name val="Calibri"/>
        <family val="2"/>
        <scheme val="minor"/>
      </font>
    </dxf>
  </rfmt>
  <rfmt sheetId="3" sqref="L98" start="0" length="0">
    <dxf>
      <font>
        <b/>
        <sz val="11"/>
        <color theme="1"/>
        <name val="Calibri"/>
        <family val="2"/>
        <scheme val="minor"/>
      </font>
    </dxf>
  </rfmt>
  <rfmt sheetId="3" sqref="L99" start="0" length="0">
    <dxf>
      <font>
        <b/>
        <sz val="11"/>
        <color theme="1"/>
        <name val="Calibri"/>
        <family val="2"/>
        <scheme val="minor"/>
      </font>
    </dxf>
  </rfmt>
  <rfmt sheetId="3" sqref="L100" start="0" length="0">
    <dxf>
      <font>
        <b/>
        <sz val="11"/>
        <color theme="1"/>
        <name val="Calibri"/>
        <family val="2"/>
        <scheme val="minor"/>
      </font>
    </dxf>
  </rfmt>
  <rfmt sheetId="3" sqref="L101" start="0" length="0">
    <dxf>
      <font>
        <b/>
        <sz val="11"/>
        <color theme="1"/>
        <name val="Calibri"/>
        <family val="2"/>
        <scheme val="minor"/>
      </font>
    </dxf>
  </rfmt>
  <rfmt sheetId="3" sqref="L102" start="0" length="0">
    <dxf>
      <font>
        <b/>
        <sz val="11"/>
        <color theme="1"/>
        <name val="Calibri"/>
        <family val="2"/>
        <scheme val="minor"/>
      </font>
    </dxf>
  </rfmt>
  <rfmt sheetId="3" sqref="L103" start="0" length="0">
    <dxf>
      <font>
        <b/>
        <sz val="11"/>
        <color theme="1"/>
        <name val="Calibri"/>
        <family val="2"/>
        <scheme val="minor"/>
      </font>
    </dxf>
  </rfmt>
  <rfmt sheetId="3" sqref="L104" start="0" length="0">
    <dxf>
      <font>
        <b/>
        <sz val="11"/>
        <color theme="1"/>
        <name val="Calibri"/>
        <family val="2"/>
        <scheme val="minor"/>
      </font>
    </dxf>
  </rfmt>
  <rfmt sheetId="3" sqref="L105" start="0" length="0">
    <dxf>
      <font>
        <b/>
        <sz val="11"/>
        <color theme="1"/>
        <name val="Calibri"/>
        <family val="2"/>
        <scheme val="minor"/>
      </font>
    </dxf>
  </rfmt>
  <rfmt sheetId="3" sqref="L106" start="0" length="0">
    <dxf>
      <font>
        <b/>
        <sz val="11"/>
        <color theme="1"/>
        <name val="Calibri"/>
        <family val="2"/>
        <scheme val="minor"/>
      </font>
    </dxf>
  </rfmt>
  <rfmt sheetId="3" sqref="L107" start="0" length="0">
    <dxf>
      <font>
        <b/>
        <sz val="11"/>
        <color theme="1"/>
        <name val="Calibri"/>
        <family val="2"/>
        <scheme val="minor"/>
      </font>
    </dxf>
  </rfmt>
  <rfmt sheetId="3" sqref="L108" start="0" length="0">
    <dxf>
      <font>
        <b/>
        <sz val="11"/>
        <color theme="1"/>
        <name val="Calibri"/>
        <family val="2"/>
        <scheme val="minor"/>
      </font>
    </dxf>
  </rfmt>
  <rfmt sheetId="3" sqref="L109" start="0" length="0">
    <dxf>
      <font>
        <b/>
        <sz val="11"/>
        <color theme="1"/>
        <name val="Calibri"/>
        <family val="2"/>
        <scheme val="minor"/>
      </font>
    </dxf>
  </rfmt>
  <rfmt sheetId="3" sqref="L110" start="0" length="0">
    <dxf>
      <font>
        <b/>
        <sz val="11"/>
        <color theme="1"/>
        <name val="Calibri"/>
        <family val="2"/>
        <scheme val="minor"/>
      </font>
    </dxf>
  </rfmt>
  <rfmt sheetId="3" sqref="L111" start="0" length="0">
    <dxf>
      <font>
        <b/>
        <sz val="11"/>
        <color theme="1"/>
        <name val="Calibri"/>
        <family val="2"/>
        <scheme val="minor"/>
      </font>
    </dxf>
  </rfmt>
  <rfmt sheetId="3" sqref="L112" start="0" length="0">
    <dxf>
      <font>
        <b/>
        <sz val="11"/>
        <color theme="1"/>
        <name val="Calibri"/>
        <family val="2"/>
        <scheme val="minor"/>
      </font>
    </dxf>
  </rfmt>
  <rfmt sheetId="3" sqref="L113" start="0" length="0">
    <dxf>
      <font>
        <b/>
        <sz val="11"/>
        <color theme="1"/>
        <name val="Calibri"/>
        <family val="2"/>
        <scheme val="minor"/>
      </font>
    </dxf>
  </rfmt>
  <rfmt sheetId="3" sqref="L114" start="0" length="0">
    <dxf>
      <font>
        <b/>
        <sz val="11"/>
        <color theme="1"/>
        <name val="Calibri"/>
        <family val="2"/>
        <scheme val="minor"/>
      </font>
    </dxf>
  </rfmt>
  <rfmt sheetId="3" sqref="L115" start="0" length="0">
    <dxf>
      <font>
        <b/>
        <sz val="11"/>
        <color theme="1"/>
        <name val="Calibri"/>
        <family val="2"/>
        <scheme val="minor"/>
      </font>
    </dxf>
  </rfmt>
  <rfmt sheetId="3" sqref="L116" start="0" length="0">
    <dxf>
      <font>
        <b/>
        <sz val="11"/>
        <color theme="1"/>
        <name val="Calibri"/>
        <family val="2"/>
        <scheme val="minor"/>
      </font>
    </dxf>
  </rfmt>
  <rfmt sheetId="3" sqref="L117" start="0" length="0">
    <dxf>
      <font>
        <b/>
        <sz val="11"/>
        <color theme="1"/>
        <name val="Calibri"/>
        <family val="2"/>
        <scheme val="minor"/>
      </font>
    </dxf>
  </rfmt>
  <rfmt sheetId="3" sqref="L118" start="0" length="0">
    <dxf>
      <font>
        <b/>
        <sz val="11"/>
        <color theme="1"/>
        <name val="Calibri"/>
        <family val="2"/>
        <scheme val="minor"/>
      </font>
    </dxf>
  </rfmt>
  <rfmt sheetId="3" sqref="L119" start="0" length="0">
    <dxf>
      <font>
        <b/>
        <sz val="11"/>
        <color theme="1"/>
        <name val="Calibri"/>
        <family val="2"/>
        <scheme val="minor"/>
      </font>
    </dxf>
  </rfmt>
  <rfmt sheetId="3" sqref="L120" start="0" length="0">
    <dxf>
      <font>
        <b/>
        <sz val="11"/>
        <color theme="1"/>
        <name val="Calibri"/>
        <family val="2"/>
        <scheme val="minor"/>
      </font>
    </dxf>
  </rfmt>
  <rfmt sheetId="3" sqref="L121" start="0" length="0">
    <dxf>
      <font>
        <b/>
        <sz val="11"/>
        <color theme="1"/>
        <name val="Calibri"/>
        <family val="2"/>
        <scheme val="minor"/>
      </font>
    </dxf>
  </rfmt>
  <rfmt sheetId="3" sqref="L122" start="0" length="0">
    <dxf>
      <font>
        <b/>
        <sz val="11"/>
        <color theme="1"/>
        <name val="Calibri"/>
        <family val="2"/>
        <scheme val="minor"/>
      </font>
    </dxf>
  </rfmt>
  <rfmt sheetId="3" sqref="L123" start="0" length="0">
    <dxf>
      <font>
        <b/>
        <sz val="11"/>
        <color theme="1"/>
        <name val="Calibri"/>
        <family val="2"/>
        <scheme val="minor"/>
      </font>
    </dxf>
  </rfmt>
  <rcc rId="31" sId="3" odxf="1" dxf="1">
    <oc r="L124" t="inlineStr">
      <is>
        <t>S</t>
      </is>
    </oc>
    <nc r="L124"/>
    <odxf>
      <font>
        <b val="0"/>
        <sz val="11"/>
        <color theme="1"/>
        <name val="Calibri"/>
        <family val="2"/>
        <scheme val="minor"/>
      </font>
    </odxf>
    <ndxf>
      <font>
        <b/>
        <sz val="11"/>
        <color theme="1"/>
        <name val="Calibri"/>
        <family val="2"/>
        <scheme val="minor"/>
      </font>
    </ndxf>
  </rcc>
  <rfmt sheetId="3" sqref="L125" start="0" length="0">
    <dxf>
      <font>
        <b/>
        <sz val="11"/>
        <color theme="1"/>
        <name val="Calibri"/>
        <family val="2"/>
        <scheme val="minor"/>
      </font>
    </dxf>
  </rfmt>
  <rfmt sheetId="3" sqref="L126" start="0" length="0">
    <dxf>
      <font>
        <b/>
        <sz val="11"/>
        <color theme="1"/>
        <name val="Calibri"/>
        <family val="2"/>
        <scheme val="minor"/>
      </font>
    </dxf>
  </rfmt>
  <rfmt sheetId="3" sqref="L127" start="0" length="0">
    <dxf>
      <font>
        <b/>
        <sz val="11"/>
        <color theme="1"/>
        <name val="Calibri"/>
        <family val="2"/>
        <scheme val="minor"/>
      </font>
    </dxf>
  </rfmt>
  <rfmt sheetId="3" sqref="L128" start="0" length="0">
    <dxf>
      <font>
        <b/>
        <sz val="11"/>
        <color theme="1"/>
        <name val="Calibri"/>
        <family val="2"/>
        <scheme val="minor"/>
      </font>
    </dxf>
  </rfmt>
  <rfmt sheetId="3" sqref="L129" start="0" length="0">
    <dxf>
      <font>
        <b/>
        <sz val="11"/>
        <color theme="1"/>
        <name val="Calibri"/>
        <family val="2"/>
        <scheme val="minor"/>
      </font>
    </dxf>
  </rfmt>
  <rfmt sheetId="3" sqref="L130" start="0" length="0">
    <dxf>
      <font>
        <b/>
        <sz val="11"/>
        <color theme="1"/>
        <name val="Calibri"/>
        <family val="2"/>
        <scheme val="minor"/>
      </font>
    </dxf>
  </rfmt>
  <rfmt sheetId="3" sqref="L131" start="0" length="0">
    <dxf>
      <font>
        <b/>
        <sz val="11"/>
        <color theme="1"/>
        <name val="Calibri"/>
        <family val="2"/>
        <scheme val="minor"/>
      </font>
    </dxf>
  </rfmt>
  <rfmt sheetId="3" sqref="L132" start="0" length="0">
    <dxf>
      <font>
        <b/>
        <sz val="11"/>
        <color theme="1"/>
        <name val="Calibri"/>
        <family val="2"/>
        <scheme val="minor"/>
      </font>
    </dxf>
  </rfmt>
  <rfmt sheetId="3" sqref="L133" start="0" length="0">
    <dxf>
      <font>
        <b/>
        <sz val="11"/>
        <color theme="1"/>
        <name val="Calibri"/>
        <family val="2"/>
        <scheme val="minor"/>
      </font>
    </dxf>
  </rfmt>
  <rfmt sheetId="3" sqref="L134" start="0" length="0">
    <dxf>
      <font>
        <b/>
        <sz val="11"/>
        <color theme="1"/>
        <name val="Calibri"/>
        <family val="2"/>
        <scheme val="minor"/>
      </font>
    </dxf>
  </rfmt>
  <rfmt sheetId="3" sqref="L135" start="0" length="0">
    <dxf>
      <font>
        <b/>
        <sz val="11"/>
        <color theme="1"/>
        <name val="Calibri"/>
        <family val="2"/>
        <scheme val="minor"/>
      </font>
    </dxf>
  </rfmt>
  <rfmt sheetId="3" sqref="L136" start="0" length="0">
    <dxf>
      <font>
        <b/>
        <sz val="11"/>
        <color theme="1"/>
        <name val="Calibri"/>
        <family val="2"/>
        <scheme val="minor"/>
      </font>
    </dxf>
  </rfmt>
  <rfmt sheetId="3" sqref="L137" start="0" length="0">
    <dxf>
      <font>
        <b/>
        <sz val="11"/>
        <color theme="1"/>
        <name val="Calibri"/>
        <family val="2"/>
        <scheme val="minor"/>
      </font>
    </dxf>
  </rfmt>
  <rfmt sheetId="3" sqref="L138" start="0" length="0">
    <dxf>
      <font>
        <b/>
        <sz val="11"/>
        <color theme="1"/>
        <name val="Calibri"/>
        <family val="2"/>
        <scheme val="minor"/>
      </font>
    </dxf>
  </rfmt>
  <rfmt sheetId="3" sqref="L139" start="0" length="0">
    <dxf>
      <font>
        <b/>
        <sz val="11"/>
        <color theme="1"/>
        <name val="Calibri"/>
        <family val="2"/>
        <scheme val="minor"/>
      </font>
    </dxf>
  </rfmt>
  <rfmt sheetId="3" sqref="L140" start="0" length="0">
    <dxf>
      <font>
        <b/>
        <sz val="11"/>
        <color theme="1"/>
        <name val="Calibri"/>
        <family val="2"/>
        <scheme val="minor"/>
      </font>
    </dxf>
  </rfmt>
  <rfmt sheetId="3" sqref="L141" start="0" length="0">
    <dxf>
      <font>
        <b/>
        <sz val="11"/>
        <color theme="1"/>
        <name val="Calibri"/>
        <family val="2"/>
        <scheme val="minor"/>
      </font>
    </dxf>
  </rfmt>
  <rfmt sheetId="3" sqref="L142" start="0" length="0">
    <dxf>
      <font>
        <b/>
        <sz val="11"/>
        <color theme="1"/>
        <name val="Calibri"/>
        <family val="2"/>
        <scheme val="minor"/>
      </font>
    </dxf>
  </rfmt>
  <rfmt sheetId="3" sqref="L143" start="0" length="0">
    <dxf>
      <font>
        <b/>
        <sz val="11"/>
        <color theme="1"/>
        <name val="Calibri"/>
        <family val="2"/>
        <scheme val="minor"/>
      </font>
    </dxf>
  </rfmt>
  <rfmt sheetId="3" sqref="L144" start="0" length="0">
    <dxf>
      <font>
        <b/>
        <sz val="11"/>
        <color theme="1"/>
        <name val="Calibri"/>
        <family val="2"/>
        <scheme val="minor"/>
      </font>
    </dxf>
  </rfmt>
  <rfmt sheetId="3" sqref="L145" start="0" length="0">
    <dxf>
      <font>
        <b/>
        <sz val="11"/>
        <color theme="1"/>
        <name val="Calibri"/>
        <family val="2"/>
        <scheme val="minor"/>
      </font>
    </dxf>
  </rfmt>
  <rfmt sheetId="3" sqref="L146" start="0" length="0">
    <dxf>
      <font>
        <b/>
        <sz val="11"/>
        <color theme="1"/>
        <name val="Calibri"/>
        <family val="2"/>
        <scheme val="minor"/>
      </font>
    </dxf>
  </rfmt>
  <rfmt sheetId="3" sqref="L147" start="0" length="0">
    <dxf>
      <font>
        <b/>
        <sz val="11"/>
        <color theme="1"/>
        <name val="Calibri"/>
        <family val="2"/>
        <scheme val="minor"/>
      </font>
    </dxf>
  </rfmt>
  <rfmt sheetId="3" sqref="L148" start="0" length="0">
    <dxf>
      <font>
        <b/>
        <sz val="11"/>
        <color theme="1"/>
        <name val="Calibri"/>
        <family val="2"/>
        <scheme val="minor"/>
      </font>
    </dxf>
  </rfmt>
  <rfmt sheetId="3" sqref="L149" start="0" length="0">
    <dxf>
      <font>
        <b/>
        <sz val="11"/>
        <color theme="1"/>
        <name val="Calibri"/>
        <family val="2"/>
        <scheme val="minor"/>
      </font>
    </dxf>
  </rfmt>
  <rfmt sheetId="3" sqref="L150" start="0" length="0">
    <dxf>
      <font>
        <b/>
        <sz val="11"/>
        <color theme="1"/>
        <name val="Calibri"/>
        <family val="2"/>
        <scheme val="minor"/>
      </font>
    </dxf>
  </rfmt>
  <rfmt sheetId="3" sqref="L151" start="0" length="0">
    <dxf>
      <font>
        <b/>
        <sz val="11"/>
        <color theme="1"/>
        <name val="Calibri"/>
        <family val="2"/>
        <scheme val="minor"/>
      </font>
    </dxf>
  </rfmt>
  <rfmt sheetId="3" sqref="L152" start="0" length="0">
    <dxf>
      <font>
        <b/>
        <sz val="11"/>
        <color theme="1"/>
        <name val="Calibri"/>
        <family val="2"/>
        <scheme val="minor"/>
      </font>
    </dxf>
  </rfmt>
  <rfmt sheetId="3" sqref="L153" start="0" length="0">
    <dxf>
      <font>
        <b/>
        <sz val="11"/>
        <color theme="1"/>
        <name val="Calibri"/>
        <family val="2"/>
        <scheme val="minor"/>
      </font>
    </dxf>
  </rfmt>
  <rfmt sheetId="3" sqref="L154" start="0" length="0">
    <dxf>
      <font>
        <b/>
        <sz val="11"/>
        <color theme="1"/>
        <name val="Calibri"/>
        <family val="2"/>
        <scheme val="minor"/>
      </font>
    </dxf>
  </rfmt>
  <rfmt sheetId="3" sqref="L155" start="0" length="0">
    <dxf>
      <font>
        <b/>
        <sz val="11"/>
        <color theme="1"/>
        <name val="Calibri"/>
        <family val="2"/>
        <scheme val="minor"/>
      </font>
    </dxf>
  </rfmt>
  <rfmt sheetId="3" sqref="L156" start="0" length="0">
    <dxf>
      <font>
        <b/>
        <sz val="11"/>
        <color theme="1"/>
        <name val="Calibri"/>
        <family val="2"/>
        <scheme val="minor"/>
      </font>
    </dxf>
  </rfmt>
  <rfmt sheetId="3" sqref="L157" start="0" length="0">
    <dxf>
      <font>
        <b/>
        <sz val="11"/>
        <color theme="1"/>
        <name val="Calibri"/>
        <family val="2"/>
        <scheme val="minor"/>
      </font>
    </dxf>
  </rfmt>
  <rfmt sheetId="3" sqref="L158" start="0" length="0">
    <dxf>
      <font>
        <b/>
        <sz val="11"/>
        <color theme="1"/>
        <name val="Calibri"/>
        <family val="2"/>
        <scheme val="minor"/>
      </font>
    </dxf>
  </rfmt>
  <rfmt sheetId="3" sqref="L159" start="0" length="0">
    <dxf>
      <font>
        <b/>
        <sz val="11"/>
        <color theme="1"/>
        <name val="Calibri"/>
        <family val="2"/>
        <scheme val="minor"/>
      </font>
    </dxf>
  </rfmt>
  <rfmt sheetId="3" sqref="L160" start="0" length="0">
    <dxf>
      <font>
        <b/>
        <sz val="11"/>
        <color theme="1"/>
        <name val="Calibri"/>
        <family val="2"/>
        <scheme val="minor"/>
      </font>
    </dxf>
  </rfmt>
  <rfmt sheetId="3" sqref="L161" start="0" length="0">
    <dxf>
      <font>
        <b/>
        <sz val="11"/>
        <color theme="1"/>
        <name val="Calibri"/>
        <family val="2"/>
        <scheme val="minor"/>
      </font>
    </dxf>
  </rfmt>
  <rfmt sheetId="3" sqref="L162" start="0" length="0">
    <dxf>
      <font>
        <b/>
        <sz val="11"/>
        <color theme="1"/>
        <name val="Calibri"/>
        <family val="2"/>
        <scheme val="minor"/>
      </font>
    </dxf>
  </rfmt>
  <rfmt sheetId="3" sqref="L163" start="0" length="0">
    <dxf>
      <font>
        <b/>
        <sz val="11"/>
        <color theme="1"/>
        <name val="Calibri"/>
        <family val="2"/>
        <scheme val="minor"/>
      </font>
    </dxf>
  </rfmt>
  <rfmt sheetId="3" sqref="L164" start="0" length="0">
    <dxf>
      <font>
        <b/>
        <sz val="11"/>
        <color theme="1"/>
        <name val="Calibri"/>
        <family val="2"/>
        <scheme val="minor"/>
      </font>
    </dxf>
  </rfmt>
  <rfmt sheetId="3" sqref="L165" start="0" length="0">
    <dxf>
      <font>
        <b/>
        <sz val="11"/>
        <color theme="1"/>
        <name val="Calibri"/>
        <family val="2"/>
        <scheme val="minor"/>
      </font>
    </dxf>
  </rfmt>
  <rfmt sheetId="3" sqref="L166" start="0" length="0">
    <dxf>
      <font>
        <b/>
        <sz val="11"/>
        <color theme="1"/>
        <name val="Calibri"/>
        <family val="2"/>
        <scheme val="minor"/>
      </font>
    </dxf>
  </rfmt>
  <rfmt sheetId="3" sqref="L167" start="0" length="0">
    <dxf>
      <font>
        <b/>
        <sz val="11"/>
        <color theme="1"/>
        <name val="Calibri"/>
        <family val="2"/>
        <scheme val="minor"/>
      </font>
    </dxf>
  </rfmt>
  <rfmt sheetId="3" sqref="L168" start="0" length="0">
    <dxf>
      <font>
        <b/>
        <sz val="11"/>
        <color theme="1"/>
        <name val="Calibri"/>
        <family val="2"/>
        <scheme val="minor"/>
      </font>
    </dxf>
  </rfmt>
  <rfmt sheetId="3" sqref="L169" start="0" length="0">
    <dxf>
      <font>
        <b/>
        <sz val="11"/>
        <color theme="1"/>
        <name val="Calibri"/>
        <family val="2"/>
        <scheme val="minor"/>
      </font>
    </dxf>
  </rfmt>
  <rfmt sheetId="3" sqref="L170" start="0" length="0">
    <dxf>
      <font>
        <b/>
        <sz val="11"/>
        <color theme="1"/>
        <name val="Calibri"/>
        <family val="2"/>
        <scheme val="minor"/>
      </font>
    </dxf>
  </rfmt>
  <rfmt sheetId="3" sqref="L171" start="0" length="0">
    <dxf>
      <font>
        <b/>
        <sz val="11"/>
        <color theme="1"/>
        <name val="Calibri"/>
        <family val="2"/>
        <scheme val="minor"/>
      </font>
    </dxf>
  </rfmt>
  <rfmt sheetId="3" sqref="L172" start="0" length="0">
    <dxf>
      <font>
        <b/>
        <sz val="11"/>
        <color theme="1"/>
        <name val="Calibri"/>
        <family val="2"/>
        <scheme val="minor"/>
      </font>
    </dxf>
  </rfmt>
  <rfmt sheetId="3" sqref="L173" start="0" length="0">
    <dxf>
      <font>
        <b/>
        <sz val="11"/>
        <color theme="1"/>
        <name val="Calibri"/>
        <family val="2"/>
        <scheme val="minor"/>
      </font>
    </dxf>
  </rfmt>
  <rfmt sheetId="3" sqref="L174" start="0" length="0">
    <dxf>
      <font>
        <b/>
        <sz val="11"/>
        <color theme="1"/>
        <name val="Calibri"/>
        <family val="2"/>
        <scheme val="minor"/>
      </font>
    </dxf>
  </rfmt>
  <rfmt sheetId="3" sqref="L175" start="0" length="0">
    <dxf>
      <font>
        <b/>
        <sz val="11"/>
        <color theme="1"/>
        <name val="Calibri"/>
        <family val="2"/>
        <scheme val="minor"/>
      </font>
    </dxf>
  </rfmt>
  <rfmt sheetId="3" sqref="L176" start="0" length="0">
    <dxf>
      <font>
        <b/>
        <sz val="11"/>
        <color theme="1"/>
        <name val="Calibri"/>
        <family val="2"/>
        <scheme val="minor"/>
      </font>
    </dxf>
  </rfmt>
  <rfmt sheetId="3" sqref="L177" start="0" length="0">
    <dxf>
      <font>
        <b/>
        <sz val="11"/>
        <color theme="1"/>
        <name val="Calibri"/>
        <family val="2"/>
        <scheme val="minor"/>
      </font>
    </dxf>
  </rfmt>
  <rfmt sheetId="3" sqref="L178" start="0" length="0">
    <dxf>
      <font>
        <b/>
        <sz val="11"/>
        <color theme="1"/>
        <name val="Calibri"/>
        <family val="2"/>
        <scheme val="minor"/>
      </font>
    </dxf>
  </rfmt>
  <rfmt sheetId="3" sqref="L179" start="0" length="0">
    <dxf>
      <font>
        <b/>
        <sz val="11"/>
        <color theme="1"/>
        <name val="Calibri"/>
        <family val="2"/>
        <scheme val="minor"/>
      </font>
    </dxf>
  </rfmt>
  <rfmt sheetId="3" sqref="L180" start="0" length="0">
    <dxf>
      <font>
        <b/>
        <sz val="11"/>
        <color theme="1"/>
        <name val="Calibri"/>
        <family val="2"/>
        <scheme val="minor"/>
      </font>
    </dxf>
  </rfmt>
  <rfmt sheetId="3" sqref="L181" start="0" length="0">
    <dxf>
      <font>
        <b/>
        <sz val="11"/>
        <color theme="1"/>
        <name val="Calibri"/>
        <family val="2"/>
        <scheme val="minor"/>
      </font>
    </dxf>
  </rfmt>
  <rfmt sheetId="3" sqref="L182" start="0" length="0">
    <dxf>
      <font>
        <b/>
        <sz val="11"/>
        <color theme="1"/>
        <name val="Calibri"/>
        <family val="2"/>
        <scheme val="minor"/>
      </font>
    </dxf>
  </rfmt>
  <rfmt sheetId="3" sqref="L183" start="0" length="0">
    <dxf>
      <font>
        <b/>
        <sz val="11"/>
        <color theme="1"/>
        <name val="Calibri"/>
        <family val="2"/>
        <scheme val="minor"/>
      </font>
    </dxf>
  </rfmt>
  <rfmt sheetId="3" sqref="L184" start="0" length="0">
    <dxf>
      <font>
        <b/>
        <sz val="11"/>
        <color theme="1"/>
        <name val="Calibri"/>
        <family val="2"/>
        <scheme val="minor"/>
      </font>
    </dxf>
  </rfmt>
  <rfmt sheetId="3" sqref="L185" start="0" length="0">
    <dxf>
      <font>
        <b/>
        <sz val="11"/>
        <color theme="1"/>
        <name val="Calibri"/>
        <family val="2"/>
        <scheme val="minor"/>
      </font>
    </dxf>
  </rfmt>
  <rfmt sheetId="3" sqref="L186" start="0" length="0">
    <dxf>
      <font>
        <b/>
        <sz val="11"/>
        <color theme="1"/>
        <name val="Calibri"/>
        <family val="2"/>
        <scheme val="minor"/>
      </font>
    </dxf>
  </rfmt>
  <rfmt sheetId="3" sqref="L187" start="0" length="0">
    <dxf>
      <font>
        <b/>
        <sz val="11"/>
        <color theme="1"/>
        <name val="Calibri"/>
        <family val="2"/>
        <scheme val="minor"/>
      </font>
    </dxf>
  </rfmt>
  <rfmt sheetId="3" sqref="L188" start="0" length="0">
    <dxf>
      <font>
        <b/>
        <sz val="11"/>
        <color theme="1"/>
        <name val="Calibri"/>
        <family val="2"/>
        <scheme val="minor"/>
      </font>
    </dxf>
  </rfmt>
  <rfmt sheetId="3" sqref="L189" start="0" length="0">
    <dxf>
      <font>
        <b/>
        <sz val="11"/>
        <color theme="1"/>
        <name val="Calibri"/>
        <family val="2"/>
        <scheme val="minor"/>
      </font>
    </dxf>
  </rfmt>
  <rfmt sheetId="3" sqref="L190" start="0" length="0">
    <dxf>
      <font>
        <b/>
        <sz val="11"/>
        <color theme="1"/>
        <name val="Calibri"/>
        <family val="2"/>
        <scheme val="minor"/>
      </font>
    </dxf>
  </rfmt>
  <rfmt sheetId="3" sqref="L191" start="0" length="0">
    <dxf>
      <font>
        <b/>
        <sz val="11"/>
        <color theme="1"/>
        <name val="Calibri"/>
        <family val="2"/>
        <scheme val="minor"/>
      </font>
    </dxf>
  </rfmt>
  <rfmt sheetId="3" sqref="L192" start="0" length="0">
    <dxf>
      <font>
        <b/>
        <sz val="11"/>
        <color theme="1"/>
        <name val="Calibri"/>
        <family val="2"/>
        <scheme val="minor"/>
      </font>
    </dxf>
  </rfmt>
  <rfmt sheetId="3" sqref="L193" start="0" length="0">
    <dxf>
      <font>
        <b/>
        <sz val="11"/>
        <color theme="1"/>
        <name val="Calibri"/>
        <family val="2"/>
        <scheme val="minor"/>
      </font>
    </dxf>
  </rfmt>
  <rfmt sheetId="3" sqref="L194" start="0" length="0">
    <dxf>
      <font>
        <b/>
        <sz val="11"/>
        <color theme="1"/>
        <name val="Calibri"/>
        <family val="2"/>
        <scheme val="minor"/>
      </font>
    </dxf>
  </rfmt>
  <rfmt sheetId="3" sqref="L195" start="0" length="0">
    <dxf>
      <font>
        <b/>
        <sz val="11"/>
        <color theme="1"/>
        <name val="Calibri"/>
        <family val="2"/>
        <scheme val="minor"/>
      </font>
    </dxf>
  </rfmt>
  <rfmt sheetId="3" sqref="L196" start="0" length="0">
    <dxf>
      <font>
        <b/>
        <sz val="11"/>
        <color theme="1"/>
        <name val="Calibri"/>
        <family val="2"/>
        <scheme val="minor"/>
      </font>
    </dxf>
  </rfmt>
  <rfmt sheetId="3" sqref="L197" start="0" length="0">
    <dxf>
      <font>
        <b/>
        <sz val="11"/>
        <color theme="1"/>
        <name val="Calibri"/>
        <family val="2"/>
        <scheme val="minor"/>
      </font>
    </dxf>
  </rfmt>
  <rfmt sheetId="3" sqref="L198" start="0" length="0">
    <dxf>
      <font>
        <b/>
        <sz val="11"/>
        <color theme="1"/>
        <name val="Calibri"/>
        <family val="2"/>
        <scheme val="minor"/>
      </font>
    </dxf>
  </rfmt>
  <rfmt sheetId="3" sqref="L199" start="0" length="0">
    <dxf>
      <font>
        <b/>
        <sz val="11"/>
        <color theme="1"/>
        <name val="Calibri"/>
        <family val="2"/>
        <scheme val="minor"/>
      </font>
    </dxf>
  </rfmt>
  <rfmt sheetId="3" sqref="L200" start="0" length="0">
    <dxf>
      <font>
        <b/>
        <sz val="11"/>
        <color theme="1"/>
        <name val="Calibri"/>
        <family val="2"/>
        <scheme val="minor"/>
      </font>
    </dxf>
  </rfmt>
  <rfmt sheetId="3" sqref="L201" start="0" length="0">
    <dxf>
      <font>
        <b/>
        <sz val="11"/>
        <color theme="1"/>
        <name val="Calibri"/>
        <family val="2"/>
        <scheme val="minor"/>
      </font>
    </dxf>
  </rfmt>
  <rfmt sheetId="3" sqref="L202" start="0" length="0">
    <dxf>
      <font>
        <b/>
        <sz val="11"/>
        <color theme="1"/>
        <name val="Calibri"/>
        <family val="2"/>
        <scheme val="minor"/>
      </font>
    </dxf>
  </rfmt>
  <rfmt sheetId="3" sqref="L203" start="0" length="0">
    <dxf>
      <font>
        <b/>
        <sz val="11"/>
        <color theme="1"/>
        <name val="Calibri"/>
        <family val="2"/>
        <scheme val="minor"/>
      </font>
    </dxf>
  </rfmt>
  <rfmt sheetId="3" sqref="L204" start="0" length="0">
    <dxf>
      <font>
        <b/>
        <sz val="11"/>
        <color theme="1"/>
        <name val="Calibri"/>
        <family val="2"/>
        <scheme val="minor"/>
      </font>
    </dxf>
  </rfmt>
  <rfmt sheetId="3" sqref="L205" start="0" length="0">
    <dxf>
      <font>
        <b/>
        <sz val="11"/>
        <color theme="1"/>
        <name val="Calibri"/>
        <family val="2"/>
        <scheme val="minor"/>
      </font>
    </dxf>
  </rfmt>
  <rfmt sheetId="3" sqref="L206" start="0" length="0">
    <dxf>
      <font>
        <b/>
        <sz val="11"/>
        <color theme="1"/>
        <name val="Calibri"/>
        <family val="2"/>
        <scheme val="minor"/>
      </font>
    </dxf>
  </rfmt>
  <rfmt sheetId="3" sqref="L207" start="0" length="0">
    <dxf>
      <font>
        <b/>
        <sz val="11"/>
        <color theme="1"/>
        <name val="Calibri"/>
        <family val="2"/>
        <scheme val="minor"/>
      </font>
    </dxf>
  </rfmt>
  <rfmt sheetId="3" sqref="L208" start="0" length="0">
    <dxf>
      <font>
        <b/>
        <sz val="11"/>
        <color theme="1"/>
        <name val="Calibri"/>
        <family val="2"/>
        <scheme val="minor"/>
      </font>
    </dxf>
  </rfmt>
  <rfmt sheetId="3" sqref="L209" start="0" length="0">
    <dxf>
      <font>
        <b/>
        <sz val="11"/>
        <color theme="1"/>
        <name val="Calibri"/>
        <family val="2"/>
        <scheme val="minor"/>
      </font>
    </dxf>
  </rfmt>
  <rfmt sheetId="3" sqref="L210" start="0" length="0">
    <dxf>
      <font>
        <b/>
        <sz val="11"/>
        <color theme="1"/>
        <name val="Calibri"/>
        <family val="2"/>
        <scheme val="minor"/>
      </font>
    </dxf>
  </rfmt>
  <rfmt sheetId="3" sqref="L211" start="0" length="0">
    <dxf>
      <font>
        <b/>
        <sz val="11"/>
        <color theme="1"/>
        <name val="Calibri"/>
        <family val="2"/>
        <scheme val="minor"/>
      </font>
    </dxf>
  </rfmt>
  <rfmt sheetId="3" sqref="L212" start="0" length="0">
    <dxf>
      <font>
        <b/>
        <sz val="11"/>
        <color theme="1"/>
        <name val="Calibri"/>
        <family val="2"/>
        <scheme val="minor"/>
      </font>
    </dxf>
  </rfmt>
  <rfmt sheetId="3" sqref="L213" start="0" length="0">
    <dxf>
      <font>
        <b/>
        <sz val="11"/>
        <color theme="1"/>
        <name val="Calibri"/>
        <family val="2"/>
        <scheme val="minor"/>
      </font>
    </dxf>
  </rfmt>
  <rfmt sheetId="3" sqref="L214" start="0" length="0">
    <dxf>
      <font>
        <b/>
        <sz val="11"/>
        <color theme="1"/>
        <name val="Calibri"/>
        <family val="2"/>
        <scheme val="minor"/>
      </font>
    </dxf>
  </rfmt>
  <rfmt sheetId="3" sqref="L215" start="0" length="0">
    <dxf>
      <font>
        <b/>
        <sz val="11"/>
        <color theme="1"/>
        <name val="Calibri"/>
        <family val="2"/>
        <scheme val="minor"/>
      </font>
    </dxf>
  </rfmt>
  <rfmt sheetId="3" sqref="L216" start="0" length="0">
    <dxf>
      <font>
        <b/>
        <sz val="11"/>
        <color theme="1"/>
        <name val="Calibri"/>
        <family val="2"/>
        <scheme val="minor"/>
      </font>
    </dxf>
  </rfmt>
  <rfmt sheetId="3" sqref="L217" start="0" length="0">
    <dxf>
      <font>
        <b/>
        <sz val="11"/>
        <color theme="1"/>
        <name val="Calibri"/>
        <family val="2"/>
        <scheme val="minor"/>
      </font>
    </dxf>
  </rfmt>
  <rfmt sheetId="3" sqref="L218" start="0" length="0">
    <dxf>
      <font>
        <b/>
        <sz val="11"/>
        <color theme="1"/>
        <name val="Calibri"/>
        <family val="2"/>
        <scheme val="minor"/>
      </font>
    </dxf>
  </rfmt>
  <rfmt sheetId="3" sqref="L219" start="0" length="0">
    <dxf>
      <font>
        <b/>
        <sz val="11"/>
        <color theme="1"/>
        <name val="Calibri"/>
        <family val="2"/>
        <scheme val="minor"/>
      </font>
    </dxf>
  </rfmt>
  <rfmt sheetId="3" sqref="L220" start="0" length="0">
    <dxf>
      <font>
        <b/>
        <sz val="11"/>
        <color theme="1"/>
        <name val="Calibri"/>
        <family val="2"/>
        <scheme val="minor"/>
      </font>
    </dxf>
  </rfmt>
  <rfmt sheetId="3" sqref="L221" start="0" length="0">
    <dxf>
      <font>
        <b/>
        <sz val="11"/>
        <color theme="1"/>
        <name val="Calibri"/>
        <family val="2"/>
        <scheme val="minor"/>
      </font>
    </dxf>
  </rfmt>
  <rfmt sheetId="3" sqref="L222" start="0" length="0">
    <dxf>
      <font>
        <b/>
        <sz val="11"/>
        <color theme="1"/>
        <name val="Calibri"/>
        <family val="2"/>
        <scheme val="minor"/>
      </font>
    </dxf>
  </rfmt>
  <rfmt sheetId="3" sqref="L223" start="0" length="0">
    <dxf>
      <font>
        <b/>
        <sz val="11"/>
        <color theme="1"/>
        <name val="Calibri"/>
        <family val="2"/>
        <scheme val="minor"/>
      </font>
    </dxf>
  </rfmt>
  <rfmt sheetId="3" sqref="L224" start="0" length="0">
    <dxf>
      <font>
        <b/>
        <sz val="11"/>
        <color theme="1"/>
        <name val="Calibri"/>
        <family val="2"/>
        <scheme val="minor"/>
      </font>
    </dxf>
  </rfmt>
  <rfmt sheetId="3" sqref="L225" start="0" length="0">
    <dxf>
      <font>
        <b/>
        <sz val="11"/>
        <color theme="1"/>
        <name val="Calibri"/>
        <family val="2"/>
        <scheme val="minor"/>
      </font>
    </dxf>
  </rfmt>
  <rfmt sheetId="3" sqref="L226" start="0" length="0">
    <dxf>
      <font>
        <b/>
        <sz val="11"/>
        <color theme="1"/>
        <name val="Calibri"/>
        <family val="2"/>
        <scheme val="minor"/>
      </font>
    </dxf>
  </rfmt>
  <rfmt sheetId="3" sqref="L227" start="0" length="0">
    <dxf>
      <font>
        <b/>
        <sz val="11"/>
        <color theme="1"/>
        <name val="Calibri"/>
        <family val="2"/>
        <scheme val="minor"/>
      </font>
    </dxf>
  </rfmt>
  <rfmt sheetId="3" sqref="L228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29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30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31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32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33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34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35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36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37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38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39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40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41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42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43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44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45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46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47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48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49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50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51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52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53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54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55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56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57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58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59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60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61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62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63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64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65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66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67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68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69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70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71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72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73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74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75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76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77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78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79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80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81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82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83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84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85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86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87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88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89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90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91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92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93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94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95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96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97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98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299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300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301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302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303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304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305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306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307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308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309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310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311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312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313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314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315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316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317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318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319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320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321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322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323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324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325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326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327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328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329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330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331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332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333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334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335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336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337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338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339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340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341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342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343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344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345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346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347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348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349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350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351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352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353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354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355" start="0" length="0">
    <dxf>
      <font>
        <b/>
        <sz val="11"/>
        <color theme="1"/>
        <name val="Calibri"/>
        <family val="2"/>
        <scheme val="minor"/>
      </font>
      <alignment wrapText="1"/>
    </dxf>
  </rfmt>
  <rfmt sheetId="3" sqref="L356" start="0" length="0">
    <dxf>
      <font>
        <b/>
        <sz val="11"/>
        <color theme="1"/>
        <name val="Calibri"/>
        <family val="2"/>
        <scheme val="minor"/>
      </font>
    </dxf>
  </rfmt>
  <rcc rId="32" sId="3">
    <nc r="L89" t="inlineStr">
      <is>
        <t>Cindy</t>
      </is>
    </nc>
  </rcc>
  <rcv guid="{978E910B-2E53-42C8-AB86-F7FE7B4EFB97}" action="delete"/>
  <rdn rId="0" localSheetId="3" customView="1" name="Z_978E910B_2E53_42C8_AB86_F7FE7B4EFB97_.wvu.Rows" hidden="1" oldHidden="1">
    <formula>'PROC E to E'!$43:$50</formula>
    <oldFormula>'PROC E to E'!$43:$50</oldFormula>
  </rdn>
  <rdn rId="0" localSheetId="3" customView="1" name="Z_978E910B_2E53_42C8_AB86_F7FE7B4EFB97_.wvu.Cols" hidden="1" oldHidden="1">
    <formula>'PROC E to E'!$K:$K</formula>
    <oldFormula>'PROC E to E'!$K:$K</oldFormula>
  </rdn>
  <rdn rId="0" localSheetId="3" customView="1" name="Z_978E910B_2E53_42C8_AB86_F7FE7B4EFB97_.wvu.FilterData" hidden="1" oldHidden="1">
    <formula>'PROC E to E'!$A$1:$N$398</formula>
    <oldFormula>'PROC E to E'!$A$1:$N$398</oldFormula>
  </rdn>
  <rcv guid="{978E910B-2E53-42C8-AB86-F7FE7B4EFB97}" action="add"/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9" sId="3">
    <nc r="L4" t="inlineStr">
      <is>
        <t>Yusuf</t>
      </is>
    </nc>
  </rcc>
  <rcc rId="210" sId="3">
    <nc r="L5" t="inlineStr">
      <is>
        <t>Yusuf</t>
      </is>
    </nc>
  </rcc>
  <rcc rId="211" sId="3">
    <nc r="L6" t="inlineStr">
      <is>
        <t>Yusuf</t>
      </is>
    </nc>
  </rcc>
  <rcc rId="212" sId="3">
    <nc r="L7" t="inlineStr">
      <is>
        <t>Yusuf</t>
      </is>
    </nc>
  </rcc>
  <rcc rId="213" sId="3">
    <nc r="L11" t="inlineStr">
      <is>
        <t>Yusuf</t>
      </is>
    </nc>
  </rcc>
  <rcc rId="214" sId="3">
    <nc r="L12" t="inlineStr">
      <is>
        <t>Yusuf</t>
      </is>
    </nc>
  </rcc>
  <rcc rId="215" sId="3">
    <nc r="L13" t="inlineStr">
      <is>
        <t>Yusuf</t>
      </is>
    </nc>
  </rcc>
  <rcc rId="216" sId="3">
    <nc r="L15" t="inlineStr">
      <is>
        <t>Yusuf</t>
      </is>
    </nc>
  </rcc>
  <rcc rId="217" sId="3">
    <nc r="L16" t="inlineStr">
      <is>
        <t>Yusuf</t>
      </is>
    </nc>
  </rcc>
  <rcc rId="218" sId="3">
    <nc r="L17" t="inlineStr">
      <is>
        <t>Yusuf</t>
      </is>
    </nc>
  </rcc>
  <rcc rId="219" sId="3">
    <nc r="L18" t="inlineStr">
      <is>
        <t>Yusuf</t>
      </is>
    </nc>
  </rcc>
  <rcc rId="220" sId="3">
    <nc r="L19" t="inlineStr">
      <is>
        <t>Yusuf</t>
      </is>
    </nc>
  </rcc>
  <rcc rId="221" sId="3">
    <nc r="L20" t="inlineStr">
      <is>
        <t>Yusuf</t>
      </is>
    </nc>
  </rcc>
  <rcc rId="222" sId="3">
    <nc r="L21" t="inlineStr">
      <is>
        <t>Yusuf</t>
      </is>
    </nc>
  </rcc>
  <rcc rId="223" sId="3">
    <nc r="L22" t="inlineStr">
      <is>
        <t>Yusuf</t>
      </is>
    </nc>
  </rcc>
  <rcc rId="224" sId="3">
    <nc r="L23" t="inlineStr">
      <is>
        <t>Yusuf</t>
      </is>
    </nc>
  </rcc>
  <rcc rId="225" sId="3">
    <nc r="L25" t="inlineStr">
      <is>
        <t>Yusuf</t>
      </is>
    </nc>
  </rcc>
  <rcc rId="226" sId="3">
    <nc r="L26" t="inlineStr">
      <is>
        <t>Yusuf</t>
      </is>
    </nc>
  </rcc>
  <rcc rId="227" sId="3">
    <nc r="L27" t="inlineStr">
      <is>
        <t>Yusuf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" sId="3">
    <oc r="L89" t="inlineStr">
      <is>
        <t>Cindy</t>
      </is>
    </oc>
    <nc r="L89"/>
  </rcc>
  <rcc rId="37" sId="3">
    <nc r="L90" t="inlineStr">
      <is>
        <t>Cindy</t>
      </is>
    </nc>
  </rcc>
  <rcc rId="38" sId="3">
    <nc r="M90" t="inlineStr">
      <is>
        <t>Passed</t>
      </is>
    </nc>
  </rcc>
  <rcc rId="39" sId="3">
    <nc r="L91" t="inlineStr">
      <is>
        <t>Cindy</t>
      </is>
    </nc>
  </rcc>
  <rcc rId="40" sId="3">
    <nc r="M91" t="inlineStr">
      <is>
        <t>Passed</t>
      </is>
    </nc>
  </rcc>
  <rcc rId="41" sId="3">
    <nc r="L92" t="inlineStr">
      <is>
        <t>Cindy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" sId="3">
    <nc r="M92" t="inlineStr">
      <is>
        <t>Passed</t>
      </is>
    </nc>
  </rcc>
  <rcc rId="43" sId="3">
    <nc r="L99" t="inlineStr">
      <is>
        <t>Cindy</t>
      </is>
    </nc>
  </rcc>
  <rcc rId="44" sId="3">
    <nc r="L100" t="inlineStr">
      <is>
        <t>Cindy</t>
      </is>
    </nc>
  </rcc>
  <rcc rId="45" sId="3">
    <nc r="L101" t="inlineStr">
      <is>
        <t>Cindy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" sId="3">
    <nc r="M99" t="inlineStr">
      <is>
        <t>Passed</t>
      </is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6B10FF87-9D06-4F1D-8F8B-41CDBD087F5D}" name="Syed, Shahabuddin PEBA" id="-771818435" dateTime="2023-05-23T10:14:18"/>
  <userInfo guid="{E883F03B-ED41-493F-AB6B-C2A10D3D730C}" name="Yusuf, Mohammad PEBA" id="-664797198" dateTime="2023-05-29T08:44:53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26" Type="http://schemas.openxmlformats.org/officeDocument/2006/relationships/printerSettings" Target="../printerSettings/printerSettings26.bin"/><Relationship Id="rId3" Type="http://schemas.openxmlformats.org/officeDocument/2006/relationships/printerSettings" Target="../printerSettings/printerSettings3.bin"/><Relationship Id="rId21" Type="http://schemas.openxmlformats.org/officeDocument/2006/relationships/printerSettings" Target="../printerSettings/printerSettings21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5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20" Type="http://schemas.openxmlformats.org/officeDocument/2006/relationships/printerSettings" Target="../printerSettings/printerSettings20.bin"/><Relationship Id="rId29" Type="http://schemas.openxmlformats.org/officeDocument/2006/relationships/printerSettings" Target="../printerSettings/printerSettings29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24" Type="http://schemas.openxmlformats.org/officeDocument/2006/relationships/printerSettings" Target="../printerSettings/printerSettings24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23" Type="http://schemas.openxmlformats.org/officeDocument/2006/relationships/printerSettings" Target="../printerSettings/printerSettings23.bin"/><Relationship Id="rId28" Type="http://schemas.openxmlformats.org/officeDocument/2006/relationships/printerSettings" Target="../printerSettings/printerSettings28.bin"/><Relationship Id="rId10" Type="http://schemas.openxmlformats.org/officeDocument/2006/relationships/printerSettings" Target="../printerSettings/printerSettings10.bin"/><Relationship Id="rId19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Relationship Id="rId22" Type="http://schemas.openxmlformats.org/officeDocument/2006/relationships/printerSettings" Target="../printerSettings/printerSettings22.bin"/><Relationship Id="rId27" Type="http://schemas.openxmlformats.org/officeDocument/2006/relationships/printerSettings" Target="../printerSettings/printerSettings27.bin"/><Relationship Id="rId30" Type="http://schemas.openxmlformats.org/officeDocument/2006/relationships/printerSettings" Target="../printerSettings/printerSettings30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8.bin"/><Relationship Id="rId13" Type="http://schemas.openxmlformats.org/officeDocument/2006/relationships/printerSettings" Target="../printerSettings/printerSettings43.bin"/><Relationship Id="rId18" Type="http://schemas.openxmlformats.org/officeDocument/2006/relationships/printerSettings" Target="../printerSettings/printerSettings48.bin"/><Relationship Id="rId26" Type="http://schemas.openxmlformats.org/officeDocument/2006/relationships/printerSettings" Target="../printerSettings/printerSettings56.bin"/><Relationship Id="rId3" Type="http://schemas.openxmlformats.org/officeDocument/2006/relationships/printerSettings" Target="../printerSettings/printerSettings33.bin"/><Relationship Id="rId21" Type="http://schemas.openxmlformats.org/officeDocument/2006/relationships/printerSettings" Target="../printerSettings/printerSettings51.bin"/><Relationship Id="rId7" Type="http://schemas.openxmlformats.org/officeDocument/2006/relationships/printerSettings" Target="../printerSettings/printerSettings37.bin"/><Relationship Id="rId12" Type="http://schemas.openxmlformats.org/officeDocument/2006/relationships/printerSettings" Target="../printerSettings/printerSettings42.bin"/><Relationship Id="rId17" Type="http://schemas.openxmlformats.org/officeDocument/2006/relationships/printerSettings" Target="../printerSettings/printerSettings47.bin"/><Relationship Id="rId25" Type="http://schemas.openxmlformats.org/officeDocument/2006/relationships/printerSettings" Target="../printerSettings/printerSettings55.bin"/><Relationship Id="rId2" Type="http://schemas.openxmlformats.org/officeDocument/2006/relationships/printerSettings" Target="../printerSettings/printerSettings32.bin"/><Relationship Id="rId16" Type="http://schemas.openxmlformats.org/officeDocument/2006/relationships/printerSettings" Target="../printerSettings/printerSettings46.bin"/><Relationship Id="rId20" Type="http://schemas.openxmlformats.org/officeDocument/2006/relationships/printerSettings" Target="../printerSettings/printerSettings50.bin"/><Relationship Id="rId29" Type="http://schemas.openxmlformats.org/officeDocument/2006/relationships/printerSettings" Target="../printerSettings/printerSettings59.bin"/><Relationship Id="rId1" Type="http://schemas.openxmlformats.org/officeDocument/2006/relationships/printerSettings" Target="../printerSettings/printerSettings31.bin"/><Relationship Id="rId6" Type="http://schemas.openxmlformats.org/officeDocument/2006/relationships/printerSettings" Target="../printerSettings/printerSettings36.bin"/><Relationship Id="rId11" Type="http://schemas.openxmlformats.org/officeDocument/2006/relationships/printerSettings" Target="../printerSettings/printerSettings41.bin"/><Relationship Id="rId24" Type="http://schemas.openxmlformats.org/officeDocument/2006/relationships/printerSettings" Target="../printerSettings/printerSettings54.bin"/><Relationship Id="rId5" Type="http://schemas.openxmlformats.org/officeDocument/2006/relationships/printerSettings" Target="../printerSettings/printerSettings35.bin"/><Relationship Id="rId15" Type="http://schemas.openxmlformats.org/officeDocument/2006/relationships/printerSettings" Target="../printerSettings/printerSettings45.bin"/><Relationship Id="rId23" Type="http://schemas.openxmlformats.org/officeDocument/2006/relationships/printerSettings" Target="../printerSettings/printerSettings53.bin"/><Relationship Id="rId28" Type="http://schemas.openxmlformats.org/officeDocument/2006/relationships/printerSettings" Target="../printerSettings/printerSettings58.bin"/><Relationship Id="rId10" Type="http://schemas.openxmlformats.org/officeDocument/2006/relationships/printerSettings" Target="../printerSettings/printerSettings40.bin"/><Relationship Id="rId19" Type="http://schemas.openxmlformats.org/officeDocument/2006/relationships/printerSettings" Target="../printerSettings/printerSettings49.bin"/><Relationship Id="rId4" Type="http://schemas.openxmlformats.org/officeDocument/2006/relationships/printerSettings" Target="../printerSettings/printerSettings34.bin"/><Relationship Id="rId9" Type="http://schemas.openxmlformats.org/officeDocument/2006/relationships/printerSettings" Target="../printerSettings/printerSettings39.bin"/><Relationship Id="rId14" Type="http://schemas.openxmlformats.org/officeDocument/2006/relationships/printerSettings" Target="../printerSettings/printerSettings44.bin"/><Relationship Id="rId22" Type="http://schemas.openxmlformats.org/officeDocument/2006/relationships/printerSettings" Target="../printerSettings/printerSettings52.bin"/><Relationship Id="rId27" Type="http://schemas.openxmlformats.org/officeDocument/2006/relationships/printerSettings" Target="../printerSettings/printerSettings57.bin"/><Relationship Id="rId30" Type="http://schemas.openxmlformats.org/officeDocument/2006/relationships/printerSettings" Target="../printerSettings/printerSettings60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2.bin"/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0.bin"/><Relationship Id="rId13" Type="http://schemas.openxmlformats.org/officeDocument/2006/relationships/printerSettings" Target="../printerSettings/printerSettings75.bin"/><Relationship Id="rId18" Type="http://schemas.openxmlformats.org/officeDocument/2006/relationships/printerSettings" Target="../printerSettings/printerSettings80.bin"/><Relationship Id="rId26" Type="http://schemas.openxmlformats.org/officeDocument/2006/relationships/printerSettings" Target="../printerSettings/printerSettings88.bin"/><Relationship Id="rId3" Type="http://schemas.openxmlformats.org/officeDocument/2006/relationships/printerSettings" Target="../printerSettings/printerSettings65.bin"/><Relationship Id="rId21" Type="http://schemas.openxmlformats.org/officeDocument/2006/relationships/printerSettings" Target="../printerSettings/printerSettings83.bin"/><Relationship Id="rId7" Type="http://schemas.openxmlformats.org/officeDocument/2006/relationships/printerSettings" Target="../printerSettings/printerSettings69.bin"/><Relationship Id="rId12" Type="http://schemas.openxmlformats.org/officeDocument/2006/relationships/printerSettings" Target="../printerSettings/printerSettings74.bin"/><Relationship Id="rId17" Type="http://schemas.openxmlformats.org/officeDocument/2006/relationships/printerSettings" Target="../printerSettings/printerSettings79.bin"/><Relationship Id="rId25" Type="http://schemas.openxmlformats.org/officeDocument/2006/relationships/printerSettings" Target="../printerSettings/printerSettings87.bin"/><Relationship Id="rId2" Type="http://schemas.openxmlformats.org/officeDocument/2006/relationships/printerSettings" Target="../printerSettings/printerSettings64.bin"/><Relationship Id="rId16" Type="http://schemas.openxmlformats.org/officeDocument/2006/relationships/printerSettings" Target="../printerSettings/printerSettings78.bin"/><Relationship Id="rId20" Type="http://schemas.openxmlformats.org/officeDocument/2006/relationships/printerSettings" Target="../printerSettings/printerSettings82.bin"/><Relationship Id="rId29" Type="http://schemas.openxmlformats.org/officeDocument/2006/relationships/printerSettings" Target="../printerSettings/printerSettings91.bin"/><Relationship Id="rId1" Type="http://schemas.openxmlformats.org/officeDocument/2006/relationships/printerSettings" Target="../printerSettings/printerSettings63.bin"/><Relationship Id="rId6" Type="http://schemas.openxmlformats.org/officeDocument/2006/relationships/printerSettings" Target="../printerSettings/printerSettings68.bin"/><Relationship Id="rId11" Type="http://schemas.openxmlformats.org/officeDocument/2006/relationships/printerSettings" Target="../printerSettings/printerSettings73.bin"/><Relationship Id="rId24" Type="http://schemas.openxmlformats.org/officeDocument/2006/relationships/printerSettings" Target="../printerSettings/printerSettings86.bin"/><Relationship Id="rId5" Type="http://schemas.openxmlformats.org/officeDocument/2006/relationships/printerSettings" Target="../printerSettings/printerSettings67.bin"/><Relationship Id="rId15" Type="http://schemas.openxmlformats.org/officeDocument/2006/relationships/printerSettings" Target="../printerSettings/printerSettings77.bin"/><Relationship Id="rId23" Type="http://schemas.openxmlformats.org/officeDocument/2006/relationships/printerSettings" Target="../printerSettings/printerSettings85.bin"/><Relationship Id="rId28" Type="http://schemas.openxmlformats.org/officeDocument/2006/relationships/printerSettings" Target="../printerSettings/printerSettings90.bin"/><Relationship Id="rId10" Type="http://schemas.openxmlformats.org/officeDocument/2006/relationships/printerSettings" Target="../printerSettings/printerSettings72.bin"/><Relationship Id="rId19" Type="http://schemas.openxmlformats.org/officeDocument/2006/relationships/printerSettings" Target="../printerSettings/printerSettings81.bin"/><Relationship Id="rId4" Type="http://schemas.openxmlformats.org/officeDocument/2006/relationships/printerSettings" Target="../printerSettings/printerSettings66.bin"/><Relationship Id="rId9" Type="http://schemas.openxmlformats.org/officeDocument/2006/relationships/printerSettings" Target="../printerSettings/printerSettings71.bin"/><Relationship Id="rId14" Type="http://schemas.openxmlformats.org/officeDocument/2006/relationships/printerSettings" Target="../printerSettings/printerSettings76.bin"/><Relationship Id="rId22" Type="http://schemas.openxmlformats.org/officeDocument/2006/relationships/printerSettings" Target="../printerSettings/printerSettings84.bin"/><Relationship Id="rId27" Type="http://schemas.openxmlformats.org/officeDocument/2006/relationships/printerSettings" Target="../printerSettings/printerSettings89.bin"/><Relationship Id="rId30" Type="http://schemas.openxmlformats.org/officeDocument/2006/relationships/printerSettings" Target="../printerSettings/printerSettings9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9"/>
  <sheetViews>
    <sheetView zoomScale="70" zoomScaleNormal="70" workbookViewId="0">
      <selection activeCell="D65" sqref="D65"/>
    </sheetView>
  </sheetViews>
  <sheetFormatPr defaultRowHeight="14.4" x14ac:dyDescent="0.3"/>
  <cols>
    <col min="1" max="1" width="5.44140625" customWidth="1"/>
    <col min="2" max="2" width="76.5546875" customWidth="1"/>
    <col min="3" max="3" width="3.44140625" customWidth="1"/>
    <col min="4" max="4" width="22.5546875" customWidth="1"/>
    <col min="8" max="8" width="11" customWidth="1"/>
    <col min="9" max="9" width="15.5546875" customWidth="1"/>
    <col min="10" max="10" width="14.5546875" customWidth="1"/>
    <col min="11" max="11" width="3.44140625" customWidth="1"/>
  </cols>
  <sheetData>
    <row r="1" spans="1:13" ht="12" customHeight="1" thickBot="1" x14ac:dyDescent="0.35">
      <c r="B1" s="3"/>
      <c r="C1" s="3"/>
    </row>
    <row r="2" spans="1:13" ht="15.6" x14ac:dyDescent="0.3">
      <c r="B2" s="4" t="s">
        <v>25</v>
      </c>
      <c r="C2" s="5"/>
      <c r="D2" s="393" t="s">
        <v>26</v>
      </c>
      <c r="E2" s="394"/>
    </row>
    <row r="3" spans="1:13" ht="15.6" x14ac:dyDescent="0.3">
      <c r="B3" s="7" t="s">
        <v>27</v>
      </c>
      <c r="C3" s="8"/>
      <c r="D3" s="395"/>
      <c r="E3" s="396"/>
    </row>
    <row r="4" spans="1:13" ht="15.6" x14ac:dyDescent="0.3">
      <c r="B4" s="7" t="s">
        <v>28</v>
      </c>
      <c r="C4" s="8"/>
      <c r="D4" s="397" t="s">
        <v>969</v>
      </c>
      <c r="E4" s="398"/>
    </row>
    <row r="5" spans="1:13" ht="15.6" x14ac:dyDescent="0.3">
      <c r="B5" s="7" t="s">
        <v>29</v>
      </c>
      <c r="C5" s="8"/>
      <c r="D5" s="399">
        <v>44697</v>
      </c>
      <c r="E5" s="400"/>
      <c r="F5" s="2"/>
      <c r="G5" s="2"/>
      <c r="H5" s="2"/>
      <c r="I5" s="2"/>
      <c r="J5" s="2"/>
    </row>
    <row r="6" spans="1:13" ht="15.75" customHeight="1" thickBot="1" x14ac:dyDescent="0.35">
      <c r="B6" s="401"/>
      <c r="C6" s="401"/>
      <c r="D6" s="401"/>
      <c r="E6" s="401"/>
      <c r="F6" s="401"/>
      <c r="G6" s="401"/>
      <c r="H6" s="401"/>
      <c r="I6" s="401"/>
      <c r="J6" s="401"/>
      <c r="K6" s="401"/>
    </row>
    <row r="7" spans="1:13" ht="29.4" thickBot="1" x14ac:dyDescent="0.35">
      <c r="B7" s="10" t="s">
        <v>30</v>
      </c>
      <c r="C7" s="11"/>
      <c r="D7" s="12" t="s">
        <v>31</v>
      </c>
      <c r="E7" s="36" t="s">
        <v>15</v>
      </c>
      <c r="F7" s="13" t="s">
        <v>1</v>
      </c>
      <c r="G7" s="9" t="s">
        <v>3</v>
      </c>
      <c r="H7" s="9" t="s">
        <v>16</v>
      </c>
      <c r="I7" s="9" t="s">
        <v>2</v>
      </c>
      <c r="J7" s="9" t="s">
        <v>32</v>
      </c>
      <c r="K7" s="11"/>
    </row>
    <row r="8" spans="1:13" ht="15.6" x14ac:dyDescent="0.3">
      <c r="A8" t="s">
        <v>90</v>
      </c>
      <c r="B8" s="15" t="s">
        <v>8</v>
      </c>
      <c r="C8" s="11"/>
      <c r="D8" s="16">
        <f>COUNTA('Mepp 19C'!$C$5:$C$29)</f>
        <v>25</v>
      </c>
      <c r="E8" s="44">
        <f>COUNTIF('Mepp 19C'!$M$5:$M$29, "Not Started")</f>
        <v>0</v>
      </c>
      <c r="F8" s="45">
        <f>COUNTIF('Mepp 19C'!$M$5:$M$29, "Pass")</f>
        <v>0</v>
      </c>
      <c r="G8" s="46">
        <f>COUNTIF('Mepp 19C'!$M$5:$M$29, "Fail")</f>
        <v>0</v>
      </c>
      <c r="H8" s="47">
        <f>COUNTIF('Mepp 19C'!$M$5:$M$29, "In Progress")</f>
        <v>0</v>
      </c>
      <c r="I8" s="47">
        <f>COUNTIF('Mepp 19C'!$M$5:$M$29, "Not Applicable")</f>
        <v>0</v>
      </c>
      <c r="J8" s="17">
        <f t="shared" ref="J8:J53" si="0">(F8+G8+I8)/D8</f>
        <v>0</v>
      </c>
      <c r="K8" s="18"/>
      <c r="L8" s="269"/>
      <c r="M8" s="269"/>
    </row>
    <row r="9" spans="1:13" ht="15.6" x14ac:dyDescent="0.3">
      <c r="A9" t="s">
        <v>91</v>
      </c>
      <c r="B9" s="15" t="s">
        <v>48</v>
      </c>
      <c r="C9" s="18"/>
      <c r="D9" s="16">
        <f>COUNTA('Mepp 19C'!$C$31:$C$45)</f>
        <v>15</v>
      </c>
      <c r="E9" s="44">
        <f>COUNTIF('Mepp 19C'!$M$31:$M$45, "Not Started")</f>
        <v>0</v>
      </c>
      <c r="F9" s="45">
        <f>COUNTIF('Mepp 19C'!$M$31:$M$45, "Pass")</f>
        <v>0</v>
      </c>
      <c r="G9" s="46">
        <f>COUNTIF('Mepp 19C'!$M$31:$M$45, "Fail")</f>
        <v>0</v>
      </c>
      <c r="H9" s="47">
        <f>COUNTIF('Mepp 19C'!$M$31:$M$45, "In Progress")</f>
        <v>0</v>
      </c>
      <c r="I9" s="47">
        <f>COUNTIF('Mepp 19C'!$M$31:$M$45, "Not Applicable")</f>
        <v>0</v>
      </c>
      <c r="J9" s="17">
        <f t="shared" si="0"/>
        <v>0</v>
      </c>
      <c r="K9" s="18"/>
      <c r="L9" s="269"/>
      <c r="M9" s="269"/>
    </row>
    <row r="10" spans="1:13" ht="15.6" x14ac:dyDescent="0.3">
      <c r="A10" t="s">
        <v>92</v>
      </c>
      <c r="B10" s="15" t="s">
        <v>10</v>
      </c>
      <c r="C10" s="18"/>
      <c r="D10" s="16">
        <f>COUNTA('Mepp 19C'!$C$47:$C$49)</f>
        <v>3</v>
      </c>
      <c r="E10" s="44">
        <f>COUNTIF('Mepp 19C'!$M$47:$M$49, "Not Started")</f>
        <v>0</v>
      </c>
      <c r="F10" s="45">
        <f>COUNTIF('Mepp 19C'!$M$47:$M$49, "Pass")</f>
        <v>0</v>
      </c>
      <c r="G10" s="46">
        <f>COUNTIF('Mepp 19C'!$M$47:$M$49, "Fail")</f>
        <v>0</v>
      </c>
      <c r="H10" s="47">
        <f>COUNTIF('Mepp 19C'!$M$47:$M$49, "In Progress")</f>
        <v>0</v>
      </c>
      <c r="I10" s="47">
        <f>COUNTIF('Mepp 19C'!$M$47:$M$49, "Not Applicable")</f>
        <v>0</v>
      </c>
      <c r="J10" s="17">
        <f t="shared" si="0"/>
        <v>0</v>
      </c>
      <c r="K10" s="18"/>
      <c r="L10" s="269"/>
      <c r="M10" s="269"/>
    </row>
    <row r="11" spans="1:13" ht="15.6" x14ac:dyDescent="0.3">
      <c r="A11" t="s">
        <v>93</v>
      </c>
      <c r="B11" s="15" t="s">
        <v>797</v>
      </c>
      <c r="C11" s="19"/>
      <c r="D11" s="16">
        <f>COUNTA('Mepp 19C'!$C$51:$C$64)</f>
        <v>14</v>
      </c>
      <c r="E11" s="44">
        <f>COUNTIF('Mepp 19C'!$M$51:$M$64, "Not Started")</f>
        <v>0</v>
      </c>
      <c r="F11" s="45">
        <f>COUNTIF('Mepp 19C'!$M$51:$M$64, "Pass")</f>
        <v>0</v>
      </c>
      <c r="G11" s="46">
        <f>COUNTIF('Mepp 19C'!$M$51:$M$64, "Fail")</f>
        <v>0</v>
      </c>
      <c r="H11" s="47">
        <f>COUNTIF('Mepp 19C'!$M$51:$M$64, "In Progress")</f>
        <v>0</v>
      </c>
      <c r="I11" s="47">
        <f>COUNTIF('Mepp 19C'!$M$51:$M$64, "Not Applicable")</f>
        <v>0</v>
      </c>
      <c r="J11" s="17">
        <f t="shared" si="0"/>
        <v>0</v>
      </c>
      <c r="K11" s="19"/>
      <c r="L11" s="269"/>
      <c r="M11" s="269"/>
    </row>
    <row r="12" spans="1:13" ht="15.6" x14ac:dyDescent="0.3">
      <c r="A12" t="s">
        <v>94</v>
      </c>
      <c r="B12" s="15" t="s">
        <v>798</v>
      </c>
      <c r="C12" s="19"/>
      <c r="D12" s="16">
        <f>COUNTA('Mepp 19C'!$C$66:$C$70)</f>
        <v>5</v>
      </c>
      <c r="E12" s="44">
        <f>COUNTIF('Mepp 19C'!$M$66:$M$70, "Not Started")</f>
        <v>0</v>
      </c>
      <c r="F12" s="45">
        <f>COUNTIF('Mepp 19C'!$M$66:$M$70, "Pass")</f>
        <v>0</v>
      </c>
      <c r="G12" s="46">
        <f>COUNTIF('Mepp 19C'!$M$66:$M$70, "Fail")</f>
        <v>0</v>
      </c>
      <c r="H12" s="47">
        <f>COUNTIF('Mepp 19C'!$M$66:$M$70, "In Progress")</f>
        <v>0</v>
      </c>
      <c r="I12" s="47">
        <f>COUNTIF('Mepp 19C'!$M$66:$M$70, "Not Applicable")</f>
        <v>0</v>
      </c>
      <c r="J12" s="17">
        <f t="shared" si="0"/>
        <v>0</v>
      </c>
      <c r="K12" s="19"/>
      <c r="L12" s="269"/>
      <c r="M12" s="269"/>
    </row>
    <row r="13" spans="1:13" ht="15.6" x14ac:dyDescent="0.3">
      <c r="A13" t="s">
        <v>95</v>
      </c>
      <c r="B13" s="119" t="s">
        <v>420</v>
      </c>
      <c r="C13" s="19"/>
      <c r="D13" s="16">
        <f>COUNTA('Mepp 19C'!$C$72:$C$76)</f>
        <v>5</v>
      </c>
      <c r="E13" s="44">
        <f>COUNTIF('Mepp 19C'!$M$72:$M$76, "Not Started")</f>
        <v>0</v>
      </c>
      <c r="F13" s="45">
        <f>COUNTIF('Mepp 19C'!$M$72:$M$76, "Pass")</f>
        <v>0</v>
      </c>
      <c r="G13" s="46">
        <f>COUNTIF('Mepp 19C'!$M$72:$M$76, "Fail")</f>
        <v>0</v>
      </c>
      <c r="H13" s="47">
        <f>COUNTIF('Mepp 19C'!$M$72:$M$76, "In Progress")</f>
        <v>0</v>
      </c>
      <c r="I13" s="47">
        <f>COUNTIF('Mepp 19C'!$M$72:$M$76, "Not Applicable")</f>
        <v>0</v>
      </c>
      <c r="J13" s="17">
        <f t="shared" si="0"/>
        <v>0</v>
      </c>
      <c r="K13" s="19"/>
      <c r="L13" s="269"/>
      <c r="M13" s="269"/>
    </row>
    <row r="14" spans="1:13" ht="15.6" x14ac:dyDescent="0.3">
      <c r="A14" t="s">
        <v>96</v>
      </c>
      <c r="B14" s="119" t="s">
        <v>426</v>
      </c>
      <c r="C14" s="19"/>
      <c r="D14" s="16">
        <f>COUNTA('Mepp 19C'!$C$78:$C$89)</f>
        <v>12</v>
      </c>
      <c r="E14" s="44">
        <f>COUNTIF('Mepp 19C'!$M$78:$M$89, "Not Started")</f>
        <v>0</v>
      </c>
      <c r="F14" s="45">
        <f>COUNTIF('Mepp 19C'!$M$78:$M$89, "Pass")</f>
        <v>0</v>
      </c>
      <c r="G14" s="46">
        <f>COUNTIF('Mepp 19C'!$M$78:$M$89, "Fail")</f>
        <v>0</v>
      </c>
      <c r="H14" s="47">
        <f>COUNTIF('Mepp 19C'!$M$78:$M$89, "In Progress")</f>
        <v>0</v>
      </c>
      <c r="I14" s="47">
        <f>COUNTIF('Mepp 19C'!$M$78:$M$89, "Not Applicable")</f>
        <v>0</v>
      </c>
      <c r="J14" s="17">
        <f t="shared" si="0"/>
        <v>0</v>
      </c>
      <c r="K14" s="19"/>
      <c r="L14" s="269"/>
      <c r="M14" s="269"/>
    </row>
    <row r="15" spans="1:13" ht="15.6" x14ac:dyDescent="0.3">
      <c r="A15" t="s">
        <v>97</v>
      </c>
      <c r="B15" s="119" t="s">
        <v>445</v>
      </c>
      <c r="C15" s="19"/>
      <c r="D15" s="16">
        <f>COUNTA('Mepp 19C'!$C$91:$C$116)</f>
        <v>26</v>
      </c>
      <c r="E15" s="44">
        <f>COUNTIF('Mepp 19C'!$M$91:$M$116, "Not Started")</f>
        <v>0</v>
      </c>
      <c r="F15" s="45">
        <f>COUNTIF('Mepp 19C'!$M$91:$M$116, "Pass")</f>
        <v>0</v>
      </c>
      <c r="G15" s="46">
        <f>COUNTIF('Mepp 19C'!$M$91:$M$116, "Fail")</f>
        <v>0</v>
      </c>
      <c r="H15" s="47">
        <f>COUNTIF('Mepp 19C'!$M$91:$M$116, "In Progress")</f>
        <v>0</v>
      </c>
      <c r="I15" s="47">
        <f>COUNTIF('Mepp 19C'!$M$91:$M$116, "Not Applicable")</f>
        <v>0</v>
      </c>
      <c r="J15" s="17">
        <f t="shared" si="0"/>
        <v>0</v>
      </c>
      <c r="K15" s="19"/>
      <c r="L15" s="269"/>
      <c r="M15" s="269"/>
    </row>
    <row r="16" spans="1:13" ht="15.6" x14ac:dyDescent="0.3">
      <c r="A16" t="s">
        <v>98</v>
      </c>
      <c r="B16" s="119" t="s">
        <v>491</v>
      </c>
      <c r="C16" s="19"/>
      <c r="D16" s="16">
        <f>COUNTA('Mepp 19C'!$C$118:$C$121)</f>
        <v>4</v>
      </c>
      <c r="E16" s="44">
        <f>COUNTIF('Mepp 19C'!$M$118:$M$121, "Not Started")</f>
        <v>0</v>
      </c>
      <c r="F16" s="45">
        <f>COUNTIF('Mepp 19C'!$M$118:$M$121, "Pass")</f>
        <v>0</v>
      </c>
      <c r="G16" s="46">
        <f>COUNTIF('Mepp 19C'!$M$118:$M$121, "Fail")</f>
        <v>0</v>
      </c>
      <c r="H16" s="47">
        <f>COUNTIF('Mepp 19C'!$M$118:$M$121, "In Progress")</f>
        <v>0</v>
      </c>
      <c r="I16" s="47">
        <f>COUNTIF('Mepp 19C'!$M$118:$M$121, "Not Applicable")</f>
        <v>0</v>
      </c>
      <c r="J16" s="17">
        <f t="shared" si="0"/>
        <v>0</v>
      </c>
      <c r="K16" s="19"/>
      <c r="L16" s="269"/>
      <c r="M16" s="269"/>
    </row>
    <row r="17" spans="1:13" ht="15.6" x14ac:dyDescent="0.3">
      <c r="A17" t="s">
        <v>99</v>
      </c>
      <c r="B17" s="119" t="s">
        <v>313</v>
      </c>
      <c r="C17" s="19"/>
      <c r="D17" s="16">
        <f>COUNTA('Mepp 19C'!$C$123:$C$131)</f>
        <v>9</v>
      </c>
      <c r="E17" s="44">
        <f>COUNTIF('Mepp 19C'!$M$123:$M$131, "Not Started")</f>
        <v>0</v>
      </c>
      <c r="F17" s="45">
        <f>COUNTIF('Mepp 19C'!$M$123:$M$131, "Pass")</f>
        <v>0</v>
      </c>
      <c r="G17" s="46">
        <f>COUNTIF('Mepp 19C'!$M$123:$M$131, "Fail")</f>
        <v>0</v>
      </c>
      <c r="H17" s="47">
        <f>COUNTIF('Mepp 19C'!$M$123:$M$131, "In Progress")</f>
        <v>0</v>
      </c>
      <c r="I17" s="47">
        <f>COUNTIF('Mepp 19C'!$M$123:$M$131, "Not Applicable")</f>
        <v>0</v>
      </c>
      <c r="J17" s="17">
        <f t="shared" si="0"/>
        <v>0</v>
      </c>
      <c r="K17" s="19"/>
      <c r="L17" s="269"/>
      <c r="M17" s="269"/>
    </row>
    <row r="18" spans="1:13" ht="15.6" x14ac:dyDescent="0.3">
      <c r="A18" t="s">
        <v>100</v>
      </c>
      <c r="B18" s="119" t="s">
        <v>502</v>
      </c>
      <c r="C18" s="19"/>
      <c r="D18" s="16">
        <f>COUNTA('Mepp 19C'!$C$133:$C$149)</f>
        <v>17</v>
      </c>
      <c r="E18" s="44">
        <f>COUNTIF('Mepp 19C'!$M$133:$M$149, "Not Started")</f>
        <v>0</v>
      </c>
      <c r="F18" s="45">
        <f>COUNTIF('Mepp 19C'!$M$133:$M$149, "Pass")</f>
        <v>0</v>
      </c>
      <c r="G18" s="46">
        <f>COUNTIF('Mepp 19C'!$M$133:$M$149, "Fail")</f>
        <v>0</v>
      </c>
      <c r="H18" s="47">
        <f>COUNTIF('Mepp 19C'!$M$133:$M$149, "In Progress")</f>
        <v>0</v>
      </c>
      <c r="I18" s="47">
        <f>COUNTIF('Mepp 19C'!$M$133:$M$149, "Not Applicable")</f>
        <v>0</v>
      </c>
      <c r="J18" s="17">
        <f t="shared" si="0"/>
        <v>0</v>
      </c>
      <c r="K18" s="19"/>
      <c r="L18" s="269"/>
      <c r="M18" s="269"/>
    </row>
    <row r="19" spans="1:13" ht="15.6" x14ac:dyDescent="0.3">
      <c r="A19" t="s">
        <v>101</v>
      </c>
      <c r="B19" s="119" t="s">
        <v>533</v>
      </c>
      <c r="C19" s="19"/>
      <c r="D19" s="16">
        <f>COUNTA('Mepp 19C'!$C$151:$C$156)</f>
        <v>6</v>
      </c>
      <c r="E19" s="44">
        <f>COUNTIF('Mepp 19C'!$M$151:$M$156, "Not Started")</f>
        <v>0</v>
      </c>
      <c r="F19" s="45">
        <f>COUNTIF('Mepp 19C'!$M$151:$M$156, "Pass")</f>
        <v>0</v>
      </c>
      <c r="G19" s="46">
        <f>COUNTIF('Mepp 19C'!$M$151:$M$156, "Fail")</f>
        <v>0</v>
      </c>
      <c r="H19" s="47">
        <f>COUNTIF('Mepp 19C'!$M$151:$M$156, "In Progress")</f>
        <v>0</v>
      </c>
      <c r="I19" s="47">
        <f>COUNTIF('Mepp 19C'!$M$151:$M$156, "Not Applicable")</f>
        <v>0</v>
      </c>
      <c r="J19" s="17">
        <f t="shared" si="0"/>
        <v>0</v>
      </c>
      <c r="K19" s="19"/>
      <c r="L19" s="269"/>
      <c r="M19" s="269"/>
    </row>
    <row r="20" spans="1:13" ht="15.6" x14ac:dyDescent="0.3">
      <c r="A20" t="s">
        <v>102</v>
      </c>
      <c r="B20" s="119" t="s">
        <v>541</v>
      </c>
      <c r="C20" s="19"/>
      <c r="D20" s="16">
        <f>COUNTA('Mepp 19C'!$C$158:$C$163)</f>
        <v>6</v>
      </c>
      <c r="E20" s="44">
        <f>COUNTIF('Mepp 19C'!$M$158:$M$163, "Not Started")</f>
        <v>0</v>
      </c>
      <c r="F20" s="45">
        <f>COUNTIF('Mepp 19C'!$M$158:$M$163, "Pass")</f>
        <v>0</v>
      </c>
      <c r="G20" s="46">
        <f>COUNTIF('Mepp 19C'!$M$158:$M$163, "Fail")</f>
        <v>0</v>
      </c>
      <c r="H20" s="47">
        <f>COUNTIF('Mepp 19C'!$M$158:$M$163, "In Progress")</f>
        <v>0</v>
      </c>
      <c r="I20" s="47">
        <f>COUNTIF('Mepp 19C'!$M$158:$M$163, "Not Applicable")</f>
        <v>0</v>
      </c>
      <c r="J20" s="17">
        <f t="shared" si="0"/>
        <v>0</v>
      </c>
      <c r="K20" s="19"/>
      <c r="L20" s="269"/>
      <c r="M20" s="269"/>
    </row>
    <row r="21" spans="1:13" ht="15.6" x14ac:dyDescent="0.3">
      <c r="A21" t="s">
        <v>103</v>
      </c>
      <c r="B21" s="119" t="s">
        <v>544</v>
      </c>
      <c r="C21" s="19"/>
      <c r="D21" s="16">
        <f>COUNTA('Mepp 19C'!$C$165:$C$172)</f>
        <v>8</v>
      </c>
      <c r="E21" s="44">
        <f>COUNTIF('Mepp 19C'!$M$165:$M$172, "Not Started")</f>
        <v>0</v>
      </c>
      <c r="F21" s="45">
        <f>COUNTIF('Mepp 19C'!$M$165:$M$172, "Pass")</f>
        <v>0</v>
      </c>
      <c r="G21" s="46">
        <f>COUNTIF('Mepp 19C'!$M$165:$M$172, "Fail")</f>
        <v>0</v>
      </c>
      <c r="H21" s="47">
        <f>COUNTIF('Mepp 19C'!$M$165:$M$172, "In Progress")</f>
        <v>0</v>
      </c>
      <c r="I21" s="47">
        <f>COUNTIF('Mepp 19C'!$M$165:$M$172, "Not Applicable")</f>
        <v>0</v>
      </c>
      <c r="J21" s="17">
        <f t="shared" si="0"/>
        <v>0</v>
      </c>
      <c r="K21" s="19"/>
      <c r="L21" s="269"/>
      <c r="M21" s="269"/>
    </row>
    <row r="22" spans="1:13" ht="15.6" x14ac:dyDescent="0.3">
      <c r="A22" t="s">
        <v>104</v>
      </c>
      <c r="B22" s="119" t="s">
        <v>555</v>
      </c>
      <c r="C22" s="19"/>
      <c r="D22" s="16">
        <f>COUNTA('Mepp 19C'!$C$174:$C$176)</f>
        <v>3</v>
      </c>
      <c r="E22" s="44">
        <f>COUNTIF('Mepp 19C'!$M$174:$M$176, "Not Started")</f>
        <v>0</v>
      </c>
      <c r="F22" s="45">
        <f>COUNTIF('Mepp 19C'!$M$174:$M$176, "Pass")</f>
        <v>0</v>
      </c>
      <c r="G22" s="46">
        <f>COUNTIF('Mepp 19C'!$M$174:$M$176, "Fail")</f>
        <v>0</v>
      </c>
      <c r="H22" s="47">
        <f>COUNTIF('Mepp 19C'!$M$174:$M$176, "In Progress")</f>
        <v>0</v>
      </c>
      <c r="I22" s="47">
        <f>COUNTIF('Mepp 19C'!$M$174:$M$176, "Not Applicable")</f>
        <v>0</v>
      </c>
      <c r="J22" s="17">
        <f t="shared" si="0"/>
        <v>0</v>
      </c>
      <c r="K22" s="19"/>
      <c r="L22" s="269"/>
      <c r="M22" s="269"/>
    </row>
    <row r="23" spans="1:13" ht="15.6" x14ac:dyDescent="0.3">
      <c r="A23" t="s">
        <v>105</v>
      </c>
      <c r="B23" s="119" t="s">
        <v>11</v>
      </c>
      <c r="C23" s="19"/>
      <c r="D23" s="16">
        <f>COUNTA('Mepp 19C'!$C$178:$C$182)</f>
        <v>5</v>
      </c>
      <c r="E23" s="44">
        <f>COUNTIF('Mepp 19C'!$M$178:$M$182, "Not Started")</f>
        <v>0</v>
      </c>
      <c r="F23" s="45">
        <f>COUNTIF('Mepp 19C'!$M$178:$M$182, "Pass")</f>
        <v>0</v>
      </c>
      <c r="G23" s="46">
        <f>COUNTIF('Mepp 19C'!$M$178:$M$182, "Fail")</f>
        <v>0</v>
      </c>
      <c r="H23" s="47">
        <f>COUNTIF('Mepp 19C'!$M$178:$M$182, "In Progress")</f>
        <v>0</v>
      </c>
      <c r="I23" s="47">
        <f>COUNTIF('Mepp 19C'!$M$178:$M$182, "Not Applicable")</f>
        <v>0</v>
      </c>
      <c r="J23" s="17">
        <f t="shared" si="0"/>
        <v>0</v>
      </c>
      <c r="K23" s="19"/>
      <c r="L23" s="269"/>
      <c r="M23" s="269"/>
    </row>
    <row r="24" spans="1:13" ht="15.6" x14ac:dyDescent="0.3">
      <c r="A24" t="s">
        <v>106</v>
      </c>
      <c r="B24" s="119" t="s">
        <v>314</v>
      </c>
      <c r="C24" s="19"/>
      <c r="D24" s="16">
        <f>COUNTA('Mepp 19C'!$C$185)</f>
        <v>1</v>
      </c>
      <c r="E24" s="44">
        <f>COUNTIF('Mepp 19C'!$M$185, "Not Started")</f>
        <v>0</v>
      </c>
      <c r="F24" s="45">
        <f>COUNTIF('Mepp 19C'!$M$185, "Pass")</f>
        <v>0</v>
      </c>
      <c r="G24" s="46">
        <f>COUNTIF('Mepp 19C'!$M$185, "Fail")</f>
        <v>0</v>
      </c>
      <c r="H24" s="47">
        <f>COUNTIF('Mepp 19C'!$M$185, "In Progress")</f>
        <v>0</v>
      </c>
      <c r="I24" s="47">
        <f>COUNTIF('Mepp 19C'!$M$185, "Not Applicable")</f>
        <v>0</v>
      </c>
      <c r="J24" s="17">
        <f t="shared" si="0"/>
        <v>0</v>
      </c>
      <c r="K24" s="19"/>
      <c r="L24" s="269"/>
      <c r="M24" s="269"/>
    </row>
    <row r="25" spans="1:13" ht="15.6" x14ac:dyDescent="0.3">
      <c r="A25" t="s">
        <v>107</v>
      </c>
      <c r="B25" s="119" t="s">
        <v>405</v>
      </c>
      <c r="C25" s="19"/>
      <c r="D25" s="16">
        <f>COUNTA('Mepp 19C'!$C$187:$C$187)</f>
        <v>1</v>
      </c>
      <c r="E25" s="44">
        <f>COUNTIF('Mepp 19C'!$M$187:$M$187, "Not Started")</f>
        <v>0</v>
      </c>
      <c r="F25" s="45">
        <f>COUNTIF('Mepp 19C'!$M$187:$M$187, "Pass")</f>
        <v>0</v>
      </c>
      <c r="G25" s="46">
        <f>COUNTIF('Mepp 19C'!$M$187:$M$187, "Fail")</f>
        <v>0</v>
      </c>
      <c r="H25" s="47">
        <f>COUNTIF('Mepp 19C'!$M$187:$M$187, "In Progress")</f>
        <v>0</v>
      </c>
      <c r="I25" s="47">
        <f>COUNTIF('Mepp 19C'!$M$187:$M$187, "Not Applicable")</f>
        <v>0</v>
      </c>
      <c r="J25" s="17">
        <f t="shared" si="0"/>
        <v>0</v>
      </c>
      <c r="K25" s="19"/>
      <c r="L25" s="269"/>
      <c r="M25" s="269"/>
    </row>
    <row r="26" spans="1:13" ht="15.6" x14ac:dyDescent="0.3">
      <c r="A26" t="s">
        <v>108</v>
      </c>
      <c r="B26" s="119" t="s">
        <v>39</v>
      </c>
      <c r="C26" s="19"/>
      <c r="D26" s="16">
        <f>COUNTA('Mepp 19C'!$C$189:$C$197)</f>
        <v>9</v>
      </c>
      <c r="E26" s="44">
        <f>COUNTIF('Mepp 19C'!$M$189:$M$197, "Not Started")</f>
        <v>0</v>
      </c>
      <c r="F26" s="45">
        <f>COUNTIF('Mepp 19C'!$M$189:$M$197, "Pass")</f>
        <v>0</v>
      </c>
      <c r="G26" s="46">
        <f>COUNTIF('Mepp 19C'!$M$189:$M$197, "Fail")</f>
        <v>0</v>
      </c>
      <c r="H26" s="47">
        <f>COUNTIF('Mepp 19C'!$M$189:$M$197, "In Progress")</f>
        <v>0</v>
      </c>
      <c r="I26" s="47">
        <f>COUNTIF('Mepp 19C'!$M$189:$M$197, "Not Applicable")</f>
        <v>0</v>
      </c>
      <c r="J26" s="17">
        <f t="shared" si="0"/>
        <v>0</v>
      </c>
      <c r="K26" s="19"/>
      <c r="L26" s="269"/>
      <c r="M26" s="269"/>
    </row>
    <row r="27" spans="1:13" ht="15.6" x14ac:dyDescent="0.3">
      <c r="A27" t="s">
        <v>126</v>
      </c>
      <c r="B27" s="119" t="s">
        <v>82</v>
      </c>
      <c r="C27" s="19"/>
      <c r="D27" s="16">
        <f>COUNTA('Mepp 19C'!$C$199:$C$205)</f>
        <v>7</v>
      </c>
      <c r="E27" s="44">
        <f>COUNTIF('Mepp 19C'!$M$199:$M$205, "Not Started")</f>
        <v>0</v>
      </c>
      <c r="F27" s="45">
        <f>COUNTIF('Mepp 19C'!$M$199:$M$205, "Pass")</f>
        <v>0</v>
      </c>
      <c r="G27" s="46">
        <f>COUNTIF('Mepp 19C'!$M$199:$M$205, "Fail")</f>
        <v>0</v>
      </c>
      <c r="H27" s="47">
        <f>COUNTIF('Mepp 19C'!$M$199:$M$205, "In Progress")</f>
        <v>0</v>
      </c>
      <c r="I27" s="47">
        <f>COUNTIF('Mepp 19C'!$M$199:$M$205, "Not Applicable")</f>
        <v>0</v>
      </c>
      <c r="J27" s="17">
        <f t="shared" si="0"/>
        <v>0</v>
      </c>
      <c r="K27" s="19"/>
      <c r="L27" s="269"/>
      <c r="M27" s="269"/>
    </row>
    <row r="28" spans="1:13" ht="15.6" x14ac:dyDescent="0.3">
      <c r="A28" t="s">
        <v>316</v>
      </c>
      <c r="B28" s="119" t="s">
        <v>43</v>
      </c>
      <c r="C28" s="19"/>
      <c r="D28" s="16">
        <f>COUNTA('Mepp 19C'!$C$207:$C$216)</f>
        <v>10</v>
      </c>
      <c r="E28" s="44">
        <f>COUNTIF('Mepp 19C'!$M$207:$M$216, "Not Started")</f>
        <v>0</v>
      </c>
      <c r="F28" s="45">
        <f>COUNTIF('Mepp 19C'!$M$207:$M$216, "Pass")</f>
        <v>0</v>
      </c>
      <c r="G28" s="46">
        <f>COUNTIF('Mepp 19C'!$M$207:$M$216, "Fail")</f>
        <v>0</v>
      </c>
      <c r="H28" s="47">
        <f>COUNTIF('Mepp 19C'!$M$207:$M$216, "In Progress")</f>
        <v>0</v>
      </c>
      <c r="I28" s="47">
        <f>COUNTIF('Mepp 19C'!$M$207:$M$216, "Not Applicable")</f>
        <v>0</v>
      </c>
      <c r="J28" s="17">
        <f t="shared" si="0"/>
        <v>0</v>
      </c>
      <c r="K28" s="19"/>
      <c r="L28" s="269"/>
      <c r="M28" s="269"/>
    </row>
    <row r="29" spans="1:13" ht="15.6" x14ac:dyDescent="0.3">
      <c r="A29" t="s">
        <v>582</v>
      </c>
      <c r="B29" s="119" t="s">
        <v>44</v>
      </c>
      <c r="C29" s="19"/>
      <c r="D29" s="16">
        <f>COUNTA('Mepp 19C'!$C$218:$C$219)</f>
        <v>2</v>
      </c>
      <c r="E29" s="44">
        <f>COUNTIF('Mepp 19C'!$M$218:$M$219, "Not Started")</f>
        <v>0</v>
      </c>
      <c r="F29" s="45">
        <f>COUNTIF('Mepp 19C'!$M$218:$M$219, "Pass")</f>
        <v>0</v>
      </c>
      <c r="G29" s="46">
        <f>COUNTIF('Mepp 19C'!$M$218:$M$219, "Fail")</f>
        <v>0</v>
      </c>
      <c r="H29" s="47">
        <f>COUNTIF('Mepp 19C'!$M$218:$M$219, "In Progress")</f>
        <v>0</v>
      </c>
      <c r="I29" s="47">
        <f>COUNTIF('Mepp 19C'!$M$218:$M$219, "Not Applicable")</f>
        <v>0</v>
      </c>
      <c r="J29" s="17">
        <f t="shared" si="0"/>
        <v>0</v>
      </c>
      <c r="K29" s="19"/>
      <c r="L29" s="269"/>
      <c r="M29" s="269"/>
    </row>
    <row r="30" spans="1:13" ht="15.6" x14ac:dyDescent="0.3">
      <c r="A30" t="s">
        <v>586</v>
      </c>
      <c r="B30" s="119" t="s">
        <v>585</v>
      </c>
      <c r="C30" s="19"/>
      <c r="D30" s="16">
        <f>COUNTA('Mepp 19C'!$C$221:$C$227)</f>
        <v>6</v>
      </c>
      <c r="E30" s="44">
        <f>COUNTIF('Mepp 19C'!$M$221:$M$227, "Not Started")</f>
        <v>0</v>
      </c>
      <c r="F30" s="45">
        <f>COUNTIF('Mepp 19C'!$M$221:$M$227, "Pass")</f>
        <v>0</v>
      </c>
      <c r="G30" s="46">
        <f>COUNTIF('Mepp 19C'!$M$221:$M$227, "Fail")</f>
        <v>0</v>
      </c>
      <c r="H30" s="47">
        <f>COUNTIF('Mepp 19C'!$M$221:$M$227, "In Progress")</f>
        <v>0</v>
      </c>
      <c r="I30" s="47">
        <f>COUNTIF('Mepp 19C'!$M$221:$M$227, "Not Applicable")</f>
        <v>0</v>
      </c>
      <c r="J30" s="17">
        <f t="shared" si="0"/>
        <v>0</v>
      </c>
      <c r="K30" s="19"/>
      <c r="L30" s="269"/>
      <c r="M30" s="269"/>
    </row>
    <row r="31" spans="1:13" ht="15.6" x14ac:dyDescent="0.3">
      <c r="A31" t="s">
        <v>595</v>
      </c>
      <c r="B31" s="119" t="s">
        <v>68</v>
      </c>
      <c r="C31" s="19"/>
      <c r="D31" s="16">
        <f>COUNTA('Mepp 19C'!$C$229:$C$235)</f>
        <v>7</v>
      </c>
      <c r="E31" s="44">
        <f>COUNTIF('Mepp 19C'!$M$229:$M$235, "Not Started")</f>
        <v>0</v>
      </c>
      <c r="F31" s="45">
        <f>COUNTIF('Mepp 19C'!$M$229:$M$235, "Pass")</f>
        <v>0</v>
      </c>
      <c r="G31" s="46">
        <f>COUNTIF('Mepp 19C'!$M$229:$M$235, "Fail")</f>
        <v>0</v>
      </c>
      <c r="H31" s="47">
        <f>COUNTIF('Mepp 19C'!$M$229:$M$235, "In Progress")</f>
        <v>0</v>
      </c>
      <c r="I31" s="47">
        <f>COUNTIF('Mepp 19C'!$M$229:$M$235, "Not Applicable")</f>
        <v>0</v>
      </c>
      <c r="J31" s="17">
        <f t="shared" si="0"/>
        <v>0</v>
      </c>
      <c r="K31" s="19"/>
      <c r="L31" s="269"/>
      <c r="M31" s="269"/>
    </row>
    <row r="32" spans="1:13" ht="15.6" x14ac:dyDescent="0.3">
      <c r="A32" t="s">
        <v>601</v>
      </c>
      <c r="B32" s="119" t="s">
        <v>125</v>
      </c>
      <c r="C32" s="19"/>
      <c r="D32" s="16">
        <f>COUNTA('Mepp 19C'!$C$237:$C$292)</f>
        <v>56</v>
      </c>
      <c r="E32" s="44">
        <f>COUNTIF('Mepp 19C'!$M$237:$M$292, "Not Started")</f>
        <v>0</v>
      </c>
      <c r="F32" s="45">
        <f>COUNTIF('Mepp 19C'!$M$237:$M$292, "Pass")</f>
        <v>0</v>
      </c>
      <c r="G32" s="46">
        <f>COUNTIF('Mepp 19C'!$M$237:$M$292, "Fail")</f>
        <v>0</v>
      </c>
      <c r="H32" s="47">
        <f>COUNTIF('Mepp 19C'!$M$237:$M$292, "In Progress")</f>
        <v>0</v>
      </c>
      <c r="I32" s="47">
        <f>COUNTIF('Mepp 19C'!$M$237:$M$292, "Not Applicable")</f>
        <v>0</v>
      </c>
      <c r="J32" s="17">
        <f t="shared" si="0"/>
        <v>0</v>
      </c>
      <c r="K32" s="19"/>
      <c r="L32" s="269"/>
      <c r="M32" s="269"/>
    </row>
    <row r="33" spans="1:13" ht="15.6" x14ac:dyDescent="0.3">
      <c r="A33" t="s">
        <v>656</v>
      </c>
      <c r="B33" s="119" t="s">
        <v>315</v>
      </c>
      <c r="C33" s="19"/>
      <c r="D33" s="16">
        <f>COUNTA('Mepp 19C'!$C$294:$C$304)</f>
        <v>11</v>
      </c>
      <c r="E33" s="44">
        <f>COUNTIF('Mepp 19C'!$M$294:$M$304, "Not Started")</f>
        <v>0</v>
      </c>
      <c r="F33" s="45">
        <f>COUNTIF('Mepp 19C'!$M$294:$M$304, "Pass")</f>
        <v>0</v>
      </c>
      <c r="G33" s="46">
        <f>COUNTIF('Mepp 19C'!$M$294:$M$304, "Fail")</f>
        <v>0</v>
      </c>
      <c r="H33" s="47">
        <f>COUNTIF('Mepp 19C'!$M$294:$M$304, "In Progress")</f>
        <v>0</v>
      </c>
      <c r="I33" s="47">
        <f>COUNTIF('Mepp 19C'!$M$294:$M$304, "Not Applicable")</f>
        <v>0</v>
      </c>
      <c r="J33" s="17">
        <f t="shared" si="0"/>
        <v>0</v>
      </c>
      <c r="K33" s="19"/>
      <c r="L33" s="269"/>
      <c r="M33" s="269"/>
    </row>
    <row r="34" spans="1:13" ht="15.6" x14ac:dyDescent="0.3">
      <c r="A34" t="s">
        <v>675</v>
      </c>
      <c r="B34" s="119" t="s">
        <v>325</v>
      </c>
      <c r="C34" s="19"/>
      <c r="D34" s="16">
        <f>COUNTA('Mepp 19C'!$C$306:$C$308)</f>
        <v>3</v>
      </c>
      <c r="E34" s="44">
        <f>COUNTIF('Mepp 19C'!$M$306:$M$308, "Not Started")</f>
        <v>0</v>
      </c>
      <c r="F34" s="45">
        <f>COUNTIF('Mepp 19C'!$M$306:$M$308, "Pass")</f>
        <v>0</v>
      </c>
      <c r="G34" s="46">
        <f>COUNTIF('Mepp 19C'!$M$306:$M$308, "Fail")</f>
        <v>0</v>
      </c>
      <c r="H34" s="47">
        <f>COUNTIF('Mepp 19C'!$M$306:$M$308, "In Progress")</f>
        <v>0</v>
      </c>
      <c r="I34" s="47">
        <f>COUNTIF('Mepp 19C'!$M$306:$M$308, "Not Applicable")</f>
        <v>0</v>
      </c>
      <c r="J34" s="17">
        <f t="shared" si="0"/>
        <v>0</v>
      </c>
      <c r="K34" s="19"/>
      <c r="L34" s="269"/>
      <c r="M34" s="269"/>
    </row>
    <row r="35" spans="1:13" ht="15.6" x14ac:dyDescent="0.3">
      <c r="A35" t="s">
        <v>679</v>
      </c>
      <c r="B35" s="119" t="s">
        <v>329</v>
      </c>
      <c r="C35" s="19"/>
      <c r="D35" s="16">
        <f>COUNTA('Mepp 19C'!$C$310:$C$315)</f>
        <v>6</v>
      </c>
      <c r="E35" s="44">
        <f>COUNTIF('Mepp 19C'!$M$310:$M$315, "Not Started")</f>
        <v>0</v>
      </c>
      <c r="F35" s="45">
        <f>COUNTIF('Mepp 19C'!$M$310:$M$315, "Pass")</f>
        <v>0</v>
      </c>
      <c r="G35" s="46">
        <f>COUNTIF('Mepp 19C'!$M$310:$M$315, "Fail")</f>
        <v>0</v>
      </c>
      <c r="H35" s="47">
        <f>COUNTIF('Mepp 19C'!$M$310:$M$315, "In Progress")</f>
        <v>0</v>
      </c>
      <c r="I35" s="47">
        <f>COUNTIF('Mepp 19C'!$M$310:$M$315, "Not Applicable")</f>
        <v>0</v>
      </c>
      <c r="J35" s="17">
        <f t="shared" si="0"/>
        <v>0</v>
      </c>
      <c r="K35" s="19"/>
      <c r="L35" s="269"/>
      <c r="M35" s="269"/>
    </row>
    <row r="36" spans="1:13" ht="15.6" x14ac:dyDescent="0.3">
      <c r="A36" t="s">
        <v>687</v>
      </c>
      <c r="B36" s="119" t="s">
        <v>686</v>
      </c>
      <c r="C36" s="19"/>
      <c r="D36" s="16">
        <f>COUNTA('Mepp 19C'!$C$317:$C$321)</f>
        <v>5</v>
      </c>
      <c r="E36" s="44">
        <f>COUNTIF('Mepp 19C'!$M$317:$M$321, "Not Started")</f>
        <v>0</v>
      </c>
      <c r="F36" s="45">
        <f>COUNTIF('Mepp 19C'!$M$317:$M$321, "Pass")</f>
        <v>0</v>
      </c>
      <c r="G36" s="46">
        <f>COUNTIF('Mepp 19C'!$M$317:$M$321, "Fail")</f>
        <v>0</v>
      </c>
      <c r="H36" s="47">
        <f>COUNTIF('Mepp 19C'!$M$317:$M$321, "In Progress")</f>
        <v>0</v>
      </c>
      <c r="I36" s="47">
        <f>COUNTIF('Mepp 19C'!$M$317:$M$321, "Not Applicable")</f>
        <v>0</v>
      </c>
      <c r="J36" s="17">
        <f t="shared" si="0"/>
        <v>0</v>
      </c>
      <c r="K36" s="19"/>
      <c r="L36" s="269"/>
      <c r="M36" s="269"/>
    </row>
    <row r="37" spans="1:13" ht="15.6" x14ac:dyDescent="0.3">
      <c r="A37" t="s">
        <v>696</v>
      </c>
      <c r="B37" s="119" t="s">
        <v>695</v>
      </c>
      <c r="C37" s="19"/>
      <c r="D37" s="16">
        <f>COUNTA('Mepp 19C'!$C$323:$C$326)</f>
        <v>4</v>
      </c>
      <c r="E37" s="44">
        <f>COUNTIF('Mepp 19C'!$M$323:$M$326, "Not Started")</f>
        <v>0</v>
      </c>
      <c r="F37" s="45">
        <f>COUNTIF('Mepp 19C'!$M$323:$M$326, "Pass")</f>
        <v>0</v>
      </c>
      <c r="G37" s="46">
        <f>COUNTIF('Mepp 19C'!$M$323:$M$326, "Fail")</f>
        <v>0</v>
      </c>
      <c r="H37" s="47">
        <f>COUNTIF('Mepp 19C'!$M$323:$M$326, "In Progress")</f>
        <v>0</v>
      </c>
      <c r="I37" s="47">
        <f>COUNTIF('Mepp 19C'!$M$323:$M$326, "Not Applicable")</f>
        <v>0</v>
      </c>
      <c r="J37" s="17">
        <f t="shared" si="0"/>
        <v>0</v>
      </c>
      <c r="K37" s="19"/>
      <c r="L37" s="269"/>
      <c r="M37" s="269"/>
    </row>
    <row r="38" spans="1:13" ht="15.6" x14ac:dyDescent="0.3">
      <c r="A38" t="s">
        <v>702</v>
      </c>
      <c r="B38" s="119" t="s">
        <v>701</v>
      </c>
      <c r="C38" s="19"/>
      <c r="D38" s="16">
        <f>COUNTA('Mepp 19C'!$C$328:$C$330)</f>
        <v>3</v>
      </c>
      <c r="E38" s="44">
        <f>COUNTIF('Mepp 19C'!$M$328:$M$330, "Not Started")</f>
        <v>0</v>
      </c>
      <c r="F38" s="45">
        <f>COUNTIF('Mepp 19C'!$M$328:$M$330, "Pass")</f>
        <v>0</v>
      </c>
      <c r="G38" s="46">
        <f>COUNTIF('Mepp 19C'!$M$328:$M$330, "Fail")</f>
        <v>0</v>
      </c>
      <c r="H38" s="47">
        <f>COUNTIF('Mepp 19C'!$M$328:$M$330, "In Progress")</f>
        <v>0</v>
      </c>
      <c r="I38" s="47">
        <f>COUNTIF('Mepp 19C'!$M$328:$M$330, "Not Applicable")</f>
        <v>0</v>
      </c>
      <c r="J38" s="17">
        <f t="shared" si="0"/>
        <v>0</v>
      </c>
      <c r="K38" s="19"/>
      <c r="L38" s="269"/>
      <c r="M38" s="269"/>
    </row>
    <row r="39" spans="1:13" ht="15.6" x14ac:dyDescent="0.3">
      <c r="A39" t="s">
        <v>706</v>
      </c>
      <c r="B39" s="119" t="s">
        <v>345</v>
      </c>
      <c r="C39" s="19"/>
      <c r="D39" s="16">
        <f>COUNTA('Mepp 19C'!$C$332:$C$334)</f>
        <v>3</v>
      </c>
      <c r="E39" s="44">
        <f>COUNTIF('Mepp 19C'!$M$332:$M$334, "Not Started")</f>
        <v>0</v>
      </c>
      <c r="F39" s="45">
        <f>COUNTIF('Mepp 19C'!$M$332:$M$334, "Pass")</f>
        <v>0</v>
      </c>
      <c r="G39" s="46">
        <f>COUNTIF('Mepp 19C'!$M$332:$M$334, "Fail")</f>
        <v>0</v>
      </c>
      <c r="H39" s="47">
        <f>COUNTIF('Mepp 19C'!$M$332:$M$334, "In Progress")</f>
        <v>0</v>
      </c>
      <c r="I39" s="47">
        <f>COUNTIF('Mepp 19C'!$M$332:$M$334, "Not Applicable")</f>
        <v>0</v>
      </c>
      <c r="J39" s="17">
        <f t="shared" si="0"/>
        <v>0</v>
      </c>
      <c r="K39" s="19"/>
      <c r="L39" s="269"/>
      <c r="M39" s="269"/>
    </row>
    <row r="40" spans="1:13" ht="15.6" x14ac:dyDescent="0.3">
      <c r="A40" t="s">
        <v>711</v>
      </c>
      <c r="B40" s="119" t="s">
        <v>710</v>
      </c>
      <c r="C40" s="19"/>
      <c r="D40" s="16">
        <f>COUNTA('Mepp 19C'!$C$336:$C$337)</f>
        <v>2</v>
      </c>
      <c r="E40" s="44">
        <f>COUNTIF('Mepp 19C'!$M$336:$M$337, "Not Started")</f>
        <v>0</v>
      </c>
      <c r="F40" s="45">
        <f>COUNTIF('Mepp 19C'!$M$336:$M$337, "Pass")</f>
        <v>0</v>
      </c>
      <c r="G40" s="46">
        <f>COUNTIF('Mepp 19C'!$M$336:$M$337, "Fail")</f>
        <v>0</v>
      </c>
      <c r="H40" s="47">
        <f>COUNTIF('Mepp 19C'!$M$336:$M$337, "In Progress")</f>
        <v>0</v>
      </c>
      <c r="I40" s="47">
        <f>COUNTIF('Mepp 19C'!$M$336:$M$337, "Not Applicable")</f>
        <v>0</v>
      </c>
      <c r="J40" s="17">
        <f t="shared" si="0"/>
        <v>0</v>
      </c>
      <c r="K40" s="19"/>
      <c r="L40" s="269"/>
      <c r="M40" s="269"/>
    </row>
    <row r="41" spans="1:13" ht="15.6" x14ac:dyDescent="0.3">
      <c r="A41" t="s">
        <v>714</v>
      </c>
      <c r="B41" s="119" t="s">
        <v>351</v>
      </c>
      <c r="C41" s="19"/>
      <c r="D41" s="16">
        <f>COUNTA('Mepp 19C'!$C$339:$C$354)</f>
        <v>16</v>
      </c>
      <c r="E41" s="44">
        <f>COUNTIF('Mepp 19C'!$M$339:$M$354, "Not Started")</f>
        <v>0</v>
      </c>
      <c r="F41" s="45">
        <f>COUNTIF('Mepp 19C'!$M$339:$M$354, "Pass")</f>
        <v>0</v>
      </c>
      <c r="G41" s="46">
        <f>COUNTIF('Mepp 19C'!$M$339:$M$354, "Fail")</f>
        <v>0</v>
      </c>
      <c r="H41" s="47">
        <f>COUNTIF('Mepp 19C'!$M$339:$M$354, "In Progress")</f>
        <v>0</v>
      </c>
      <c r="I41" s="47">
        <f>COUNTIF('Mepp 19C'!$M$339:$M$354, "Not Applicable")</f>
        <v>0</v>
      </c>
      <c r="J41" s="17">
        <f t="shared" si="0"/>
        <v>0</v>
      </c>
      <c r="K41" s="19"/>
      <c r="L41" s="269"/>
      <c r="M41" s="269"/>
    </row>
    <row r="42" spans="1:13" ht="15.6" x14ac:dyDescent="0.3">
      <c r="A42" t="s">
        <v>739</v>
      </c>
      <c r="B42" s="119" t="s">
        <v>738</v>
      </c>
      <c r="C42" s="19"/>
      <c r="D42" s="16">
        <f>COUNTA('Mepp 19C'!$C$356:$C$357)</f>
        <v>2</v>
      </c>
      <c r="E42" s="44">
        <f>COUNTIF('Mepp 19C'!$M$356:$M$357, "Not Started")</f>
        <v>0</v>
      </c>
      <c r="F42" s="45">
        <f>COUNTIF('Mepp 19C'!$M$356:$M$357, "Pass")</f>
        <v>0</v>
      </c>
      <c r="G42" s="46">
        <f>COUNTIF('Mepp 19C'!$M$356:$M$357, "Fail")</f>
        <v>0</v>
      </c>
      <c r="H42" s="47">
        <f>COUNTIF('Mepp 19C'!$M$356:$M$357, "In Progress")</f>
        <v>0</v>
      </c>
      <c r="I42" s="47">
        <f>COUNTIF('Mepp 19C'!$M$356:$M$357, "Not Applicable")</f>
        <v>0</v>
      </c>
      <c r="J42" s="17">
        <f t="shared" si="0"/>
        <v>0</v>
      </c>
      <c r="K42" s="19"/>
      <c r="L42" s="269"/>
      <c r="M42" s="269"/>
    </row>
    <row r="43" spans="1:13" ht="15.6" x14ac:dyDescent="0.3">
      <c r="A43" t="s">
        <v>743</v>
      </c>
      <c r="B43" s="119" t="s">
        <v>742</v>
      </c>
      <c r="C43" s="19"/>
      <c r="D43" s="16">
        <f>COUNTA('Mepp 19C'!$C$359:$C$360)</f>
        <v>2</v>
      </c>
      <c r="E43" s="44">
        <f>COUNTIF('Mepp 19C'!$M$359:$M$360, "Not Started")</f>
        <v>0</v>
      </c>
      <c r="F43" s="45">
        <f>COUNTIF('Mepp 19C'!$M$359:$M$360, "Pass")</f>
        <v>0</v>
      </c>
      <c r="G43" s="46">
        <f>COUNTIF('Mepp 19C'!$M$359:$M$360, "Fail")</f>
        <v>0</v>
      </c>
      <c r="H43" s="47">
        <f>COUNTIF('Mepp 19C'!$M$359:$M$360, "In Progress")</f>
        <v>0</v>
      </c>
      <c r="I43" s="47">
        <f>COUNTIF('Mepp 19C'!$M$359:$M$360, "Not Applicable")</f>
        <v>0</v>
      </c>
      <c r="J43" s="17">
        <f t="shared" si="0"/>
        <v>0</v>
      </c>
      <c r="K43" s="19"/>
      <c r="L43" s="269"/>
      <c r="M43" s="269"/>
    </row>
    <row r="44" spans="1:13" ht="15.6" x14ac:dyDescent="0.3">
      <c r="A44" t="s">
        <v>747</v>
      </c>
      <c r="B44" s="119" t="s">
        <v>746</v>
      </c>
      <c r="C44" s="19"/>
      <c r="D44" s="16">
        <f>COUNTA('Mepp 19C'!$C$362:$C$366)</f>
        <v>5</v>
      </c>
      <c r="E44" s="44">
        <f>COUNTIF('Mepp 19C'!$M$362:$M$366, "Not Started")</f>
        <v>0</v>
      </c>
      <c r="F44" s="45">
        <f>COUNTIF('Mepp 19C'!$M$362:$M$366, "Pass")</f>
        <v>0</v>
      </c>
      <c r="G44" s="46">
        <f>COUNTIF('Mepp 19C'!$M$362:$M$366, "Fail")</f>
        <v>0</v>
      </c>
      <c r="H44" s="47">
        <f>COUNTIF('Mepp 19C'!$M$362:$M$366, "In Progress")</f>
        <v>0</v>
      </c>
      <c r="I44" s="47">
        <f>COUNTIF('Mepp 19C'!$M$362:$M$366, "Not Applicable")</f>
        <v>0</v>
      </c>
      <c r="J44" s="17">
        <f t="shared" si="0"/>
        <v>0</v>
      </c>
      <c r="K44" s="19"/>
      <c r="L44" s="269"/>
      <c r="M44" s="269"/>
    </row>
    <row r="45" spans="1:13" ht="15.6" x14ac:dyDescent="0.3">
      <c r="A45" t="s">
        <v>753</v>
      </c>
      <c r="B45" s="119" t="s">
        <v>367</v>
      </c>
      <c r="C45" s="19"/>
      <c r="D45" s="16">
        <f>COUNTA('Mepp 19C'!$C$368:$C$372)</f>
        <v>5</v>
      </c>
      <c r="E45" s="44">
        <f>COUNTIF('Mepp 19C'!$M$368:$M$372, "Not Started")</f>
        <v>0</v>
      </c>
      <c r="F45" s="45">
        <f>COUNTIF('Mepp 19C'!$M$368:$M$372, "Pass")</f>
        <v>0</v>
      </c>
      <c r="G45" s="46">
        <f>COUNTIF('Mepp 19C'!$M$368:$M$372, "Fail")</f>
        <v>0</v>
      </c>
      <c r="H45" s="47">
        <f>COUNTIF('Mepp 19C'!$M$368:$M$372, "In Progress")</f>
        <v>0</v>
      </c>
      <c r="I45" s="47">
        <f>COUNTIF('Mepp 19C'!$M$368:$M$372, "Not Applicable")</f>
        <v>0</v>
      </c>
      <c r="J45" s="17">
        <f t="shared" si="0"/>
        <v>0</v>
      </c>
      <c r="K45" s="19"/>
      <c r="L45" s="269"/>
      <c r="M45" s="269"/>
    </row>
    <row r="46" spans="1:13" ht="15.6" x14ac:dyDescent="0.3">
      <c r="A46" t="s">
        <v>759</v>
      </c>
      <c r="B46" s="119" t="s">
        <v>371</v>
      </c>
      <c r="C46" s="19"/>
      <c r="D46" s="16">
        <f>COUNTA('Mepp 19C'!$C$374:$C$384)</f>
        <v>11</v>
      </c>
      <c r="E46" s="44">
        <f>COUNTIF('Mepp 19C'!$M$374:$M$384, "Not Started")</f>
        <v>0</v>
      </c>
      <c r="F46" s="45">
        <f>COUNTIF('Mepp 19C'!$M$374:$M$384, "Pass")</f>
        <v>0</v>
      </c>
      <c r="G46" s="46">
        <f>COUNTIF('Mepp 19C'!$M$374:$M$384, "Fail")</f>
        <v>0</v>
      </c>
      <c r="H46" s="47">
        <f>COUNTIF('Mepp 19C'!$M$374:$M$384, "In Progress")</f>
        <v>0</v>
      </c>
      <c r="I46" s="47">
        <f>COUNTIF('Mepp 19C'!$M$374:$M$384, "Not Applicable")</f>
        <v>0</v>
      </c>
      <c r="J46" s="17">
        <f t="shared" si="0"/>
        <v>0</v>
      </c>
      <c r="K46" s="19"/>
      <c r="L46" s="269"/>
      <c r="M46" s="269"/>
    </row>
    <row r="47" spans="1:13" ht="15.6" x14ac:dyDescent="0.3">
      <c r="A47" t="s">
        <v>771</v>
      </c>
      <c r="B47" s="119" t="s">
        <v>381</v>
      </c>
      <c r="C47" s="19"/>
      <c r="D47" s="16">
        <f>COUNTA('Mepp 19C'!$C$386:$C$393)</f>
        <v>8</v>
      </c>
      <c r="E47" s="44">
        <f>COUNTIF('Mepp 19C'!$M$386:$M$393, "Not Started")</f>
        <v>0</v>
      </c>
      <c r="F47" s="45">
        <f>COUNTIF('Mepp 19C'!$M$386:$M$393, "Pass")</f>
        <v>0</v>
      </c>
      <c r="G47" s="46">
        <f>COUNTIF('Mepp 19C'!$M$386:$M$393, "Fail")</f>
        <v>0</v>
      </c>
      <c r="H47" s="47">
        <f>COUNTIF('Mepp 19C'!$M$386:$M$393, "In Progress")</f>
        <v>0</v>
      </c>
      <c r="I47" s="47">
        <f>COUNTIF('Mepp 19C'!$M$386:$M$393, "Not Applicable")</f>
        <v>0</v>
      </c>
      <c r="J47" s="17">
        <f t="shared" si="0"/>
        <v>0</v>
      </c>
      <c r="K47" s="19"/>
      <c r="L47" s="269"/>
      <c r="M47" s="269"/>
    </row>
    <row r="48" spans="1:13" ht="15.6" x14ac:dyDescent="0.3">
      <c r="A48" t="s">
        <v>780</v>
      </c>
      <c r="B48" s="119" t="s">
        <v>390</v>
      </c>
      <c r="C48" s="19"/>
      <c r="D48" s="16">
        <f>COUNTA('Mepp 19C'!$C$395:$C$402)</f>
        <v>8</v>
      </c>
      <c r="E48" s="44">
        <f>COUNTIF('Mepp 19C'!$M$395:$M$402, "Not Started")</f>
        <v>0</v>
      </c>
      <c r="F48" s="45">
        <f>COUNTIF('Mepp 19C'!$M$395:$M$402, "Pass")</f>
        <v>0</v>
      </c>
      <c r="G48" s="46">
        <f>COUNTIF('Mepp 19C'!$M$395:$M$402, "Fail")</f>
        <v>0</v>
      </c>
      <c r="H48" s="47">
        <f>COUNTIF('Mepp 19C'!$M$395:$M$402, "In Progress")</f>
        <v>0</v>
      </c>
      <c r="I48" s="47">
        <f>COUNTIF('Mepp 19C'!$M$395:$M$402, "Not Applicable")</f>
        <v>0</v>
      </c>
      <c r="J48" s="17">
        <f t="shared" si="0"/>
        <v>0</v>
      </c>
      <c r="K48" s="19"/>
      <c r="L48" s="269"/>
      <c r="M48" s="269"/>
    </row>
    <row r="49" spans="1:13" ht="15.6" x14ac:dyDescent="0.3">
      <c r="A49" t="s">
        <v>790</v>
      </c>
      <c r="B49" s="119" t="s">
        <v>398</v>
      </c>
      <c r="C49" s="19"/>
      <c r="D49" s="16">
        <f>COUNTA('Mepp 19C'!$C$404)</f>
        <v>1</v>
      </c>
      <c r="E49" s="44">
        <f>COUNTIF('Mepp 19C'!$M$404, "Not Started")</f>
        <v>0</v>
      </c>
      <c r="F49" s="45">
        <f>COUNTIF('Mepp 19C'!$M$404, "Pass")</f>
        <v>0</v>
      </c>
      <c r="G49" s="46">
        <f>COUNTIF('Mepp 19C'!$M$404, "Fail")</f>
        <v>0</v>
      </c>
      <c r="H49" s="47">
        <f>COUNTIF('Mepp 19C'!$M$404, "In Progress")</f>
        <v>0</v>
      </c>
      <c r="I49" s="47">
        <f>COUNTIF('Mepp 19C'!$M$404, "Not Applicable")</f>
        <v>0</v>
      </c>
      <c r="J49" s="17">
        <f t="shared" si="0"/>
        <v>0</v>
      </c>
      <c r="K49" s="19"/>
      <c r="L49" s="269"/>
      <c r="M49" s="269"/>
    </row>
    <row r="50" spans="1:13" ht="15.6" x14ac:dyDescent="0.3">
      <c r="A50" t="s">
        <v>794</v>
      </c>
      <c r="B50" s="119" t="str">
        <f>'Mepp 19C'!A405</f>
        <v>Security Roles</v>
      </c>
      <c r="C50" s="19"/>
      <c r="D50" s="16">
        <f>COUNTA('Mepp 19C'!$C$406)</f>
        <v>1</v>
      </c>
      <c r="E50" s="44">
        <f>COUNTIF('Mepp 19C'!$M$406, "Not Started")</f>
        <v>0</v>
      </c>
      <c r="F50" s="45">
        <f>COUNTIF('Mepp 19C'!$M$406, "Pass")</f>
        <v>0</v>
      </c>
      <c r="G50" s="46">
        <f>COUNTIF('Mepp 19C'!$M$406, "Fail")</f>
        <v>0</v>
      </c>
      <c r="H50" s="47">
        <f>COUNTIF('Mepp 19C'!$M$406, "In Progress")</f>
        <v>0</v>
      </c>
      <c r="I50" s="47">
        <f>COUNTIF('Mepp 19C'!$M$406, "Not Applicable")</f>
        <v>0</v>
      </c>
      <c r="J50" s="17">
        <f t="shared" si="0"/>
        <v>0</v>
      </c>
      <c r="K50" s="19"/>
      <c r="L50" s="269"/>
      <c r="M50" s="269"/>
    </row>
    <row r="51" spans="1:13" ht="15.6" x14ac:dyDescent="0.3">
      <c r="A51" t="s">
        <v>800</v>
      </c>
      <c r="B51" s="127" t="s">
        <v>881</v>
      </c>
      <c r="C51" s="19"/>
      <c r="D51" s="16">
        <f>COUNTA('Mepp 19C'!$C$408:$C$415)</f>
        <v>8</v>
      </c>
      <c r="E51" s="44">
        <f>COUNTIF('Mepp 19C'!$M$408:$M$415, "Not Started")</f>
        <v>0</v>
      </c>
      <c r="F51" s="45">
        <f>COUNTIF('Mepp 19C'!$M$408:$M$415, "Pass")</f>
        <v>0</v>
      </c>
      <c r="G51" s="46">
        <f>COUNTIF('Mepp 19C'!$M$408:$M$415, "Fail")</f>
        <v>0</v>
      </c>
      <c r="H51" s="47">
        <f>COUNTIF('Mepp 19C'!$M$408:$M$415, "In Progress")</f>
        <v>0</v>
      </c>
      <c r="I51" s="47">
        <f>COUNTIF('Mepp 19C'!$M$408:$M$415, "Not Applicable")</f>
        <v>0</v>
      </c>
      <c r="J51" s="17">
        <f t="shared" si="0"/>
        <v>0</v>
      </c>
      <c r="K51" s="19"/>
      <c r="L51" s="269"/>
      <c r="M51" s="269"/>
    </row>
    <row r="52" spans="1:13" ht="15.6" x14ac:dyDescent="0.3">
      <c r="A52" t="s">
        <v>818</v>
      </c>
      <c r="B52" s="129" t="s">
        <v>817</v>
      </c>
      <c r="C52" s="19"/>
      <c r="D52" s="16">
        <f>COUNTA('Mepp 19C'!$C$417:$C$421)</f>
        <v>5</v>
      </c>
      <c r="E52" s="44">
        <f>COUNTIF('Mepp 19C'!$M$417:$M$421, "Not Started")</f>
        <v>0</v>
      </c>
      <c r="F52" s="45">
        <f>COUNTIF('Mepp 19C'!$M$417:$M$421, "Pass")</f>
        <v>0</v>
      </c>
      <c r="G52" s="46">
        <f>COUNTIF('Mepp 19C'!$M$417:$M$421, "Fail")</f>
        <v>0</v>
      </c>
      <c r="H52" s="47">
        <f>COUNTIF('Mepp 19C'!$M$417:$M$421, "In Progress")</f>
        <v>0</v>
      </c>
      <c r="I52" s="47">
        <f>COUNTIF('Mepp 19C'!$M$417:$M$421, "Not Applicable")</f>
        <v>0</v>
      </c>
      <c r="J52" s="17">
        <f t="shared" si="0"/>
        <v>0</v>
      </c>
      <c r="K52" s="19"/>
      <c r="L52" s="269"/>
      <c r="M52" s="269"/>
    </row>
    <row r="53" spans="1:13" ht="15.6" x14ac:dyDescent="0.3">
      <c r="A53" t="s">
        <v>835</v>
      </c>
      <c r="B53" s="268" t="s">
        <v>830</v>
      </c>
      <c r="C53" s="19"/>
      <c r="D53" s="16">
        <f>COUNTA('Mepp 19C'!$C$423:$C$452)</f>
        <v>30</v>
      </c>
      <c r="E53" s="44">
        <f>COUNTIF('Mepp 19C'!$M$423:$M$452, "Not Started")</f>
        <v>0</v>
      </c>
      <c r="F53" s="45">
        <f>COUNTIF('Mepp 19C'!$M$423:$M$452, "Pass")</f>
        <v>0</v>
      </c>
      <c r="G53" s="46">
        <f>COUNTIF('Mepp 19C'!$M$423:$M$452, "Fail")</f>
        <v>0</v>
      </c>
      <c r="H53" s="47">
        <f>COUNTIF('Mepp 19C'!$M$423:$M$452, "In Progress")</f>
        <v>0</v>
      </c>
      <c r="I53" s="47">
        <f>COUNTIF('Mepp 19C'!$M$423:$M$452, "Not Applicable")</f>
        <v>0</v>
      </c>
      <c r="J53" s="17">
        <f t="shared" si="0"/>
        <v>0</v>
      </c>
      <c r="K53" s="19"/>
      <c r="L53" s="269"/>
      <c r="M53" s="269"/>
    </row>
    <row r="54" spans="1:13" ht="18.600000000000001" thickBot="1" x14ac:dyDescent="0.4">
      <c r="B54" s="20" t="s">
        <v>827</v>
      </c>
      <c r="C54" s="21"/>
      <c r="D54" s="48">
        <f t="shared" ref="D54:I54" si="1">SUM(D8:D53)</f>
        <v>401</v>
      </c>
      <c r="E54" s="48">
        <f t="shared" si="1"/>
        <v>0</v>
      </c>
      <c r="F54" s="48">
        <f t="shared" si="1"/>
        <v>0</v>
      </c>
      <c r="G54" s="48">
        <f t="shared" si="1"/>
        <v>0</v>
      </c>
      <c r="H54" s="48">
        <f t="shared" si="1"/>
        <v>0</v>
      </c>
      <c r="I54" s="48">
        <f t="shared" si="1"/>
        <v>0</v>
      </c>
      <c r="J54" s="49">
        <f>AVERAGE(J8:J53)</f>
        <v>0</v>
      </c>
      <c r="K54" s="21"/>
    </row>
    <row r="55" spans="1:13" ht="15.6" x14ac:dyDescent="0.3">
      <c r="B55" s="6"/>
      <c r="C55" s="6"/>
      <c r="D55" s="14"/>
      <c r="E55" s="14"/>
      <c r="F55" s="14"/>
      <c r="G55" s="14"/>
      <c r="H55" s="14"/>
      <c r="I55" s="14"/>
      <c r="J55" s="14"/>
      <c r="K55" s="14"/>
    </row>
    <row r="58" spans="1:13" ht="15" thickBot="1" x14ac:dyDescent="0.35">
      <c r="B58" s="3"/>
      <c r="C58" s="3"/>
    </row>
    <row r="59" spans="1:13" ht="15.6" x14ac:dyDescent="0.3">
      <c r="B59" s="219" t="s">
        <v>25</v>
      </c>
      <c r="C59" s="220"/>
      <c r="D59" s="221" t="s">
        <v>26</v>
      </c>
      <c r="E59" s="222"/>
    </row>
    <row r="60" spans="1:13" ht="15.6" x14ac:dyDescent="0.3">
      <c r="B60" s="223" t="s">
        <v>27</v>
      </c>
      <c r="C60" s="224"/>
      <c r="D60" s="274"/>
      <c r="E60" s="225"/>
    </row>
    <row r="61" spans="1:13" ht="15.6" x14ac:dyDescent="0.3">
      <c r="B61" s="223" t="s">
        <v>28</v>
      </c>
      <c r="C61" s="224"/>
      <c r="D61" s="271"/>
      <c r="E61" s="226"/>
    </row>
    <row r="62" spans="1:13" ht="15.6" x14ac:dyDescent="0.3">
      <c r="B62" s="223" t="s">
        <v>29</v>
      </c>
      <c r="C62" s="224"/>
      <c r="D62" s="227">
        <v>44788</v>
      </c>
      <c r="E62" s="228"/>
    </row>
    <row r="63" spans="1:13" ht="15" thickBot="1" x14ac:dyDescent="0.35">
      <c r="B63" s="229"/>
      <c r="C63" s="229"/>
      <c r="D63" s="229"/>
      <c r="E63" s="229"/>
      <c r="F63" s="229"/>
      <c r="G63" s="229"/>
      <c r="H63" s="229"/>
      <c r="I63" s="229"/>
      <c r="J63" s="229"/>
      <c r="K63" s="229"/>
    </row>
    <row r="64" spans="1:13" ht="29.4" thickBot="1" x14ac:dyDescent="0.35">
      <c r="B64" s="230" t="s">
        <v>30</v>
      </c>
      <c r="C64" s="231"/>
      <c r="D64" s="232" t="s">
        <v>31</v>
      </c>
      <c r="E64" s="233" t="s">
        <v>15</v>
      </c>
      <c r="F64" s="234" t="s">
        <v>1</v>
      </c>
      <c r="G64" s="235" t="s">
        <v>3</v>
      </c>
      <c r="H64" s="235" t="s">
        <v>16</v>
      </c>
      <c r="I64" s="235" t="s">
        <v>2</v>
      </c>
      <c r="J64" s="235" t="s">
        <v>32</v>
      </c>
      <c r="K64" s="231"/>
    </row>
    <row r="65" spans="1:11" ht="15.6" x14ac:dyDescent="0.3">
      <c r="A65" t="s">
        <v>90</v>
      </c>
      <c r="B65" s="236" t="s">
        <v>8</v>
      </c>
      <c r="C65" s="231"/>
      <c r="D65" s="237">
        <f>COUNTA('PROC E to E'!$C$2:$C$26)</f>
        <v>25</v>
      </c>
      <c r="E65" s="238" t="e">
        <f>COUNTIF('PROC E to E'!#REF!, "Not Started")</f>
        <v>#REF!</v>
      </c>
      <c r="F65" s="239" t="e">
        <f>COUNTIF('PROC E to E'!#REF!, "Pass")</f>
        <v>#REF!</v>
      </c>
      <c r="G65" s="240" t="e">
        <f>COUNTIF('PROC E to E'!#REF!, "Fail")</f>
        <v>#REF!</v>
      </c>
      <c r="H65" s="241" t="e">
        <f>COUNTIF('PROC E to E'!#REF!, "In Progress")</f>
        <v>#REF!</v>
      </c>
      <c r="I65" s="241" t="e">
        <f>COUNTIF('PROC E to E'!#REF!, "Not Applicable")</f>
        <v>#REF!</v>
      </c>
      <c r="J65" s="242" t="e">
        <f t="shared" ref="J65:J107" si="2">(F65+G65+I65)/D65</f>
        <v>#REF!</v>
      </c>
      <c r="K65" s="243"/>
    </row>
    <row r="66" spans="1:11" ht="15.6" x14ac:dyDescent="0.3">
      <c r="A66" t="s">
        <v>91</v>
      </c>
      <c r="B66" s="251" t="s">
        <v>48</v>
      </c>
      <c r="C66" s="243"/>
      <c r="D66" s="237">
        <f>COUNTA('PROC E to E'!$C$28:$C$50)</f>
        <v>23</v>
      </c>
      <c r="E66" s="238" t="e">
        <f>COUNTIF('PROC E to E'!#REF!, "Not Started")</f>
        <v>#REF!</v>
      </c>
      <c r="F66" s="239" t="e">
        <f>COUNTIF('PROC E to E'!#REF!, "Pass")</f>
        <v>#REF!</v>
      </c>
      <c r="G66" s="240" t="e">
        <f>COUNTIF('PROC E to E'!#REF!, "Fail")</f>
        <v>#REF!</v>
      </c>
      <c r="H66" s="241" t="e">
        <f>COUNTIF('PROC E to E'!#REF!, "In Progress")</f>
        <v>#REF!</v>
      </c>
      <c r="I66" s="241" t="e">
        <f>COUNTIF('PROC E to E'!#REF!, "Not Applicable")</f>
        <v>#REF!</v>
      </c>
      <c r="J66" s="242" t="e">
        <f t="shared" si="2"/>
        <v>#REF!</v>
      </c>
      <c r="K66" s="243"/>
    </row>
    <row r="67" spans="1:11" ht="15.6" x14ac:dyDescent="0.3">
      <c r="A67" t="s">
        <v>92</v>
      </c>
      <c r="B67" s="236" t="s">
        <v>10</v>
      </c>
      <c r="C67" s="243"/>
      <c r="D67" s="237">
        <f>COUNTA('PROC E to E'!$C$52:$C$52)</f>
        <v>1</v>
      </c>
      <c r="E67" s="238" t="e">
        <f>COUNTIF('PROC E to E'!#REF!, "Not Started")</f>
        <v>#REF!</v>
      </c>
      <c r="F67" s="239" t="e">
        <f>COUNTIF('PROC E to E'!#REF!, "Pass")</f>
        <v>#REF!</v>
      </c>
      <c r="G67" s="240" t="e">
        <f>COUNTIF('PROC E to E'!#REF!, "Fail")</f>
        <v>#REF!</v>
      </c>
      <c r="H67" s="241" t="e">
        <f>COUNTIF('PROC E to E'!#REF!, "In Progress")</f>
        <v>#REF!</v>
      </c>
      <c r="I67" s="241" t="e">
        <f>COUNTIF('PROC E to E'!#REF!, "Not Applicable")</f>
        <v>#REF!</v>
      </c>
      <c r="J67" s="242" t="e">
        <f t="shared" si="2"/>
        <v>#REF!</v>
      </c>
      <c r="K67" s="243"/>
    </row>
    <row r="68" spans="1:11" ht="15.6" x14ac:dyDescent="0.3">
      <c r="A68" t="s">
        <v>93</v>
      </c>
      <c r="B68" s="236" t="s">
        <v>797</v>
      </c>
      <c r="C68" s="19"/>
      <c r="D68" s="237">
        <f>COUNTA('PROC E to E'!$C$53:$C$66)</f>
        <v>14</v>
      </c>
      <c r="E68" s="238" t="e">
        <f>COUNTIF('PROC E to E'!#REF!, "Not Started")</f>
        <v>#REF!</v>
      </c>
      <c r="F68" s="239" t="e">
        <f>COUNTIF('PROC E to E'!#REF!, "Pass")</f>
        <v>#REF!</v>
      </c>
      <c r="G68" s="240" t="e">
        <f>COUNTIF('PROC E to E'!#REF!, "Fail")</f>
        <v>#REF!</v>
      </c>
      <c r="H68" s="241" t="e">
        <f>COUNTIF('PROC E to E'!#REF!, "In Progress")</f>
        <v>#REF!</v>
      </c>
      <c r="I68" s="241" t="e">
        <f>COUNTIF('PROC E to E'!#REF!, "Not Applicable")</f>
        <v>#REF!</v>
      </c>
      <c r="J68" s="242" t="e">
        <f t="shared" si="2"/>
        <v>#REF!</v>
      </c>
      <c r="K68" s="19"/>
    </row>
    <row r="69" spans="1:11" ht="15.6" x14ac:dyDescent="0.3">
      <c r="A69" t="s">
        <v>94</v>
      </c>
      <c r="B69" s="251" t="s">
        <v>798</v>
      </c>
      <c r="C69" s="19"/>
      <c r="D69" s="237">
        <f>COUNTA('PROC E to E'!$C$67:$C$71)</f>
        <v>5</v>
      </c>
      <c r="E69" s="238" t="e">
        <f>COUNTIF('PROC E to E'!#REF!, "Not Started")</f>
        <v>#REF!</v>
      </c>
      <c r="F69" s="239" t="e">
        <f>COUNTIF('PROC E to E'!#REF!, "Pass")</f>
        <v>#REF!</v>
      </c>
      <c r="G69" s="240" t="e">
        <f>COUNTIF('PROC E to E'!#REF!, "Fail")</f>
        <v>#REF!</v>
      </c>
      <c r="H69" s="241" t="e">
        <f>COUNTIF('PROC E to E'!#REF!, "In Progress")</f>
        <v>#REF!</v>
      </c>
      <c r="I69" s="241" t="e">
        <f>COUNTIF('PROC E to E'!#REF!, "Not Applicable")</f>
        <v>#REF!</v>
      </c>
      <c r="J69" s="242" t="e">
        <f t="shared" si="2"/>
        <v>#REF!</v>
      </c>
      <c r="K69" s="19"/>
    </row>
    <row r="70" spans="1:11" ht="15.6" x14ac:dyDescent="0.3">
      <c r="A70" t="s">
        <v>95</v>
      </c>
      <c r="B70" s="236" t="s">
        <v>420</v>
      </c>
      <c r="C70" s="19"/>
      <c r="D70" s="237">
        <f>COUNTA('PROC E to E'!$C$72:$C$76)</f>
        <v>5</v>
      </c>
      <c r="E70" s="238" t="e">
        <f>COUNTIF('PROC E to E'!#REF!, "Not Started")</f>
        <v>#REF!</v>
      </c>
      <c r="F70" s="239" t="e">
        <f>COUNTIF('PROC E to E'!#REF!, "Pass")</f>
        <v>#REF!</v>
      </c>
      <c r="G70" s="240" t="e">
        <f>COUNTIF('PROC E to E'!#REF!, "Fail")</f>
        <v>#REF!</v>
      </c>
      <c r="H70" s="241" t="e">
        <f>COUNTIF('PROC E to E'!#REF!, "In Progress")</f>
        <v>#REF!</v>
      </c>
      <c r="I70" s="241" t="e">
        <f>COUNTIF('PROC E to E'!#REF!, "Not Applicable")</f>
        <v>#REF!</v>
      </c>
      <c r="J70" s="242" t="e">
        <f t="shared" si="2"/>
        <v>#REF!</v>
      </c>
      <c r="K70" s="19"/>
    </row>
    <row r="71" spans="1:11" ht="15.6" x14ac:dyDescent="0.3">
      <c r="A71" t="s">
        <v>96</v>
      </c>
      <c r="B71" s="236" t="s">
        <v>426</v>
      </c>
      <c r="C71" s="19"/>
      <c r="D71" s="237">
        <f>COUNTA('PROC E to E'!$C$77:$C$83)</f>
        <v>7</v>
      </c>
      <c r="E71" s="238" t="e">
        <f>COUNTIF('PROC E to E'!#REF!, "Not Started")</f>
        <v>#REF!</v>
      </c>
      <c r="F71" s="239" t="e">
        <f>COUNTIF('PROC E to E'!#REF!, "Pass")</f>
        <v>#REF!</v>
      </c>
      <c r="G71" s="240" t="e">
        <f>COUNTIF('PROC E to E'!#REF!, "Fail")</f>
        <v>#REF!</v>
      </c>
      <c r="H71" s="241" t="e">
        <f>COUNTIF('PROC E to E'!#REF!, "In Progress")</f>
        <v>#REF!</v>
      </c>
      <c r="I71" s="241" t="e">
        <f>COUNTIF('PROC E to E'!#REF!, "Not Applicable")</f>
        <v>#REF!</v>
      </c>
      <c r="J71" s="242" t="e">
        <f t="shared" si="2"/>
        <v>#REF!</v>
      </c>
      <c r="K71" s="19"/>
    </row>
    <row r="72" spans="1:11" ht="15.6" x14ac:dyDescent="0.3">
      <c r="A72" t="s">
        <v>97</v>
      </c>
      <c r="B72" s="236" t="s">
        <v>445</v>
      </c>
      <c r="C72" s="19"/>
      <c r="D72" s="237">
        <f>COUNTA('PROC E to E'!$C$87:$C$104)</f>
        <v>18</v>
      </c>
      <c r="E72" s="238" t="e">
        <f>COUNTIF('PROC E to E'!#REF!, "Not Started")</f>
        <v>#REF!</v>
      </c>
      <c r="F72" s="239" t="e">
        <f>COUNTIF('PROC E to E'!#REF!, "Pass")</f>
        <v>#REF!</v>
      </c>
      <c r="G72" s="240" t="e">
        <f>COUNTIF('PROC E to E'!#REF!, "Fail")</f>
        <v>#REF!</v>
      </c>
      <c r="H72" s="241" t="e">
        <f>COUNTIF('PROC E to E'!#REF!, "In Progress")</f>
        <v>#REF!</v>
      </c>
      <c r="I72" s="241" t="e">
        <f>COUNTIF('PROC E to E'!#REF!, "Not Applicable")</f>
        <v>#REF!</v>
      </c>
      <c r="J72" s="242" t="e">
        <f t="shared" si="2"/>
        <v>#REF!</v>
      </c>
      <c r="K72" s="19"/>
    </row>
    <row r="73" spans="1:11" ht="15.6" x14ac:dyDescent="0.3">
      <c r="A73" t="s">
        <v>98</v>
      </c>
      <c r="B73" s="236" t="s">
        <v>491</v>
      </c>
      <c r="C73" s="19"/>
      <c r="D73" s="237">
        <f>COUNTA('PROC E to E'!$C$105:$C$108)</f>
        <v>4</v>
      </c>
      <c r="E73" s="238" t="e">
        <f>COUNTIF('PROC E to E'!#REF!, "Not Started")</f>
        <v>#REF!</v>
      </c>
      <c r="F73" s="239" t="e">
        <f>COUNTIF('PROC E to E'!#REF!, "Pass")</f>
        <v>#REF!</v>
      </c>
      <c r="G73" s="240" t="e">
        <f>COUNTIF('PROC E to E'!#REF!, "Fail")</f>
        <v>#REF!</v>
      </c>
      <c r="H73" s="241" t="e">
        <f>COUNTIF('PROC E to E'!#REF!, "In Progress")</f>
        <v>#REF!</v>
      </c>
      <c r="I73" s="241" t="e">
        <f>COUNTIF('PROC E to E'!#REF!, "Not Applicable")</f>
        <v>#REF!</v>
      </c>
      <c r="J73" s="242" t="e">
        <f t="shared" si="2"/>
        <v>#REF!</v>
      </c>
      <c r="K73" s="19"/>
    </row>
    <row r="74" spans="1:11" ht="15.6" x14ac:dyDescent="0.3">
      <c r="A74" t="s">
        <v>99</v>
      </c>
      <c r="B74" s="236" t="s">
        <v>313</v>
      </c>
      <c r="C74" s="19"/>
      <c r="D74" s="237">
        <f>COUNTA('PROC E to E'!$C$109:$C$113)</f>
        <v>5</v>
      </c>
      <c r="E74" s="238" t="e">
        <f>COUNTIF('PROC E to E'!#REF!, "Not Started")</f>
        <v>#REF!</v>
      </c>
      <c r="F74" s="239" t="e">
        <f>COUNTIF('PROC E to E'!#REF!, "Pass")</f>
        <v>#REF!</v>
      </c>
      <c r="G74" s="240" t="e">
        <f>COUNTIF('PROC E to E'!#REF!, "Fail")</f>
        <v>#REF!</v>
      </c>
      <c r="H74" s="241" t="e">
        <f>COUNTIF('PROC E to E'!#REF!, "In Progress")</f>
        <v>#REF!</v>
      </c>
      <c r="I74" s="241" t="e">
        <f>COUNTIF('PROC E to E'!#REF!, "Not Applicable")</f>
        <v>#REF!</v>
      </c>
      <c r="J74" s="242" t="e">
        <f t="shared" si="2"/>
        <v>#REF!</v>
      </c>
      <c r="K74" s="19"/>
    </row>
    <row r="75" spans="1:11" ht="15.6" x14ac:dyDescent="0.3">
      <c r="A75" t="s">
        <v>100</v>
      </c>
      <c r="B75" s="236" t="s">
        <v>502</v>
      </c>
      <c r="C75" s="19"/>
      <c r="D75" s="237">
        <f>COUNTA('PROC E to E'!$C$114:$C$130)</f>
        <v>17</v>
      </c>
      <c r="E75" s="238" t="e">
        <f>COUNTIF('PROC E to E'!#REF!, "Not Started")</f>
        <v>#REF!</v>
      </c>
      <c r="F75" s="239" t="e">
        <f>COUNTIF('PROC E to E'!#REF!, "Pass")</f>
        <v>#REF!</v>
      </c>
      <c r="G75" s="240" t="e">
        <f>COUNTIF('PROC E to E'!#REF!, "Fail")</f>
        <v>#REF!</v>
      </c>
      <c r="H75" s="241" t="e">
        <f>COUNTIF('PROC E to E'!#REF!, "In Progress")</f>
        <v>#REF!</v>
      </c>
      <c r="I75" s="241" t="e">
        <f>COUNTIF('PROC E to E'!#REF!, "Not Applicable")</f>
        <v>#REF!</v>
      </c>
      <c r="J75" s="242" t="e">
        <f t="shared" si="2"/>
        <v>#REF!</v>
      </c>
      <c r="K75" s="19"/>
    </row>
    <row r="76" spans="1:11" ht="15.6" x14ac:dyDescent="0.3">
      <c r="A76" t="s">
        <v>101</v>
      </c>
      <c r="B76" s="236" t="s">
        <v>533</v>
      </c>
      <c r="C76" s="19"/>
      <c r="D76" s="237">
        <f>COUNTA('PROC E to E'!$C$131:$C$136)</f>
        <v>6</v>
      </c>
      <c r="E76" s="238" t="e">
        <f>COUNTIF('PROC E to E'!#REF!, "Not Started")</f>
        <v>#REF!</v>
      </c>
      <c r="F76" s="239" t="e">
        <f>COUNTIF('PROC E to E'!#REF!, "Pass")</f>
        <v>#REF!</v>
      </c>
      <c r="G76" s="240" t="e">
        <f>COUNTIF('PROC E to E'!#REF!, "Fail")</f>
        <v>#REF!</v>
      </c>
      <c r="H76" s="241" t="e">
        <f>COUNTIF('PROC E to E'!#REF!, "In Progress")</f>
        <v>#REF!</v>
      </c>
      <c r="I76" s="241" t="e">
        <f>COUNTIF('PROC E to E'!#REF!, "Not Applicable")</f>
        <v>#REF!</v>
      </c>
      <c r="J76" s="242" t="e">
        <f t="shared" si="2"/>
        <v>#REF!</v>
      </c>
      <c r="K76" s="19"/>
    </row>
    <row r="77" spans="1:11" ht="15.6" x14ac:dyDescent="0.3">
      <c r="A77" t="s">
        <v>102</v>
      </c>
      <c r="B77" s="236" t="s">
        <v>541</v>
      </c>
      <c r="C77" s="19"/>
      <c r="D77" s="237">
        <f>COUNTA('PROC E to E'!$C$137:$C$140)</f>
        <v>4</v>
      </c>
      <c r="E77" s="238" t="e">
        <f>COUNTIF('PROC E to E'!#REF!, "Not Started")</f>
        <v>#REF!</v>
      </c>
      <c r="F77" s="239" t="e">
        <f>COUNTIF('PROC E to E'!#REF!, "Pass")</f>
        <v>#REF!</v>
      </c>
      <c r="G77" s="240" t="e">
        <f>COUNTIF('PROC E to E'!#REF!, "Fail")</f>
        <v>#REF!</v>
      </c>
      <c r="H77" s="241" t="e">
        <f>COUNTIF('PROC E to E'!#REF!, "In Progress")</f>
        <v>#REF!</v>
      </c>
      <c r="I77" s="241" t="e">
        <f>COUNTIF('PROC E to E'!#REF!, "Not Applicable")</f>
        <v>#REF!</v>
      </c>
      <c r="J77" s="242" t="e">
        <f t="shared" si="2"/>
        <v>#REF!</v>
      </c>
      <c r="K77" s="19"/>
    </row>
    <row r="78" spans="1:11" ht="15.6" x14ac:dyDescent="0.3">
      <c r="A78" t="s">
        <v>103</v>
      </c>
      <c r="B78" s="236" t="s">
        <v>544</v>
      </c>
      <c r="C78" s="19"/>
      <c r="D78" s="237">
        <f>COUNTA('PROC E to E'!$C$141:$C$146)</f>
        <v>6</v>
      </c>
      <c r="E78" s="238" t="e">
        <f>COUNTIF('PROC E to E'!#REF!, "Not Started")</f>
        <v>#REF!</v>
      </c>
      <c r="F78" s="239" t="e">
        <f>COUNTIF('PROC E to E'!#REF!, "Pass")</f>
        <v>#REF!</v>
      </c>
      <c r="G78" s="240" t="e">
        <f>COUNTIF('PROC E to E'!#REF!, "Fail")</f>
        <v>#REF!</v>
      </c>
      <c r="H78" s="241" t="e">
        <f>COUNTIF('PROC E to E'!#REF!, "In Progress")</f>
        <v>#REF!</v>
      </c>
      <c r="I78" s="241" t="e">
        <f>COUNTIF('PROC E to E'!#REF!, "Not Applicable")</f>
        <v>#REF!</v>
      </c>
      <c r="J78" s="242" t="e">
        <f t="shared" si="2"/>
        <v>#REF!</v>
      </c>
      <c r="K78" s="19"/>
    </row>
    <row r="79" spans="1:11" ht="15.6" x14ac:dyDescent="0.3">
      <c r="A79" t="s">
        <v>104</v>
      </c>
      <c r="B79" s="251" t="s">
        <v>555</v>
      </c>
      <c r="C79" s="19"/>
      <c r="D79" s="237">
        <f>COUNTA('PROC E to E'!$C$147:$C$149)</f>
        <v>3</v>
      </c>
      <c r="E79" s="238" t="e">
        <f>COUNTIF('PROC E to E'!#REF!, "Not Started")</f>
        <v>#REF!</v>
      </c>
      <c r="F79" s="239" t="e">
        <f>COUNTIF('PROC E to E'!#REF!, "Pass")</f>
        <v>#REF!</v>
      </c>
      <c r="G79" s="240" t="e">
        <f>COUNTIF('PROC E to E'!#REF!, "Fail")</f>
        <v>#REF!</v>
      </c>
      <c r="H79" s="241" t="e">
        <f>COUNTIF('PROC E to E'!#REF!, "In Progress")</f>
        <v>#REF!</v>
      </c>
      <c r="I79" s="241" t="e">
        <f>COUNTIF('PROC E to E'!#REF!, "Not Applicable")</f>
        <v>#REF!</v>
      </c>
      <c r="J79" s="242" t="e">
        <f t="shared" si="2"/>
        <v>#REF!</v>
      </c>
      <c r="K79" s="19"/>
    </row>
    <row r="80" spans="1:11" ht="15.6" x14ac:dyDescent="0.3">
      <c r="A80" t="s">
        <v>105</v>
      </c>
      <c r="B80" s="236" t="s">
        <v>11</v>
      </c>
      <c r="C80" s="19"/>
      <c r="D80" s="237">
        <f>COUNTA('PROC E to E'!$C$150:$C$175)</f>
        <v>26</v>
      </c>
      <c r="E80" s="238" t="e">
        <f>COUNTIF('PROC E to E'!#REF!, "Not Started")</f>
        <v>#REF!</v>
      </c>
      <c r="F80" s="239" t="e">
        <f>COUNTIF('PROC E to E'!#REF!, "Pass")</f>
        <v>#REF!</v>
      </c>
      <c r="G80" s="240" t="e">
        <f>COUNTIF('PROC E to E'!#REF!, "Fail")</f>
        <v>#REF!</v>
      </c>
      <c r="H80" s="241" t="e">
        <f>COUNTIF('PROC E to E'!#REF!, "In Progress")</f>
        <v>#REF!</v>
      </c>
      <c r="I80" s="241" t="e">
        <f>COUNTIF('PROC E to E'!#REF!, "Not Applicable")</f>
        <v>#REF!</v>
      </c>
      <c r="J80" s="242" t="e">
        <f t="shared" si="2"/>
        <v>#REF!</v>
      </c>
      <c r="K80" s="19"/>
    </row>
    <row r="81" spans="1:11" ht="15.6" x14ac:dyDescent="0.3">
      <c r="A81" t="s">
        <v>106</v>
      </c>
      <c r="B81" s="236" t="s">
        <v>314</v>
      </c>
      <c r="C81" s="19"/>
      <c r="D81" s="237">
        <f>COUNTA('PROC E to E'!$C$176:$C$177)</f>
        <v>2</v>
      </c>
      <c r="E81" s="238" t="e">
        <f>COUNTIF('PROC E to E'!#REF!, "Not Started")</f>
        <v>#REF!</v>
      </c>
      <c r="F81" s="239" t="e">
        <f>COUNTIF('PROC E to E'!#REF!, "Pass")</f>
        <v>#REF!</v>
      </c>
      <c r="G81" s="240" t="e">
        <f>COUNTIF('PROC E to E'!#REF!, "Fail")</f>
        <v>#REF!</v>
      </c>
      <c r="H81" s="241" t="e">
        <f>COUNTIF('PROC E to E'!#REF!, "In Progress")</f>
        <v>#REF!</v>
      </c>
      <c r="I81" s="241" t="e">
        <f>COUNTIF('PROC E to E'!#REF!, "Not Applicable")</f>
        <v>#REF!</v>
      </c>
      <c r="J81" s="242" t="e">
        <f t="shared" si="2"/>
        <v>#REF!</v>
      </c>
      <c r="K81" s="19"/>
    </row>
    <row r="82" spans="1:11" ht="15.6" x14ac:dyDescent="0.3">
      <c r="A82" t="s">
        <v>107</v>
      </c>
      <c r="B82" s="236" t="s">
        <v>405</v>
      </c>
      <c r="C82" s="19"/>
      <c r="D82" s="237">
        <f>COUNTA('PROC E to E'!$C$178:$C$178)</f>
        <v>1</v>
      </c>
      <c r="E82" s="238" t="e">
        <f>COUNTIF('PROC E to E'!#REF!, "Not Started")</f>
        <v>#REF!</v>
      </c>
      <c r="F82" s="239" t="e">
        <f>COUNTIF('PROC E to E'!#REF!, "Pass")</f>
        <v>#REF!</v>
      </c>
      <c r="G82" s="240" t="e">
        <f>COUNTIF('PROC E to E'!#REF!, "Fail")</f>
        <v>#REF!</v>
      </c>
      <c r="H82" s="241" t="e">
        <f>COUNTIF('PROC E to E'!#REF!, "In Progress")</f>
        <v>#REF!</v>
      </c>
      <c r="I82" s="241" t="e">
        <f>COUNTIF('PROC E to E'!#REF!, "Not Applicable")</f>
        <v>#REF!</v>
      </c>
      <c r="J82" s="242" t="e">
        <f t="shared" si="2"/>
        <v>#REF!</v>
      </c>
      <c r="K82" s="19"/>
    </row>
    <row r="83" spans="1:11" ht="15.6" x14ac:dyDescent="0.3">
      <c r="A83" t="s">
        <v>108</v>
      </c>
      <c r="B83" s="236" t="s">
        <v>39</v>
      </c>
      <c r="C83" s="19"/>
      <c r="D83" s="237">
        <f>COUNTA('PROC E to E'!$C$179:$C$195)</f>
        <v>17</v>
      </c>
      <c r="E83" s="238" t="e">
        <f>COUNTIF('PROC E to E'!#REF!, "Not Started")</f>
        <v>#REF!</v>
      </c>
      <c r="F83" s="239" t="e">
        <f>COUNTIF('PROC E to E'!#REF!, "Pass")</f>
        <v>#REF!</v>
      </c>
      <c r="G83" s="240" t="e">
        <f>COUNTIF('PROC E to E'!#REF!, "Fail")</f>
        <v>#REF!</v>
      </c>
      <c r="H83" s="241" t="e">
        <f>COUNTIF('PROC E to E'!#REF!, "In Progress")</f>
        <v>#REF!</v>
      </c>
      <c r="I83" s="241" t="e">
        <f>COUNTIF('PROC E to E'!#REF!, "Not Applicable")</f>
        <v>#REF!</v>
      </c>
      <c r="J83" s="242" t="e">
        <f t="shared" si="2"/>
        <v>#REF!</v>
      </c>
      <c r="K83" s="19"/>
    </row>
    <row r="84" spans="1:11" ht="15.6" x14ac:dyDescent="0.3">
      <c r="A84" t="s">
        <v>126</v>
      </c>
      <c r="B84" s="236" t="s">
        <v>82</v>
      </c>
      <c r="C84" s="19"/>
      <c r="D84" s="237">
        <f>COUNTA('PROC E to E'!$C$196:$C$199)</f>
        <v>4</v>
      </c>
      <c r="E84" s="238" t="e">
        <f>COUNTIF('PROC E to E'!#REF!, "Not Started")</f>
        <v>#REF!</v>
      </c>
      <c r="F84" s="239" t="e">
        <f>COUNTIF('PROC E to E'!#REF!, "Pass")</f>
        <v>#REF!</v>
      </c>
      <c r="G84" s="240" t="e">
        <f>COUNTIF('PROC E to E'!#REF!, "Fail")</f>
        <v>#REF!</v>
      </c>
      <c r="H84" s="241" t="e">
        <f>COUNTIF('PROC E to E'!#REF!, "In Progress")</f>
        <v>#REF!</v>
      </c>
      <c r="I84" s="241" t="e">
        <f>COUNTIF('PROC E to E'!#REF!, "Not Applicable")</f>
        <v>#REF!</v>
      </c>
      <c r="J84" s="242" t="e">
        <f t="shared" si="2"/>
        <v>#REF!</v>
      </c>
      <c r="K84" s="19"/>
    </row>
    <row r="85" spans="1:11" ht="15.6" x14ac:dyDescent="0.3">
      <c r="A85" t="s">
        <v>316</v>
      </c>
      <c r="B85" s="236" t="s">
        <v>43</v>
      </c>
      <c r="C85" s="19"/>
      <c r="D85" s="237">
        <f>COUNTA('PROC E to E'!$C$200:$C$209)</f>
        <v>10</v>
      </c>
      <c r="E85" s="238" t="e">
        <f>COUNTIF('PROC E to E'!#REF!, "Not Started")</f>
        <v>#REF!</v>
      </c>
      <c r="F85" s="239" t="e">
        <f>COUNTIF('PROC E to E'!#REF!, "Pass")</f>
        <v>#REF!</v>
      </c>
      <c r="G85" s="240" t="e">
        <f>COUNTIF('PROC E to E'!#REF!, "Fail")</f>
        <v>#REF!</v>
      </c>
      <c r="H85" s="241" t="e">
        <f>COUNTIF('PROC E to E'!#REF!, "In Progress")</f>
        <v>#REF!</v>
      </c>
      <c r="I85" s="241" t="e">
        <f>COUNTIF('PROC E to E'!#REF!, "Not Applicable")</f>
        <v>#REF!</v>
      </c>
      <c r="J85" s="242" t="e">
        <f t="shared" si="2"/>
        <v>#REF!</v>
      </c>
      <c r="K85" s="19"/>
    </row>
    <row r="86" spans="1:11" ht="15.6" x14ac:dyDescent="0.3">
      <c r="A86" t="s">
        <v>582</v>
      </c>
      <c r="B86" s="251" t="s">
        <v>44</v>
      </c>
      <c r="C86" s="19"/>
      <c r="D86" s="237">
        <f>COUNTA('PROC E to E'!$C$210:$C$211)</f>
        <v>2</v>
      </c>
      <c r="E86" s="238" t="e">
        <f>COUNTIF('PROC E to E'!#REF!, "Not Started")</f>
        <v>#REF!</v>
      </c>
      <c r="F86" s="239" t="e">
        <f>COUNTIF('PROC E to E'!#REF!, "Pass")</f>
        <v>#REF!</v>
      </c>
      <c r="G86" s="240" t="e">
        <f>COUNTIF('PROC E to E'!#REF!, "Fail")</f>
        <v>#REF!</v>
      </c>
      <c r="H86" s="241" t="e">
        <f>COUNTIF('PROC E to E'!#REF!, "In Progress")</f>
        <v>#REF!</v>
      </c>
      <c r="I86" s="241" t="e">
        <f>COUNTIF('PROC E to E'!#REF!, "Not Applicable")</f>
        <v>#REF!</v>
      </c>
      <c r="J86" s="242" t="e">
        <f t="shared" si="2"/>
        <v>#REF!</v>
      </c>
      <c r="K86" s="19"/>
    </row>
    <row r="87" spans="1:11" ht="15.6" x14ac:dyDescent="0.3">
      <c r="A87" t="s">
        <v>586</v>
      </c>
      <c r="B87" s="236" t="s">
        <v>585</v>
      </c>
      <c r="C87" s="19"/>
      <c r="D87" s="237">
        <f>COUNTA('PROC E to E'!C212:C217)</f>
        <v>6</v>
      </c>
      <c r="E87" s="238">
        <f>COUNTIF('PROC E to E'!$C$212:$C$217, "Not Started")</f>
        <v>0</v>
      </c>
      <c r="F87" s="239" t="e">
        <f>COUNTIF('PROC E to E'!#REF!, "Pass")</f>
        <v>#REF!</v>
      </c>
      <c r="G87" s="240" t="e">
        <f>COUNTIF('PROC E to E'!#REF!, "Fail")</f>
        <v>#REF!</v>
      </c>
      <c r="H87" s="241">
        <f>COUNTIF('PROC E to E'!$C$212:$C$217, "In Progress")</f>
        <v>0</v>
      </c>
      <c r="I87" s="241">
        <f>COUNTIF('PROC E to E'!$C$212:$C$217, "Not Applicable")</f>
        <v>0</v>
      </c>
      <c r="J87" s="242" t="e">
        <f t="shared" si="2"/>
        <v>#REF!</v>
      </c>
      <c r="K87" s="19"/>
    </row>
    <row r="88" spans="1:11" ht="15.6" x14ac:dyDescent="0.3">
      <c r="A88" t="s">
        <v>595</v>
      </c>
      <c r="B88" s="236" t="s">
        <v>68</v>
      </c>
      <c r="C88" s="19"/>
      <c r="D88" s="237">
        <f>COUNTA('PROC E to E'!$C$218:$C$224)</f>
        <v>7</v>
      </c>
      <c r="E88" s="238" t="e">
        <f>COUNTIF('PROC E to E'!#REF!, "Not Started")</f>
        <v>#REF!</v>
      </c>
      <c r="F88" s="239" t="e">
        <f>COUNTIF('PROC E to E'!#REF!, "Pass")</f>
        <v>#REF!</v>
      </c>
      <c r="G88" s="240" t="e">
        <f>COUNTIF('PROC E to E'!#REF!, "Fail")</f>
        <v>#REF!</v>
      </c>
      <c r="H88" s="241" t="e">
        <f>COUNTIF('PROC E to E'!#REF!, "In Progress")</f>
        <v>#REF!</v>
      </c>
      <c r="I88" s="241" t="e">
        <f>COUNTIF('PROC E to E'!#REF!, "Not Applicable")</f>
        <v>#REF!</v>
      </c>
      <c r="J88" s="242" t="e">
        <f t="shared" si="2"/>
        <v>#REF!</v>
      </c>
      <c r="K88" s="19"/>
    </row>
    <row r="89" spans="1:11" ht="15.6" x14ac:dyDescent="0.3">
      <c r="A89" t="s">
        <v>656</v>
      </c>
      <c r="B89" s="236" t="s">
        <v>315</v>
      </c>
      <c r="C89" s="19"/>
      <c r="D89" s="237">
        <f>COUNTA('PROC E to E'!$C$225:$C$235)</f>
        <v>11</v>
      </c>
      <c r="E89" s="238" t="e">
        <f>COUNTIF('PROC E to E'!#REF!, "Not Started")</f>
        <v>#REF!</v>
      </c>
      <c r="F89" s="239" t="e">
        <f>COUNTIF('PROC E to E'!#REF!, "Pass")</f>
        <v>#REF!</v>
      </c>
      <c r="G89" s="240" t="e">
        <f>COUNTIF('PROC E to E'!#REF!, "Fail")</f>
        <v>#REF!</v>
      </c>
      <c r="H89" s="241" t="e">
        <f>COUNTIF('PROC E to E'!#REF!, "In Progress")</f>
        <v>#REF!</v>
      </c>
      <c r="I89" s="241" t="e">
        <f>COUNTIF('PROC E to E'!#REF!, "Not Applicable")</f>
        <v>#REF!</v>
      </c>
      <c r="J89" s="242" t="e">
        <f t="shared" si="2"/>
        <v>#REF!</v>
      </c>
      <c r="K89" s="19"/>
    </row>
    <row r="90" spans="1:11" ht="15.6" x14ac:dyDescent="0.3">
      <c r="A90" t="s">
        <v>675</v>
      </c>
      <c r="B90" s="236" t="s">
        <v>325</v>
      </c>
      <c r="C90" s="19"/>
      <c r="D90" s="237">
        <f>COUNTA('PROC E to E'!$C$236:$C$238)</f>
        <v>3</v>
      </c>
      <c r="E90" s="238" t="e">
        <f>COUNTIF('PROC E to E'!#REF!, "Not Started")</f>
        <v>#REF!</v>
      </c>
      <c r="F90" s="239" t="e">
        <f>COUNTIF('PROC E to E'!#REF!, "Pass")</f>
        <v>#REF!</v>
      </c>
      <c r="G90" s="240" t="e">
        <f>COUNTIF('PROC E to E'!#REF!, "Fail")</f>
        <v>#REF!</v>
      </c>
      <c r="H90" s="241" t="e">
        <f>COUNTIF('PROC E to E'!#REF!, "In Progress")</f>
        <v>#REF!</v>
      </c>
      <c r="I90" s="241" t="e">
        <f>COUNTIF('PROC E to E'!#REF!, "Not Applicable")</f>
        <v>#REF!</v>
      </c>
      <c r="J90" s="242" t="e">
        <f t="shared" si="2"/>
        <v>#REF!</v>
      </c>
      <c r="K90" s="19"/>
    </row>
    <row r="91" spans="1:11" ht="15.6" x14ac:dyDescent="0.3">
      <c r="A91" t="s">
        <v>679</v>
      </c>
      <c r="B91" s="236" t="s">
        <v>329</v>
      </c>
      <c r="C91" s="19"/>
      <c r="D91" s="237">
        <f>COUNTA('PROC E to E'!$C$239:$C$244)</f>
        <v>6</v>
      </c>
      <c r="E91" s="238" t="e">
        <f>COUNTIF('PROC E to E'!#REF!, "Not Started")</f>
        <v>#REF!</v>
      </c>
      <c r="F91" s="239" t="e">
        <f>COUNTIF('PROC E to E'!#REF!, "Pass")</f>
        <v>#REF!</v>
      </c>
      <c r="G91" s="240" t="e">
        <f>COUNTIF('PROC E to E'!#REF!, "Fail")</f>
        <v>#REF!</v>
      </c>
      <c r="H91" s="241" t="e">
        <f>COUNTIF('PROC E to E'!#REF!, "In Progress")</f>
        <v>#REF!</v>
      </c>
      <c r="I91" s="241" t="e">
        <f>COUNTIF('PROC E to E'!#REF!, "Not Applicable")</f>
        <v>#REF!</v>
      </c>
      <c r="J91" s="242" t="e">
        <f t="shared" si="2"/>
        <v>#REF!</v>
      </c>
      <c r="K91" s="19"/>
    </row>
    <row r="92" spans="1:11" ht="15.6" x14ac:dyDescent="0.3">
      <c r="A92" t="s">
        <v>687</v>
      </c>
      <c r="B92" s="236" t="s">
        <v>686</v>
      </c>
      <c r="C92" s="19"/>
      <c r="D92" s="237">
        <f>COUNTA('PROC E to E'!$C$245:$C$249)</f>
        <v>5</v>
      </c>
      <c r="E92" s="238" t="e">
        <f>COUNTIF('PROC E to E'!#REF!, "Not Started")</f>
        <v>#REF!</v>
      </c>
      <c r="F92" s="239" t="e">
        <f>COUNTIF('PROC E to E'!#REF!, "Pass")</f>
        <v>#REF!</v>
      </c>
      <c r="G92" s="240" t="e">
        <f>COUNTIF('PROC E to E'!#REF!, "Fail")</f>
        <v>#REF!</v>
      </c>
      <c r="H92" s="241" t="e">
        <f>COUNTIF('PROC E to E'!#REF!, "In Progress")</f>
        <v>#REF!</v>
      </c>
      <c r="I92" s="241" t="e">
        <f>COUNTIF('PROC E to E'!#REF!, "Not Applicable")</f>
        <v>#REF!</v>
      </c>
      <c r="J92" s="242" t="e">
        <f t="shared" si="2"/>
        <v>#REF!</v>
      </c>
      <c r="K92" s="19"/>
    </row>
    <row r="93" spans="1:11" ht="15.6" x14ac:dyDescent="0.3">
      <c r="A93" t="s">
        <v>702</v>
      </c>
      <c r="B93" s="236" t="s">
        <v>701</v>
      </c>
      <c r="C93" s="19"/>
      <c r="D93" s="237">
        <f>COUNTA('PROC E to E'!$C$250:$C$252)</f>
        <v>3</v>
      </c>
      <c r="E93" s="238" t="e">
        <f>COUNTIF('PROC E to E'!#REF!, "Not Started")</f>
        <v>#REF!</v>
      </c>
      <c r="F93" s="239" t="e">
        <f>COUNTIF('PROC E to E'!#REF!, "Pass")</f>
        <v>#REF!</v>
      </c>
      <c r="G93" s="240" t="e">
        <f>COUNTIF('PROC E to E'!#REF!, "Fail")</f>
        <v>#REF!</v>
      </c>
      <c r="H93" s="241" t="e">
        <f>COUNTIF('PROC E to E'!#REF!, "In Progress")</f>
        <v>#REF!</v>
      </c>
      <c r="I93" s="241" t="e">
        <f>COUNTIF('PROC E to E'!#REF!, "Not Applicable")</f>
        <v>#REF!</v>
      </c>
      <c r="J93" s="242" t="e">
        <f t="shared" si="2"/>
        <v>#REF!</v>
      </c>
      <c r="K93" s="19"/>
    </row>
    <row r="94" spans="1:11" ht="15.6" x14ac:dyDescent="0.3">
      <c r="A94" t="s">
        <v>706</v>
      </c>
      <c r="B94" s="236" t="s">
        <v>345</v>
      </c>
      <c r="C94" s="19"/>
      <c r="D94" s="237">
        <f>COUNTA('PROC E to E'!$C$253:$C$255)</f>
        <v>3</v>
      </c>
      <c r="E94" s="238">
        <f>COUNTIF('PROC E to E'!$C$253:$C$255, "Not Started")</f>
        <v>0</v>
      </c>
      <c r="F94" s="239" t="e">
        <f>COUNTIF('PROC E to E'!#REF!, "Pass")</f>
        <v>#REF!</v>
      </c>
      <c r="G94" s="240" t="e">
        <f>COUNTIF('PROC E to E'!#REF!, "Fail")</f>
        <v>#REF!</v>
      </c>
      <c r="H94" s="241" t="e">
        <f>COUNTIF('PROC E to E'!#REF!, "In Progress")</f>
        <v>#REF!</v>
      </c>
      <c r="I94" s="241" t="e">
        <f>COUNTIF('PROC E to E'!#REF!, "Not Applicable")</f>
        <v>#REF!</v>
      </c>
      <c r="J94" s="242" t="e">
        <f t="shared" si="2"/>
        <v>#REF!</v>
      </c>
      <c r="K94" s="19"/>
    </row>
    <row r="95" spans="1:11" ht="15.6" x14ac:dyDescent="0.3">
      <c r="A95" t="s">
        <v>711</v>
      </c>
      <c r="B95" s="236" t="s">
        <v>710</v>
      </c>
      <c r="C95" s="19"/>
      <c r="D95" s="237">
        <f>COUNTA('PROC E to E'!$C$256:$C$257)</f>
        <v>2</v>
      </c>
      <c r="E95" s="238" t="e">
        <f>COUNTIF('PROC E to E'!#REF!, "Not Started")</f>
        <v>#REF!</v>
      </c>
      <c r="F95" s="239" t="e">
        <f>COUNTIF('PROC E to E'!#REF!, "Pass")</f>
        <v>#REF!</v>
      </c>
      <c r="G95" s="240" t="e">
        <f>COUNTIF('PROC E to E'!#REF!, "Fail")</f>
        <v>#REF!</v>
      </c>
      <c r="H95" s="241" t="e">
        <f>COUNTIF('PROC E to E'!#REF!, "In Progress")</f>
        <v>#REF!</v>
      </c>
      <c r="I95" s="241" t="e">
        <f>COUNTIF('PROC E to E'!#REF!, "Not Applicable")</f>
        <v>#REF!</v>
      </c>
      <c r="J95" s="242" t="e">
        <f t="shared" si="2"/>
        <v>#REF!</v>
      </c>
      <c r="K95" s="19"/>
    </row>
    <row r="96" spans="1:11" ht="15.6" x14ac:dyDescent="0.3">
      <c r="A96" t="s">
        <v>714</v>
      </c>
      <c r="B96" s="236" t="s">
        <v>351</v>
      </c>
      <c r="C96" s="19"/>
      <c r="D96" s="237">
        <f>COUNTA('PROC E to E'!$C$258:$C$273)</f>
        <v>16</v>
      </c>
      <c r="E96" s="238" t="e">
        <f>COUNTIF('PROC E to E'!#REF!, "Not Started")</f>
        <v>#REF!</v>
      </c>
      <c r="F96" s="239" t="e">
        <f>COUNTIF('PROC E to E'!#REF!, "Pass")</f>
        <v>#REF!</v>
      </c>
      <c r="G96" s="240" t="e">
        <f>COUNTIF('PROC E to E'!#REF!, "Fail")</f>
        <v>#REF!</v>
      </c>
      <c r="H96" s="241" t="e">
        <f>COUNTIF('PROC E to E'!#REF!, "In Progress")</f>
        <v>#REF!</v>
      </c>
      <c r="I96" s="241" t="e">
        <f>COUNTIF('PROC E to E'!#REF!, "Not Applicable")</f>
        <v>#REF!</v>
      </c>
      <c r="J96" s="242" t="e">
        <f t="shared" si="2"/>
        <v>#REF!</v>
      </c>
      <c r="K96" s="19"/>
    </row>
    <row r="97" spans="1:11" ht="15.6" x14ac:dyDescent="0.3">
      <c r="A97" t="s">
        <v>739</v>
      </c>
      <c r="B97" s="236" t="s">
        <v>738</v>
      </c>
      <c r="C97" s="19"/>
      <c r="D97" s="237">
        <f>COUNTA('PROC E to E'!$C$274:$C$275)</f>
        <v>2</v>
      </c>
      <c r="E97" s="238" t="e">
        <f>COUNTIF('PROC E to E'!#REF!, "Not Started")</f>
        <v>#REF!</v>
      </c>
      <c r="F97" s="239" t="e">
        <f>COUNTIF('PROC E to E'!#REF!, "Pass")</f>
        <v>#REF!</v>
      </c>
      <c r="G97" s="240" t="e">
        <f>COUNTIF('PROC E to E'!#REF!, "Fail")</f>
        <v>#REF!</v>
      </c>
      <c r="H97" s="241" t="e">
        <f>COUNTIF('PROC E to E'!#REF!, "In Progress")</f>
        <v>#REF!</v>
      </c>
      <c r="I97" s="241" t="e">
        <f>COUNTIF('PROC E to E'!#REF!, "Not Applicable")</f>
        <v>#REF!</v>
      </c>
      <c r="J97" s="242" t="e">
        <f t="shared" si="2"/>
        <v>#REF!</v>
      </c>
      <c r="K97" s="19"/>
    </row>
    <row r="98" spans="1:11" ht="15.6" x14ac:dyDescent="0.3">
      <c r="A98" t="s">
        <v>743</v>
      </c>
      <c r="B98" s="236" t="s">
        <v>742</v>
      </c>
      <c r="C98" s="19"/>
      <c r="D98" s="237">
        <f>COUNTA('PROC E to E'!$C$276:$C$277)</f>
        <v>2</v>
      </c>
      <c r="E98" s="238" t="e">
        <f>COUNTIF('PROC E to E'!#REF!, "Not Started")</f>
        <v>#REF!</v>
      </c>
      <c r="F98" s="239" t="e">
        <f>COUNTIF('PROC E to E'!#REF!, "Pass")</f>
        <v>#REF!</v>
      </c>
      <c r="G98" s="240" t="e">
        <f>COUNTIF('PROC E to E'!#REF!, "Fail")</f>
        <v>#REF!</v>
      </c>
      <c r="H98" s="241" t="e">
        <f>COUNTIF('PROC E to E'!#REF!, "In Progress")</f>
        <v>#REF!</v>
      </c>
      <c r="I98" s="241" t="e">
        <f>COUNTIF('PROC E to E'!#REF!, "Not Applicable")</f>
        <v>#REF!</v>
      </c>
      <c r="J98" s="242" t="e">
        <f t="shared" si="2"/>
        <v>#REF!</v>
      </c>
      <c r="K98" s="19"/>
    </row>
    <row r="99" spans="1:11" ht="15.6" x14ac:dyDescent="0.3">
      <c r="A99" t="s">
        <v>747</v>
      </c>
      <c r="B99" s="236" t="s">
        <v>746</v>
      </c>
      <c r="C99" s="19"/>
      <c r="D99" s="237">
        <f>COUNTA('PROC E to E'!$C$278:$C$281)</f>
        <v>4</v>
      </c>
      <c r="E99" s="238" t="e">
        <f>COUNTIF('PROC E to E'!#REF!, "Not Started")</f>
        <v>#REF!</v>
      </c>
      <c r="F99" s="239" t="e">
        <f>COUNTIF('PROC E to E'!#REF!, "Pass")</f>
        <v>#REF!</v>
      </c>
      <c r="G99" s="240" t="e">
        <f>COUNTIF('PROC E to E'!#REF!, "Fail")</f>
        <v>#REF!</v>
      </c>
      <c r="H99" s="241" t="e">
        <f>COUNTIF('PROC E to E'!#REF!, "In Progress")</f>
        <v>#REF!</v>
      </c>
      <c r="I99" s="241" t="e">
        <f>COUNTIF('PROC E to E'!#REF!, "Not Applicable")</f>
        <v>#REF!</v>
      </c>
      <c r="J99" s="242" t="e">
        <f t="shared" si="2"/>
        <v>#REF!</v>
      </c>
      <c r="K99" s="19"/>
    </row>
    <row r="100" spans="1:11" ht="15.6" x14ac:dyDescent="0.3">
      <c r="A100" t="s">
        <v>753</v>
      </c>
      <c r="B100" s="236" t="s">
        <v>367</v>
      </c>
      <c r="C100" s="19"/>
      <c r="D100" s="237">
        <f>COUNTA('PROC E to E'!$C$282:$C$286)</f>
        <v>5</v>
      </c>
      <c r="E100" s="238" t="e">
        <f>COUNTIF('PROC E to E'!#REF!, "Not Started")</f>
        <v>#REF!</v>
      </c>
      <c r="F100" s="239" t="e">
        <f>COUNTIF('PROC E to E'!#REF!, "Pass")</f>
        <v>#REF!</v>
      </c>
      <c r="G100" s="240" t="e">
        <f>COUNTIF('PROC E to E'!#REF!, "Fail")</f>
        <v>#REF!</v>
      </c>
      <c r="H100" s="241" t="e">
        <f>COUNTIF('PROC E to E'!#REF!, "In Progress")</f>
        <v>#REF!</v>
      </c>
      <c r="I100" s="241" t="e">
        <f>COUNTIF('PROC E to E'!#REF!, "Not Applicable")</f>
        <v>#REF!</v>
      </c>
      <c r="J100" s="242" t="e">
        <f t="shared" si="2"/>
        <v>#REF!</v>
      </c>
      <c r="K100" s="19"/>
    </row>
    <row r="101" spans="1:11" ht="15.6" x14ac:dyDescent="0.3">
      <c r="A101" t="s">
        <v>759</v>
      </c>
      <c r="B101" s="236" t="s">
        <v>371</v>
      </c>
      <c r="C101" s="19"/>
      <c r="D101" s="237">
        <f>COUNTA('PROC E to E'!$C$287:$C$297)</f>
        <v>11</v>
      </c>
      <c r="E101" s="238" t="e">
        <f>COUNTIF('PROC E to E'!#REF!, "Not Started")</f>
        <v>#REF!</v>
      </c>
      <c r="F101" s="239" t="e">
        <f>COUNTIF('PROC E to E'!#REF!, "Pass")</f>
        <v>#REF!</v>
      </c>
      <c r="G101" s="240" t="e">
        <f>COUNTIF('PROC E to E'!#REF!, "Fail")</f>
        <v>#REF!</v>
      </c>
      <c r="H101" s="241" t="e">
        <f>COUNTIF('PROC E to E'!#REF!, "In Progress")</f>
        <v>#REF!</v>
      </c>
      <c r="I101" s="241" t="e">
        <f>COUNTIF('PROC E to E'!#REF!, "Not Applicable")</f>
        <v>#REF!</v>
      </c>
      <c r="J101" s="242" t="e">
        <f t="shared" si="2"/>
        <v>#REF!</v>
      </c>
      <c r="K101" s="19"/>
    </row>
    <row r="102" spans="1:11" ht="15.6" x14ac:dyDescent="0.3">
      <c r="A102" t="s">
        <v>771</v>
      </c>
      <c r="B102" s="236" t="s">
        <v>381</v>
      </c>
      <c r="C102" s="19"/>
      <c r="D102" s="237">
        <f>COUNTA('PROC E to E'!$C$298:$C$305)</f>
        <v>8</v>
      </c>
      <c r="E102" s="238" t="e">
        <f>COUNTIF('PROC E to E'!#REF!, "Not Started")</f>
        <v>#REF!</v>
      </c>
      <c r="F102" s="239" t="e">
        <f>COUNTIF('PROC E to E'!#REF!, "Pass")</f>
        <v>#REF!</v>
      </c>
      <c r="G102" s="240" t="e">
        <f>COUNTIF('PROC E to E'!#REF!, "Fail")</f>
        <v>#REF!</v>
      </c>
      <c r="H102" s="241" t="e">
        <f>COUNTIF('PROC E to E'!#REF!, "In Progress")</f>
        <v>#REF!</v>
      </c>
      <c r="I102" s="241" t="e">
        <f>COUNTIF('PROC E to E'!#REF!, "Not Applicable")</f>
        <v>#REF!</v>
      </c>
      <c r="J102" s="242" t="e">
        <f t="shared" si="2"/>
        <v>#REF!</v>
      </c>
      <c r="K102" s="19"/>
    </row>
    <row r="103" spans="1:11" ht="15.6" x14ac:dyDescent="0.3">
      <c r="A103" t="s">
        <v>780</v>
      </c>
      <c r="B103" s="236" t="s">
        <v>390</v>
      </c>
      <c r="C103" s="19"/>
      <c r="D103" s="237">
        <f>COUNTA('PROC E to E'!$C$306:$C$312)</f>
        <v>7</v>
      </c>
      <c r="E103" s="238" t="e">
        <f>COUNTIF('PROC E to E'!#REF!, "Not Started")</f>
        <v>#REF!</v>
      </c>
      <c r="F103" s="239" t="e">
        <f>COUNTIF('PROC E to E'!#REF!, "Pass")</f>
        <v>#REF!</v>
      </c>
      <c r="G103" s="240" t="e">
        <f>COUNTIF('PROC E to E'!#REF!, "Fail")</f>
        <v>#REF!</v>
      </c>
      <c r="H103" s="241" t="e">
        <f>COUNTIF('PROC E to E'!#REF!, "In Progress")</f>
        <v>#REF!</v>
      </c>
      <c r="I103" s="241" t="e">
        <f>COUNTIF('PROC E to E'!#REF!, "Not Applicable")</f>
        <v>#REF!</v>
      </c>
      <c r="J103" s="242" t="e">
        <f t="shared" si="2"/>
        <v>#REF!</v>
      </c>
      <c r="K103" s="19"/>
    </row>
    <row r="104" spans="1:11" ht="15.6" x14ac:dyDescent="0.3">
      <c r="A104" t="s">
        <v>790</v>
      </c>
      <c r="B104" s="236" t="s">
        <v>398</v>
      </c>
      <c r="C104" s="19"/>
      <c r="D104" s="237">
        <f>COUNTA('PROC E to E'!$C$313)</f>
        <v>1</v>
      </c>
      <c r="E104" s="238" t="e">
        <f>COUNTIF('PROC E to E'!#REF!, "Not Started")</f>
        <v>#REF!</v>
      </c>
      <c r="F104" s="239" t="e">
        <f>COUNTIF('PROC E to E'!#REF!, "Pass")</f>
        <v>#REF!</v>
      </c>
      <c r="G104" s="240" t="e">
        <f>COUNTIF('PROC E to E'!#REF!, "Fail")</f>
        <v>#REF!</v>
      </c>
      <c r="H104" s="241" t="e">
        <f>COUNTIF('PROC E to E'!#REF!, "In Progress")</f>
        <v>#REF!</v>
      </c>
      <c r="I104" s="241" t="e">
        <f>COUNTIF('PROC E to E'!#REF!, "Not Applicable")</f>
        <v>#REF!</v>
      </c>
      <c r="J104" s="242" t="e">
        <f t="shared" si="2"/>
        <v>#REF!</v>
      </c>
      <c r="K104" s="19"/>
    </row>
    <row r="105" spans="1:11" ht="15.6" x14ac:dyDescent="0.3">
      <c r="A105" t="s">
        <v>800</v>
      </c>
      <c r="B105" s="244" t="s">
        <v>881</v>
      </c>
      <c r="C105" s="19"/>
      <c r="D105" s="237">
        <f>COUNTA('PROC E to E'!$C$314:$C$321)</f>
        <v>8</v>
      </c>
      <c r="E105" s="238" t="e">
        <f>COUNTIF('PROC E to E'!#REF!, "Not Started")</f>
        <v>#REF!</v>
      </c>
      <c r="F105" s="239" t="e">
        <f>COUNTIF('PROC E to E'!#REF!, "Pass")</f>
        <v>#REF!</v>
      </c>
      <c r="G105" s="240" t="e">
        <f>COUNTIF('PROC E to E'!#REF!, "Fail")</f>
        <v>#REF!</v>
      </c>
      <c r="H105" s="241" t="e">
        <f>COUNTIF('PROC E to E'!#REF!, "In Progress")</f>
        <v>#REF!</v>
      </c>
      <c r="I105" s="241" t="e">
        <f>COUNTIF('PROC E to E'!#REF!, "Not Applicable")</f>
        <v>#REF!</v>
      </c>
      <c r="J105" s="242" t="e">
        <f t="shared" si="2"/>
        <v>#REF!</v>
      </c>
      <c r="K105" s="19"/>
    </row>
    <row r="106" spans="1:11" ht="15.6" x14ac:dyDescent="0.3">
      <c r="A106" t="s">
        <v>818</v>
      </c>
      <c r="B106" s="245" t="s">
        <v>817</v>
      </c>
      <c r="C106" s="19"/>
      <c r="D106" s="237">
        <f>COUNTA('PROC E to E'!$C$322:$C$326)</f>
        <v>5</v>
      </c>
      <c r="E106" s="238" t="e">
        <f>COUNTIF('PROC E to E'!#REF!, "Not Started")</f>
        <v>#REF!</v>
      </c>
      <c r="F106" s="239" t="e">
        <f>COUNTIF('PROC E to E'!#REF!, "Pass")</f>
        <v>#REF!</v>
      </c>
      <c r="G106" s="240" t="e">
        <f>COUNTIF('PROC E to E'!#REF!, "Fail")</f>
        <v>#REF!</v>
      </c>
      <c r="H106" s="241" t="e">
        <f>COUNTIF('PROC E to E'!#REF!, "In Progress")</f>
        <v>#REF!</v>
      </c>
      <c r="I106" s="241" t="e">
        <f>COUNTIF('PROC E to E'!#REF!, "Not Applicable")</f>
        <v>#REF!</v>
      </c>
      <c r="J106" s="242" t="e">
        <f t="shared" si="2"/>
        <v>#REF!</v>
      </c>
      <c r="K106" s="19"/>
    </row>
    <row r="107" spans="1:11" ht="15.6" x14ac:dyDescent="0.3">
      <c r="A107" t="s">
        <v>835</v>
      </c>
      <c r="B107" s="245" t="s">
        <v>830</v>
      </c>
      <c r="C107" s="19"/>
      <c r="D107" s="237">
        <f>COUNTA('PROC E to E'!$C$327:$C$356)</f>
        <v>30</v>
      </c>
      <c r="E107" s="238" t="e">
        <f>COUNTIF('PROC E to E'!#REF!, "Not Started")</f>
        <v>#REF!</v>
      </c>
      <c r="F107" s="239" t="e">
        <f>COUNTIF('PROC E to E'!#REF!, "Pass")</f>
        <v>#REF!</v>
      </c>
      <c r="G107" s="240" t="e">
        <f>COUNTIF('PROC E to E'!#REF!, "Fail")</f>
        <v>#REF!</v>
      </c>
      <c r="H107" s="241" t="e">
        <f>COUNTIF('PROC E to E'!#REF!, "In Progress")</f>
        <v>#REF!</v>
      </c>
      <c r="I107" s="241" t="e">
        <f>COUNTIF('PROC E to E'!#REF!, "Not Applicable")</f>
        <v>#REF!</v>
      </c>
      <c r="J107" s="242" t="e">
        <f t="shared" si="2"/>
        <v>#REF!</v>
      </c>
      <c r="K107" s="19"/>
    </row>
    <row r="108" spans="1:11" ht="18.600000000000001" thickBot="1" x14ac:dyDescent="0.4">
      <c r="B108" s="246" t="s">
        <v>827</v>
      </c>
      <c r="C108" s="21"/>
      <c r="D108" s="247">
        <f t="shared" ref="D108:I108" si="3">SUM(D65:D107)</f>
        <v>350</v>
      </c>
      <c r="E108" s="247" t="e">
        <f t="shared" si="3"/>
        <v>#REF!</v>
      </c>
      <c r="F108" s="247" t="e">
        <f t="shared" si="3"/>
        <v>#REF!</v>
      </c>
      <c r="G108" s="247" t="e">
        <f t="shared" si="3"/>
        <v>#REF!</v>
      </c>
      <c r="H108" s="247" t="e">
        <f t="shared" si="3"/>
        <v>#REF!</v>
      </c>
      <c r="I108" s="247" t="e">
        <f t="shared" si="3"/>
        <v>#REF!</v>
      </c>
      <c r="J108" s="248" t="e">
        <f>AVERAGE(J65:J107)</f>
        <v>#REF!</v>
      </c>
      <c r="K108" s="21"/>
    </row>
    <row r="109" spans="1:11" ht="15.6" x14ac:dyDescent="0.3">
      <c r="B109" s="249"/>
      <c r="C109" s="249"/>
      <c r="D109" s="250"/>
      <c r="E109" s="250"/>
      <c r="F109" s="250"/>
      <c r="G109" s="250"/>
      <c r="H109" s="250"/>
      <c r="I109" s="250"/>
      <c r="J109" s="250"/>
      <c r="K109" s="250"/>
    </row>
  </sheetData>
  <customSheetViews>
    <customSheetView guid="{978E910B-2E53-42C8-AB86-F7FE7B4EFB97}" scale="70">
      <selection activeCell="A89" sqref="A89:XFD89"/>
      <pageMargins left="0.7" right="0.7" top="0.75" bottom="0.75" header="0.3" footer="0.3"/>
      <pageSetup orientation="portrait" r:id="rId1"/>
    </customSheetView>
    <customSheetView guid="{9A395651-F888-43B1-971D-AD971463CA2B}" scale="70" hiddenRows="1">
      <selection activeCell="D59" sqref="D59"/>
      <pageMargins left="0.7" right="0.7" top="0.75" bottom="0.75" header="0.3" footer="0.3"/>
      <pageSetup orientation="portrait" r:id="rId2"/>
    </customSheetView>
    <customSheetView guid="{D41C3454-368A-48AC-A320-0CE211FABA1A}" scale="70" hiddenRows="1">
      <selection activeCell="D59" sqref="D59"/>
      <pageMargins left="0.7" right="0.7" top="0.75" bottom="0.75" header="0.3" footer="0.3"/>
      <pageSetup orientation="portrait" r:id="rId3"/>
    </customSheetView>
    <customSheetView guid="{06B6F526-39A9-4C68-AA81-B3DA77A3E417}" scale="70" topLeftCell="A45">
      <selection activeCell="A32" sqref="A32:XFD32"/>
      <pageMargins left="0.7" right="0.7" top="0.75" bottom="0.75" header="0.3" footer="0.3"/>
      <pageSetup orientation="portrait" r:id="rId4"/>
    </customSheetView>
    <customSheetView guid="{0B6B0A62-2E94-4121-B1D4-E1B39461561B}" scale="70">
      <selection activeCell="D8" sqref="D8"/>
      <pageMargins left="0.7" right="0.7" top="0.75" bottom="0.75" header="0.3" footer="0.3"/>
      <pageSetup orientation="portrait" r:id="rId5"/>
    </customSheetView>
    <customSheetView guid="{57865303-FF8C-4051-B637-DC311F943E90}" scale="70" topLeftCell="A45">
      <selection activeCell="A32" sqref="A32:XFD32"/>
      <pageMargins left="0.7" right="0.7" top="0.75" bottom="0.75" header="0.3" footer="0.3"/>
      <pageSetup orientation="portrait" r:id="rId6"/>
    </customSheetView>
    <customSheetView guid="{41B5E1E6-D81D-4418-90CF-068605595801}" scale="70" showPageBreaks="1">
      <selection activeCell="H34" sqref="H34"/>
      <pageMargins left="0.7" right="0.7" top="0.75" bottom="0.75" header="0.3" footer="0.3"/>
      <pageSetup orientation="portrait" r:id="rId7"/>
    </customSheetView>
    <customSheetView guid="{02F1DCA0-C356-49E7-A3FC-1BC0A4E710CB}" scale="70" topLeftCell="A70">
      <selection activeCell="G88" sqref="G88"/>
      <pageMargins left="0.7" right="0.7" top="0.75" bottom="0.75" header="0.3" footer="0.3"/>
      <pageSetup orientation="portrait" r:id="rId8"/>
    </customSheetView>
    <customSheetView guid="{D97FF768-193E-4E4A-8E13-0460191F6DA0}" scale="70" topLeftCell="A69">
      <selection activeCell="H53" sqref="H53"/>
      <pageMargins left="0.7" right="0.7" top="0.75" bottom="0.75" header="0.3" footer="0.3"/>
      <pageSetup orientation="portrait" r:id="rId9"/>
    </customSheetView>
    <customSheetView guid="{56D17783-CFB7-4892-B20E-C9D7BF4B61FD}" scale="70" topLeftCell="A24">
      <selection activeCell="A32" sqref="A32:XFD32"/>
      <pageMargins left="0.7" right="0.7" top="0.75" bottom="0.75" header="0.3" footer="0.3"/>
      <pageSetup orientation="portrait" r:id="rId10"/>
    </customSheetView>
    <customSheetView guid="{50E38E47-C876-4D71-966B-39A10C8344FC}" scale="70" topLeftCell="A76">
      <selection activeCell="B105" sqref="B105"/>
      <pageMargins left="0.7" right="0.7" top="0.75" bottom="0.75" header="0.3" footer="0.3"/>
      <pageSetup orientation="portrait" r:id="rId11"/>
    </customSheetView>
    <customSheetView guid="{7CF0C155-7F9D-4CDA-8F98-B3D50A9FFAC9}" scale="70">
      <selection activeCell="H34" sqref="H34"/>
      <pageMargins left="0.7" right="0.7" top="0.75" bottom="0.75" header="0.3" footer="0.3"/>
      <pageSetup orientation="portrait" r:id="rId12"/>
    </customSheetView>
    <customSheetView guid="{F1904570-663C-4DAE-A734-C61AC6A10CE9}" scale="70" topLeftCell="A24">
      <selection activeCell="A56" sqref="A56:XFD56"/>
      <pageMargins left="0.7" right="0.7" top="0.75" bottom="0.75" header="0.3" footer="0.3"/>
      <pageSetup orientation="portrait" r:id="rId13"/>
    </customSheetView>
    <customSheetView guid="{F5F241CF-4A3E-4FE9-A644-77C3CBF3BE38}" scale="70" topLeftCell="A24">
      <selection activeCell="H34" sqref="H34"/>
      <pageMargins left="0.7" right="0.7" top="0.75" bottom="0.75" header="0.3" footer="0.3"/>
      <pageSetup orientation="portrait" r:id="rId14"/>
    </customSheetView>
    <customSheetView guid="{D8FF018B-2675-473C-8F23-BC10D35CD6B5}" scale="70">
      <selection activeCell="H34" sqref="H34"/>
      <pageMargins left="0.7" right="0.7" top="0.75" bottom="0.75" header="0.3" footer="0.3"/>
      <pageSetup orientation="portrait" r:id="rId15"/>
    </customSheetView>
    <customSheetView guid="{F9C549F8-858B-424C-A00B-E89F584F456D}" scale="70" topLeftCell="A24">
      <selection activeCell="I1" sqref="I1:I1048576"/>
      <pageMargins left="0.7" right="0.7" top="0.75" bottom="0.75" header="0.3" footer="0.3"/>
      <pageSetup orientation="portrait" r:id="rId16"/>
    </customSheetView>
    <customSheetView guid="{ABFAAFE0-6146-4C45-9E69-36008DCCF455}" scale="70" topLeftCell="A24">
      <selection activeCell="I1" sqref="I1:I1048576"/>
      <pageMargins left="0.7" right="0.7" top="0.75" bottom="0.75" header="0.3" footer="0.3"/>
      <pageSetup orientation="portrait" r:id="rId17"/>
    </customSheetView>
    <customSheetView guid="{009AB0FD-D685-4BD2-905D-894644B94BC3}" scale="70" topLeftCell="A24">
      <selection activeCell="H34" sqref="H34"/>
      <pageMargins left="0.7" right="0.7" top="0.75" bottom="0.75" header="0.3" footer="0.3"/>
      <pageSetup orientation="portrait" r:id="rId18"/>
    </customSheetView>
    <customSheetView guid="{D6EB1334-DC98-4657-9EAA-21970B29091F}" scale="70">
      <selection activeCell="M45" sqref="M45"/>
      <pageMargins left="0.7" right="0.7" top="0.75" bottom="0.75" header="0.3" footer="0.3"/>
      <pageSetup orientation="portrait" r:id="rId19"/>
    </customSheetView>
    <customSheetView guid="{D7EF8DBE-C867-4E82-ABFE-ED0D914BC085}" scale="70" topLeftCell="A13">
      <selection activeCell="A51" sqref="A51:XFD51"/>
      <pageMargins left="0.7" right="0.7" top="0.75" bottom="0.75" header="0.3" footer="0.3"/>
      <pageSetup orientation="portrait" r:id="rId20"/>
    </customSheetView>
    <customSheetView guid="{371DCA25-3BEB-475B-ACED-45DCA1917255}" scale="70">
      <selection activeCell="H34" sqref="H34"/>
      <pageMargins left="0.7" right="0.7" top="0.75" bottom="0.75" header="0.3" footer="0.3"/>
      <pageSetup orientation="portrait" r:id="rId21"/>
    </customSheetView>
    <customSheetView guid="{3D0F17A1-A124-4BB4-96D5-608B2620097B}" scale="70" topLeftCell="A10">
      <selection activeCell="J33" sqref="J33"/>
      <pageMargins left="0.7" right="0.7" top="0.75" bottom="0.75" header="0.3" footer="0.3"/>
      <pageSetup orientation="portrait" r:id="rId22"/>
    </customSheetView>
    <customSheetView guid="{C8CBBAB8-31BB-4568-82CC-E8EA988FDCC8}" scale="70" topLeftCell="A24">
      <selection activeCell="A56" sqref="A56:XFD56"/>
      <pageMargins left="0.7" right="0.7" top="0.75" bottom="0.75" header="0.3" footer="0.3"/>
      <pageSetup orientation="portrait" r:id="rId23"/>
    </customSheetView>
    <customSheetView guid="{9172CE8C-EB5C-49AA-8A85-986A9524A36A}" scale="70" topLeftCell="A24">
      <selection activeCell="H34" sqref="H34"/>
      <pageMargins left="0.7" right="0.7" top="0.75" bottom="0.75" header="0.3" footer="0.3"/>
      <pageSetup orientation="portrait" r:id="rId24"/>
    </customSheetView>
    <customSheetView guid="{BAA648AC-56B1-489E-8189-CBF76C9134BC}" scale="70" topLeftCell="A24">
      <selection activeCell="A32" sqref="A32:XFD32"/>
      <pageMargins left="0.7" right="0.7" top="0.75" bottom="0.75" header="0.3" footer="0.3"/>
      <pageSetup orientation="portrait" r:id="rId25"/>
    </customSheetView>
    <customSheetView guid="{F0C40752-745E-4687-A8E2-1DE49D22D325}" scale="70">
      <selection activeCell="A89" sqref="A89:XFD89"/>
      <pageMargins left="0.7" right="0.7" top="0.75" bottom="0.75" header="0.3" footer="0.3"/>
      <pageSetup orientation="portrait" r:id="rId26"/>
    </customSheetView>
    <customSheetView guid="{6728A155-0923-4192-A071-482FC8A6D609}" scale="70" topLeftCell="A45">
      <selection activeCell="A32" sqref="A32:XFD32"/>
      <pageMargins left="0.7" right="0.7" top="0.75" bottom="0.75" header="0.3" footer="0.3"/>
      <pageSetup orientation="portrait" r:id="rId27"/>
    </customSheetView>
    <customSheetView guid="{8F90114D-E4B8-4061-8C15-46AF72F71CD9}" scale="70">
      <selection activeCell="A32" sqref="A32:XFD32"/>
      <pageMargins left="0.7" right="0.7" top="0.75" bottom="0.75" header="0.3" footer="0.3"/>
      <pageSetup orientation="portrait" r:id="rId28"/>
    </customSheetView>
    <customSheetView guid="{1B097AA2-400F-41D3-950E-4C056858C068}" scale="70">
      <selection activeCell="D65" sqref="D65"/>
      <pageMargins left="0.7" right="0.7" top="0.75" bottom="0.75" header="0.3" footer="0.3"/>
      <pageSetup orientation="portrait" r:id="rId29"/>
    </customSheetView>
  </customSheetViews>
  <mergeCells count="6">
    <mergeCell ref="D2:E2"/>
    <mergeCell ref="D3:E3"/>
    <mergeCell ref="D4:E4"/>
    <mergeCell ref="D5:E5"/>
    <mergeCell ref="B6:C6"/>
    <mergeCell ref="D6:K6"/>
  </mergeCells>
  <pageMargins left="0.7" right="0.7" top="0.75" bottom="0.75" header="0.3" footer="0.3"/>
  <pageSetup orientation="portrait"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40B8F-171A-40A8-8DC0-8F5A7CF311E3}">
  <dimension ref="B3:F11"/>
  <sheetViews>
    <sheetView workbookViewId="0">
      <selection activeCell="C7" sqref="C7"/>
    </sheetView>
  </sheetViews>
  <sheetFormatPr defaultRowHeight="14.4" x14ac:dyDescent="0.3"/>
  <cols>
    <col min="2" max="2" width="14.6640625" bestFit="1" customWidth="1"/>
    <col min="3" max="4" width="8.33203125" bestFit="1" customWidth="1"/>
  </cols>
  <sheetData>
    <row r="3" spans="2:6" x14ac:dyDescent="0.3">
      <c r="B3" t="s">
        <v>1084</v>
      </c>
    </row>
    <row r="4" spans="2:6" ht="15" thickBot="1" x14ac:dyDescent="0.35">
      <c r="B4" s="281" t="s">
        <v>993</v>
      </c>
      <c r="C4" s="281" t="s">
        <v>994</v>
      </c>
      <c r="D4" s="281" t="s">
        <v>995</v>
      </c>
    </row>
    <row r="5" spans="2:6" ht="15" thickTop="1" x14ac:dyDescent="0.3">
      <c r="B5" s="282" t="s">
        <v>15</v>
      </c>
      <c r="C5" s="282">
        <f>SUM(COUNTIFS('PROC E to E'!F2:F356,{"Not Started"}))</f>
        <v>5</v>
      </c>
      <c r="D5" s="283">
        <f>SUM(C5/C11)*100</f>
        <v>1.4084507042253522</v>
      </c>
      <c r="F5" t="s">
        <v>1069</v>
      </c>
    </row>
    <row r="6" spans="2:6" x14ac:dyDescent="0.3">
      <c r="B6" s="284" t="s">
        <v>16</v>
      </c>
      <c r="C6" s="282">
        <f>SUM(COUNTIFS('PROC E to E'!F2:F356,{"In Progress"}))</f>
        <v>18</v>
      </c>
      <c r="D6" s="283">
        <f>SUM(C6/C11)*100</f>
        <v>5.070422535211268</v>
      </c>
      <c r="F6" s="296">
        <f>D5+D6</f>
        <v>6.47887323943662</v>
      </c>
    </row>
    <row r="7" spans="2:6" x14ac:dyDescent="0.3">
      <c r="B7" s="284" t="s">
        <v>996</v>
      </c>
      <c r="C7" s="282">
        <f>SUM(COUNTIFS('PROC E to E'!$F$2:$F$356,{"Passed"}))</f>
        <v>300</v>
      </c>
      <c r="D7" s="283">
        <f>SUM(C7/C11)*100</f>
        <v>84.507042253521121</v>
      </c>
    </row>
    <row r="8" spans="2:6" x14ac:dyDescent="0.3">
      <c r="B8" s="284" t="s">
        <v>997</v>
      </c>
      <c r="C8" s="282">
        <f>SUM(COUNTIFS('PROC E to E'!$F$2:$F$356,{"Failed"}))</f>
        <v>1</v>
      </c>
      <c r="D8" s="285">
        <f>SUM(C8/C11)*100</f>
        <v>0.28169014084507044</v>
      </c>
      <c r="F8" t="s">
        <v>1070</v>
      </c>
    </row>
    <row r="9" spans="2:6" x14ac:dyDescent="0.3">
      <c r="B9" s="286" t="s">
        <v>2</v>
      </c>
      <c r="C9" s="282">
        <f>SUM(COUNTIFS('PROC E to E'!$F$2:$F$356,{"Not Applicable"}))</f>
        <v>24</v>
      </c>
      <c r="D9" s="285">
        <f>SUM(C9/C11)*100</f>
        <v>6.7605633802816891</v>
      </c>
      <c r="F9" s="296">
        <f>D7+D8+D9+D10</f>
        <v>93.521126760563376</v>
      </c>
    </row>
    <row r="10" spans="2:6" ht="15" thickBot="1" x14ac:dyDescent="0.35">
      <c r="B10" s="287" t="s">
        <v>83</v>
      </c>
      <c r="C10" s="287">
        <f>SUM(COUNTIFS('PROC E to E'!$F$2:$F$356,{"Blocked"}))</f>
        <v>7</v>
      </c>
      <c r="D10" s="288">
        <f>SUM(C10/C11)*100</f>
        <v>1.971830985915493</v>
      </c>
    </row>
    <row r="11" spans="2:6" ht="15" thickTop="1" x14ac:dyDescent="0.3">
      <c r="B11" s="282" t="s">
        <v>998</v>
      </c>
      <c r="C11" s="289">
        <f>SUM(C5:C10)</f>
        <v>355</v>
      </c>
      <c r="D11" s="283">
        <f>SUM(D5:D10)</f>
        <v>100</v>
      </c>
    </row>
  </sheetData>
  <customSheetViews>
    <customSheetView guid="{978E910B-2E53-42C8-AB86-F7FE7B4EFB97}">
      <selection activeCell="E28" sqref="E28:E29"/>
      <pageMargins left="0.7" right="0.7" top="0.75" bottom="0.75" header="0.3" footer="0.3"/>
    </customSheetView>
    <customSheetView guid="{9A395651-F888-43B1-971D-AD971463CA2B}">
      <selection activeCell="D36" sqref="D36"/>
      <pageMargins left="0.7" right="0.7" top="0.75" bottom="0.75" header="0.3" footer="0.3"/>
    </customSheetView>
    <customSheetView guid="{D41C3454-368A-48AC-A320-0CE211FABA1A}">
      <selection activeCell="D5" sqref="D5"/>
      <pageMargins left="0.7" right="0.7" top="0.75" bottom="0.75" header="0.3" footer="0.3"/>
    </customSheetView>
    <customSheetView guid="{06B6F526-39A9-4C68-AA81-B3DA77A3E417}">
      <selection activeCell="C11" sqref="C11"/>
      <pageMargins left="0.7" right="0.7" top="0.75" bottom="0.75" header="0.3" footer="0.3"/>
    </customSheetView>
    <customSheetView guid="{0B6B0A62-2E94-4121-B1D4-E1B39461561B}">
      <selection activeCell="J12" sqref="J12"/>
      <pageMargins left="0.7" right="0.7" top="0.75" bottom="0.75" header="0.3" footer="0.3"/>
    </customSheetView>
    <customSheetView guid="{57865303-FF8C-4051-B637-DC311F943E90}">
      <selection activeCell="C11" sqref="C11"/>
      <pageMargins left="0.7" right="0.7" top="0.75" bottom="0.75" header="0.3" footer="0.3"/>
    </customSheetView>
    <customSheetView guid="{41B5E1E6-D81D-4418-90CF-068605595801}">
      <selection activeCell="C11" sqref="C11"/>
      <pageMargins left="0.7" right="0.7" top="0.75" bottom="0.75" header="0.3" footer="0.3"/>
    </customSheetView>
    <customSheetView guid="{F0C40752-745E-4687-A8E2-1DE49D22D325}" topLeftCell="A4">
      <selection activeCell="E28" sqref="E28:E29"/>
      <pageMargins left="0.7" right="0.7" top="0.75" bottom="0.75" header="0.3" footer="0.3"/>
    </customSheetView>
    <customSheetView guid="{6728A155-0923-4192-A071-482FC8A6D609}">
      <selection activeCell="S16" sqref="S16"/>
      <pageMargins left="0.7" right="0.7" top="0.75" bottom="0.75" header="0.3" footer="0.3"/>
    </customSheetView>
    <customSheetView guid="{8F90114D-E4B8-4061-8C15-46AF72F71CD9}">
      <selection activeCell="C11" sqref="C11"/>
      <pageMargins left="0.7" right="0.7" top="0.75" bottom="0.75" header="0.3" footer="0.3"/>
    </customSheetView>
    <customSheetView guid="{1B097AA2-400F-41D3-950E-4C056858C068}">
      <selection activeCell="C7" sqref="C7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98"/>
  <sheetViews>
    <sheetView tabSelected="1" topLeftCell="B1" zoomScale="85" zoomScaleNormal="100" workbookViewId="0">
      <selection activeCell="D4" sqref="D4"/>
    </sheetView>
  </sheetViews>
  <sheetFormatPr defaultColWidth="9.44140625" defaultRowHeight="14.4" x14ac:dyDescent="0.3"/>
  <cols>
    <col min="1" max="1" width="48.44140625" style="54" customWidth="1"/>
    <col min="2" max="2" width="7.44140625" style="54" bestFit="1" customWidth="1"/>
    <col min="3" max="3" width="9.44140625" style="54" customWidth="1"/>
    <col min="4" max="4" width="62.109375" style="35" customWidth="1"/>
    <col min="5" max="5" width="2.44140625" style="306" customWidth="1"/>
    <col min="6" max="6" width="13.77734375" style="115" customWidth="1"/>
    <col min="7" max="7" width="19.33203125" style="348" customWidth="1"/>
    <col min="8" max="8" width="10.77734375" style="115" customWidth="1"/>
    <col min="9" max="9" width="19" style="372" customWidth="1"/>
    <col min="10" max="10" width="18.109375" style="365" customWidth="1"/>
    <col min="11" max="11" width="2.44140625" style="306" customWidth="1"/>
    <col min="12" max="12" width="10.44140625" style="59" customWidth="1"/>
    <col min="13" max="13" width="10.109375" style="59" customWidth="1"/>
    <col min="14" max="14" width="20.88671875" style="59" customWidth="1"/>
    <col min="15" max="16384" width="9.44140625" style="54"/>
  </cols>
  <sheetData>
    <row r="1" spans="1:14" ht="57.6" x14ac:dyDescent="0.3">
      <c r="A1" s="299"/>
      <c r="B1" s="299" t="s">
        <v>5</v>
      </c>
      <c r="C1" s="299" t="s">
        <v>6</v>
      </c>
      <c r="D1" s="299" t="s">
        <v>7</v>
      </c>
      <c r="E1" s="297"/>
      <c r="F1" s="342" t="s">
        <v>19</v>
      </c>
      <c r="G1" s="299" t="s">
        <v>407</v>
      </c>
      <c r="H1" s="299" t="s">
        <v>1111</v>
      </c>
      <c r="I1" s="369" t="s">
        <v>1088</v>
      </c>
      <c r="J1" s="300" t="s">
        <v>22</v>
      </c>
      <c r="K1" s="298"/>
      <c r="L1" s="388" t="s">
        <v>1209</v>
      </c>
      <c r="M1" s="389" t="s">
        <v>1211</v>
      </c>
      <c r="N1" s="389" t="s">
        <v>1212</v>
      </c>
    </row>
    <row r="2" spans="1:14" s="35" customFormat="1" x14ac:dyDescent="0.3">
      <c r="A2" s="57" t="s">
        <v>970</v>
      </c>
      <c r="B2" s="57" t="s">
        <v>90</v>
      </c>
      <c r="C2" s="57" t="s">
        <v>129</v>
      </c>
      <c r="D2" s="28" t="s">
        <v>9</v>
      </c>
      <c r="E2" s="303"/>
      <c r="F2" s="355" t="s">
        <v>996</v>
      </c>
      <c r="G2" s="344" t="s">
        <v>409</v>
      </c>
      <c r="H2" s="343" t="s">
        <v>1116</v>
      </c>
      <c r="I2" s="370">
        <v>44980</v>
      </c>
      <c r="J2" s="34"/>
      <c r="K2" s="339"/>
      <c r="L2" s="391" t="s">
        <v>1218</v>
      </c>
      <c r="M2" s="33" t="s">
        <v>1</v>
      </c>
      <c r="N2" s="33" t="s">
        <v>1219</v>
      </c>
    </row>
    <row r="3" spans="1:14" s="35" customFormat="1" x14ac:dyDescent="0.3">
      <c r="A3" s="302"/>
      <c r="B3" s="302"/>
      <c r="C3" s="57" t="s">
        <v>127</v>
      </c>
      <c r="D3" s="28" t="s">
        <v>400</v>
      </c>
      <c r="E3" s="303"/>
      <c r="F3" s="355" t="s">
        <v>996</v>
      </c>
      <c r="G3" s="344" t="s">
        <v>409</v>
      </c>
      <c r="H3" s="343" t="s">
        <v>1116</v>
      </c>
      <c r="I3" s="370">
        <v>44980</v>
      </c>
      <c r="J3" s="34"/>
      <c r="K3" s="339"/>
      <c r="L3" s="391" t="s">
        <v>1218</v>
      </c>
      <c r="M3" s="33" t="s">
        <v>1</v>
      </c>
      <c r="N3" s="33" t="s">
        <v>1220</v>
      </c>
    </row>
    <row r="4" spans="1:14" s="35" customFormat="1" x14ac:dyDescent="0.3">
      <c r="A4" s="302"/>
      <c r="B4" s="302"/>
      <c r="C4" s="57" t="s">
        <v>128</v>
      </c>
      <c r="D4" s="28" t="s">
        <v>401</v>
      </c>
      <c r="E4" s="303"/>
      <c r="F4" s="355" t="s">
        <v>996</v>
      </c>
      <c r="G4" s="344" t="s">
        <v>409</v>
      </c>
      <c r="H4" s="343" t="s">
        <v>1116</v>
      </c>
      <c r="I4" s="370">
        <v>44980</v>
      </c>
      <c r="J4" s="34"/>
      <c r="K4" s="339"/>
      <c r="L4" s="391" t="s">
        <v>1218</v>
      </c>
      <c r="M4" s="33"/>
      <c r="N4" s="33"/>
    </row>
    <row r="5" spans="1:14" s="35" customFormat="1" x14ac:dyDescent="0.3">
      <c r="A5" s="302"/>
      <c r="B5" s="302"/>
      <c r="C5" s="57" t="s">
        <v>130</v>
      </c>
      <c r="D5" s="28" t="s">
        <v>1001</v>
      </c>
      <c r="E5" s="303"/>
      <c r="F5" s="355" t="s">
        <v>996</v>
      </c>
      <c r="G5" s="344" t="s">
        <v>409</v>
      </c>
      <c r="H5" s="343" t="s">
        <v>1116</v>
      </c>
      <c r="I5" s="370">
        <v>44980</v>
      </c>
      <c r="J5" s="34"/>
      <c r="K5" s="339"/>
      <c r="L5" s="391" t="s">
        <v>1218</v>
      </c>
      <c r="M5" s="33"/>
      <c r="N5" s="33"/>
    </row>
    <row r="6" spans="1:14" s="35" customFormat="1" x14ac:dyDescent="0.3">
      <c r="A6" s="302"/>
      <c r="B6" s="302"/>
      <c r="C6" s="57" t="s">
        <v>131</v>
      </c>
      <c r="D6" s="28" t="s">
        <v>1002</v>
      </c>
      <c r="E6" s="303"/>
      <c r="F6" s="355" t="s">
        <v>996</v>
      </c>
      <c r="G6" s="344" t="s">
        <v>409</v>
      </c>
      <c r="H6" s="343" t="s">
        <v>1116</v>
      </c>
      <c r="I6" s="370">
        <v>44980</v>
      </c>
      <c r="J6" s="34"/>
      <c r="K6" s="339"/>
      <c r="L6" s="391" t="s">
        <v>1218</v>
      </c>
      <c r="M6" s="33"/>
      <c r="N6" s="33"/>
    </row>
    <row r="7" spans="1:14" s="35" customFormat="1" x14ac:dyDescent="0.3">
      <c r="A7" s="302"/>
      <c r="B7" s="302"/>
      <c r="C7" s="57" t="s">
        <v>132</v>
      </c>
      <c r="D7" s="28" t="s">
        <v>309</v>
      </c>
      <c r="E7" s="303"/>
      <c r="F7" s="355" t="s">
        <v>996</v>
      </c>
      <c r="G7" s="344" t="s">
        <v>409</v>
      </c>
      <c r="H7" s="343" t="s">
        <v>1116</v>
      </c>
      <c r="I7" s="370">
        <v>44980</v>
      </c>
      <c r="J7" s="34"/>
      <c r="K7" s="339"/>
      <c r="L7" s="391" t="s">
        <v>1218</v>
      </c>
      <c r="M7" s="33"/>
      <c r="N7" s="33"/>
    </row>
    <row r="8" spans="1:14" s="70" customFormat="1" x14ac:dyDescent="0.3">
      <c r="A8" s="302" t="s">
        <v>989</v>
      </c>
      <c r="B8" s="302"/>
      <c r="C8" s="57" t="s">
        <v>133</v>
      </c>
      <c r="D8" s="28" t="s">
        <v>109</v>
      </c>
      <c r="E8" s="303"/>
      <c r="F8" s="377" t="s">
        <v>2</v>
      </c>
      <c r="G8" s="344" t="s">
        <v>409</v>
      </c>
      <c r="H8" s="343"/>
      <c r="I8" s="370"/>
      <c r="J8" s="67" t="s">
        <v>1117</v>
      </c>
      <c r="K8" s="354"/>
      <c r="L8" s="391"/>
      <c r="M8" s="28"/>
      <c r="N8" s="28"/>
    </row>
    <row r="9" spans="1:14" s="35" customFormat="1" x14ac:dyDescent="0.3">
      <c r="A9" s="302" t="s">
        <v>990</v>
      </c>
      <c r="B9" s="302"/>
      <c r="C9" s="57" t="s">
        <v>134</v>
      </c>
      <c r="D9" s="31" t="s">
        <v>110</v>
      </c>
      <c r="E9" s="303"/>
      <c r="F9" s="377" t="s">
        <v>2</v>
      </c>
      <c r="G9" s="344" t="s">
        <v>409</v>
      </c>
      <c r="H9" s="343"/>
      <c r="I9" s="370"/>
      <c r="J9" s="34" t="s">
        <v>1117</v>
      </c>
      <c r="K9" s="339"/>
      <c r="L9" s="391"/>
      <c r="M9" s="33"/>
      <c r="N9" s="33"/>
    </row>
    <row r="10" spans="1:14" s="35" customFormat="1" ht="43.2" x14ac:dyDescent="0.3">
      <c r="A10" s="302"/>
      <c r="B10" s="302"/>
      <c r="C10" s="57" t="s">
        <v>135</v>
      </c>
      <c r="D10" s="28" t="s">
        <v>111</v>
      </c>
      <c r="E10" s="303"/>
      <c r="F10" s="377" t="s">
        <v>2</v>
      </c>
      <c r="G10" s="344" t="s">
        <v>409</v>
      </c>
      <c r="H10" s="343"/>
      <c r="I10" s="370"/>
      <c r="J10" s="34" t="s">
        <v>1157</v>
      </c>
      <c r="K10" s="339"/>
      <c r="L10" s="391"/>
      <c r="M10" s="33"/>
      <c r="N10" s="33"/>
    </row>
    <row r="11" spans="1:14" s="35" customFormat="1" ht="43.2" x14ac:dyDescent="0.3">
      <c r="A11" s="302"/>
      <c r="B11" s="302"/>
      <c r="C11" s="57" t="s">
        <v>136</v>
      </c>
      <c r="D11" s="28" t="s">
        <v>112</v>
      </c>
      <c r="E11" s="303"/>
      <c r="F11" s="355" t="s">
        <v>996</v>
      </c>
      <c r="G11" s="344" t="s">
        <v>409</v>
      </c>
      <c r="H11" s="343" t="s">
        <v>1116</v>
      </c>
      <c r="I11" s="370">
        <v>44980</v>
      </c>
      <c r="J11" s="34" t="s">
        <v>1119</v>
      </c>
      <c r="K11" s="339"/>
      <c r="L11" s="391" t="s">
        <v>1218</v>
      </c>
      <c r="M11" s="33"/>
      <c r="N11" s="33"/>
    </row>
    <row r="12" spans="1:14" s="35" customFormat="1" ht="43.2" x14ac:dyDescent="0.3">
      <c r="A12" s="302"/>
      <c r="B12" s="302"/>
      <c r="C12" s="57" t="s">
        <v>217</v>
      </c>
      <c r="D12" s="28" t="s">
        <v>113</v>
      </c>
      <c r="E12" s="303"/>
      <c r="F12" s="355" t="s">
        <v>996</v>
      </c>
      <c r="G12" s="344" t="s">
        <v>409</v>
      </c>
      <c r="H12" s="343" t="s">
        <v>1116</v>
      </c>
      <c r="I12" s="370">
        <v>44980</v>
      </c>
      <c r="J12" s="34" t="s">
        <v>1118</v>
      </c>
      <c r="K12" s="339"/>
      <c r="L12" s="391" t="s">
        <v>1218</v>
      </c>
      <c r="M12" s="33"/>
      <c r="N12" s="33"/>
    </row>
    <row r="13" spans="1:14" s="70" customFormat="1" x14ac:dyDescent="0.3">
      <c r="A13" s="302" t="s">
        <v>1003</v>
      </c>
      <c r="B13" s="302"/>
      <c r="C13" s="57" t="s">
        <v>218</v>
      </c>
      <c r="D13" s="28" t="s">
        <v>114</v>
      </c>
      <c r="E13" s="303"/>
      <c r="F13" s="355" t="s">
        <v>996</v>
      </c>
      <c r="G13" s="344" t="s">
        <v>409</v>
      </c>
      <c r="H13" s="343" t="s">
        <v>1116</v>
      </c>
      <c r="I13" s="370">
        <v>44980</v>
      </c>
      <c r="J13" s="67"/>
      <c r="K13" s="354"/>
      <c r="L13" s="391" t="s">
        <v>1218</v>
      </c>
      <c r="M13" s="28"/>
      <c r="N13" s="28"/>
    </row>
    <row r="14" spans="1:14" s="70" customFormat="1" x14ac:dyDescent="0.3">
      <c r="A14" s="302" t="s">
        <v>1083</v>
      </c>
      <c r="B14" s="302"/>
      <c r="C14" s="57" t="s">
        <v>219</v>
      </c>
      <c r="D14" s="28" t="s">
        <v>115</v>
      </c>
      <c r="E14" s="303"/>
      <c r="F14" s="377" t="s">
        <v>2</v>
      </c>
      <c r="G14" s="344" t="s">
        <v>409</v>
      </c>
      <c r="H14" s="343"/>
      <c r="I14" s="370"/>
      <c r="J14" s="67"/>
      <c r="K14" s="354"/>
      <c r="L14" s="391"/>
      <c r="M14" s="28"/>
      <c r="N14" s="28"/>
    </row>
    <row r="15" spans="1:14" s="35" customFormat="1" ht="43.2" x14ac:dyDescent="0.3">
      <c r="A15" s="302"/>
      <c r="B15" s="302"/>
      <c r="C15" s="57" t="s">
        <v>220</v>
      </c>
      <c r="D15" s="37" t="s">
        <v>265</v>
      </c>
      <c r="E15" s="303"/>
      <c r="F15" s="355" t="s">
        <v>996</v>
      </c>
      <c r="G15" s="344" t="s">
        <v>409</v>
      </c>
      <c r="H15" s="343" t="s">
        <v>1116</v>
      </c>
      <c r="I15" s="370">
        <v>44980</v>
      </c>
      <c r="J15" s="34" t="s">
        <v>1120</v>
      </c>
      <c r="K15" s="339"/>
      <c r="L15" s="391" t="s">
        <v>1218</v>
      </c>
      <c r="M15" s="33"/>
      <c r="N15" s="33"/>
    </row>
    <row r="16" spans="1:14" s="35" customFormat="1" x14ac:dyDescent="0.3">
      <c r="A16" s="302"/>
      <c r="B16" s="302"/>
      <c r="C16" s="57" t="s">
        <v>221</v>
      </c>
      <c r="D16" s="37" t="s">
        <v>266</v>
      </c>
      <c r="E16" s="303"/>
      <c r="F16" s="355" t="s">
        <v>996</v>
      </c>
      <c r="G16" s="344" t="s">
        <v>409</v>
      </c>
      <c r="H16" s="343" t="s">
        <v>1116</v>
      </c>
      <c r="I16" s="370">
        <v>44980</v>
      </c>
      <c r="J16" s="34"/>
      <c r="K16" s="339"/>
      <c r="L16" s="391" t="s">
        <v>1218</v>
      </c>
      <c r="M16" s="33"/>
      <c r="N16" s="33"/>
    </row>
    <row r="17" spans="1:14" s="35" customFormat="1" x14ac:dyDescent="0.3">
      <c r="A17" s="302"/>
      <c r="B17" s="302"/>
      <c r="C17" s="57" t="s">
        <v>222</v>
      </c>
      <c r="D17" s="37" t="s">
        <v>267</v>
      </c>
      <c r="E17" s="303"/>
      <c r="F17" s="355" t="s">
        <v>996</v>
      </c>
      <c r="G17" s="345" t="s">
        <v>408</v>
      </c>
      <c r="H17" s="343" t="s">
        <v>1116</v>
      </c>
      <c r="I17" s="370">
        <v>44980</v>
      </c>
      <c r="J17" s="34"/>
      <c r="K17" s="339"/>
      <c r="L17" s="391" t="s">
        <v>1218</v>
      </c>
      <c r="M17" s="33"/>
      <c r="N17" s="33"/>
    </row>
    <row r="18" spans="1:14" s="35" customFormat="1" x14ac:dyDescent="0.3">
      <c r="A18" s="302"/>
      <c r="B18" s="302"/>
      <c r="C18" s="57" t="s">
        <v>223</v>
      </c>
      <c r="D18" s="37" t="s">
        <v>268</v>
      </c>
      <c r="E18" s="303"/>
      <c r="F18" s="355" t="s">
        <v>996</v>
      </c>
      <c r="G18" s="345" t="s">
        <v>408</v>
      </c>
      <c r="H18" s="343" t="s">
        <v>1116</v>
      </c>
      <c r="I18" s="370">
        <v>44980</v>
      </c>
      <c r="J18" s="34"/>
      <c r="K18" s="339"/>
      <c r="L18" s="391" t="s">
        <v>1218</v>
      </c>
      <c r="M18" s="33"/>
      <c r="N18" s="33"/>
    </row>
    <row r="19" spans="1:14" s="35" customFormat="1" x14ac:dyDescent="0.3">
      <c r="A19" s="302"/>
      <c r="B19" s="302"/>
      <c r="C19" s="57" t="s">
        <v>224</v>
      </c>
      <c r="D19" s="37" t="s">
        <v>269</v>
      </c>
      <c r="E19" s="303"/>
      <c r="F19" s="355" t="s">
        <v>996</v>
      </c>
      <c r="G19" s="345" t="s">
        <v>408</v>
      </c>
      <c r="H19" s="343" t="s">
        <v>1116</v>
      </c>
      <c r="I19" s="370">
        <v>44980</v>
      </c>
      <c r="J19" s="34"/>
      <c r="K19" s="339"/>
      <c r="L19" s="391" t="s">
        <v>1218</v>
      </c>
      <c r="M19" s="33"/>
      <c r="N19" s="33"/>
    </row>
    <row r="20" spans="1:14" s="35" customFormat="1" x14ac:dyDescent="0.3">
      <c r="A20" s="302"/>
      <c r="B20" s="302"/>
      <c r="C20" s="57" t="s">
        <v>274</v>
      </c>
      <c r="D20" s="37" t="s">
        <v>270</v>
      </c>
      <c r="E20" s="303"/>
      <c r="F20" s="355" t="s">
        <v>996</v>
      </c>
      <c r="G20" s="345" t="s">
        <v>408</v>
      </c>
      <c r="H20" s="343" t="s">
        <v>1116</v>
      </c>
      <c r="I20" s="370">
        <v>44980</v>
      </c>
      <c r="J20" s="34"/>
      <c r="K20" s="339"/>
      <c r="L20" s="391" t="s">
        <v>1218</v>
      </c>
      <c r="M20" s="33"/>
      <c r="N20" s="33"/>
    </row>
    <row r="21" spans="1:14" s="35" customFormat="1" x14ac:dyDescent="0.3">
      <c r="A21" s="302"/>
      <c r="B21" s="302"/>
      <c r="C21" s="57" t="s">
        <v>275</v>
      </c>
      <c r="D21" s="37" t="s">
        <v>271</v>
      </c>
      <c r="E21" s="303"/>
      <c r="F21" s="355" t="s">
        <v>996</v>
      </c>
      <c r="G21" s="345" t="s">
        <v>409</v>
      </c>
      <c r="H21" s="343" t="s">
        <v>1116</v>
      </c>
      <c r="I21" s="370">
        <v>44980</v>
      </c>
      <c r="J21" s="34"/>
      <c r="K21" s="339"/>
      <c r="L21" s="391" t="s">
        <v>1218</v>
      </c>
      <c r="M21" s="33"/>
      <c r="N21" s="33"/>
    </row>
    <row r="22" spans="1:14" s="35" customFormat="1" x14ac:dyDescent="0.3">
      <c r="A22" s="302"/>
      <c r="B22" s="302"/>
      <c r="C22" s="57" t="s">
        <v>276</v>
      </c>
      <c r="D22" s="37" t="s">
        <v>272</v>
      </c>
      <c r="E22" s="303"/>
      <c r="F22" s="355" t="s">
        <v>996</v>
      </c>
      <c r="G22" s="345" t="s">
        <v>409</v>
      </c>
      <c r="H22" s="343" t="s">
        <v>1116</v>
      </c>
      <c r="I22" s="370">
        <v>44980</v>
      </c>
      <c r="J22" s="34"/>
      <c r="K22" s="339"/>
      <c r="L22" s="391" t="s">
        <v>1218</v>
      </c>
      <c r="M22" s="33"/>
      <c r="N22" s="33"/>
    </row>
    <row r="23" spans="1:14" s="35" customFormat="1" x14ac:dyDescent="0.3">
      <c r="A23" s="302"/>
      <c r="B23" s="302"/>
      <c r="C23" s="57" t="s">
        <v>277</v>
      </c>
      <c r="D23" s="38" t="s">
        <v>273</v>
      </c>
      <c r="E23" s="303"/>
      <c r="F23" s="355" t="s">
        <v>996</v>
      </c>
      <c r="G23" s="345" t="s">
        <v>409</v>
      </c>
      <c r="H23" s="343" t="s">
        <v>1116</v>
      </c>
      <c r="I23" s="370">
        <v>44980</v>
      </c>
      <c r="J23" s="34"/>
      <c r="K23" s="339"/>
      <c r="L23" s="391" t="s">
        <v>1218</v>
      </c>
      <c r="M23" s="33"/>
      <c r="N23" s="33"/>
    </row>
    <row r="24" spans="1:14" s="70" customFormat="1" x14ac:dyDescent="0.3">
      <c r="A24" s="302" t="s">
        <v>989</v>
      </c>
      <c r="B24" s="302"/>
      <c r="C24" s="57" t="s">
        <v>278</v>
      </c>
      <c r="D24" s="28" t="s">
        <v>282</v>
      </c>
      <c r="E24" s="303"/>
      <c r="F24" s="377" t="s">
        <v>2</v>
      </c>
      <c r="G24" s="345" t="s">
        <v>409</v>
      </c>
      <c r="H24" s="343"/>
      <c r="I24" s="370"/>
      <c r="J24" s="67" t="s">
        <v>1117</v>
      </c>
      <c r="K24" s="354"/>
      <c r="L24" s="391"/>
      <c r="M24" s="28"/>
      <c r="N24" s="28"/>
    </row>
    <row r="25" spans="1:14" s="35" customFormat="1" x14ac:dyDescent="0.3">
      <c r="A25" s="302"/>
      <c r="B25" s="302"/>
      <c r="C25" s="57" t="s">
        <v>279</v>
      </c>
      <c r="D25" s="28" t="s">
        <v>283</v>
      </c>
      <c r="E25" s="303"/>
      <c r="F25" s="355" t="s">
        <v>996</v>
      </c>
      <c r="G25" s="346"/>
      <c r="H25" s="343" t="s">
        <v>1116</v>
      </c>
      <c r="I25" s="370">
        <v>44980</v>
      </c>
      <c r="J25" s="34"/>
      <c r="K25" s="339"/>
      <c r="L25" s="391" t="s">
        <v>1218</v>
      </c>
      <c r="M25" s="33"/>
      <c r="N25" s="33"/>
    </row>
    <row r="26" spans="1:14" s="35" customFormat="1" ht="28.8" x14ac:dyDescent="0.3">
      <c r="A26" s="302"/>
      <c r="B26" s="302"/>
      <c r="C26" s="63" t="s">
        <v>280</v>
      </c>
      <c r="D26" s="29" t="s">
        <v>410</v>
      </c>
      <c r="E26" s="303"/>
      <c r="F26" s="355" t="s">
        <v>996</v>
      </c>
      <c r="G26" s="344" t="s">
        <v>408</v>
      </c>
      <c r="H26" s="343" t="s">
        <v>1116</v>
      </c>
      <c r="I26" s="370">
        <v>44980</v>
      </c>
      <c r="J26" s="34"/>
      <c r="K26" s="339"/>
      <c r="L26" s="391" t="s">
        <v>1218</v>
      </c>
      <c r="M26" s="33"/>
      <c r="N26" s="33"/>
    </row>
    <row r="27" spans="1:14" s="35" customFormat="1" x14ac:dyDescent="0.3">
      <c r="A27" s="302"/>
      <c r="B27" s="302"/>
      <c r="C27" s="63" t="s">
        <v>1104</v>
      </c>
      <c r="D27" s="341" t="s">
        <v>1105</v>
      </c>
      <c r="E27" s="298"/>
      <c r="F27" s="355" t="s">
        <v>996</v>
      </c>
      <c r="G27" s="344" t="s">
        <v>408</v>
      </c>
      <c r="H27" s="343" t="s">
        <v>1116</v>
      </c>
      <c r="I27" s="370">
        <v>44981</v>
      </c>
      <c r="J27" s="34"/>
      <c r="K27" s="339"/>
      <c r="L27" s="391" t="s">
        <v>1218</v>
      </c>
      <c r="M27" s="33"/>
      <c r="N27" s="33"/>
    </row>
    <row r="28" spans="1:14" s="35" customFormat="1" x14ac:dyDescent="0.3">
      <c r="A28" s="64" t="s">
        <v>48</v>
      </c>
      <c r="B28" s="57" t="s">
        <v>91</v>
      </c>
      <c r="C28" s="57" t="s">
        <v>116</v>
      </c>
      <c r="D28" s="64" t="s">
        <v>1089</v>
      </c>
      <c r="E28" s="298"/>
      <c r="F28" s="355" t="s">
        <v>996</v>
      </c>
      <c r="G28" s="344" t="s">
        <v>408</v>
      </c>
      <c r="H28" s="343" t="s">
        <v>1116</v>
      </c>
      <c r="I28" s="370">
        <v>44981</v>
      </c>
      <c r="J28" s="67"/>
      <c r="K28" s="339"/>
      <c r="L28" s="391"/>
      <c r="M28" s="33"/>
      <c r="N28" s="33"/>
    </row>
    <row r="29" spans="1:14" s="35" customFormat="1" x14ac:dyDescent="0.3">
      <c r="A29" s="312"/>
      <c r="B29" s="313"/>
      <c r="C29" s="57" t="s">
        <v>117</v>
      </c>
      <c r="D29" s="64" t="s">
        <v>1090</v>
      </c>
      <c r="E29" s="298"/>
      <c r="F29" s="355" t="s">
        <v>996</v>
      </c>
      <c r="G29" s="344" t="s">
        <v>408</v>
      </c>
      <c r="H29" s="343" t="s">
        <v>1116</v>
      </c>
      <c r="I29" s="370">
        <v>44984</v>
      </c>
      <c r="J29" s="67"/>
      <c r="K29" s="339"/>
      <c r="L29" s="391"/>
      <c r="M29" s="33"/>
      <c r="N29" s="33"/>
    </row>
    <row r="30" spans="1:14" s="70" customFormat="1" x14ac:dyDescent="0.3">
      <c r="A30" s="312"/>
      <c r="B30" s="313"/>
      <c r="C30" s="57" t="s">
        <v>118</v>
      </c>
      <c r="D30" s="64" t="s">
        <v>1091</v>
      </c>
      <c r="E30" s="298"/>
      <c r="F30" s="355" t="s">
        <v>996</v>
      </c>
      <c r="G30" s="344" t="s">
        <v>408</v>
      </c>
      <c r="H30" s="343" t="s">
        <v>1116</v>
      </c>
      <c r="I30" s="370">
        <v>44984</v>
      </c>
      <c r="J30" s="67"/>
      <c r="K30" s="339"/>
      <c r="L30" s="391"/>
      <c r="M30" s="28"/>
      <c r="N30" s="28"/>
    </row>
    <row r="31" spans="1:14" s="70" customFormat="1" x14ac:dyDescent="0.3">
      <c r="A31" s="312"/>
      <c r="B31" s="313"/>
      <c r="C31" s="57" t="s">
        <v>119</v>
      </c>
      <c r="D31" s="64" t="s">
        <v>1092</v>
      </c>
      <c r="E31" s="298"/>
      <c r="F31" s="355" t="s">
        <v>996</v>
      </c>
      <c r="G31" s="346"/>
      <c r="H31" s="343" t="s">
        <v>1116</v>
      </c>
      <c r="I31" s="370">
        <v>44984</v>
      </c>
      <c r="J31" s="67"/>
      <c r="K31" s="339"/>
      <c r="L31" s="391"/>
      <c r="M31" s="28"/>
      <c r="N31" s="28"/>
    </row>
    <row r="32" spans="1:14" s="70" customFormat="1" x14ac:dyDescent="0.3">
      <c r="A32" s="312"/>
      <c r="B32" s="313"/>
      <c r="C32" s="57" t="s">
        <v>120</v>
      </c>
      <c r="D32" s="64" t="s">
        <v>49</v>
      </c>
      <c r="E32" s="298"/>
      <c r="F32" s="355" t="s">
        <v>996</v>
      </c>
      <c r="G32" s="346" t="s">
        <v>409</v>
      </c>
      <c r="H32" s="343" t="s">
        <v>1116</v>
      </c>
      <c r="I32" s="370">
        <v>44984</v>
      </c>
      <c r="J32" s="67"/>
      <c r="K32" s="339"/>
      <c r="L32" s="391"/>
      <c r="M32" s="28"/>
      <c r="N32" s="28"/>
    </row>
    <row r="33" spans="1:14" s="70" customFormat="1" x14ac:dyDescent="0.3">
      <c r="A33" s="312"/>
      <c r="B33" s="313"/>
      <c r="C33" s="57" t="s">
        <v>121</v>
      </c>
      <c r="D33" s="64" t="s">
        <v>50</v>
      </c>
      <c r="E33" s="298"/>
      <c r="F33" s="355" t="s">
        <v>996</v>
      </c>
      <c r="G33" s="346" t="s">
        <v>409</v>
      </c>
      <c r="H33" s="343" t="s">
        <v>1116</v>
      </c>
      <c r="I33" s="370">
        <v>44984</v>
      </c>
      <c r="J33" s="67"/>
      <c r="K33" s="339"/>
      <c r="L33" s="391"/>
      <c r="M33" s="28"/>
      <c r="N33" s="28"/>
    </row>
    <row r="34" spans="1:14" s="70" customFormat="1" x14ac:dyDescent="0.3">
      <c r="A34" s="312"/>
      <c r="B34" s="313"/>
      <c r="C34" s="57" t="s">
        <v>122</v>
      </c>
      <c r="D34" s="64" t="s">
        <v>51</v>
      </c>
      <c r="E34" s="298"/>
      <c r="F34" s="355" t="s">
        <v>996</v>
      </c>
      <c r="G34" s="346" t="s">
        <v>409</v>
      </c>
      <c r="H34" s="343" t="s">
        <v>1116</v>
      </c>
      <c r="I34" s="370">
        <v>44984</v>
      </c>
      <c r="J34" s="67"/>
      <c r="K34" s="339"/>
      <c r="L34" s="391"/>
      <c r="M34" s="28"/>
      <c r="N34" s="28"/>
    </row>
    <row r="35" spans="1:14" s="70" customFormat="1" x14ac:dyDescent="0.3">
      <c r="A35" s="312"/>
      <c r="B35" s="313"/>
      <c r="C35" s="57" t="s">
        <v>123</v>
      </c>
      <c r="D35" s="64" t="s">
        <v>52</v>
      </c>
      <c r="E35" s="298"/>
      <c r="F35" s="355" t="s">
        <v>996</v>
      </c>
      <c r="G35" s="346" t="s">
        <v>409</v>
      </c>
      <c r="H35" s="343" t="s">
        <v>1116</v>
      </c>
      <c r="I35" s="370">
        <v>44984</v>
      </c>
      <c r="J35" s="67"/>
      <c r="K35" s="339"/>
      <c r="L35" s="391"/>
      <c r="M35" s="28"/>
      <c r="N35" s="28"/>
    </row>
    <row r="36" spans="1:14" s="70" customFormat="1" ht="43.2" x14ac:dyDescent="0.3">
      <c r="A36" s="312"/>
      <c r="B36" s="313"/>
      <c r="C36" s="57" t="s">
        <v>225</v>
      </c>
      <c r="D36" s="278" t="s">
        <v>124</v>
      </c>
      <c r="E36" s="298"/>
      <c r="F36" s="374" t="s">
        <v>16</v>
      </c>
      <c r="G36" s="346" t="s">
        <v>409</v>
      </c>
      <c r="H36" s="343"/>
      <c r="I36" s="370"/>
      <c r="J36" s="361" t="s">
        <v>1196</v>
      </c>
      <c r="K36" s="339"/>
      <c r="L36" s="391"/>
      <c r="M36" s="28"/>
      <c r="N36" s="28"/>
    </row>
    <row r="37" spans="1:14" s="70" customFormat="1" x14ac:dyDescent="0.3">
      <c r="A37" s="312"/>
      <c r="B37" s="313"/>
      <c r="C37" s="57" t="s">
        <v>226</v>
      </c>
      <c r="D37" s="279" t="s">
        <v>281</v>
      </c>
      <c r="E37" s="298"/>
      <c r="F37" s="355" t="s">
        <v>996</v>
      </c>
      <c r="G37" s="346" t="s">
        <v>409</v>
      </c>
      <c r="H37" s="343" t="s">
        <v>1116</v>
      </c>
      <c r="I37" s="370">
        <v>45013</v>
      </c>
      <c r="J37" s="67"/>
      <c r="K37" s="339"/>
      <c r="L37" s="391"/>
      <c r="M37" s="28"/>
      <c r="N37" s="28"/>
    </row>
    <row r="38" spans="1:14" s="70" customFormat="1" x14ac:dyDescent="0.3">
      <c r="A38" s="312"/>
      <c r="B38" s="313"/>
      <c r="C38" s="57" t="s">
        <v>227</v>
      </c>
      <c r="D38" s="278" t="s">
        <v>302</v>
      </c>
      <c r="E38" s="298"/>
      <c r="F38" s="355" t="s">
        <v>996</v>
      </c>
      <c r="G38" s="346" t="s">
        <v>409</v>
      </c>
      <c r="H38" s="343" t="s">
        <v>1116</v>
      </c>
      <c r="I38" s="370">
        <v>45013</v>
      </c>
      <c r="J38" s="67"/>
      <c r="K38" s="339"/>
      <c r="L38" s="391"/>
      <c r="M38" s="28"/>
      <c r="N38" s="28"/>
    </row>
    <row r="39" spans="1:14" s="70" customFormat="1" x14ac:dyDescent="0.3">
      <c r="A39" s="312"/>
      <c r="B39" s="313"/>
      <c r="C39" s="57" t="s">
        <v>228</v>
      </c>
      <c r="D39" s="278" t="s">
        <v>303</v>
      </c>
      <c r="E39" s="298"/>
      <c r="F39" s="355" t="s">
        <v>996</v>
      </c>
      <c r="G39" s="346" t="s">
        <v>409</v>
      </c>
      <c r="H39" s="343" t="s">
        <v>1116</v>
      </c>
      <c r="I39" s="370">
        <v>45013</v>
      </c>
      <c r="J39" s="67"/>
      <c r="K39" s="339"/>
      <c r="L39" s="391"/>
      <c r="M39" s="28"/>
      <c r="N39" s="28"/>
    </row>
    <row r="40" spans="1:14" s="70" customFormat="1" x14ac:dyDescent="0.3">
      <c r="A40" s="312"/>
      <c r="B40" s="313"/>
      <c r="C40" s="57" t="s">
        <v>229</v>
      </c>
      <c r="D40" s="278" t="s">
        <v>304</v>
      </c>
      <c r="E40" s="298"/>
      <c r="F40" s="355" t="s">
        <v>996</v>
      </c>
      <c r="G40" s="346" t="s">
        <v>409</v>
      </c>
      <c r="H40" s="343" t="s">
        <v>1116</v>
      </c>
      <c r="I40" s="370">
        <v>45013</v>
      </c>
      <c r="J40" s="67"/>
      <c r="K40" s="339"/>
      <c r="L40" s="391"/>
      <c r="M40" s="28"/>
      <c r="N40" s="28"/>
    </row>
    <row r="41" spans="1:14" s="70" customFormat="1" x14ac:dyDescent="0.3">
      <c r="A41" s="312"/>
      <c r="B41" s="313"/>
      <c r="C41" s="57" t="s">
        <v>307</v>
      </c>
      <c r="D41" s="278" t="s">
        <v>305</v>
      </c>
      <c r="E41" s="304"/>
      <c r="F41" s="355" t="s">
        <v>996</v>
      </c>
      <c r="G41" s="346" t="s">
        <v>409</v>
      </c>
      <c r="H41" s="343" t="s">
        <v>1116</v>
      </c>
      <c r="I41" s="370">
        <v>45013</v>
      </c>
      <c r="J41" s="67"/>
      <c r="K41" s="339"/>
      <c r="L41" s="391"/>
      <c r="M41" s="28"/>
      <c r="N41" s="28"/>
    </row>
    <row r="42" spans="1:14" s="70" customFormat="1" x14ac:dyDescent="0.3">
      <c r="A42" s="312"/>
      <c r="B42" s="313"/>
      <c r="C42" s="57" t="s">
        <v>308</v>
      </c>
      <c r="D42" s="278" t="s">
        <v>306</v>
      </c>
      <c r="E42" s="304"/>
      <c r="F42" s="355" t="s">
        <v>996</v>
      </c>
      <c r="G42" s="346" t="s">
        <v>409</v>
      </c>
      <c r="H42" s="343" t="s">
        <v>1116</v>
      </c>
      <c r="I42" s="370">
        <v>45013</v>
      </c>
      <c r="J42" s="67"/>
      <c r="K42" s="339"/>
      <c r="L42" s="391"/>
      <c r="M42" s="28"/>
      <c r="N42" s="28"/>
    </row>
    <row r="43" spans="1:14" s="70" customFormat="1" x14ac:dyDescent="0.3">
      <c r="A43" s="315" t="s">
        <v>1040</v>
      </c>
      <c r="B43" s="313"/>
      <c r="C43" s="57" t="s">
        <v>986</v>
      </c>
      <c r="D43" s="64" t="s">
        <v>1093</v>
      </c>
      <c r="E43" s="298"/>
      <c r="F43" s="377" t="s">
        <v>2</v>
      </c>
      <c r="G43" s="346" t="s">
        <v>409</v>
      </c>
      <c r="H43" s="343"/>
      <c r="I43" s="370"/>
      <c r="J43" s="67"/>
      <c r="K43" s="339"/>
      <c r="L43" s="391"/>
      <c r="M43" s="28"/>
      <c r="N43" s="28"/>
    </row>
    <row r="44" spans="1:14" s="70" customFormat="1" x14ac:dyDescent="0.3">
      <c r="A44" s="315" t="s">
        <v>1040</v>
      </c>
      <c r="B44" s="313"/>
      <c r="C44" s="57" t="s">
        <v>987</v>
      </c>
      <c r="D44" s="280" t="s">
        <v>1094</v>
      </c>
      <c r="E44" s="298"/>
      <c r="F44" s="377" t="s">
        <v>2</v>
      </c>
      <c r="G44" s="346" t="s">
        <v>409</v>
      </c>
      <c r="H44" s="343"/>
      <c r="I44" s="370"/>
      <c r="J44" s="67"/>
      <c r="K44" s="339"/>
      <c r="L44" s="391"/>
      <c r="M44" s="28"/>
      <c r="N44" s="28"/>
    </row>
    <row r="45" spans="1:14" s="70" customFormat="1" x14ac:dyDescent="0.3">
      <c r="A45" s="315" t="s">
        <v>1040</v>
      </c>
      <c r="B45" s="313"/>
      <c r="C45" s="57" t="s">
        <v>988</v>
      </c>
      <c r="D45" s="280" t="s">
        <v>1095</v>
      </c>
      <c r="E45" s="298"/>
      <c r="F45" s="377" t="s">
        <v>2</v>
      </c>
      <c r="G45" s="346" t="s">
        <v>409</v>
      </c>
      <c r="H45" s="343"/>
      <c r="I45" s="370"/>
      <c r="J45" s="67"/>
      <c r="K45" s="339"/>
      <c r="L45" s="391"/>
      <c r="M45" s="28"/>
      <c r="N45" s="28"/>
    </row>
    <row r="46" spans="1:14" s="70" customFormat="1" x14ac:dyDescent="0.3">
      <c r="A46" s="314" t="s">
        <v>1040</v>
      </c>
      <c r="B46" s="313"/>
      <c r="C46" s="57" t="s">
        <v>1004</v>
      </c>
      <c r="D46" s="280" t="s">
        <v>1009</v>
      </c>
      <c r="E46" s="298"/>
      <c r="F46" s="377" t="s">
        <v>2</v>
      </c>
      <c r="G46" s="346"/>
      <c r="H46" s="343"/>
      <c r="I46" s="370"/>
      <c r="J46" s="67"/>
      <c r="K46" s="339"/>
      <c r="L46" s="391"/>
      <c r="M46" s="28"/>
      <c r="N46" s="28"/>
    </row>
    <row r="47" spans="1:14" s="70" customFormat="1" x14ac:dyDescent="0.3">
      <c r="A47" s="315" t="s">
        <v>1040</v>
      </c>
      <c r="B47" s="313"/>
      <c r="C47" s="57" t="s">
        <v>1005</v>
      </c>
      <c r="D47" s="280" t="s">
        <v>1010</v>
      </c>
      <c r="E47" s="297"/>
      <c r="F47" s="377" t="s">
        <v>2</v>
      </c>
      <c r="G47" s="344" t="s">
        <v>408</v>
      </c>
      <c r="H47" s="343"/>
      <c r="I47" s="370"/>
      <c r="J47" s="67"/>
      <c r="K47" s="339"/>
      <c r="L47" s="391"/>
      <c r="M47" s="28"/>
      <c r="N47" s="28"/>
    </row>
    <row r="48" spans="1:14" s="70" customFormat="1" x14ac:dyDescent="0.3">
      <c r="A48" s="315" t="s">
        <v>1040</v>
      </c>
      <c r="B48" s="313"/>
      <c r="C48" s="57" t="s">
        <v>1006</v>
      </c>
      <c r="D48" s="280" t="s">
        <v>1011</v>
      </c>
      <c r="E48" s="297"/>
      <c r="F48" s="377" t="s">
        <v>2</v>
      </c>
      <c r="G48" s="344" t="s">
        <v>408</v>
      </c>
      <c r="H48" s="343"/>
      <c r="I48" s="370"/>
      <c r="J48" s="67"/>
      <c r="K48" s="339"/>
      <c r="L48" s="391"/>
      <c r="M48" s="28"/>
      <c r="N48" s="28"/>
    </row>
    <row r="49" spans="1:14" s="70" customFormat="1" x14ac:dyDescent="0.3">
      <c r="A49" s="315" t="s">
        <v>1040</v>
      </c>
      <c r="B49" s="313"/>
      <c r="C49" s="57" t="s">
        <v>1007</v>
      </c>
      <c r="D49" s="280" t="s">
        <v>1012</v>
      </c>
      <c r="E49" s="297"/>
      <c r="F49" s="377" t="s">
        <v>2</v>
      </c>
      <c r="G49" s="344" t="s">
        <v>408</v>
      </c>
      <c r="H49" s="343"/>
      <c r="I49" s="370"/>
      <c r="J49" s="67"/>
      <c r="K49" s="339"/>
      <c r="L49" s="391"/>
      <c r="M49" s="28"/>
      <c r="N49" s="28"/>
    </row>
    <row r="50" spans="1:14" s="70" customFormat="1" x14ac:dyDescent="0.3">
      <c r="A50" s="314" t="s">
        <v>1040</v>
      </c>
      <c r="B50" s="313"/>
      <c r="C50" s="57" t="s">
        <v>1008</v>
      </c>
      <c r="D50" s="280" t="s">
        <v>1013</v>
      </c>
      <c r="E50" s="303"/>
      <c r="F50" s="377" t="s">
        <v>2</v>
      </c>
      <c r="G50" s="344" t="s">
        <v>408</v>
      </c>
      <c r="H50" s="343"/>
      <c r="I50" s="370"/>
      <c r="J50" s="67"/>
      <c r="K50" s="339"/>
      <c r="L50" s="391"/>
      <c r="M50" s="28"/>
      <c r="N50" s="28"/>
    </row>
    <row r="51" spans="1:14" x14ac:dyDescent="0.3">
      <c r="A51" s="212" t="s">
        <v>10</v>
      </c>
      <c r="B51" s="212" t="s">
        <v>92</v>
      </c>
      <c r="C51" s="57" t="s">
        <v>137</v>
      </c>
      <c r="D51" s="28" t="s">
        <v>1014</v>
      </c>
      <c r="E51" s="297"/>
      <c r="F51" s="355" t="s">
        <v>996</v>
      </c>
      <c r="G51" s="344" t="s">
        <v>408</v>
      </c>
      <c r="H51" s="343" t="s">
        <v>1116</v>
      </c>
      <c r="I51" s="370">
        <v>44984</v>
      </c>
      <c r="J51" s="291"/>
      <c r="K51" s="339"/>
      <c r="L51" s="391"/>
    </row>
    <row r="52" spans="1:14" s="35" customFormat="1" x14ac:dyDescent="0.3">
      <c r="A52" s="290"/>
      <c r="B52" s="103"/>
      <c r="C52" s="57" t="s">
        <v>138</v>
      </c>
      <c r="D52" s="28" t="s">
        <v>1015</v>
      </c>
      <c r="E52" s="297"/>
      <c r="F52" s="355" t="s">
        <v>996</v>
      </c>
      <c r="G52" s="344" t="s">
        <v>408</v>
      </c>
      <c r="H52" s="343" t="s">
        <v>1114</v>
      </c>
      <c r="I52" s="370">
        <v>45019</v>
      </c>
      <c r="J52" s="362"/>
      <c r="K52" s="339"/>
      <c r="L52" s="391"/>
      <c r="M52" s="33"/>
      <c r="N52" s="33"/>
    </row>
    <row r="53" spans="1:14" s="35" customFormat="1" x14ac:dyDescent="0.3">
      <c r="A53" s="57" t="s">
        <v>285</v>
      </c>
      <c r="B53" s="57" t="s">
        <v>93</v>
      </c>
      <c r="C53" s="57" t="s">
        <v>140</v>
      </c>
      <c r="D53" s="22" t="s">
        <v>33</v>
      </c>
      <c r="E53" s="297"/>
      <c r="F53" s="355" t="s">
        <v>996</v>
      </c>
      <c r="G53" s="344" t="s">
        <v>408</v>
      </c>
      <c r="H53" s="343" t="s">
        <v>1116</v>
      </c>
      <c r="I53" s="370">
        <v>44984</v>
      </c>
      <c r="J53" s="67"/>
      <c r="K53" s="339"/>
      <c r="L53" s="391"/>
      <c r="M53" s="33"/>
      <c r="N53" s="33"/>
    </row>
    <row r="54" spans="1:14" s="35" customFormat="1" x14ac:dyDescent="0.3">
      <c r="A54" s="316"/>
      <c r="B54" s="317"/>
      <c r="C54" s="57" t="s">
        <v>141</v>
      </c>
      <c r="D54" s="22" t="s">
        <v>34</v>
      </c>
      <c r="E54" s="297"/>
      <c r="F54" s="355" t="s">
        <v>996</v>
      </c>
      <c r="G54" s="344" t="s">
        <v>408</v>
      </c>
      <c r="H54" s="343" t="s">
        <v>1116</v>
      </c>
      <c r="I54" s="370">
        <v>44984</v>
      </c>
      <c r="J54" s="67"/>
      <c r="K54" s="339"/>
      <c r="L54" s="391"/>
      <c r="M54" s="33"/>
      <c r="N54" s="33"/>
    </row>
    <row r="55" spans="1:14" s="35" customFormat="1" x14ac:dyDescent="0.3">
      <c r="A55" s="316"/>
      <c r="B55" s="317"/>
      <c r="C55" s="57" t="s">
        <v>142</v>
      </c>
      <c r="D55" s="22" t="s">
        <v>35</v>
      </c>
      <c r="E55" s="297"/>
      <c r="F55" s="355" t="s">
        <v>996</v>
      </c>
      <c r="G55" s="344" t="s">
        <v>408</v>
      </c>
      <c r="H55" s="343" t="s">
        <v>1116</v>
      </c>
      <c r="I55" s="370">
        <v>44984</v>
      </c>
      <c r="J55" s="67"/>
      <c r="K55" s="339"/>
      <c r="L55" s="391"/>
      <c r="M55" s="33"/>
      <c r="N55" s="33"/>
    </row>
    <row r="56" spans="1:14" s="35" customFormat="1" x14ac:dyDescent="0.3">
      <c r="A56" s="316"/>
      <c r="B56" s="317"/>
      <c r="C56" s="57" t="s">
        <v>143</v>
      </c>
      <c r="D56" s="22" t="s">
        <v>36</v>
      </c>
      <c r="E56" s="297"/>
      <c r="F56" s="355" t="s">
        <v>996</v>
      </c>
      <c r="G56" s="344" t="s">
        <v>408</v>
      </c>
      <c r="H56" s="343" t="s">
        <v>1116</v>
      </c>
      <c r="I56" s="370">
        <v>44984</v>
      </c>
      <c r="J56" s="67"/>
      <c r="K56" s="339"/>
      <c r="L56" s="391"/>
      <c r="M56" s="33"/>
      <c r="N56" s="33"/>
    </row>
    <row r="57" spans="1:14" s="35" customFormat="1" x14ac:dyDescent="0.3">
      <c r="A57" s="316"/>
      <c r="B57" s="317"/>
      <c r="C57" s="57" t="s">
        <v>144</v>
      </c>
      <c r="D57" s="22" t="s">
        <v>77</v>
      </c>
      <c r="E57" s="297"/>
      <c r="F57" s="355" t="s">
        <v>996</v>
      </c>
      <c r="G57" s="344" t="s">
        <v>408</v>
      </c>
      <c r="H57" s="343" t="s">
        <v>1116</v>
      </c>
      <c r="I57" s="370">
        <v>44984</v>
      </c>
      <c r="J57" s="67"/>
      <c r="K57" s="339"/>
      <c r="L57" s="391"/>
      <c r="M57" s="33"/>
      <c r="N57" s="33"/>
    </row>
    <row r="58" spans="1:14" s="35" customFormat="1" x14ac:dyDescent="0.3">
      <c r="A58" s="316"/>
      <c r="B58" s="317"/>
      <c r="C58" s="57" t="s">
        <v>145</v>
      </c>
      <c r="D58" s="22" t="s">
        <v>78</v>
      </c>
      <c r="E58" s="297"/>
      <c r="F58" s="355" t="s">
        <v>996</v>
      </c>
      <c r="G58" s="344" t="s">
        <v>408</v>
      </c>
      <c r="H58" s="343" t="s">
        <v>1116</v>
      </c>
      <c r="I58" s="370">
        <v>44984</v>
      </c>
      <c r="J58" s="67"/>
      <c r="K58" s="339"/>
      <c r="L58" s="391"/>
      <c r="M58" s="33"/>
      <c r="N58" s="33"/>
    </row>
    <row r="59" spans="1:14" s="35" customFormat="1" x14ac:dyDescent="0.3">
      <c r="A59" s="316"/>
      <c r="B59" s="317"/>
      <c r="C59" s="57" t="s">
        <v>146</v>
      </c>
      <c r="D59" s="22" t="s">
        <v>63</v>
      </c>
      <c r="E59" s="297"/>
      <c r="F59" s="355" t="s">
        <v>996</v>
      </c>
      <c r="G59" s="344" t="s">
        <v>408</v>
      </c>
      <c r="H59" s="343" t="s">
        <v>1116</v>
      </c>
      <c r="I59" s="370">
        <v>44984</v>
      </c>
      <c r="J59" s="67"/>
      <c r="K59" s="339"/>
      <c r="L59" s="391"/>
      <c r="M59" s="33"/>
      <c r="N59" s="33"/>
    </row>
    <row r="60" spans="1:14" s="35" customFormat="1" x14ac:dyDescent="0.3">
      <c r="A60" s="316"/>
      <c r="B60" s="317"/>
      <c r="C60" s="57" t="s">
        <v>147</v>
      </c>
      <c r="D60" s="22" t="s">
        <v>967</v>
      </c>
      <c r="E60" s="297"/>
      <c r="F60" s="355" t="s">
        <v>996</v>
      </c>
      <c r="G60" s="344" t="s">
        <v>408</v>
      </c>
      <c r="H60" s="343" t="s">
        <v>1116</v>
      </c>
      <c r="I60" s="370">
        <v>44984</v>
      </c>
      <c r="J60" s="67"/>
      <c r="K60" s="339"/>
      <c r="L60" s="391"/>
      <c r="M60" s="33"/>
      <c r="N60" s="33"/>
    </row>
    <row r="61" spans="1:14" s="35" customFormat="1" x14ac:dyDescent="0.3">
      <c r="A61" s="316"/>
      <c r="B61" s="317"/>
      <c r="C61" s="57" t="s">
        <v>148</v>
      </c>
      <c r="D61" s="22" t="s">
        <v>1051</v>
      </c>
      <c r="E61" s="297"/>
      <c r="F61" s="355" t="s">
        <v>996</v>
      </c>
      <c r="G61" s="344" t="s">
        <v>408</v>
      </c>
      <c r="H61" s="343" t="s">
        <v>1116</v>
      </c>
      <c r="I61" s="370">
        <v>44984</v>
      </c>
      <c r="J61" s="67"/>
      <c r="K61" s="339"/>
      <c r="L61" s="391"/>
      <c r="M61" s="33"/>
      <c r="N61" s="33"/>
    </row>
    <row r="62" spans="1:14" s="35" customFormat="1" x14ac:dyDescent="0.3">
      <c r="A62" s="316"/>
      <c r="B62" s="317"/>
      <c r="C62" s="57" t="s">
        <v>149</v>
      </c>
      <c r="D62" s="22" t="s">
        <v>37</v>
      </c>
      <c r="E62" s="297"/>
      <c r="F62" s="355" t="s">
        <v>996</v>
      </c>
      <c r="G62" s="344" t="s">
        <v>408</v>
      </c>
      <c r="H62" s="343" t="s">
        <v>1116</v>
      </c>
      <c r="I62" s="370">
        <v>44984</v>
      </c>
      <c r="J62" s="67"/>
      <c r="K62" s="339"/>
      <c r="L62" s="391"/>
      <c r="M62" s="33"/>
      <c r="N62" s="33"/>
    </row>
    <row r="63" spans="1:14" s="35" customFormat="1" x14ac:dyDescent="0.3">
      <c r="A63" s="316"/>
      <c r="B63" s="317"/>
      <c r="C63" s="57" t="s">
        <v>150</v>
      </c>
      <c r="D63" s="22" t="s">
        <v>79</v>
      </c>
      <c r="E63" s="297"/>
      <c r="F63" s="355" t="s">
        <v>996</v>
      </c>
      <c r="G63" s="344" t="s">
        <v>408</v>
      </c>
      <c r="H63" s="343" t="s">
        <v>1116</v>
      </c>
      <c r="I63" s="370">
        <v>44984</v>
      </c>
      <c r="J63" s="67"/>
      <c r="K63" s="339"/>
      <c r="L63" s="391"/>
      <c r="M63" s="33"/>
      <c r="N63" s="33"/>
    </row>
    <row r="64" spans="1:14" s="35" customFormat="1" x14ac:dyDescent="0.3">
      <c r="A64" s="316"/>
      <c r="B64" s="317"/>
      <c r="C64" s="57" t="s">
        <v>151</v>
      </c>
      <c r="D64" s="22" t="s">
        <v>38</v>
      </c>
      <c r="E64" s="297"/>
      <c r="F64" s="355" t="s">
        <v>996</v>
      </c>
      <c r="G64" s="344" t="s">
        <v>408</v>
      </c>
      <c r="H64" s="343" t="s">
        <v>1116</v>
      </c>
      <c r="I64" s="370">
        <v>44984</v>
      </c>
      <c r="J64" s="67"/>
      <c r="K64" s="339"/>
      <c r="L64" s="391"/>
      <c r="M64" s="33"/>
      <c r="N64" s="33"/>
    </row>
    <row r="65" spans="1:14" s="35" customFormat="1" ht="28.8" x14ac:dyDescent="0.3">
      <c r="A65" s="316"/>
      <c r="B65" s="317"/>
      <c r="C65" s="81" t="s">
        <v>287</v>
      </c>
      <c r="D65" s="197" t="s">
        <v>286</v>
      </c>
      <c r="E65" s="304"/>
      <c r="F65" s="355" t="s">
        <v>996</v>
      </c>
      <c r="G65" s="344" t="s">
        <v>408</v>
      </c>
      <c r="H65" s="343" t="s">
        <v>1116</v>
      </c>
      <c r="I65" s="370">
        <v>44984</v>
      </c>
      <c r="J65" s="67"/>
      <c r="K65" s="339"/>
      <c r="L65" s="391"/>
      <c r="M65" s="33"/>
      <c r="N65" s="33"/>
    </row>
    <row r="66" spans="1:14" s="35" customFormat="1" ht="28.8" x14ac:dyDescent="0.3">
      <c r="A66" s="316"/>
      <c r="B66" s="317"/>
      <c r="C66" s="57" t="s">
        <v>411</v>
      </c>
      <c r="D66" s="28" t="s">
        <v>412</v>
      </c>
      <c r="E66" s="303"/>
      <c r="F66" s="355" t="s">
        <v>996</v>
      </c>
      <c r="G66" s="344" t="s">
        <v>408</v>
      </c>
      <c r="H66" s="343" t="s">
        <v>1116</v>
      </c>
      <c r="I66" s="370">
        <v>44984</v>
      </c>
      <c r="J66" s="67"/>
      <c r="K66" s="339"/>
      <c r="L66" s="391"/>
      <c r="M66" s="33"/>
      <c r="N66" s="33"/>
    </row>
    <row r="67" spans="1:14" s="35" customFormat="1" ht="57.6" x14ac:dyDescent="0.3">
      <c r="A67" s="37" t="s">
        <v>413</v>
      </c>
      <c r="B67" s="59" t="s">
        <v>94</v>
      </c>
      <c r="C67" s="59" t="s">
        <v>152</v>
      </c>
      <c r="D67" s="57" t="s">
        <v>415</v>
      </c>
      <c r="E67" s="297"/>
      <c r="F67" s="355" t="s">
        <v>996</v>
      </c>
      <c r="G67" s="344" t="s">
        <v>408</v>
      </c>
      <c r="H67" s="343" t="s">
        <v>1116</v>
      </c>
      <c r="I67" s="370">
        <v>44985</v>
      </c>
      <c r="J67" s="67" t="s">
        <v>1123</v>
      </c>
      <c r="K67" s="339"/>
      <c r="L67" s="391"/>
      <c r="M67" s="33"/>
      <c r="N67" s="33"/>
    </row>
    <row r="68" spans="1:14" s="35" customFormat="1" x14ac:dyDescent="0.3">
      <c r="A68" s="318"/>
      <c r="B68" s="319"/>
      <c r="C68" s="59" t="s">
        <v>153</v>
      </c>
      <c r="D68" s="57" t="s">
        <v>416</v>
      </c>
      <c r="E68" s="297"/>
      <c r="F68" s="355" t="s">
        <v>996</v>
      </c>
      <c r="G68" s="344" t="s">
        <v>408</v>
      </c>
      <c r="H68" s="343" t="s">
        <v>1116</v>
      </c>
      <c r="I68" s="370">
        <v>44986</v>
      </c>
      <c r="J68" s="67" t="s">
        <v>1146</v>
      </c>
      <c r="K68" s="339"/>
      <c r="L68" s="391"/>
      <c r="M68" s="33"/>
      <c r="N68" s="33"/>
    </row>
    <row r="69" spans="1:14" s="35" customFormat="1" x14ac:dyDescent="0.3">
      <c r="A69" s="318"/>
      <c r="B69" s="319"/>
      <c r="C69" s="59" t="s">
        <v>154</v>
      </c>
      <c r="D69" s="57" t="s">
        <v>417</v>
      </c>
      <c r="E69" s="297"/>
      <c r="F69" s="355" t="s">
        <v>996</v>
      </c>
      <c r="G69" s="344" t="s">
        <v>408</v>
      </c>
      <c r="H69" s="343" t="s">
        <v>1116</v>
      </c>
      <c r="I69" s="370">
        <v>44986</v>
      </c>
      <c r="J69" s="67" t="s">
        <v>1124</v>
      </c>
      <c r="K69" s="339"/>
      <c r="L69" s="391"/>
      <c r="M69" s="33"/>
      <c r="N69" s="33"/>
    </row>
    <row r="70" spans="1:14" s="35" customFormat="1" x14ac:dyDescent="0.3">
      <c r="A70" s="318"/>
      <c r="B70" s="319"/>
      <c r="C70" s="59" t="s">
        <v>155</v>
      </c>
      <c r="D70" s="57" t="s">
        <v>418</v>
      </c>
      <c r="E70" s="297"/>
      <c r="F70" s="355" t="s">
        <v>996</v>
      </c>
      <c r="G70" s="344" t="s">
        <v>408</v>
      </c>
      <c r="H70" s="343" t="s">
        <v>1116</v>
      </c>
      <c r="I70" s="370">
        <v>44986</v>
      </c>
      <c r="J70" s="67" t="s">
        <v>1125</v>
      </c>
      <c r="K70" s="339"/>
      <c r="L70" s="391"/>
      <c r="M70" s="33"/>
      <c r="N70" s="33"/>
    </row>
    <row r="71" spans="1:14" s="35" customFormat="1" x14ac:dyDescent="0.3">
      <c r="A71" s="318"/>
      <c r="B71" s="319"/>
      <c r="C71" s="59" t="s">
        <v>156</v>
      </c>
      <c r="D71" s="57" t="s">
        <v>419</v>
      </c>
      <c r="E71" s="297"/>
      <c r="F71" s="355" t="s">
        <v>996</v>
      </c>
      <c r="G71" s="344" t="s">
        <v>408</v>
      </c>
      <c r="H71" s="343" t="s">
        <v>1116</v>
      </c>
      <c r="I71" s="370">
        <v>44986</v>
      </c>
      <c r="J71" s="67" t="s">
        <v>1147</v>
      </c>
      <c r="K71" s="339"/>
      <c r="L71" s="391"/>
      <c r="M71" s="33"/>
      <c r="N71" s="33"/>
    </row>
    <row r="72" spans="1:14" s="35" customFormat="1" x14ac:dyDescent="0.3">
      <c r="A72" s="37" t="s">
        <v>420</v>
      </c>
      <c r="B72" s="59" t="s">
        <v>95</v>
      </c>
      <c r="C72" s="59" t="s">
        <v>157</v>
      </c>
      <c r="D72" s="57" t="s">
        <v>421</v>
      </c>
      <c r="E72" s="297"/>
      <c r="F72" s="355" t="s">
        <v>996</v>
      </c>
      <c r="G72" s="344" t="s">
        <v>408</v>
      </c>
      <c r="H72" s="343" t="s">
        <v>1116</v>
      </c>
      <c r="I72" s="370">
        <v>44986</v>
      </c>
      <c r="J72" s="67" t="s">
        <v>1150</v>
      </c>
      <c r="K72" s="339"/>
      <c r="L72" s="391"/>
      <c r="M72" s="33"/>
      <c r="N72" s="33"/>
    </row>
    <row r="73" spans="1:14" s="35" customFormat="1" x14ac:dyDescent="0.3">
      <c r="A73" s="318"/>
      <c r="B73" s="319"/>
      <c r="C73" s="59" t="s">
        <v>158</v>
      </c>
      <c r="D73" s="57" t="s">
        <v>422</v>
      </c>
      <c r="E73" s="297"/>
      <c r="F73" s="355" t="s">
        <v>996</v>
      </c>
      <c r="G73" s="344" t="s">
        <v>408</v>
      </c>
      <c r="H73" s="343" t="s">
        <v>1116</v>
      </c>
      <c r="I73" s="370">
        <v>44986</v>
      </c>
      <c r="J73" s="67" t="s">
        <v>1151</v>
      </c>
      <c r="K73" s="339"/>
      <c r="L73" s="391"/>
      <c r="M73" s="33"/>
      <c r="N73" s="33"/>
    </row>
    <row r="74" spans="1:14" s="35" customFormat="1" x14ac:dyDescent="0.3">
      <c r="A74" s="318"/>
      <c r="B74" s="319"/>
      <c r="C74" s="59" t="s">
        <v>159</v>
      </c>
      <c r="D74" s="57" t="s">
        <v>423</v>
      </c>
      <c r="E74" s="297"/>
      <c r="F74" s="355" t="s">
        <v>996</v>
      </c>
      <c r="G74" s="344" t="s">
        <v>408</v>
      </c>
      <c r="H74" s="343" t="s">
        <v>1116</v>
      </c>
      <c r="I74" s="370">
        <v>44986</v>
      </c>
      <c r="J74" s="67" t="s">
        <v>1148</v>
      </c>
      <c r="K74" s="339"/>
      <c r="L74" s="391"/>
      <c r="M74" s="33"/>
      <c r="N74" s="33"/>
    </row>
    <row r="75" spans="1:14" s="35" customFormat="1" ht="28.8" x14ac:dyDescent="0.3">
      <c r="A75" s="318"/>
      <c r="B75" s="319"/>
      <c r="C75" s="59" t="s">
        <v>160</v>
      </c>
      <c r="D75" s="57" t="s">
        <v>424</v>
      </c>
      <c r="E75" s="297"/>
      <c r="F75" s="355" t="s">
        <v>996</v>
      </c>
      <c r="G75" s="346"/>
      <c r="H75" s="343" t="s">
        <v>1116</v>
      </c>
      <c r="I75" s="370">
        <v>44986</v>
      </c>
      <c r="J75" s="67" t="s">
        <v>1149</v>
      </c>
      <c r="K75" s="339"/>
      <c r="L75" s="391"/>
      <c r="M75" s="33"/>
      <c r="N75" s="33"/>
    </row>
    <row r="76" spans="1:14" s="35" customFormat="1" x14ac:dyDescent="0.3">
      <c r="A76" s="318"/>
      <c r="B76" s="319"/>
      <c r="C76" s="59" t="s">
        <v>161</v>
      </c>
      <c r="D76" s="57" t="s">
        <v>425</v>
      </c>
      <c r="E76" s="297"/>
      <c r="F76" s="355" t="s">
        <v>996</v>
      </c>
      <c r="G76" s="346" t="s">
        <v>408</v>
      </c>
      <c r="H76" s="343" t="s">
        <v>1116</v>
      </c>
      <c r="I76" s="370">
        <v>44986</v>
      </c>
      <c r="J76" s="67" t="s">
        <v>1152</v>
      </c>
      <c r="K76" s="339"/>
      <c r="L76" s="391"/>
      <c r="M76" s="33"/>
      <c r="N76" s="33"/>
    </row>
    <row r="77" spans="1:14" s="35" customFormat="1" ht="28.8" x14ac:dyDescent="0.3">
      <c r="A77" s="37" t="s">
        <v>426</v>
      </c>
      <c r="B77" s="59" t="s">
        <v>96</v>
      </c>
      <c r="C77" s="59" t="s">
        <v>162</v>
      </c>
      <c r="D77" s="28" t="s">
        <v>1042</v>
      </c>
      <c r="E77" s="297"/>
      <c r="F77" s="355" t="s">
        <v>996</v>
      </c>
      <c r="G77" s="346" t="s">
        <v>409</v>
      </c>
      <c r="H77" s="343" t="s">
        <v>1116</v>
      </c>
      <c r="I77" s="370">
        <v>44987</v>
      </c>
      <c r="J77" s="67" t="s">
        <v>1153</v>
      </c>
      <c r="K77" s="339"/>
      <c r="L77" s="391"/>
      <c r="M77" s="33"/>
      <c r="N77" s="33"/>
    </row>
    <row r="78" spans="1:14" s="35" customFormat="1" x14ac:dyDescent="0.3">
      <c r="A78" s="318"/>
      <c r="B78" s="319"/>
      <c r="C78" s="59" t="s">
        <v>164</v>
      </c>
      <c r="D78" s="28" t="s">
        <v>429</v>
      </c>
      <c r="E78" s="297"/>
      <c r="F78" s="355" t="s">
        <v>996</v>
      </c>
      <c r="G78" s="346" t="s">
        <v>409</v>
      </c>
      <c r="H78" s="343" t="s">
        <v>1116</v>
      </c>
      <c r="I78" s="370">
        <v>44987</v>
      </c>
      <c r="J78" s="67" t="s">
        <v>1155</v>
      </c>
      <c r="K78" s="339"/>
      <c r="L78" s="391"/>
      <c r="M78" s="33"/>
      <c r="N78" s="33"/>
    </row>
    <row r="79" spans="1:14" s="35" customFormat="1" ht="28.8" x14ac:dyDescent="0.3">
      <c r="A79" s="318"/>
      <c r="B79" s="319"/>
      <c r="C79" s="59" t="s">
        <v>167</v>
      </c>
      <c r="D79" s="57" t="s">
        <v>1068</v>
      </c>
      <c r="E79" s="297"/>
      <c r="F79" s="392" t="s">
        <v>2</v>
      </c>
      <c r="G79" s="346" t="s">
        <v>408</v>
      </c>
      <c r="H79" s="343" t="s">
        <v>1116</v>
      </c>
      <c r="I79" s="370"/>
      <c r="J79" s="67" t="s">
        <v>1156</v>
      </c>
      <c r="K79" s="339"/>
      <c r="L79" s="391"/>
      <c r="M79" s="33"/>
      <c r="N79" s="33"/>
    </row>
    <row r="80" spans="1:14" s="35" customFormat="1" x14ac:dyDescent="0.3">
      <c r="A80" s="318"/>
      <c r="B80" s="319"/>
      <c r="C80" s="59" t="s">
        <v>433</v>
      </c>
      <c r="D80" s="57" t="s">
        <v>1053</v>
      </c>
      <c r="E80" s="297"/>
      <c r="F80" s="355" t="s">
        <v>996</v>
      </c>
      <c r="G80" s="346" t="s">
        <v>408</v>
      </c>
      <c r="H80" s="343" t="s">
        <v>1116</v>
      </c>
      <c r="I80" s="370">
        <v>44988</v>
      </c>
      <c r="J80" s="67" t="s">
        <v>1158</v>
      </c>
      <c r="K80" s="339"/>
      <c r="L80" s="391"/>
      <c r="M80" s="33"/>
      <c r="N80" s="33"/>
    </row>
    <row r="81" spans="1:14" s="35" customFormat="1" ht="28.8" x14ac:dyDescent="0.3">
      <c r="A81" s="318"/>
      <c r="B81" s="319"/>
      <c r="C81" s="59" t="s">
        <v>437</v>
      </c>
      <c r="D81" s="28" t="s">
        <v>1016</v>
      </c>
      <c r="E81" s="297"/>
      <c r="F81" s="355" t="s">
        <v>996</v>
      </c>
      <c r="G81" s="346" t="s">
        <v>408</v>
      </c>
      <c r="H81" s="343" t="s">
        <v>1116</v>
      </c>
      <c r="I81" s="370">
        <v>45014</v>
      </c>
      <c r="J81" s="67" t="s">
        <v>1159</v>
      </c>
      <c r="K81" s="339"/>
      <c r="L81" s="391"/>
      <c r="M81" s="33"/>
      <c r="N81" s="33"/>
    </row>
    <row r="82" spans="1:14" s="35" customFormat="1" ht="28.8" x14ac:dyDescent="0.3">
      <c r="A82" s="318"/>
      <c r="B82" s="319"/>
      <c r="C82" s="59" t="s">
        <v>439</v>
      </c>
      <c r="D82" s="28" t="s">
        <v>440</v>
      </c>
      <c r="E82" s="297"/>
      <c r="F82" s="355" t="s">
        <v>996</v>
      </c>
      <c r="G82" s="346" t="s">
        <v>408</v>
      </c>
      <c r="H82" s="343" t="s">
        <v>1114</v>
      </c>
      <c r="I82" s="370">
        <v>44989</v>
      </c>
      <c r="J82" s="380" t="s">
        <v>1169</v>
      </c>
      <c r="K82" s="339"/>
      <c r="L82" s="391"/>
      <c r="M82" s="33"/>
      <c r="N82" s="33"/>
    </row>
    <row r="83" spans="1:14" s="35" customFormat="1" x14ac:dyDescent="0.3">
      <c r="A83" s="322" t="s">
        <v>1074</v>
      </c>
      <c r="B83" s="319"/>
      <c r="C83" s="59" t="s">
        <v>441</v>
      </c>
      <c r="D83" s="28" t="s">
        <v>1017</v>
      </c>
      <c r="E83" s="297"/>
      <c r="F83" s="377" t="s">
        <v>2</v>
      </c>
      <c r="G83" s="346" t="s">
        <v>409</v>
      </c>
      <c r="H83" s="343"/>
      <c r="I83" s="370"/>
      <c r="J83" s="67" t="s">
        <v>1117</v>
      </c>
      <c r="K83" s="339"/>
      <c r="L83" s="391"/>
      <c r="M83" s="33"/>
      <c r="N83" s="33"/>
    </row>
    <row r="84" spans="1:14" s="35" customFormat="1" x14ac:dyDescent="0.3">
      <c r="A84" s="322"/>
      <c r="B84" s="319"/>
      <c r="C84" s="59" t="s">
        <v>443</v>
      </c>
      <c r="D84" s="28" t="s">
        <v>1106</v>
      </c>
      <c r="E84" s="297"/>
      <c r="F84" s="354" t="s">
        <v>15</v>
      </c>
      <c r="G84" s="346" t="s">
        <v>409</v>
      </c>
      <c r="H84" s="343" t="s">
        <v>1116</v>
      </c>
      <c r="I84" s="370"/>
      <c r="J84" s="361"/>
      <c r="K84" s="339"/>
      <c r="L84" s="391"/>
      <c r="M84" s="33"/>
      <c r="N84" s="33"/>
    </row>
    <row r="85" spans="1:14" s="35" customFormat="1" x14ac:dyDescent="0.3">
      <c r="A85" s="322"/>
      <c r="B85" s="319"/>
      <c r="C85" s="59" t="s">
        <v>1107</v>
      </c>
      <c r="D85" s="28" t="s">
        <v>1108</v>
      </c>
      <c r="E85" s="297"/>
      <c r="F85" s="355" t="s">
        <v>996</v>
      </c>
      <c r="G85" s="346"/>
      <c r="H85" s="343" t="s">
        <v>1116</v>
      </c>
      <c r="I85" s="370">
        <v>44991</v>
      </c>
      <c r="J85" s="67"/>
      <c r="K85" s="339"/>
      <c r="L85" s="391"/>
      <c r="M85" s="33"/>
      <c r="N85" s="33"/>
    </row>
    <row r="86" spans="1:14" s="35" customFormat="1" x14ac:dyDescent="0.3">
      <c r="A86" s="322"/>
      <c r="B86" s="319"/>
      <c r="C86" s="59" t="s">
        <v>1109</v>
      </c>
      <c r="D86" t="s">
        <v>1110</v>
      </c>
      <c r="E86" s="297"/>
      <c r="F86" s="355" t="s">
        <v>996</v>
      </c>
      <c r="G86" s="346" t="s">
        <v>408</v>
      </c>
      <c r="H86" s="343" t="s">
        <v>1116</v>
      </c>
      <c r="I86" s="370">
        <v>44991</v>
      </c>
      <c r="J86" s="67" t="s">
        <v>1160</v>
      </c>
      <c r="K86" s="339"/>
      <c r="L86" s="391"/>
      <c r="M86" s="33"/>
      <c r="N86" s="33"/>
    </row>
    <row r="87" spans="1:14" s="35" customFormat="1" ht="28.8" x14ac:dyDescent="0.3">
      <c r="A87" s="37" t="s">
        <v>1018</v>
      </c>
      <c r="B87" s="59" t="s">
        <v>97</v>
      </c>
      <c r="C87" s="59" t="s">
        <v>169</v>
      </c>
      <c r="D87" s="28" t="s">
        <v>1043</v>
      </c>
      <c r="E87" s="297"/>
      <c r="F87" s="355" t="s">
        <v>996</v>
      </c>
      <c r="G87" s="346" t="s">
        <v>408</v>
      </c>
      <c r="H87" s="343" t="s">
        <v>1116</v>
      </c>
      <c r="I87" s="370">
        <v>44991</v>
      </c>
      <c r="J87" s="67" t="s">
        <v>1126</v>
      </c>
      <c r="K87" s="339"/>
      <c r="L87" s="391"/>
      <c r="M87" s="33"/>
      <c r="N87" s="33"/>
    </row>
    <row r="88" spans="1:14" s="35" customFormat="1" ht="28.8" x14ac:dyDescent="0.3">
      <c r="A88" s="318"/>
      <c r="B88" s="319"/>
      <c r="C88" s="59" t="s">
        <v>170</v>
      </c>
      <c r="D88" s="28" t="s">
        <v>448</v>
      </c>
      <c r="E88" s="297"/>
      <c r="F88" s="355" t="s">
        <v>996</v>
      </c>
      <c r="G88" s="346" t="s">
        <v>408</v>
      </c>
      <c r="H88" s="343" t="s">
        <v>1116</v>
      </c>
      <c r="I88" s="370">
        <v>44991</v>
      </c>
      <c r="J88" s="67" t="s">
        <v>1127</v>
      </c>
      <c r="K88" s="339"/>
      <c r="L88" s="391"/>
      <c r="M88" s="33"/>
      <c r="N88" s="33"/>
    </row>
    <row r="89" spans="1:14" s="35" customFormat="1" ht="28.8" x14ac:dyDescent="0.3">
      <c r="A89" s="318"/>
      <c r="B89" s="319"/>
      <c r="C89" s="59" t="s">
        <v>171</v>
      </c>
      <c r="D89" s="28" t="s">
        <v>1044</v>
      </c>
      <c r="E89" s="297"/>
      <c r="F89" s="355" t="s">
        <v>996</v>
      </c>
      <c r="G89" s="346" t="s">
        <v>408</v>
      </c>
      <c r="H89" s="343" t="s">
        <v>1114</v>
      </c>
      <c r="I89" s="370">
        <v>45013</v>
      </c>
      <c r="J89" s="67" t="s">
        <v>1128</v>
      </c>
      <c r="K89" s="339"/>
      <c r="L89" s="391"/>
      <c r="M89" s="33"/>
      <c r="N89" s="33"/>
    </row>
    <row r="90" spans="1:14" s="35" customFormat="1" ht="28.8" x14ac:dyDescent="0.3">
      <c r="A90" s="318"/>
      <c r="B90" s="319"/>
      <c r="C90" s="59" t="s">
        <v>172</v>
      </c>
      <c r="D90" s="28" t="s">
        <v>1019</v>
      </c>
      <c r="E90" s="297"/>
      <c r="F90" s="355" t="s">
        <v>996</v>
      </c>
      <c r="G90" s="346" t="s">
        <v>408</v>
      </c>
      <c r="H90" s="343" t="s">
        <v>1114</v>
      </c>
      <c r="I90" s="370">
        <v>45019</v>
      </c>
      <c r="J90" s="361" t="s">
        <v>1171</v>
      </c>
      <c r="K90" s="339"/>
      <c r="L90" s="391" t="s">
        <v>1210</v>
      </c>
      <c r="M90" s="33" t="s">
        <v>996</v>
      </c>
      <c r="N90" s="33"/>
    </row>
    <row r="91" spans="1:14" s="35" customFormat="1" ht="28.8" x14ac:dyDescent="0.3">
      <c r="A91" s="318"/>
      <c r="B91" s="319"/>
      <c r="C91" s="59" t="s">
        <v>174</v>
      </c>
      <c r="D91" s="28" t="s">
        <v>452</v>
      </c>
      <c r="E91" s="297"/>
      <c r="F91" s="355" t="s">
        <v>996</v>
      </c>
      <c r="G91" s="346" t="s">
        <v>408</v>
      </c>
      <c r="H91" s="343" t="s">
        <v>1114</v>
      </c>
      <c r="I91" s="370">
        <v>45019</v>
      </c>
      <c r="J91" s="361" t="s">
        <v>1191</v>
      </c>
      <c r="K91" s="339"/>
      <c r="L91" s="391" t="s">
        <v>1210</v>
      </c>
      <c r="M91" s="33" t="s">
        <v>996</v>
      </c>
      <c r="N91" s="33"/>
    </row>
    <row r="92" spans="1:14" s="35" customFormat="1" ht="28.8" x14ac:dyDescent="0.3">
      <c r="A92" s="318"/>
      <c r="B92" s="319"/>
      <c r="C92" s="59" t="s">
        <v>453</v>
      </c>
      <c r="D92" s="28" t="s">
        <v>1057</v>
      </c>
      <c r="E92" s="297"/>
      <c r="F92" s="355" t="s">
        <v>996</v>
      </c>
      <c r="G92" s="346" t="s">
        <v>408</v>
      </c>
      <c r="H92" s="343" t="s">
        <v>1114</v>
      </c>
      <c r="I92" s="370">
        <v>45019</v>
      </c>
      <c r="J92" s="361" t="s">
        <v>1170</v>
      </c>
      <c r="K92" s="339"/>
      <c r="L92" s="391" t="s">
        <v>1210</v>
      </c>
      <c r="M92" s="33" t="s">
        <v>996</v>
      </c>
      <c r="N92" s="33"/>
    </row>
    <row r="93" spans="1:14" s="35" customFormat="1" ht="28.8" x14ac:dyDescent="0.3">
      <c r="A93" s="318"/>
      <c r="B93" s="319"/>
      <c r="C93" s="59" t="s">
        <v>455</v>
      </c>
      <c r="D93" s="28" t="s">
        <v>1059</v>
      </c>
      <c r="E93" s="297"/>
      <c r="F93" s="355" t="s">
        <v>996</v>
      </c>
      <c r="G93" s="346" t="s">
        <v>408</v>
      </c>
      <c r="H93" s="343" t="s">
        <v>1116</v>
      </c>
      <c r="I93" s="370">
        <v>44991</v>
      </c>
      <c r="J93" s="67" t="s">
        <v>1129</v>
      </c>
      <c r="K93" s="339"/>
      <c r="L93" s="391"/>
      <c r="M93" s="33"/>
      <c r="N93" s="33"/>
    </row>
    <row r="94" spans="1:14" s="35" customFormat="1" ht="28.8" x14ac:dyDescent="0.3">
      <c r="A94" s="318"/>
      <c r="B94" s="319"/>
      <c r="C94" s="59" t="s">
        <v>457</v>
      </c>
      <c r="D94" s="28" t="s">
        <v>1020</v>
      </c>
      <c r="E94" s="297"/>
      <c r="F94" s="355" t="s">
        <v>996</v>
      </c>
      <c r="G94" s="346" t="s">
        <v>408</v>
      </c>
      <c r="H94" s="343" t="s">
        <v>1116</v>
      </c>
      <c r="I94" s="370">
        <v>44991</v>
      </c>
      <c r="J94" s="67" t="s">
        <v>1130</v>
      </c>
      <c r="K94" s="339"/>
      <c r="L94" s="391"/>
      <c r="M94" s="33"/>
      <c r="N94" s="33"/>
    </row>
    <row r="95" spans="1:14" s="35" customFormat="1" ht="28.8" x14ac:dyDescent="0.3">
      <c r="A95" s="318"/>
      <c r="B95" s="319"/>
      <c r="C95" s="59" t="s">
        <v>459</v>
      </c>
      <c r="D95" s="28" t="s">
        <v>460</v>
      </c>
      <c r="E95" s="297"/>
      <c r="F95" s="355" t="s">
        <v>996</v>
      </c>
      <c r="G95" s="346" t="s">
        <v>408</v>
      </c>
      <c r="H95" s="343" t="s">
        <v>1116</v>
      </c>
      <c r="I95" s="370">
        <v>44991</v>
      </c>
      <c r="J95" s="67" t="s">
        <v>1131</v>
      </c>
      <c r="K95" s="339"/>
      <c r="L95" s="391"/>
      <c r="M95" s="33"/>
      <c r="N95" s="33"/>
    </row>
    <row r="96" spans="1:14" s="35" customFormat="1" ht="28.8" x14ac:dyDescent="0.3">
      <c r="A96" s="318"/>
      <c r="B96" s="319"/>
      <c r="C96" s="59" t="s">
        <v>461</v>
      </c>
      <c r="D96" s="28" t="s">
        <v>1021</v>
      </c>
      <c r="E96" s="297"/>
      <c r="F96" s="355" t="s">
        <v>996</v>
      </c>
      <c r="G96" s="346" t="s">
        <v>408</v>
      </c>
      <c r="H96" s="343" t="s">
        <v>1116</v>
      </c>
      <c r="I96" s="370">
        <v>44991</v>
      </c>
      <c r="J96" s="67" t="s">
        <v>1132</v>
      </c>
      <c r="K96" s="339"/>
      <c r="L96" s="391"/>
      <c r="M96" s="33"/>
      <c r="N96" s="33"/>
    </row>
    <row r="97" spans="1:14" s="35" customFormat="1" ht="28.8" x14ac:dyDescent="0.3">
      <c r="A97" s="318"/>
      <c r="B97" s="319"/>
      <c r="C97" s="59" t="s">
        <v>465</v>
      </c>
      <c r="D97" s="28" t="s">
        <v>466</v>
      </c>
      <c r="E97" s="297"/>
      <c r="F97" s="355" t="s">
        <v>996</v>
      </c>
      <c r="G97" s="346" t="s">
        <v>408</v>
      </c>
      <c r="H97" s="343" t="s">
        <v>1114</v>
      </c>
      <c r="I97" s="370">
        <v>45013</v>
      </c>
      <c r="J97" s="67" t="s">
        <v>1168</v>
      </c>
      <c r="K97" s="339"/>
      <c r="L97" s="391"/>
      <c r="M97" s="33"/>
      <c r="N97" s="33"/>
    </row>
    <row r="98" spans="1:14" s="35" customFormat="1" x14ac:dyDescent="0.3">
      <c r="A98" s="318"/>
      <c r="B98" s="319"/>
      <c r="C98" s="59" t="s">
        <v>467</v>
      </c>
      <c r="D98" s="28" t="s">
        <v>1022</v>
      </c>
      <c r="E98" s="297"/>
      <c r="F98" s="355" t="s">
        <v>996</v>
      </c>
      <c r="G98" s="346" t="s">
        <v>408</v>
      </c>
      <c r="H98" s="343" t="s">
        <v>1116</v>
      </c>
      <c r="I98" s="370">
        <v>44991</v>
      </c>
      <c r="J98" s="67" t="s">
        <v>1133</v>
      </c>
      <c r="K98" s="339"/>
      <c r="L98" s="391"/>
      <c r="M98" s="33"/>
      <c r="N98" s="33"/>
    </row>
    <row r="99" spans="1:14" s="35" customFormat="1" ht="57.6" x14ac:dyDescent="0.3">
      <c r="A99" s="318"/>
      <c r="B99" s="319"/>
      <c r="C99" s="59" t="s">
        <v>469</v>
      </c>
      <c r="D99" s="28" t="s">
        <v>1101</v>
      </c>
      <c r="E99" s="297"/>
      <c r="F99" s="355" t="s">
        <v>996</v>
      </c>
      <c r="G99" s="346" t="s">
        <v>408</v>
      </c>
      <c r="H99" s="343" t="s">
        <v>1114</v>
      </c>
      <c r="I99" s="370">
        <v>45019</v>
      </c>
      <c r="J99" s="361" t="s">
        <v>1134</v>
      </c>
      <c r="K99" s="339"/>
      <c r="L99" s="391" t="s">
        <v>1210</v>
      </c>
      <c r="M99" s="33" t="s">
        <v>996</v>
      </c>
      <c r="N99" s="33"/>
    </row>
    <row r="100" spans="1:14" s="35" customFormat="1" ht="57.6" x14ac:dyDescent="0.3">
      <c r="A100" s="318"/>
      <c r="B100" s="319"/>
      <c r="C100" s="59" t="s">
        <v>471</v>
      </c>
      <c r="D100" s="28" t="s">
        <v>1045</v>
      </c>
      <c r="E100" s="297"/>
      <c r="F100" s="355" t="s">
        <v>996</v>
      </c>
      <c r="G100" s="346" t="s">
        <v>408</v>
      </c>
      <c r="H100" s="343" t="s">
        <v>1114</v>
      </c>
      <c r="I100" s="370">
        <v>45019</v>
      </c>
      <c r="J100" s="361" t="s">
        <v>1135</v>
      </c>
      <c r="K100" s="339"/>
      <c r="L100" s="391" t="s">
        <v>1210</v>
      </c>
      <c r="M100" s="33" t="s">
        <v>996</v>
      </c>
      <c r="N100" s="33"/>
    </row>
    <row r="101" spans="1:14" s="35" customFormat="1" ht="72" x14ac:dyDescent="0.3">
      <c r="A101" s="318"/>
      <c r="B101" s="319"/>
      <c r="C101" s="59" t="s">
        <v>473</v>
      </c>
      <c r="D101" s="28" t="s">
        <v>1046</v>
      </c>
      <c r="E101" s="297"/>
      <c r="F101" s="355" t="s">
        <v>996</v>
      </c>
      <c r="G101" s="346" t="s">
        <v>408</v>
      </c>
      <c r="H101" s="343" t="s">
        <v>1114</v>
      </c>
      <c r="I101" s="370">
        <v>45019</v>
      </c>
      <c r="J101" s="361" t="s">
        <v>1136</v>
      </c>
      <c r="K101" s="339"/>
      <c r="L101" s="391" t="s">
        <v>1210</v>
      </c>
      <c r="M101" s="33" t="s">
        <v>996</v>
      </c>
      <c r="N101" s="33"/>
    </row>
    <row r="102" spans="1:14" s="35" customFormat="1" x14ac:dyDescent="0.3">
      <c r="A102" s="318"/>
      <c r="B102" s="319"/>
      <c r="C102" s="59" t="s">
        <v>475</v>
      </c>
      <c r="D102" s="28" t="s">
        <v>1023</v>
      </c>
      <c r="E102" s="297"/>
      <c r="F102" s="355" t="s">
        <v>996</v>
      </c>
      <c r="G102" s="346" t="s">
        <v>408</v>
      </c>
      <c r="H102" s="343" t="s">
        <v>1114</v>
      </c>
      <c r="I102" s="370">
        <v>45019</v>
      </c>
      <c r="J102" s="361" t="s">
        <v>1137</v>
      </c>
      <c r="K102" s="339"/>
      <c r="L102" s="391" t="s">
        <v>1210</v>
      </c>
      <c r="M102" s="33" t="s">
        <v>996</v>
      </c>
      <c r="N102" s="33"/>
    </row>
    <row r="103" spans="1:14" s="35" customFormat="1" ht="28.8" x14ac:dyDescent="0.3">
      <c r="A103" s="318"/>
      <c r="B103" s="319"/>
      <c r="C103" s="59" t="s">
        <v>477</v>
      </c>
      <c r="D103" s="28" t="s">
        <v>478</v>
      </c>
      <c r="E103" s="297"/>
      <c r="F103" s="355" t="s">
        <v>996</v>
      </c>
      <c r="G103" s="346" t="s">
        <v>408</v>
      </c>
      <c r="H103" s="343" t="s">
        <v>1114</v>
      </c>
      <c r="I103" s="370">
        <v>45019</v>
      </c>
      <c r="J103" s="361" t="s">
        <v>1138</v>
      </c>
      <c r="K103" s="339"/>
      <c r="L103" s="391" t="s">
        <v>1210</v>
      </c>
      <c r="M103" s="33" t="s">
        <v>996</v>
      </c>
      <c r="N103" s="33"/>
    </row>
    <row r="104" spans="1:14" s="35" customFormat="1" x14ac:dyDescent="0.3">
      <c r="A104" s="318"/>
      <c r="B104" s="319"/>
      <c r="C104" s="59" t="s">
        <v>481</v>
      </c>
      <c r="D104" s="28" t="s">
        <v>1085</v>
      </c>
      <c r="E104" s="297"/>
      <c r="F104" s="355" t="s">
        <v>996</v>
      </c>
      <c r="G104" s="346" t="s">
        <v>408</v>
      </c>
      <c r="H104" s="343" t="s">
        <v>1114</v>
      </c>
      <c r="I104" s="370">
        <v>45019</v>
      </c>
      <c r="J104" s="361" t="s">
        <v>1192</v>
      </c>
      <c r="K104" s="339"/>
      <c r="L104" s="391" t="s">
        <v>1210</v>
      </c>
      <c r="M104" s="33" t="s">
        <v>996</v>
      </c>
      <c r="N104" s="33"/>
    </row>
    <row r="105" spans="1:14" s="35" customFormat="1" ht="28.8" x14ac:dyDescent="0.3">
      <c r="A105" s="37" t="s">
        <v>491</v>
      </c>
      <c r="B105" s="59" t="s">
        <v>98</v>
      </c>
      <c r="C105" s="59" t="s">
        <v>175</v>
      </c>
      <c r="D105" s="28" t="s">
        <v>1047</v>
      </c>
      <c r="E105" s="297"/>
      <c r="F105" s="357" t="s">
        <v>996</v>
      </c>
      <c r="G105" s="347" t="s">
        <v>408</v>
      </c>
      <c r="H105" s="343" t="s">
        <v>1114</v>
      </c>
      <c r="I105" s="370">
        <v>45014</v>
      </c>
      <c r="J105" s="67" t="s">
        <v>1140</v>
      </c>
      <c r="K105" s="339"/>
      <c r="L105" s="391" t="s">
        <v>1210</v>
      </c>
      <c r="M105" s="33" t="s">
        <v>996</v>
      </c>
      <c r="N105" s="33"/>
    </row>
    <row r="106" spans="1:14" s="35" customFormat="1" x14ac:dyDescent="0.3">
      <c r="A106" s="318"/>
      <c r="B106" s="319"/>
      <c r="C106" s="59" t="s">
        <v>176</v>
      </c>
      <c r="D106" s="28" t="s">
        <v>1048</v>
      </c>
      <c r="E106" s="297"/>
      <c r="F106" s="357" t="s">
        <v>996</v>
      </c>
      <c r="G106" s="347" t="s">
        <v>408</v>
      </c>
      <c r="H106" s="343" t="s">
        <v>1114</v>
      </c>
      <c r="I106" s="370">
        <v>45014</v>
      </c>
      <c r="J106" s="67" t="s">
        <v>1143</v>
      </c>
      <c r="K106" s="339"/>
      <c r="L106" s="391"/>
      <c r="M106" s="33"/>
      <c r="N106" s="33"/>
    </row>
    <row r="107" spans="1:14" s="35" customFormat="1" ht="28.8" x14ac:dyDescent="0.3">
      <c r="A107" s="318"/>
      <c r="B107" s="319"/>
      <c r="C107" s="59" t="s">
        <v>177</v>
      </c>
      <c r="D107" s="28" t="s">
        <v>1049</v>
      </c>
      <c r="E107" s="297"/>
      <c r="F107" s="357" t="s">
        <v>996</v>
      </c>
      <c r="G107" s="347" t="s">
        <v>408</v>
      </c>
      <c r="H107" s="343" t="s">
        <v>1114</v>
      </c>
      <c r="I107" s="370">
        <v>45014</v>
      </c>
      <c r="J107" s="67" t="s">
        <v>1141</v>
      </c>
      <c r="K107" s="339"/>
      <c r="L107" s="391"/>
      <c r="M107" s="33"/>
      <c r="N107" s="33"/>
    </row>
    <row r="108" spans="1:14" s="35" customFormat="1" ht="28.8" x14ac:dyDescent="0.3">
      <c r="A108" s="318"/>
      <c r="B108" s="319"/>
      <c r="C108" s="59" t="s">
        <v>178</v>
      </c>
      <c r="D108" s="28" t="s">
        <v>1050</v>
      </c>
      <c r="E108" s="297"/>
      <c r="F108" s="357" t="s">
        <v>996</v>
      </c>
      <c r="G108" s="347" t="s">
        <v>408</v>
      </c>
      <c r="H108" s="343" t="s">
        <v>1114</v>
      </c>
      <c r="I108" s="370">
        <v>45014</v>
      </c>
      <c r="J108" s="67" t="s">
        <v>1142</v>
      </c>
      <c r="K108" s="339"/>
      <c r="L108" s="391"/>
      <c r="M108" s="33"/>
      <c r="N108" s="33"/>
    </row>
    <row r="109" spans="1:14" s="35" customFormat="1" x14ac:dyDescent="0.3">
      <c r="A109" s="37" t="s">
        <v>313</v>
      </c>
      <c r="B109" s="59" t="s">
        <v>99</v>
      </c>
      <c r="C109" s="59" t="s">
        <v>179</v>
      </c>
      <c r="D109" s="28" t="s">
        <v>1024</v>
      </c>
      <c r="E109" s="297"/>
      <c r="F109" s="357" t="s">
        <v>996</v>
      </c>
      <c r="G109" s="347" t="s">
        <v>408</v>
      </c>
      <c r="H109" s="343" t="s">
        <v>1114</v>
      </c>
      <c r="I109" s="370">
        <v>44999</v>
      </c>
      <c r="J109" s="67" t="s">
        <v>1167</v>
      </c>
      <c r="K109" s="339"/>
      <c r="L109" s="391"/>
      <c r="M109" s="33"/>
      <c r="N109" s="33"/>
    </row>
    <row r="110" spans="1:14" s="35" customFormat="1" x14ac:dyDescent="0.3">
      <c r="A110" s="318"/>
      <c r="B110" s="319"/>
      <c r="C110" s="59" t="s">
        <v>181</v>
      </c>
      <c r="D110" s="28" t="s">
        <v>1025</v>
      </c>
      <c r="E110" s="297"/>
      <c r="F110" s="357" t="s">
        <v>996</v>
      </c>
      <c r="G110" s="347" t="s">
        <v>408</v>
      </c>
      <c r="H110" s="343" t="s">
        <v>1114</v>
      </c>
      <c r="I110" s="370">
        <v>44999</v>
      </c>
      <c r="J110" s="67" t="s">
        <v>1166</v>
      </c>
      <c r="K110" s="339"/>
      <c r="L110" s="391" t="s">
        <v>1210</v>
      </c>
      <c r="M110" s="33" t="s">
        <v>996</v>
      </c>
      <c r="N110" s="33"/>
    </row>
    <row r="111" spans="1:14" s="35" customFormat="1" x14ac:dyDescent="0.3">
      <c r="A111" s="318"/>
      <c r="B111" s="319"/>
      <c r="C111" s="59" t="s">
        <v>184</v>
      </c>
      <c r="D111" s="28" t="s">
        <v>1026</v>
      </c>
      <c r="E111" s="297"/>
      <c r="F111" s="357" t="s">
        <v>996</v>
      </c>
      <c r="G111" s="344" t="s">
        <v>408</v>
      </c>
      <c r="H111" s="343" t="s">
        <v>1114</v>
      </c>
      <c r="I111" s="370">
        <v>44999</v>
      </c>
      <c r="J111" s="67" t="s">
        <v>1165</v>
      </c>
      <c r="K111" s="339"/>
      <c r="L111" s="391" t="s">
        <v>1210</v>
      </c>
      <c r="M111" s="33" t="s">
        <v>996</v>
      </c>
      <c r="N111" s="33"/>
    </row>
    <row r="112" spans="1:14" s="35" customFormat="1" x14ac:dyDescent="0.3">
      <c r="A112" s="322"/>
      <c r="B112" s="319"/>
      <c r="C112" s="59" t="s">
        <v>185</v>
      </c>
      <c r="D112" s="28" t="s">
        <v>499</v>
      </c>
      <c r="E112" s="297"/>
      <c r="F112" s="357" t="s">
        <v>996</v>
      </c>
      <c r="G112" s="344" t="s">
        <v>408</v>
      </c>
      <c r="H112" s="343" t="s">
        <v>1114</v>
      </c>
      <c r="I112" s="370">
        <v>44999</v>
      </c>
      <c r="J112" s="381" t="s">
        <v>1164</v>
      </c>
      <c r="K112" s="339"/>
      <c r="L112" s="391" t="s">
        <v>1210</v>
      </c>
      <c r="M112" s="33" t="s">
        <v>996</v>
      </c>
      <c r="N112" s="33"/>
    </row>
    <row r="113" spans="1:14" s="35" customFormat="1" x14ac:dyDescent="0.3">
      <c r="A113" s="318"/>
      <c r="B113" s="319"/>
      <c r="C113" s="59" t="s">
        <v>399</v>
      </c>
      <c r="D113" s="28" t="s">
        <v>501</v>
      </c>
      <c r="E113" s="297"/>
      <c r="F113" s="357" t="s">
        <v>996</v>
      </c>
      <c r="G113" s="344" t="s">
        <v>408</v>
      </c>
      <c r="H113" s="343" t="s">
        <v>1114</v>
      </c>
      <c r="I113" s="370">
        <v>45000</v>
      </c>
      <c r="J113" s="67" t="s">
        <v>1163</v>
      </c>
      <c r="K113" s="339"/>
      <c r="L113" s="391"/>
      <c r="M113" s="33"/>
      <c r="N113" s="33"/>
    </row>
    <row r="114" spans="1:14" s="35" customFormat="1" ht="28.8" x14ac:dyDescent="0.3">
      <c r="A114" s="37" t="s">
        <v>502</v>
      </c>
      <c r="B114" s="59" t="s">
        <v>100</v>
      </c>
      <c r="C114" s="59" t="s">
        <v>187</v>
      </c>
      <c r="D114" s="28" t="s">
        <v>503</v>
      </c>
      <c r="E114" s="297"/>
      <c r="F114" s="357" t="s">
        <v>996</v>
      </c>
      <c r="G114" s="344" t="s">
        <v>408</v>
      </c>
      <c r="H114" s="343" t="s">
        <v>1114</v>
      </c>
      <c r="I114" s="370">
        <v>45013</v>
      </c>
      <c r="J114" s="67"/>
      <c r="K114" s="339"/>
      <c r="L114" s="391"/>
      <c r="M114" s="33"/>
      <c r="N114" s="33"/>
    </row>
    <row r="115" spans="1:14" s="35" customFormat="1" x14ac:dyDescent="0.3">
      <c r="A115" s="318"/>
      <c r="B115" s="319"/>
      <c r="C115" s="59" t="s">
        <v>188</v>
      </c>
      <c r="D115" s="28" t="s">
        <v>1052</v>
      </c>
      <c r="E115" s="297"/>
      <c r="F115" s="357" t="s">
        <v>996</v>
      </c>
      <c r="G115" s="344" t="s">
        <v>408</v>
      </c>
      <c r="H115" s="343" t="s">
        <v>1114</v>
      </c>
      <c r="I115" s="370">
        <v>45013</v>
      </c>
      <c r="J115" s="67"/>
      <c r="K115" s="339"/>
      <c r="L115" s="391"/>
      <c r="M115" s="33"/>
      <c r="N115" s="33"/>
    </row>
    <row r="116" spans="1:14" s="35" customFormat="1" ht="28.8" x14ac:dyDescent="0.3">
      <c r="A116" s="318"/>
      <c r="B116" s="319"/>
      <c r="C116" s="59" t="s">
        <v>505</v>
      </c>
      <c r="D116" s="294" t="s">
        <v>1066</v>
      </c>
      <c r="E116" s="297"/>
      <c r="F116" s="357" t="s">
        <v>996</v>
      </c>
      <c r="G116" s="344" t="s">
        <v>408</v>
      </c>
      <c r="H116" s="343" t="s">
        <v>1114</v>
      </c>
      <c r="I116" s="370">
        <v>45013</v>
      </c>
      <c r="J116" s="295"/>
      <c r="K116" s="339"/>
      <c r="L116" s="391"/>
      <c r="M116" s="33"/>
      <c r="N116" s="33"/>
    </row>
    <row r="117" spans="1:14" s="35" customFormat="1" ht="28.8" x14ac:dyDescent="0.3">
      <c r="A117" s="318"/>
      <c r="B117" s="319"/>
      <c r="C117" s="59" t="s">
        <v>507</v>
      </c>
      <c r="D117" s="28" t="s">
        <v>508</v>
      </c>
      <c r="E117" s="304"/>
      <c r="F117" s="357" t="s">
        <v>996</v>
      </c>
      <c r="G117" s="344" t="s">
        <v>408</v>
      </c>
      <c r="H117" s="343" t="s">
        <v>1114</v>
      </c>
      <c r="I117" s="370">
        <v>45013</v>
      </c>
      <c r="J117" s="67"/>
      <c r="K117" s="339"/>
      <c r="L117" s="391"/>
      <c r="M117" s="33"/>
      <c r="N117" s="33"/>
    </row>
    <row r="118" spans="1:14" s="35" customFormat="1" ht="28.8" x14ac:dyDescent="0.3">
      <c r="A118" s="318"/>
      <c r="B118" s="319"/>
      <c r="C118" s="59" t="s">
        <v>509</v>
      </c>
      <c r="D118" s="28" t="s">
        <v>510</v>
      </c>
      <c r="E118" s="304"/>
      <c r="F118" s="357" t="s">
        <v>996</v>
      </c>
      <c r="G118" s="344" t="s">
        <v>408</v>
      </c>
      <c r="H118" s="343" t="s">
        <v>1114</v>
      </c>
      <c r="I118" s="370">
        <v>45013</v>
      </c>
      <c r="J118" s="67"/>
      <c r="K118" s="339"/>
      <c r="L118" s="391"/>
      <c r="M118" s="33"/>
      <c r="N118" s="33"/>
    </row>
    <row r="119" spans="1:14" s="35" customFormat="1" ht="28.8" x14ac:dyDescent="0.3">
      <c r="A119" s="318"/>
      <c r="B119" s="319"/>
      <c r="C119" s="59" t="s">
        <v>511</v>
      </c>
      <c r="D119" s="294" t="s">
        <v>1067</v>
      </c>
      <c r="E119" s="304"/>
      <c r="F119" s="357" t="s">
        <v>996</v>
      </c>
      <c r="G119" s="344" t="s">
        <v>408</v>
      </c>
      <c r="H119" s="343" t="s">
        <v>1114</v>
      </c>
      <c r="I119" s="370">
        <v>45014</v>
      </c>
      <c r="J119" s="295" t="s">
        <v>1181</v>
      </c>
      <c r="K119" s="339"/>
      <c r="L119" s="391" t="s">
        <v>1210</v>
      </c>
      <c r="M119" s="33" t="s">
        <v>996</v>
      </c>
      <c r="N119" s="33"/>
    </row>
    <row r="120" spans="1:14" s="35" customFormat="1" ht="28.8" x14ac:dyDescent="0.3">
      <c r="A120" s="318"/>
      <c r="B120" s="319"/>
      <c r="C120" s="59" t="s">
        <v>513</v>
      </c>
      <c r="D120" s="294" t="s">
        <v>1060</v>
      </c>
      <c r="E120" s="304"/>
      <c r="F120" s="357" t="s">
        <v>996</v>
      </c>
      <c r="G120" s="344" t="s">
        <v>408</v>
      </c>
      <c r="H120" s="343" t="s">
        <v>1114</v>
      </c>
      <c r="I120" s="370">
        <v>45015</v>
      </c>
      <c r="J120" s="295" t="s">
        <v>1182</v>
      </c>
      <c r="K120" s="339"/>
      <c r="L120" s="391" t="s">
        <v>1210</v>
      </c>
      <c r="M120" s="33" t="s">
        <v>996</v>
      </c>
      <c r="N120" s="33"/>
    </row>
    <row r="121" spans="1:14" s="35" customFormat="1" x14ac:dyDescent="0.3">
      <c r="A121" s="318"/>
      <c r="B121" s="319"/>
      <c r="C121" s="59" t="s">
        <v>515</v>
      </c>
      <c r="D121" s="294" t="s">
        <v>1061</v>
      </c>
      <c r="E121" s="304"/>
      <c r="F121" s="357" t="s">
        <v>996</v>
      </c>
      <c r="G121" s="344" t="s">
        <v>408</v>
      </c>
      <c r="H121" s="343" t="s">
        <v>1114</v>
      </c>
      <c r="I121" s="370">
        <v>45015</v>
      </c>
      <c r="J121" s="295" t="s">
        <v>1186</v>
      </c>
      <c r="K121" s="339"/>
      <c r="L121" s="391" t="s">
        <v>1210</v>
      </c>
      <c r="M121" s="33" t="s">
        <v>996</v>
      </c>
      <c r="N121" s="33"/>
    </row>
    <row r="122" spans="1:14" s="35" customFormat="1" x14ac:dyDescent="0.3">
      <c r="A122" s="318"/>
      <c r="B122" s="319"/>
      <c r="C122" s="59" t="s">
        <v>517</v>
      </c>
      <c r="D122" s="294" t="s">
        <v>1075</v>
      </c>
      <c r="E122" s="304"/>
      <c r="F122" s="357" t="s">
        <v>996</v>
      </c>
      <c r="G122" s="344" t="s">
        <v>408</v>
      </c>
      <c r="H122" s="343" t="s">
        <v>1114</v>
      </c>
      <c r="I122" s="370">
        <v>45015</v>
      </c>
      <c r="J122" s="295" t="s">
        <v>1183</v>
      </c>
      <c r="K122" s="339"/>
      <c r="L122" s="391" t="s">
        <v>1210</v>
      </c>
      <c r="M122" s="33" t="s">
        <v>996</v>
      </c>
      <c r="N122" s="33"/>
    </row>
    <row r="123" spans="1:14" s="35" customFormat="1" ht="43.2" x14ac:dyDescent="0.3">
      <c r="A123" s="318"/>
      <c r="B123" s="319"/>
      <c r="C123" s="59" t="s">
        <v>519</v>
      </c>
      <c r="D123" s="294" t="s">
        <v>1062</v>
      </c>
      <c r="E123" s="304"/>
      <c r="F123" s="357" t="s">
        <v>996</v>
      </c>
      <c r="G123" s="344" t="s">
        <v>408</v>
      </c>
      <c r="H123" s="343" t="s">
        <v>1114</v>
      </c>
      <c r="I123" s="370">
        <v>45019</v>
      </c>
      <c r="J123" s="363" t="s">
        <v>1193</v>
      </c>
      <c r="K123" s="339"/>
      <c r="L123" s="391"/>
      <c r="M123" s="33"/>
      <c r="N123" s="33" t="s">
        <v>1213</v>
      </c>
    </row>
    <row r="124" spans="1:14" s="35" customFormat="1" ht="28.8" x14ac:dyDescent="0.3">
      <c r="A124" s="318"/>
      <c r="B124" s="319"/>
      <c r="C124" s="59" t="s">
        <v>521</v>
      </c>
      <c r="D124" s="294" t="s">
        <v>1063</v>
      </c>
      <c r="E124" s="304"/>
      <c r="F124" s="357" t="s">
        <v>996</v>
      </c>
      <c r="G124" s="344" t="s">
        <v>408</v>
      </c>
      <c r="H124" s="343" t="s">
        <v>1114</v>
      </c>
      <c r="I124" s="370">
        <v>45015</v>
      </c>
      <c r="J124" s="295" t="s">
        <v>1184</v>
      </c>
      <c r="K124" s="339"/>
      <c r="L124" s="391" t="s">
        <v>1210</v>
      </c>
      <c r="M124" s="33" t="s">
        <v>996</v>
      </c>
      <c r="N124" s="33"/>
    </row>
    <row r="125" spans="1:14" s="35" customFormat="1" ht="28.8" x14ac:dyDescent="0.3">
      <c r="A125" s="318"/>
      <c r="B125" s="319"/>
      <c r="C125" s="59" t="s">
        <v>523</v>
      </c>
      <c r="D125" s="28" t="s">
        <v>524</v>
      </c>
      <c r="E125" s="304"/>
      <c r="F125" s="357" t="s">
        <v>996</v>
      </c>
      <c r="G125" s="344" t="s">
        <v>408</v>
      </c>
      <c r="H125" s="343" t="s">
        <v>1114</v>
      </c>
      <c r="I125" s="370">
        <v>45015</v>
      </c>
      <c r="J125" s="67" t="s">
        <v>1185</v>
      </c>
      <c r="K125" s="339"/>
      <c r="L125" s="391" t="s">
        <v>1210</v>
      </c>
      <c r="M125" s="33" t="s">
        <v>996</v>
      </c>
      <c r="N125" s="33"/>
    </row>
    <row r="126" spans="1:14" s="35" customFormat="1" ht="28.8" x14ac:dyDescent="0.3">
      <c r="A126" s="318"/>
      <c r="B126" s="319"/>
      <c r="C126" s="59" t="s">
        <v>525</v>
      </c>
      <c r="D126" s="28" t="s">
        <v>526</v>
      </c>
      <c r="E126" s="304"/>
      <c r="F126" s="357" t="s">
        <v>996</v>
      </c>
      <c r="G126" s="344" t="s">
        <v>408</v>
      </c>
      <c r="H126" s="343" t="s">
        <v>1114</v>
      </c>
      <c r="I126" s="370">
        <v>45015</v>
      </c>
      <c r="J126" s="67" t="s">
        <v>1187</v>
      </c>
      <c r="K126" s="339"/>
      <c r="L126" s="391" t="s">
        <v>1210</v>
      </c>
      <c r="M126" s="33" t="s">
        <v>996</v>
      </c>
      <c r="N126" s="390"/>
    </row>
    <row r="127" spans="1:14" s="35" customFormat="1" x14ac:dyDescent="0.3">
      <c r="A127" s="318"/>
      <c r="B127" s="319"/>
      <c r="C127" s="59" t="s">
        <v>527</v>
      </c>
      <c r="D127" s="294" t="s">
        <v>1064</v>
      </c>
      <c r="E127" s="304"/>
      <c r="F127" s="357" t="s">
        <v>996</v>
      </c>
      <c r="G127" s="344" t="s">
        <v>408</v>
      </c>
      <c r="H127" s="343" t="s">
        <v>1114</v>
      </c>
      <c r="I127" s="370">
        <v>45019</v>
      </c>
      <c r="J127" s="363" t="s">
        <v>1195</v>
      </c>
      <c r="K127" s="339"/>
      <c r="L127" s="391" t="s">
        <v>1210</v>
      </c>
      <c r="M127" s="33" t="s">
        <v>996</v>
      </c>
      <c r="N127" s="33"/>
    </row>
    <row r="128" spans="1:14" s="35" customFormat="1" x14ac:dyDescent="0.3">
      <c r="A128" s="318"/>
      <c r="B128" s="319"/>
      <c r="C128" s="59" t="s">
        <v>529</v>
      </c>
      <c r="D128" s="294" t="s">
        <v>1065</v>
      </c>
      <c r="E128" s="304"/>
      <c r="F128" s="357" t="s">
        <v>996</v>
      </c>
      <c r="G128" s="344" t="s">
        <v>408</v>
      </c>
      <c r="H128" s="343" t="s">
        <v>1114</v>
      </c>
      <c r="I128" s="370">
        <v>45019</v>
      </c>
      <c r="J128" s="363" t="s">
        <v>1194</v>
      </c>
      <c r="K128" s="339"/>
      <c r="L128" s="391" t="s">
        <v>1210</v>
      </c>
      <c r="M128" s="33" t="s">
        <v>996</v>
      </c>
      <c r="N128" s="33"/>
    </row>
    <row r="129" spans="1:14" s="35" customFormat="1" x14ac:dyDescent="0.3">
      <c r="A129" s="318"/>
      <c r="B129" s="319"/>
      <c r="C129" s="59" t="s">
        <v>531</v>
      </c>
      <c r="D129" s="28" t="s">
        <v>532</v>
      </c>
      <c r="E129" s="304"/>
      <c r="F129" s="357" t="s">
        <v>996</v>
      </c>
      <c r="G129" s="344" t="s">
        <v>408</v>
      </c>
      <c r="H129" s="343" t="s">
        <v>1114</v>
      </c>
      <c r="I129" s="370">
        <v>45021</v>
      </c>
      <c r="J129" s="361" t="s">
        <v>1198</v>
      </c>
      <c r="K129" s="339"/>
      <c r="L129" s="391" t="s">
        <v>1210</v>
      </c>
      <c r="M129" s="33" t="s">
        <v>996</v>
      </c>
      <c r="N129" s="33"/>
    </row>
    <row r="130" spans="1:14" s="35" customFormat="1" x14ac:dyDescent="0.3">
      <c r="A130" s="318"/>
      <c r="B130" s="319"/>
      <c r="C130" s="59" t="s">
        <v>799</v>
      </c>
      <c r="D130" s="28" t="s">
        <v>501</v>
      </c>
      <c r="E130" s="304"/>
      <c r="F130" s="358" t="s">
        <v>996</v>
      </c>
      <c r="G130" s="345" t="s">
        <v>408</v>
      </c>
      <c r="H130" s="343" t="s">
        <v>1114</v>
      </c>
      <c r="I130" s="370">
        <v>45015</v>
      </c>
      <c r="J130" s="67" t="s">
        <v>1188</v>
      </c>
      <c r="K130" s="339"/>
      <c r="L130" s="391" t="s">
        <v>1210</v>
      </c>
      <c r="M130" s="33"/>
      <c r="N130" s="33"/>
    </row>
    <row r="131" spans="1:14" s="35" customFormat="1" ht="28.8" x14ac:dyDescent="0.3">
      <c r="A131" s="37" t="s">
        <v>533</v>
      </c>
      <c r="B131" s="59" t="s">
        <v>101</v>
      </c>
      <c r="C131" s="59" t="s">
        <v>189</v>
      </c>
      <c r="D131" s="28" t="s">
        <v>1027</v>
      </c>
      <c r="E131" s="304"/>
      <c r="F131" s="358" t="s">
        <v>996</v>
      </c>
      <c r="G131" s="345" t="s">
        <v>408</v>
      </c>
      <c r="H131" s="343" t="s">
        <v>1114</v>
      </c>
      <c r="I131" s="370">
        <v>44992</v>
      </c>
      <c r="J131" s="67"/>
      <c r="K131" s="339"/>
      <c r="L131" s="391"/>
      <c r="M131" s="33"/>
      <c r="N131" s="33"/>
    </row>
    <row r="132" spans="1:14" s="35" customFormat="1" x14ac:dyDescent="0.3">
      <c r="A132" s="318"/>
      <c r="B132" s="319"/>
      <c r="C132" s="59" t="s">
        <v>190</v>
      </c>
      <c r="D132" s="28" t="s">
        <v>1028</v>
      </c>
      <c r="E132" s="304"/>
      <c r="F132" s="358" t="s">
        <v>996</v>
      </c>
      <c r="G132" s="345" t="s">
        <v>408</v>
      </c>
      <c r="H132" s="343" t="s">
        <v>1114</v>
      </c>
      <c r="I132" s="370">
        <v>44992</v>
      </c>
      <c r="J132" s="67" t="s">
        <v>1172</v>
      </c>
      <c r="K132" s="339"/>
      <c r="L132" s="391" t="s">
        <v>1210</v>
      </c>
      <c r="M132" s="33" t="s">
        <v>996</v>
      </c>
      <c r="N132" s="33"/>
    </row>
    <row r="133" spans="1:14" s="35" customFormat="1" x14ac:dyDescent="0.3">
      <c r="A133" s="318"/>
      <c r="B133" s="319"/>
      <c r="C133" s="59" t="s">
        <v>191</v>
      </c>
      <c r="D133" s="28" t="s">
        <v>1029</v>
      </c>
      <c r="E133" s="304"/>
      <c r="F133" s="358" t="s">
        <v>996</v>
      </c>
      <c r="G133" s="345" t="s">
        <v>408</v>
      </c>
      <c r="H133" s="343" t="s">
        <v>1114</v>
      </c>
      <c r="I133" s="370">
        <v>44992</v>
      </c>
      <c r="J133" s="67" t="s">
        <v>1173</v>
      </c>
      <c r="K133" s="339"/>
      <c r="L133" s="391" t="s">
        <v>1210</v>
      </c>
      <c r="M133" s="33" t="s">
        <v>996</v>
      </c>
      <c r="N133" s="33"/>
    </row>
    <row r="134" spans="1:14" s="35" customFormat="1" x14ac:dyDescent="0.3">
      <c r="A134" s="318"/>
      <c r="B134" s="319"/>
      <c r="C134" s="59" t="s">
        <v>192</v>
      </c>
      <c r="D134" s="28" t="s">
        <v>537</v>
      </c>
      <c r="E134" s="304"/>
      <c r="F134" s="358" t="s">
        <v>996</v>
      </c>
      <c r="G134" s="345" t="s">
        <v>408</v>
      </c>
      <c r="H134" s="343" t="s">
        <v>1114</v>
      </c>
      <c r="I134" s="370">
        <v>44992</v>
      </c>
      <c r="J134" s="67" t="s">
        <v>1174</v>
      </c>
      <c r="K134" s="339"/>
      <c r="L134" s="391" t="s">
        <v>1210</v>
      </c>
      <c r="M134" s="33" t="s">
        <v>996</v>
      </c>
      <c r="N134" s="33"/>
    </row>
    <row r="135" spans="1:14" s="35" customFormat="1" x14ac:dyDescent="0.3">
      <c r="A135" s="318"/>
      <c r="B135" s="319"/>
      <c r="C135" s="59" t="s">
        <v>193</v>
      </c>
      <c r="D135" s="57" t="s">
        <v>538</v>
      </c>
      <c r="E135" s="304"/>
      <c r="F135" s="358" t="s">
        <v>996</v>
      </c>
      <c r="G135" s="345" t="s">
        <v>408</v>
      </c>
      <c r="H135" s="343" t="s">
        <v>1114</v>
      </c>
      <c r="I135" s="370">
        <v>44992</v>
      </c>
      <c r="J135" s="67" t="s">
        <v>1175</v>
      </c>
      <c r="K135" s="339"/>
      <c r="L135" s="391" t="s">
        <v>1210</v>
      </c>
      <c r="M135" s="33" t="s">
        <v>996</v>
      </c>
      <c r="N135" s="33"/>
    </row>
    <row r="136" spans="1:14" s="35" customFormat="1" x14ac:dyDescent="0.3">
      <c r="A136" s="318"/>
      <c r="B136" s="319"/>
      <c r="C136" s="59" t="s">
        <v>539</v>
      </c>
      <c r="D136" s="91" t="s">
        <v>1071</v>
      </c>
      <c r="E136" s="304"/>
      <c r="F136" s="358" t="s">
        <v>996</v>
      </c>
      <c r="G136" s="345" t="s">
        <v>408</v>
      </c>
      <c r="H136" s="343" t="s">
        <v>1114</v>
      </c>
      <c r="I136" s="370">
        <v>44992</v>
      </c>
      <c r="J136" s="67" t="s">
        <v>1176</v>
      </c>
      <c r="K136" s="339"/>
      <c r="L136" s="391" t="s">
        <v>1210</v>
      </c>
      <c r="M136" s="33" t="s">
        <v>996</v>
      </c>
      <c r="N136" s="33"/>
    </row>
    <row r="137" spans="1:14" s="35" customFormat="1" x14ac:dyDescent="0.3">
      <c r="A137" s="37" t="s">
        <v>541</v>
      </c>
      <c r="B137" s="59" t="s">
        <v>102</v>
      </c>
      <c r="C137" s="59" t="s">
        <v>194</v>
      </c>
      <c r="D137" s="28" t="s">
        <v>1030</v>
      </c>
      <c r="E137" s="304"/>
      <c r="F137" s="358" t="s">
        <v>996</v>
      </c>
      <c r="G137" s="345" t="s">
        <v>408</v>
      </c>
      <c r="H137" s="343" t="s">
        <v>1114</v>
      </c>
      <c r="I137" s="370">
        <v>44992</v>
      </c>
      <c r="J137" s="67" t="s">
        <v>1177</v>
      </c>
      <c r="K137" s="339"/>
      <c r="L137" s="391" t="s">
        <v>1210</v>
      </c>
      <c r="M137" s="33" t="s">
        <v>996</v>
      </c>
      <c r="N137" s="33"/>
    </row>
    <row r="138" spans="1:14" s="35" customFormat="1" x14ac:dyDescent="0.3">
      <c r="A138" s="318"/>
      <c r="B138" s="319"/>
      <c r="C138" s="59" t="s">
        <v>195</v>
      </c>
      <c r="D138" s="28" t="s">
        <v>1031</v>
      </c>
      <c r="E138" s="304"/>
      <c r="F138" s="358" t="s">
        <v>996</v>
      </c>
      <c r="G138" s="345" t="s">
        <v>408</v>
      </c>
      <c r="H138" s="343" t="s">
        <v>1114</v>
      </c>
      <c r="I138" s="370">
        <v>44992</v>
      </c>
      <c r="J138" s="67" t="s">
        <v>1178</v>
      </c>
      <c r="K138" s="339"/>
      <c r="L138" s="391" t="s">
        <v>1214</v>
      </c>
      <c r="M138" s="33" t="s">
        <v>996</v>
      </c>
      <c r="N138" s="33"/>
    </row>
    <row r="139" spans="1:14" s="35" customFormat="1" x14ac:dyDescent="0.3">
      <c r="A139" s="318"/>
      <c r="B139" s="319"/>
      <c r="C139" s="59" t="s">
        <v>196</v>
      </c>
      <c r="D139" s="28" t="s">
        <v>1029</v>
      </c>
      <c r="E139" s="304"/>
      <c r="F139" s="358" t="s">
        <v>996</v>
      </c>
      <c r="G139" s="345" t="s">
        <v>408</v>
      </c>
      <c r="H139" s="343" t="s">
        <v>1114</v>
      </c>
      <c r="I139" s="370">
        <v>44992</v>
      </c>
      <c r="J139" s="67" t="s">
        <v>1179</v>
      </c>
      <c r="K139" s="339"/>
      <c r="L139" s="391" t="s">
        <v>1210</v>
      </c>
      <c r="M139" s="33" t="s">
        <v>996</v>
      </c>
      <c r="N139" s="33"/>
    </row>
    <row r="140" spans="1:14" s="35" customFormat="1" x14ac:dyDescent="0.3">
      <c r="A140" s="318"/>
      <c r="B140" s="319"/>
      <c r="C140" s="59" t="s">
        <v>199</v>
      </c>
      <c r="D140" s="91" t="s">
        <v>1071</v>
      </c>
      <c r="E140" s="304"/>
      <c r="F140" s="358" t="s">
        <v>996</v>
      </c>
      <c r="G140" s="345" t="s">
        <v>408</v>
      </c>
      <c r="H140" s="343" t="s">
        <v>1114</v>
      </c>
      <c r="I140" s="370">
        <v>44992</v>
      </c>
      <c r="J140" s="67" t="s">
        <v>1180</v>
      </c>
      <c r="K140" s="339"/>
      <c r="L140" s="391" t="s">
        <v>1210</v>
      </c>
      <c r="M140" s="33" t="s">
        <v>996</v>
      </c>
      <c r="N140" s="33"/>
    </row>
    <row r="141" spans="1:14" s="35" customFormat="1" x14ac:dyDescent="0.3">
      <c r="A141" s="37" t="s">
        <v>544</v>
      </c>
      <c r="B141" s="59" t="s">
        <v>103</v>
      </c>
      <c r="C141" s="59" t="s">
        <v>200</v>
      </c>
      <c r="D141" s="57" t="s">
        <v>1032</v>
      </c>
      <c r="E141" s="304"/>
      <c r="F141" s="358" t="s">
        <v>996</v>
      </c>
      <c r="G141" s="345" t="s">
        <v>408</v>
      </c>
      <c r="H141" s="343" t="s">
        <v>1114</v>
      </c>
      <c r="I141" s="370">
        <v>45020</v>
      </c>
      <c r="J141" s="361" t="s">
        <v>1197</v>
      </c>
      <c r="K141" s="339"/>
      <c r="L141" s="391" t="s">
        <v>1210</v>
      </c>
      <c r="M141" s="33" t="s">
        <v>996</v>
      </c>
      <c r="N141" s="33"/>
    </row>
    <row r="142" spans="1:14" s="35" customFormat="1" x14ac:dyDescent="0.3">
      <c r="A142" s="318"/>
      <c r="B142" s="319"/>
      <c r="C142" s="59" t="s">
        <v>201</v>
      </c>
      <c r="D142" s="57" t="s">
        <v>1033</v>
      </c>
      <c r="E142" s="304"/>
      <c r="F142" s="358" t="s">
        <v>996</v>
      </c>
      <c r="G142" s="345" t="s">
        <v>408</v>
      </c>
      <c r="H142" s="343" t="s">
        <v>1114</v>
      </c>
      <c r="I142" s="370">
        <v>45020</v>
      </c>
      <c r="J142" s="361" t="s">
        <v>1162</v>
      </c>
      <c r="K142" s="339"/>
      <c r="L142" s="391" t="s">
        <v>1210</v>
      </c>
      <c r="M142" s="33" t="s">
        <v>996</v>
      </c>
      <c r="N142" s="33"/>
    </row>
    <row r="143" spans="1:14" s="35" customFormat="1" x14ac:dyDescent="0.3">
      <c r="A143" s="318"/>
      <c r="B143" s="319"/>
      <c r="C143" s="59" t="s">
        <v>202</v>
      </c>
      <c r="D143" s="28" t="s">
        <v>1034</v>
      </c>
      <c r="E143" s="304"/>
      <c r="F143" s="358" t="s">
        <v>996</v>
      </c>
      <c r="G143" s="345" t="s">
        <v>408</v>
      </c>
      <c r="H143" s="343" t="s">
        <v>1114</v>
      </c>
      <c r="I143" s="370">
        <v>45021</v>
      </c>
      <c r="J143" s="361" t="s">
        <v>1199</v>
      </c>
      <c r="K143" s="339"/>
      <c r="L143" s="391" t="s">
        <v>1210</v>
      </c>
      <c r="M143" s="33" t="s">
        <v>996</v>
      </c>
      <c r="N143" s="33" t="s">
        <v>1215</v>
      </c>
    </row>
    <row r="144" spans="1:14" s="35" customFormat="1" x14ac:dyDescent="0.3">
      <c r="A144" s="318"/>
      <c r="B144" s="319"/>
      <c r="C144" s="59" t="s">
        <v>203</v>
      </c>
      <c r="D144" s="28" t="s">
        <v>1035</v>
      </c>
      <c r="E144" s="304"/>
      <c r="F144" s="358" t="s">
        <v>996</v>
      </c>
      <c r="G144" s="345" t="s">
        <v>408</v>
      </c>
      <c r="H144" s="343" t="s">
        <v>1114</v>
      </c>
      <c r="I144" s="370">
        <v>45021</v>
      </c>
      <c r="J144" s="361" t="s">
        <v>1161</v>
      </c>
      <c r="K144" s="339"/>
      <c r="L144" s="391" t="s">
        <v>1210</v>
      </c>
      <c r="M144" s="33" t="s">
        <v>996</v>
      </c>
      <c r="N144" s="33"/>
    </row>
    <row r="145" spans="1:14" s="35" customFormat="1" x14ac:dyDescent="0.3">
      <c r="A145" s="318"/>
      <c r="B145" s="319"/>
      <c r="C145" s="59" t="s">
        <v>549</v>
      </c>
      <c r="D145" s="28" t="s">
        <v>1036</v>
      </c>
      <c r="E145" s="304"/>
      <c r="F145" s="358" t="s">
        <v>996</v>
      </c>
      <c r="G145" s="345" t="s">
        <v>408</v>
      </c>
      <c r="H145" s="343" t="s">
        <v>1114</v>
      </c>
      <c r="I145" s="370">
        <v>45021</v>
      </c>
      <c r="J145" s="361" t="s">
        <v>1121</v>
      </c>
      <c r="K145" s="339"/>
      <c r="L145" s="391" t="s">
        <v>1210</v>
      </c>
      <c r="M145" s="33" t="s">
        <v>996</v>
      </c>
      <c r="N145" s="33"/>
    </row>
    <row r="146" spans="1:14" s="35" customFormat="1" x14ac:dyDescent="0.3">
      <c r="A146" s="318"/>
      <c r="B146" s="319"/>
      <c r="C146" s="59" t="s">
        <v>551</v>
      </c>
      <c r="D146" s="28" t="s">
        <v>1037</v>
      </c>
      <c r="E146" s="304"/>
      <c r="F146" s="358" t="s">
        <v>996</v>
      </c>
      <c r="G146" s="345" t="s">
        <v>408</v>
      </c>
      <c r="H146" s="343" t="s">
        <v>1114</v>
      </c>
      <c r="I146" s="370">
        <v>45021</v>
      </c>
      <c r="J146" s="361" t="s">
        <v>1122</v>
      </c>
      <c r="K146" s="339"/>
      <c r="L146" s="391" t="s">
        <v>1210</v>
      </c>
      <c r="M146" s="33" t="s">
        <v>996</v>
      </c>
      <c r="N146" s="33"/>
    </row>
    <row r="147" spans="1:14" s="35" customFormat="1" x14ac:dyDescent="0.3">
      <c r="A147" s="37" t="s">
        <v>1096</v>
      </c>
      <c r="B147" s="59" t="s">
        <v>104</v>
      </c>
      <c r="C147" s="59" t="s">
        <v>204</v>
      </c>
      <c r="D147" s="57" t="s">
        <v>556</v>
      </c>
      <c r="E147" s="304"/>
      <c r="F147" s="373" t="s">
        <v>2</v>
      </c>
      <c r="G147" s="345" t="s">
        <v>408</v>
      </c>
      <c r="H147" s="343"/>
      <c r="I147" s="370"/>
      <c r="J147" s="361"/>
      <c r="K147" s="339"/>
      <c r="L147" s="391"/>
      <c r="M147" s="33"/>
      <c r="N147" s="33"/>
    </row>
    <row r="148" spans="1:14" s="35" customFormat="1" x14ac:dyDescent="0.3">
      <c r="A148" s="318"/>
      <c r="B148" s="319"/>
      <c r="C148" s="59" t="s">
        <v>205</v>
      </c>
      <c r="D148" s="57" t="s">
        <v>557</v>
      </c>
      <c r="E148" s="304"/>
      <c r="F148" s="373" t="s">
        <v>2</v>
      </c>
      <c r="G148" s="345" t="s">
        <v>408</v>
      </c>
      <c r="H148" s="343"/>
      <c r="I148" s="370"/>
      <c r="J148" s="361"/>
      <c r="K148" s="339"/>
      <c r="L148" s="391"/>
      <c r="M148" s="33"/>
      <c r="N148" s="33"/>
    </row>
    <row r="149" spans="1:14" s="35" customFormat="1" x14ac:dyDescent="0.3">
      <c r="A149" s="318"/>
      <c r="B149" s="319"/>
      <c r="C149" s="59" t="s">
        <v>206</v>
      </c>
      <c r="D149" s="57" t="s">
        <v>558</v>
      </c>
      <c r="E149" s="304"/>
      <c r="F149" s="373" t="s">
        <v>2</v>
      </c>
      <c r="G149" s="346"/>
      <c r="H149" s="343"/>
      <c r="I149" s="370"/>
      <c r="J149" s="361"/>
      <c r="K149" s="339"/>
      <c r="L149" s="391"/>
      <c r="M149" s="33"/>
      <c r="N149" s="33"/>
    </row>
    <row r="150" spans="1:14" s="35" customFormat="1" x14ac:dyDescent="0.3">
      <c r="A150" s="57" t="s">
        <v>1054</v>
      </c>
      <c r="B150" s="57" t="s">
        <v>105</v>
      </c>
      <c r="C150" s="57" t="s">
        <v>207</v>
      </c>
      <c r="D150" s="28" t="s">
        <v>1055</v>
      </c>
      <c r="E150" s="304"/>
      <c r="F150" s="355" t="s">
        <v>996</v>
      </c>
      <c r="G150" s="345" t="s">
        <v>409</v>
      </c>
      <c r="H150" s="343" t="s">
        <v>1114</v>
      </c>
      <c r="I150" s="370">
        <v>44986</v>
      </c>
      <c r="J150" s="67"/>
      <c r="K150" s="339"/>
      <c r="L150" s="391"/>
      <c r="M150" s="33"/>
      <c r="N150" s="33"/>
    </row>
    <row r="151" spans="1:14" s="35" customFormat="1" x14ac:dyDescent="0.3">
      <c r="A151" s="316"/>
      <c r="B151" s="317"/>
      <c r="C151" s="57" t="s">
        <v>208</v>
      </c>
      <c r="D151" s="28" t="s">
        <v>1056</v>
      </c>
      <c r="E151" s="304"/>
      <c r="F151" s="355" t="s">
        <v>996</v>
      </c>
      <c r="G151" s="345" t="s">
        <v>409</v>
      </c>
      <c r="H151" s="343" t="s">
        <v>1114</v>
      </c>
      <c r="I151" s="370">
        <v>44986</v>
      </c>
      <c r="J151" s="67"/>
      <c r="K151" s="339"/>
      <c r="L151" s="391"/>
      <c r="M151" s="33"/>
      <c r="N151" s="33"/>
    </row>
    <row r="152" spans="1:14" s="35" customFormat="1" x14ac:dyDescent="0.3">
      <c r="A152" s="316" t="s">
        <v>559</v>
      </c>
      <c r="B152" s="317"/>
      <c r="C152" s="57" t="s">
        <v>209</v>
      </c>
      <c r="D152" s="28" t="s">
        <v>560</v>
      </c>
      <c r="E152" s="304"/>
      <c r="F152" s="355" t="s">
        <v>996</v>
      </c>
      <c r="G152" s="345" t="s">
        <v>409</v>
      </c>
      <c r="H152" s="343" t="s">
        <v>1114</v>
      </c>
      <c r="I152" s="370">
        <v>44986</v>
      </c>
      <c r="J152" s="67"/>
      <c r="K152" s="339"/>
      <c r="L152" s="391"/>
      <c r="M152" s="33"/>
      <c r="N152" s="33"/>
    </row>
    <row r="153" spans="1:14" s="35" customFormat="1" x14ac:dyDescent="0.3">
      <c r="A153" s="316"/>
      <c r="B153" s="317"/>
      <c r="C153" s="57" t="s">
        <v>210</v>
      </c>
      <c r="D153" s="28" t="s">
        <v>561</v>
      </c>
      <c r="E153" s="304"/>
      <c r="F153" s="355" t="s">
        <v>996</v>
      </c>
      <c r="G153" s="345" t="s">
        <v>409</v>
      </c>
      <c r="H153" s="343" t="s">
        <v>1114</v>
      </c>
      <c r="I153" s="370">
        <v>44986</v>
      </c>
      <c r="J153" s="67"/>
      <c r="K153" s="339"/>
      <c r="L153" s="391"/>
      <c r="M153" s="33"/>
      <c r="N153" s="33"/>
    </row>
    <row r="154" spans="1:14" s="35" customFormat="1" x14ac:dyDescent="0.3">
      <c r="A154" s="316"/>
      <c r="B154" s="317"/>
      <c r="C154" s="57" t="s">
        <v>211</v>
      </c>
      <c r="D154" s="28" t="s">
        <v>562</v>
      </c>
      <c r="E154" s="304"/>
      <c r="F154" s="355" t="s">
        <v>996</v>
      </c>
      <c r="G154" s="346"/>
      <c r="H154" s="343" t="s">
        <v>1114</v>
      </c>
      <c r="I154" s="370">
        <v>44986</v>
      </c>
      <c r="J154" s="67"/>
      <c r="K154" s="339"/>
      <c r="L154" s="391"/>
      <c r="M154" s="33"/>
      <c r="N154" s="33"/>
    </row>
    <row r="155" spans="1:14" s="35" customFormat="1" x14ac:dyDescent="0.3">
      <c r="A155" s="316"/>
      <c r="B155" s="317"/>
      <c r="C155" s="57" t="s">
        <v>1058</v>
      </c>
      <c r="D155" s="28" t="s">
        <v>829</v>
      </c>
      <c r="E155" s="304"/>
      <c r="F155" s="355" t="s">
        <v>996</v>
      </c>
      <c r="G155" s="345" t="s">
        <v>409</v>
      </c>
      <c r="H155" s="343" t="s">
        <v>1114</v>
      </c>
      <c r="I155" s="370">
        <v>44986</v>
      </c>
      <c r="J155" s="67"/>
      <c r="K155" s="339"/>
      <c r="L155" s="391"/>
      <c r="M155" s="33"/>
      <c r="N155" s="33"/>
    </row>
    <row r="156" spans="1:14" s="35" customFormat="1" x14ac:dyDescent="0.3">
      <c r="A156" s="316"/>
      <c r="B156" s="317"/>
      <c r="C156" s="57" t="s">
        <v>212</v>
      </c>
      <c r="D156" s="28" t="s">
        <v>946</v>
      </c>
      <c r="E156" s="305"/>
      <c r="F156" s="355" t="s">
        <v>996</v>
      </c>
      <c r="G156" s="345" t="s">
        <v>409</v>
      </c>
      <c r="H156" s="343" t="s">
        <v>1114</v>
      </c>
      <c r="I156" s="370">
        <v>44986</v>
      </c>
      <c r="J156" s="275"/>
      <c r="K156" s="339"/>
      <c r="L156" s="391"/>
      <c r="M156" s="33"/>
      <c r="N156" s="33"/>
    </row>
    <row r="157" spans="1:14" s="35" customFormat="1" x14ac:dyDescent="0.3">
      <c r="A157" s="316"/>
      <c r="B157" s="317"/>
      <c r="C157" s="57" t="s">
        <v>927</v>
      </c>
      <c r="D157" s="28" t="s">
        <v>947</v>
      </c>
      <c r="E157" s="305"/>
      <c r="F157" s="355" t="s">
        <v>996</v>
      </c>
      <c r="G157" s="345" t="s">
        <v>409</v>
      </c>
      <c r="H157" s="343" t="s">
        <v>1114</v>
      </c>
      <c r="I157" s="370">
        <v>44986</v>
      </c>
      <c r="J157" s="275"/>
      <c r="K157" s="339"/>
      <c r="L157" s="391"/>
      <c r="M157" s="33"/>
      <c r="N157" s="33"/>
    </row>
    <row r="158" spans="1:14" s="35" customFormat="1" x14ac:dyDescent="0.3">
      <c r="A158" s="316"/>
      <c r="B158" s="317"/>
      <c r="C158" s="57" t="s">
        <v>928</v>
      </c>
      <c r="D158" s="28" t="s">
        <v>948</v>
      </c>
      <c r="E158" s="305"/>
      <c r="F158" s="355" t="s">
        <v>996</v>
      </c>
      <c r="G158" s="345" t="s">
        <v>409</v>
      </c>
      <c r="H158" s="343" t="s">
        <v>1114</v>
      </c>
      <c r="I158" s="370">
        <v>44986</v>
      </c>
      <c r="J158" s="275"/>
      <c r="K158" s="339"/>
      <c r="L158" s="391"/>
      <c r="M158" s="33"/>
      <c r="N158" s="33"/>
    </row>
    <row r="159" spans="1:14" s="35" customFormat="1" x14ac:dyDescent="0.3">
      <c r="A159" s="316"/>
      <c r="B159" s="317"/>
      <c r="C159" s="57" t="s">
        <v>929</v>
      </c>
      <c r="D159" s="28" t="s">
        <v>949</v>
      </c>
      <c r="E159" s="305"/>
      <c r="F159" s="355" t="s">
        <v>996</v>
      </c>
      <c r="G159" s="345" t="s">
        <v>409</v>
      </c>
      <c r="H159" s="343" t="s">
        <v>1114</v>
      </c>
      <c r="I159" s="370">
        <v>44986</v>
      </c>
      <c r="J159" s="275"/>
      <c r="K159" s="339"/>
      <c r="L159" s="391"/>
      <c r="M159" s="33"/>
      <c r="N159" s="33"/>
    </row>
    <row r="160" spans="1:14" s="35" customFormat="1" x14ac:dyDescent="0.3">
      <c r="A160" s="316"/>
      <c r="B160" s="317"/>
      <c r="C160" s="57" t="s">
        <v>930</v>
      </c>
      <c r="D160" s="28" t="s">
        <v>950</v>
      </c>
      <c r="E160" s="305"/>
      <c r="F160" s="355" t="s">
        <v>996</v>
      </c>
      <c r="G160" s="345" t="s">
        <v>409</v>
      </c>
      <c r="H160" s="343" t="s">
        <v>1114</v>
      </c>
      <c r="I160" s="370">
        <v>44986</v>
      </c>
      <c r="J160" s="275"/>
      <c r="K160" s="339"/>
      <c r="L160" s="391"/>
      <c r="M160" s="33"/>
      <c r="N160" s="33"/>
    </row>
    <row r="161" spans="1:14" s="35" customFormat="1" x14ac:dyDescent="0.3">
      <c r="A161" s="316"/>
      <c r="B161" s="317"/>
      <c r="C161" s="57" t="s">
        <v>931</v>
      </c>
      <c r="D161" s="28" t="s">
        <v>951</v>
      </c>
      <c r="E161" s="305"/>
      <c r="F161" s="355" t="s">
        <v>996</v>
      </c>
      <c r="G161" s="345" t="s">
        <v>409</v>
      </c>
      <c r="H161" s="343" t="s">
        <v>1114</v>
      </c>
      <c r="I161" s="370">
        <v>44986</v>
      </c>
      <c r="J161" s="275"/>
      <c r="K161" s="339"/>
      <c r="L161" s="391"/>
      <c r="M161" s="33"/>
      <c r="N161" s="33"/>
    </row>
    <row r="162" spans="1:14" s="35" customFormat="1" x14ac:dyDescent="0.3">
      <c r="A162" s="316"/>
      <c r="B162" s="317"/>
      <c r="C162" s="57" t="s">
        <v>932</v>
      </c>
      <c r="D162" s="28" t="s">
        <v>952</v>
      </c>
      <c r="E162" s="305"/>
      <c r="F162" s="355" t="s">
        <v>996</v>
      </c>
      <c r="G162" s="345" t="s">
        <v>409</v>
      </c>
      <c r="H162" s="343" t="s">
        <v>1114</v>
      </c>
      <c r="I162" s="370">
        <v>44986</v>
      </c>
      <c r="J162" s="275"/>
      <c r="K162" s="339"/>
      <c r="L162" s="391"/>
      <c r="M162" s="33"/>
      <c r="N162" s="33"/>
    </row>
    <row r="163" spans="1:14" s="35" customFormat="1" x14ac:dyDescent="0.3">
      <c r="A163" s="316"/>
      <c r="B163" s="317"/>
      <c r="C163" s="57" t="s">
        <v>933</v>
      </c>
      <c r="D163" s="28" t="s">
        <v>953</v>
      </c>
      <c r="E163" s="305"/>
      <c r="F163" s="355" t="s">
        <v>996</v>
      </c>
      <c r="G163" s="345" t="s">
        <v>409</v>
      </c>
      <c r="H163" s="343" t="s">
        <v>1114</v>
      </c>
      <c r="I163" s="370">
        <v>44986</v>
      </c>
      <c r="J163" s="275"/>
      <c r="K163" s="339"/>
      <c r="L163" s="391"/>
      <c r="M163" s="33"/>
      <c r="N163" s="33"/>
    </row>
    <row r="164" spans="1:14" s="35" customFormat="1" x14ac:dyDescent="0.3">
      <c r="A164" s="316"/>
      <c r="B164" s="317"/>
      <c r="C164" s="57" t="s">
        <v>934</v>
      </c>
      <c r="D164" s="28" t="s">
        <v>954</v>
      </c>
      <c r="E164" s="305"/>
      <c r="F164" s="355" t="s">
        <v>996</v>
      </c>
      <c r="G164" s="345" t="s">
        <v>409</v>
      </c>
      <c r="H164" s="343" t="s">
        <v>1114</v>
      </c>
      <c r="I164" s="370">
        <v>44986</v>
      </c>
      <c r="J164" s="275"/>
      <c r="K164" s="339"/>
      <c r="L164" s="391"/>
      <c r="M164" s="33"/>
      <c r="N164" s="33"/>
    </row>
    <row r="165" spans="1:14" s="35" customFormat="1" x14ac:dyDescent="0.3">
      <c r="A165" s="316"/>
      <c r="B165" s="317"/>
      <c r="C165" s="57" t="s">
        <v>935</v>
      </c>
      <c r="D165" s="28" t="s">
        <v>955</v>
      </c>
      <c r="E165" s="305"/>
      <c r="F165" s="355" t="s">
        <v>996</v>
      </c>
      <c r="G165" s="345" t="s">
        <v>409</v>
      </c>
      <c r="H165" s="343" t="s">
        <v>1114</v>
      </c>
      <c r="I165" s="370">
        <v>44986</v>
      </c>
      <c r="J165" s="275"/>
      <c r="K165" s="339"/>
      <c r="L165" s="391"/>
      <c r="M165" s="33"/>
      <c r="N165" s="33"/>
    </row>
    <row r="166" spans="1:14" s="35" customFormat="1" x14ac:dyDescent="0.3">
      <c r="A166" s="316"/>
      <c r="B166" s="317"/>
      <c r="C166" s="57" t="s">
        <v>936</v>
      </c>
      <c r="D166" s="28" t="s">
        <v>956</v>
      </c>
      <c r="E166" s="305"/>
      <c r="F166" s="355" t="s">
        <v>996</v>
      </c>
      <c r="G166" s="345" t="s">
        <v>409</v>
      </c>
      <c r="H166" s="343" t="s">
        <v>1114</v>
      </c>
      <c r="I166" s="370">
        <v>44986</v>
      </c>
      <c r="J166" s="275"/>
      <c r="K166" s="339"/>
      <c r="L166" s="391"/>
      <c r="M166" s="33"/>
      <c r="N166" s="33"/>
    </row>
    <row r="167" spans="1:14" s="35" customFormat="1" x14ac:dyDescent="0.3">
      <c r="A167" s="316"/>
      <c r="B167" s="317"/>
      <c r="C167" s="57" t="s">
        <v>937</v>
      </c>
      <c r="D167" s="28" t="s">
        <v>964</v>
      </c>
      <c r="E167" s="305"/>
      <c r="F167" s="355" t="s">
        <v>996</v>
      </c>
      <c r="G167" s="345" t="s">
        <v>409</v>
      </c>
      <c r="H167" s="343" t="s">
        <v>1114</v>
      </c>
      <c r="I167" s="370">
        <v>44986</v>
      </c>
      <c r="J167" s="275"/>
      <c r="K167" s="339"/>
      <c r="L167" s="391"/>
      <c r="M167" s="33"/>
      <c r="N167" s="33"/>
    </row>
    <row r="168" spans="1:14" s="35" customFormat="1" x14ac:dyDescent="0.3">
      <c r="A168" s="316"/>
      <c r="B168" s="317"/>
      <c r="C168" s="57" t="s">
        <v>938</v>
      </c>
      <c r="D168" s="28" t="s">
        <v>957</v>
      </c>
      <c r="E168" s="305"/>
      <c r="F168" s="355" t="s">
        <v>996</v>
      </c>
      <c r="G168" s="345" t="s">
        <v>409</v>
      </c>
      <c r="H168" s="343" t="s">
        <v>1114</v>
      </c>
      <c r="I168" s="370">
        <v>44986</v>
      </c>
      <c r="J168" s="275"/>
      <c r="K168" s="339"/>
      <c r="L168" s="391"/>
      <c r="M168" s="33"/>
      <c r="N168" s="33"/>
    </row>
    <row r="169" spans="1:14" s="35" customFormat="1" x14ac:dyDescent="0.3">
      <c r="A169" s="316"/>
      <c r="B169" s="317"/>
      <c r="C169" s="57" t="s">
        <v>939</v>
      </c>
      <c r="D169" s="28" t="s">
        <v>958</v>
      </c>
      <c r="E169" s="305"/>
      <c r="F169" s="355" t="s">
        <v>996</v>
      </c>
      <c r="G169" s="345" t="s">
        <v>409</v>
      </c>
      <c r="H169" s="343" t="s">
        <v>1114</v>
      </c>
      <c r="I169" s="370">
        <v>44986</v>
      </c>
      <c r="J169" s="275"/>
      <c r="K169" s="339"/>
      <c r="L169" s="391"/>
      <c r="M169" s="33"/>
      <c r="N169" s="33"/>
    </row>
    <row r="170" spans="1:14" s="35" customFormat="1" x14ac:dyDescent="0.3">
      <c r="A170" s="316"/>
      <c r="B170" s="317"/>
      <c r="C170" s="57" t="s">
        <v>940</v>
      </c>
      <c r="D170" s="28" t="s">
        <v>959</v>
      </c>
      <c r="E170" s="305"/>
      <c r="F170" s="355" t="s">
        <v>996</v>
      </c>
      <c r="G170" s="345" t="s">
        <v>409</v>
      </c>
      <c r="H170" s="343" t="s">
        <v>1114</v>
      </c>
      <c r="I170" s="370">
        <v>44986</v>
      </c>
      <c r="J170" s="275"/>
      <c r="K170" s="339"/>
      <c r="L170" s="391"/>
      <c r="M170" s="33"/>
      <c r="N170" s="33"/>
    </row>
    <row r="171" spans="1:14" s="35" customFormat="1" x14ac:dyDescent="0.3">
      <c r="A171" s="316"/>
      <c r="B171" s="317"/>
      <c r="C171" s="57" t="s">
        <v>941</v>
      </c>
      <c r="D171" s="28" t="s">
        <v>960</v>
      </c>
      <c r="E171" s="305"/>
      <c r="F171" s="355" t="s">
        <v>996</v>
      </c>
      <c r="G171" s="345" t="s">
        <v>409</v>
      </c>
      <c r="H171" s="343" t="s">
        <v>1114</v>
      </c>
      <c r="I171" s="370">
        <v>44986</v>
      </c>
      <c r="J171" s="275"/>
      <c r="K171" s="339"/>
      <c r="L171" s="391"/>
      <c r="M171" s="33"/>
      <c r="N171" s="33"/>
    </row>
    <row r="172" spans="1:14" s="35" customFormat="1" x14ac:dyDescent="0.3">
      <c r="A172" s="316"/>
      <c r="B172" s="317"/>
      <c r="C172" s="57" t="s">
        <v>942</v>
      </c>
      <c r="D172" s="28" t="s">
        <v>961</v>
      </c>
      <c r="E172" s="305"/>
      <c r="F172" s="355" t="s">
        <v>996</v>
      </c>
      <c r="G172" s="345" t="s">
        <v>409</v>
      </c>
      <c r="H172" s="343" t="s">
        <v>1114</v>
      </c>
      <c r="I172" s="370">
        <v>44986</v>
      </c>
      <c r="J172" s="275"/>
      <c r="K172" s="339"/>
      <c r="L172" s="391"/>
      <c r="M172" s="33"/>
      <c r="N172" s="33"/>
    </row>
    <row r="173" spans="1:14" s="35" customFormat="1" x14ac:dyDescent="0.3">
      <c r="A173" s="316"/>
      <c r="B173" s="317"/>
      <c r="C173" s="57" t="s">
        <v>943</v>
      </c>
      <c r="D173" s="28" t="s">
        <v>962</v>
      </c>
      <c r="E173" s="305"/>
      <c r="F173" s="355" t="s">
        <v>996</v>
      </c>
      <c r="G173" s="345" t="s">
        <v>409</v>
      </c>
      <c r="H173" s="343" t="s">
        <v>1114</v>
      </c>
      <c r="I173" s="370">
        <v>44986</v>
      </c>
      <c r="J173" s="275"/>
      <c r="K173" s="339"/>
      <c r="L173" s="391"/>
      <c r="M173" s="33"/>
      <c r="N173" s="33"/>
    </row>
    <row r="174" spans="1:14" s="35" customFormat="1" x14ac:dyDescent="0.3">
      <c r="A174" s="316"/>
      <c r="B174" s="317"/>
      <c r="C174" s="57" t="s">
        <v>944</v>
      </c>
      <c r="D174" s="28" t="s">
        <v>963</v>
      </c>
      <c r="E174" s="305"/>
      <c r="F174" s="355" t="s">
        <v>996</v>
      </c>
      <c r="G174" s="345" t="s">
        <v>409</v>
      </c>
      <c r="H174" s="343" t="s">
        <v>1114</v>
      </c>
      <c r="I174" s="370">
        <v>44986</v>
      </c>
      <c r="J174" s="275"/>
      <c r="K174" s="339"/>
      <c r="L174" s="391"/>
      <c r="M174" s="33"/>
      <c r="N174" s="33"/>
    </row>
    <row r="175" spans="1:14" s="35" customFormat="1" x14ac:dyDescent="0.3">
      <c r="A175" s="316"/>
      <c r="B175" s="317"/>
      <c r="C175" s="91" t="s">
        <v>945</v>
      </c>
      <c r="D175" s="31" t="s">
        <v>968</v>
      </c>
      <c r="E175" s="305"/>
      <c r="F175" s="373" t="s">
        <v>2</v>
      </c>
      <c r="G175" s="345" t="s">
        <v>409</v>
      </c>
      <c r="H175" s="343"/>
      <c r="I175" s="370"/>
      <c r="J175" s="364"/>
      <c r="K175" s="339"/>
      <c r="L175" s="391"/>
      <c r="M175" s="33"/>
      <c r="N175" s="33"/>
    </row>
    <row r="176" spans="1:14" s="35" customFormat="1" x14ac:dyDescent="0.3">
      <c r="A176" s="57" t="s">
        <v>314</v>
      </c>
      <c r="B176" s="57" t="s">
        <v>106</v>
      </c>
      <c r="C176" s="57" t="s">
        <v>213</v>
      </c>
      <c r="D176" s="28" t="s">
        <v>563</v>
      </c>
      <c r="E176" s="304"/>
      <c r="F176" s="358" t="s">
        <v>996</v>
      </c>
      <c r="G176" s="345" t="s">
        <v>409</v>
      </c>
      <c r="H176" s="343" t="s">
        <v>1114</v>
      </c>
      <c r="I176" s="370">
        <v>45013</v>
      </c>
      <c r="J176" s="67"/>
      <c r="K176" s="339"/>
      <c r="L176" s="391"/>
      <c r="M176" s="33"/>
      <c r="N176" s="33"/>
    </row>
    <row r="177" spans="1:14" s="35" customFormat="1" x14ac:dyDescent="0.3">
      <c r="A177" s="316"/>
      <c r="B177" s="317"/>
      <c r="C177" s="57" t="s">
        <v>965</v>
      </c>
      <c r="D177" s="28" t="s">
        <v>966</v>
      </c>
      <c r="E177" s="305"/>
      <c r="F177" s="358" t="s">
        <v>996</v>
      </c>
      <c r="G177" s="345" t="s">
        <v>409</v>
      </c>
      <c r="H177" s="343" t="s">
        <v>1114</v>
      </c>
      <c r="I177" s="370">
        <v>45013</v>
      </c>
      <c r="J177" s="277"/>
      <c r="K177" s="339"/>
      <c r="L177" s="391"/>
      <c r="M177" s="33"/>
      <c r="N177" s="33"/>
    </row>
    <row r="178" spans="1:14" s="35" customFormat="1" x14ac:dyDescent="0.3">
      <c r="A178" s="57" t="s">
        <v>405</v>
      </c>
      <c r="B178" s="57" t="s">
        <v>107</v>
      </c>
      <c r="C178" s="57" t="s">
        <v>1086</v>
      </c>
      <c r="D178" s="22" t="s">
        <v>1200</v>
      </c>
      <c r="E178" s="298"/>
      <c r="F178" s="357" t="s">
        <v>996</v>
      </c>
      <c r="G178" s="345" t="s">
        <v>409</v>
      </c>
      <c r="H178" s="343" t="s">
        <v>1114</v>
      </c>
      <c r="I178" s="370"/>
      <c r="J178" s="361"/>
      <c r="K178" s="339"/>
      <c r="L178" s="391"/>
      <c r="M178" s="33"/>
      <c r="N178" s="33"/>
    </row>
    <row r="179" spans="1:14" s="35" customFormat="1" ht="57.6" x14ac:dyDescent="0.3">
      <c r="A179" s="64" t="s">
        <v>1038</v>
      </c>
      <c r="B179" s="57" t="s">
        <v>108</v>
      </c>
      <c r="C179" s="57" t="s">
        <v>564</v>
      </c>
      <c r="D179" s="64" t="s">
        <v>310</v>
      </c>
      <c r="E179" s="298"/>
      <c r="F179" s="376" t="s">
        <v>16</v>
      </c>
      <c r="G179" s="345" t="s">
        <v>409</v>
      </c>
      <c r="H179" s="343" t="s">
        <v>1114</v>
      </c>
      <c r="I179" s="370"/>
      <c r="J179" s="361" t="s">
        <v>1196</v>
      </c>
      <c r="K179" s="339"/>
      <c r="L179" s="391"/>
      <c r="M179" s="33"/>
      <c r="N179" s="33"/>
    </row>
    <row r="180" spans="1:14" s="35" customFormat="1" ht="57.6" x14ac:dyDescent="0.3">
      <c r="A180" s="312"/>
      <c r="B180" s="313"/>
      <c r="C180" s="57" t="s">
        <v>215</v>
      </c>
      <c r="D180" s="64" t="s">
        <v>991</v>
      </c>
      <c r="E180" s="298"/>
      <c r="F180" s="376" t="s">
        <v>16</v>
      </c>
      <c r="G180" s="345" t="s">
        <v>409</v>
      </c>
      <c r="H180" s="343" t="s">
        <v>1114</v>
      </c>
      <c r="I180" s="370"/>
      <c r="J180" s="361" t="s">
        <v>1196</v>
      </c>
      <c r="K180" s="339"/>
      <c r="L180" s="391"/>
      <c r="M180" s="33"/>
      <c r="N180" s="33"/>
    </row>
    <row r="181" spans="1:14" s="70" customFormat="1" ht="57.6" x14ac:dyDescent="0.3">
      <c r="A181" s="312"/>
      <c r="B181" s="313"/>
      <c r="C181" s="57" t="s">
        <v>565</v>
      </c>
      <c r="D181" s="64" t="s">
        <v>312</v>
      </c>
      <c r="E181" s="298"/>
      <c r="F181" s="376" t="s">
        <v>16</v>
      </c>
      <c r="G181" s="345" t="s">
        <v>409</v>
      </c>
      <c r="H181" s="343" t="s">
        <v>1114</v>
      </c>
      <c r="I181" s="370"/>
      <c r="J181" s="361" t="s">
        <v>1196</v>
      </c>
      <c r="K181" s="339"/>
      <c r="L181" s="391"/>
      <c r="M181" s="28"/>
      <c r="N181" s="28"/>
    </row>
    <row r="182" spans="1:14" s="70" customFormat="1" ht="57.6" x14ac:dyDescent="0.3">
      <c r="A182" s="312"/>
      <c r="B182" s="313"/>
      <c r="C182" s="57" t="s">
        <v>566</v>
      </c>
      <c r="D182" s="64" t="s">
        <v>40</v>
      </c>
      <c r="E182" s="298"/>
      <c r="F182" s="376" t="s">
        <v>16</v>
      </c>
      <c r="G182" s="345" t="s">
        <v>409</v>
      </c>
      <c r="H182" s="343" t="s">
        <v>1114</v>
      </c>
      <c r="I182" s="370"/>
      <c r="J182" s="361" t="s">
        <v>1196</v>
      </c>
      <c r="K182" s="339"/>
      <c r="L182" s="391"/>
      <c r="M182" s="28"/>
      <c r="N182" s="28"/>
    </row>
    <row r="183" spans="1:14" s="70" customFormat="1" ht="57.6" x14ac:dyDescent="0.3">
      <c r="A183" s="323"/>
      <c r="B183" s="317"/>
      <c r="C183" s="57" t="s">
        <v>567</v>
      </c>
      <c r="D183" s="64" t="s">
        <v>42</v>
      </c>
      <c r="E183" s="298"/>
      <c r="F183" s="376" t="s">
        <v>16</v>
      </c>
      <c r="G183" s="345" t="s">
        <v>409</v>
      </c>
      <c r="H183" s="343" t="s">
        <v>1114</v>
      </c>
      <c r="I183" s="370"/>
      <c r="J183" s="361" t="s">
        <v>1196</v>
      </c>
      <c r="K183" s="339"/>
      <c r="L183" s="391"/>
      <c r="M183" s="28"/>
      <c r="N183" s="28"/>
    </row>
    <row r="184" spans="1:14" s="70" customFormat="1" ht="57.6" x14ac:dyDescent="0.3">
      <c r="A184" s="316"/>
      <c r="B184" s="317"/>
      <c r="C184" s="57" t="s">
        <v>568</v>
      </c>
      <c r="D184" s="64" t="s">
        <v>41</v>
      </c>
      <c r="E184" s="298"/>
      <c r="F184" s="376" t="s">
        <v>16</v>
      </c>
      <c r="G184" s="346"/>
      <c r="H184" s="343" t="s">
        <v>1114</v>
      </c>
      <c r="I184" s="370"/>
      <c r="J184" s="361" t="s">
        <v>1196</v>
      </c>
      <c r="K184" s="339"/>
      <c r="L184" s="391"/>
      <c r="M184" s="28"/>
      <c r="N184" s="28"/>
    </row>
    <row r="185" spans="1:14" s="70" customFormat="1" ht="57.6" x14ac:dyDescent="0.3">
      <c r="A185" s="316"/>
      <c r="B185" s="317"/>
      <c r="C185" s="57" t="s">
        <v>569</v>
      </c>
      <c r="D185" s="64" t="s">
        <v>64</v>
      </c>
      <c r="E185" s="298"/>
      <c r="F185" s="376" t="s">
        <v>16</v>
      </c>
      <c r="G185" s="345" t="s">
        <v>408</v>
      </c>
      <c r="H185" s="343" t="s">
        <v>1114</v>
      </c>
      <c r="I185" s="370"/>
      <c r="J185" s="361" t="s">
        <v>1196</v>
      </c>
      <c r="K185" s="339"/>
      <c r="L185" s="391"/>
      <c r="M185" s="28"/>
      <c r="N185" s="28"/>
    </row>
    <row r="186" spans="1:14" s="70" customFormat="1" ht="57.6" x14ac:dyDescent="0.3">
      <c r="A186" s="316"/>
      <c r="B186" s="317"/>
      <c r="C186" s="57" t="s">
        <v>570</v>
      </c>
      <c r="D186" s="96" t="s">
        <v>300</v>
      </c>
      <c r="E186" s="298"/>
      <c r="F186" s="376" t="s">
        <v>16</v>
      </c>
      <c r="G186" s="345" t="s">
        <v>408</v>
      </c>
      <c r="H186" s="343" t="s">
        <v>1114</v>
      </c>
      <c r="I186" s="370"/>
      <c r="J186" s="361" t="s">
        <v>1196</v>
      </c>
      <c r="K186" s="339"/>
      <c r="L186" s="391"/>
      <c r="M186" s="28"/>
      <c r="N186" s="28"/>
    </row>
    <row r="187" spans="1:14" s="70" customFormat="1" ht="57.6" x14ac:dyDescent="0.3">
      <c r="A187" s="316"/>
      <c r="B187" s="317"/>
      <c r="C187" s="57" t="s">
        <v>571</v>
      </c>
      <c r="D187" s="97" t="s">
        <v>301</v>
      </c>
      <c r="E187" s="298"/>
      <c r="F187" s="376" t="s">
        <v>16</v>
      </c>
      <c r="G187" s="345" t="s">
        <v>408</v>
      </c>
      <c r="H187" s="343" t="s">
        <v>1114</v>
      </c>
      <c r="I187" s="370"/>
      <c r="J187" s="361" t="s">
        <v>1196</v>
      </c>
      <c r="K187" s="339"/>
      <c r="L187" s="391"/>
      <c r="M187" s="28"/>
      <c r="N187" s="28"/>
    </row>
    <row r="188" spans="1:14" s="70" customFormat="1" ht="57.6" x14ac:dyDescent="0.3">
      <c r="A188" s="316"/>
      <c r="B188" s="317"/>
      <c r="C188" s="57" t="s">
        <v>971</v>
      </c>
      <c r="D188" s="64" t="s">
        <v>979</v>
      </c>
      <c r="E188" s="298"/>
      <c r="F188" s="376" t="s">
        <v>16</v>
      </c>
      <c r="G188" s="345" t="s">
        <v>408</v>
      </c>
      <c r="H188" s="343" t="s">
        <v>1114</v>
      </c>
      <c r="I188" s="370"/>
      <c r="J188" s="361" t="s">
        <v>1196</v>
      </c>
      <c r="K188" s="339"/>
      <c r="L188" s="391"/>
      <c r="M188" s="28"/>
      <c r="N188" s="28"/>
    </row>
    <row r="189" spans="1:14" s="70" customFormat="1" ht="57.6" x14ac:dyDescent="0.3">
      <c r="A189" s="316"/>
      <c r="B189" s="317"/>
      <c r="C189" s="57" t="s">
        <v>972</v>
      </c>
      <c r="D189" s="64" t="s">
        <v>992</v>
      </c>
      <c r="E189" s="298"/>
      <c r="F189" s="376" t="s">
        <v>16</v>
      </c>
      <c r="G189" s="345" t="s">
        <v>408</v>
      </c>
      <c r="H189" s="343" t="s">
        <v>1114</v>
      </c>
      <c r="I189" s="370"/>
      <c r="J189" s="361" t="s">
        <v>1196</v>
      </c>
      <c r="K189" s="339"/>
      <c r="L189" s="391"/>
      <c r="M189" s="28"/>
      <c r="N189" s="28"/>
    </row>
    <row r="190" spans="1:14" s="70" customFormat="1" ht="57.6" x14ac:dyDescent="0.3">
      <c r="A190" s="316"/>
      <c r="B190" s="317"/>
      <c r="C190" s="57" t="s">
        <v>973</v>
      </c>
      <c r="D190" s="64" t="s">
        <v>980</v>
      </c>
      <c r="E190" s="298"/>
      <c r="F190" s="376" t="s">
        <v>16</v>
      </c>
      <c r="G190" s="345" t="s">
        <v>408</v>
      </c>
      <c r="H190" s="343" t="s">
        <v>1114</v>
      </c>
      <c r="I190" s="370"/>
      <c r="J190" s="361" t="s">
        <v>1196</v>
      </c>
      <c r="K190" s="339"/>
      <c r="L190" s="391"/>
      <c r="M190" s="28"/>
      <c r="N190" s="28"/>
    </row>
    <row r="191" spans="1:14" s="70" customFormat="1" ht="57.6" x14ac:dyDescent="0.3">
      <c r="A191" s="316"/>
      <c r="B191" s="317"/>
      <c r="C191" s="57" t="s">
        <v>974</v>
      </c>
      <c r="D191" s="64" t="s">
        <v>981</v>
      </c>
      <c r="E191" s="298"/>
      <c r="F191" s="376" t="s">
        <v>16</v>
      </c>
      <c r="G191" s="345" t="s">
        <v>408</v>
      </c>
      <c r="H191" s="343" t="s">
        <v>1114</v>
      </c>
      <c r="I191" s="370"/>
      <c r="J191" s="361" t="s">
        <v>1196</v>
      </c>
      <c r="K191" s="339"/>
      <c r="L191" s="391"/>
      <c r="M191" s="28"/>
      <c r="N191" s="28"/>
    </row>
    <row r="192" spans="1:14" s="70" customFormat="1" ht="57.6" x14ac:dyDescent="0.3">
      <c r="A192" s="316"/>
      <c r="B192" s="317"/>
      <c r="C192" s="57" t="s">
        <v>975</v>
      </c>
      <c r="D192" s="64" t="s">
        <v>982</v>
      </c>
      <c r="E192" s="298"/>
      <c r="F192" s="376" t="s">
        <v>16</v>
      </c>
      <c r="G192" s="345" t="s">
        <v>408</v>
      </c>
      <c r="H192" s="343" t="s">
        <v>1114</v>
      </c>
      <c r="I192" s="370"/>
      <c r="J192" s="361" t="s">
        <v>1196</v>
      </c>
      <c r="K192" s="339"/>
      <c r="L192" s="391"/>
      <c r="M192" s="28"/>
      <c r="N192" s="28"/>
    </row>
    <row r="193" spans="1:14" s="70" customFormat="1" ht="57.6" x14ac:dyDescent="0.3">
      <c r="A193" s="316"/>
      <c r="B193" s="317"/>
      <c r="C193" s="57" t="s">
        <v>976</v>
      </c>
      <c r="D193" s="64" t="s">
        <v>983</v>
      </c>
      <c r="E193" s="298"/>
      <c r="F193" s="376" t="s">
        <v>16</v>
      </c>
      <c r="G193" s="345" t="s">
        <v>408</v>
      </c>
      <c r="H193" s="343" t="s">
        <v>1114</v>
      </c>
      <c r="I193" s="370"/>
      <c r="J193" s="361" t="s">
        <v>1196</v>
      </c>
      <c r="K193" s="339"/>
      <c r="L193" s="391"/>
      <c r="M193" s="28"/>
      <c r="N193" s="28"/>
    </row>
    <row r="194" spans="1:14" s="70" customFormat="1" ht="57.6" x14ac:dyDescent="0.3">
      <c r="A194" s="316"/>
      <c r="B194" s="317"/>
      <c r="C194" s="57" t="s">
        <v>977</v>
      </c>
      <c r="D194" s="64" t="s">
        <v>984</v>
      </c>
      <c r="E194" s="298"/>
      <c r="F194" s="376" t="s">
        <v>16</v>
      </c>
      <c r="G194" s="345" t="s">
        <v>408</v>
      </c>
      <c r="H194" s="343" t="s">
        <v>1114</v>
      </c>
      <c r="I194" s="370"/>
      <c r="J194" s="361" t="s">
        <v>1196</v>
      </c>
      <c r="K194" s="339"/>
      <c r="L194" s="391"/>
      <c r="M194" s="28"/>
      <c r="N194" s="28"/>
    </row>
    <row r="195" spans="1:14" s="70" customFormat="1" ht="57.6" x14ac:dyDescent="0.3">
      <c r="A195" s="316"/>
      <c r="B195" s="317"/>
      <c r="C195" s="57" t="s">
        <v>978</v>
      </c>
      <c r="D195" s="96" t="s">
        <v>985</v>
      </c>
      <c r="E195" s="298"/>
      <c r="F195" s="376" t="s">
        <v>16</v>
      </c>
      <c r="G195" s="345" t="s">
        <v>408</v>
      </c>
      <c r="H195" s="343" t="s">
        <v>1114</v>
      </c>
      <c r="I195" s="370"/>
      <c r="J195" s="361" t="s">
        <v>1196</v>
      </c>
      <c r="K195" s="339"/>
      <c r="L195" s="391"/>
      <c r="M195" s="28"/>
      <c r="N195" s="28"/>
    </row>
    <row r="196" spans="1:14" s="70" customFormat="1" x14ac:dyDescent="0.3">
      <c r="A196" s="64" t="s">
        <v>1039</v>
      </c>
      <c r="B196" s="57" t="s">
        <v>126</v>
      </c>
      <c r="C196" s="57" t="s">
        <v>216</v>
      </c>
      <c r="D196" s="64" t="s">
        <v>875</v>
      </c>
      <c r="E196" s="298"/>
      <c r="F196" s="355" t="s">
        <v>996</v>
      </c>
      <c r="G196" s="349" t="s">
        <v>408</v>
      </c>
      <c r="H196" s="343" t="s">
        <v>1114</v>
      </c>
      <c r="I196" s="370">
        <v>44994</v>
      </c>
      <c r="J196" s="67"/>
      <c r="K196" s="339"/>
      <c r="L196" s="391"/>
      <c r="M196" s="28"/>
      <c r="N196" s="28"/>
    </row>
    <row r="197" spans="1:14" s="70" customFormat="1" x14ac:dyDescent="0.3">
      <c r="A197" s="323"/>
      <c r="B197" s="313"/>
      <c r="C197" s="57" t="s">
        <v>867</v>
      </c>
      <c r="D197" s="64" t="s">
        <v>866</v>
      </c>
      <c r="E197" s="298"/>
      <c r="F197" s="355" t="s">
        <v>996</v>
      </c>
      <c r="G197" s="345" t="s">
        <v>408</v>
      </c>
      <c r="H197" s="343" t="s">
        <v>1114</v>
      </c>
      <c r="I197" s="370">
        <v>44994</v>
      </c>
      <c r="J197" s="67"/>
      <c r="K197" s="339"/>
      <c r="L197" s="391"/>
      <c r="M197" s="28"/>
      <c r="N197" s="28"/>
    </row>
    <row r="198" spans="1:14" s="70" customFormat="1" x14ac:dyDescent="0.3">
      <c r="A198" s="312"/>
      <c r="B198" s="313"/>
      <c r="C198" s="57" t="s">
        <v>869</v>
      </c>
      <c r="D198" s="276" t="s">
        <v>868</v>
      </c>
      <c r="E198" s="298"/>
      <c r="F198" s="355" t="s">
        <v>996</v>
      </c>
      <c r="G198" s="345" t="s">
        <v>408</v>
      </c>
      <c r="H198" s="343" t="s">
        <v>1114</v>
      </c>
      <c r="I198" s="370">
        <v>44994</v>
      </c>
      <c r="J198" s="67"/>
      <c r="K198" s="339"/>
      <c r="L198" s="391"/>
      <c r="M198" s="28"/>
      <c r="N198" s="28"/>
    </row>
    <row r="199" spans="1:14" s="70" customFormat="1" x14ac:dyDescent="0.3">
      <c r="A199" s="312"/>
      <c r="B199" s="313"/>
      <c r="C199" s="57" t="s">
        <v>871</v>
      </c>
      <c r="D199" s="258" t="s">
        <v>883</v>
      </c>
      <c r="E199" s="298"/>
      <c r="F199" s="375" t="s">
        <v>996</v>
      </c>
      <c r="G199" s="349" t="s">
        <v>408</v>
      </c>
      <c r="H199" s="343" t="s">
        <v>1114</v>
      </c>
      <c r="I199" s="370">
        <v>45020</v>
      </c>
      <c r="J199" s="361"/>
      <c r="K199" s="339"/>
      <c r="L199" s="391"/>
      <c r="M199" s="28"/>
      <c r="N199" s="28"/>
    </row>
    <row r="200" spans="1:14" s="35" customFormat="1" x14ac:dyDescent="0.3">
      <c r="A200" s="64" t="s">
        <v>43</v>
      </c>
      <c r="B200" s="57" t="s">
        <v>316</v>
      </c>
      <c r="C200" s="57" t="s">
        <v>317</v>
      </c>
      <c r="D200" s="64" t="s">
        <v>53</v>
      </c>
      <c r="E200" s="298"/>
      <c r="F200" s="355" t="s">
        <v>996</v>
      </c>
      <c r="G200" s="345" t="s">
        <v>409</v>
      </c>
      <c r="H200" s="343" t="s">
        <v>1114</v>
      </c>
      <c r="I200" s="370">
        <v>44985</v>
      </c>
      <c r="J200" s="67"/>
      <c r="K200" s="339"/>
      <c r="L200" s="391"/>
      <c r="M200" s="33"/>
      <c r="N200" s="33"/>
    </row>
    <row r="201" spans="1:14" s="35" customFormat="1" ht="28.8" x14ac:dyDescent="0.3">
      <c r="A201" s="311" t="s">
        <v>572</v>
      </c>
      <c r="B201" s="313"/>
      <c r="C201" s="57" t="s">
        <v>573</v>
      </c>
      <c r="D201" s="64" t="s">
        <v>65</v>
      </c>
      <c r="E201" s="298"/>
      <c r="F201" s="355" t="s">
        <v>996</v>
      </c>
      <c r="G201" s="345" t="s">
        <v>409</v>
      </c>
      <c r="H201" s="343" t="s">
        <v>1114</v>
      </c>
      <c r="I201" s="370">
        <v>44985</v>
      </c>
      <c r="J201" s="67"/>
      <c r="K201" s="339"/>
      <c r="L201" s="391"/>
      <c r="M201" s="33"/>
      <c r="N201" s="33"/>
    </row>
    <row r="202" spans="1:14" s="35" customFormat="1" x14ac:dyDescent="0.3">
      <c r="A202" s="312"/>
      <c r="B202" s="313"/>
      <c r="C202" s="57" t="s">
        <v>574</v>
      </c>
      <c r="D202" s="64" t="s">
        <v>66</v>
      </c>
      <c r="E202" s="298"/>
      <c r="F202" s="355" t="s">
        <v>996</v>
      </c>
      <c r="G202" s="345" t="s">
        <v>409</v>
      </c>
      <c r="H202" s="343" t="s">
        <v>1114</v>
      </c>
      <c r="I202" s="370">
        <v>44985</v>
      </c>
      <c r="J202" s="67"/>
      <c r="K202" s="339"/>
      <c r="L202" s="391"/>
      <c r="M202" s="33"/>
      <c r="N202" s="33"/>
    </row>
    <row r="203" spans="1:14" s="35" customFormat="1" x14ac:dyDescent="0.3">
      <c r="A203" s="312"/>
      <c r="B203" s="313"/>
      <c r="C203" s="57" t="s">
        <v>575</v>
      </c>
      <c r="D203" s="64" t="s">
        <v>67</v>
      </c>
      <c r="E203" s="298"/>
      <c r="F203" s="355" t="s">
        <v>996</v>
      </c>
      <c r="G203" s="345" t="s">
        <v>409</v>
      </c>
      <c r="H203" s="343" t="s">
        <v>1114</v>
      </c>
      <c r="I203" s="370">
        <v>44985</v>
      </c>
      <c r="J203" s="67"/>
      <c r="K203" s="339"/>
      <c r="L203" s="391"/>
      <c r="M203" s="33"/>
      <c r="N203" s="33"/>
    </row>
    <row r="204" spans="1:14" s="70" customFormat="1" x14ac:dyDescent="0.3">
      <c r="A204" s="312"/>
      <c r="B204" s="313"/>
      <c r="C204" s="57" t="s">
        <v>576</v>
      </c>
      <c r="D204" s="64" t="s">
        <v>888</v>
      </c>
      <c r="E204" s="298"/>
      <c r="F204" s="355" t="s">
        <v>996</v>
      </c>
      <c r="G204" s="345" t="s">
        <v>409</v>
      </c>
      <c r="H204" s="343" t="s">
        <v>1114</v>
      </c>
      <c r="I204" s="370">
        <v>44985</v>
      </c>
      <c r="J204" s="67"/>
      <c r="K204" s="339"/>
      <c r="L204" s="391"/>
      <c r="M204" s="28"/>
      <c r="N204" s="28"/>
    </row>
    <row r="205" spans="1:14" s="70" customFormat="1" x14ac:dyDescent="0.3">
      <c r="A205" s="312"/>
      <c r="B205" s="313"/>
      <c r="C205" s="57" t="s">
        <v>577</v>
      </c>
      <c r="D205" s="64" t="s">
        <v>54</v>
      </c>
      <c r="E205" s="298"/>
      <c r="F205" s="355" t="s">
        <v>996</v>
      </c>
      <c r="G205" s="345" t="s">
        <v>409</v>
      </c>
      <c r="H205" s="343" t="s">
        <v>1114</v>
      </c>
      <c r="I205" s="370">
        <v>44985</v>
      </c>
      <c r="J205" s="67"/>
      <c r="K205" s="339"/>
      <c r="L205" s="391"/>
      <c r="M205" s="28"/>
      <c r="N205" s="28"/>
    </row>
    <row r="206" spans="1:14" s="70" customFormat="1" x14ac:dyDescent="0.3">
      <c r="A206" s="312"/>
      <c r="B206" s="313"/>
      <c r="C206" s="57" t="s">
        <v>578</v>
      </c>
      <c r="D206" s="64" t="s">
        <v>55</v>
      </c>
      <c r="E206" s="298"/>
      <c r="F206" s="355" t="s">
        <v>996</v>
      </c>
      <c r="G206" s="345" t="s">
        <v>409</v>
      </c>
      <c r="H206" s="343" t="s">
        <v>1114</v>
      </c>
      <c r="I206" s="370">
        <v>44985</v>
      </c>
      <c r="J206" s="67"/>
      <c r="K206" s="339"/>
      <c r="L206" s="391"/>
      <c r="M206" s="28"/>
      <c r="N206" s="28"/>
    </row>
    <row r="207" spans="1:14" s="70" customFormat="1" x14ac:dyDescent="0.3">
      <c r="A207" s="312"/>
      <c r="B207" s="313"/>
      <c r="C207" s="57" t="s">
        <v>579</v>
      </c>
      <c r="D207" s="64" t="s">
        <v>56</v>
      </c>
      <c r="E207" s="298"/>
      <c r="F207" s="355" t="s">
        <v>996</v>
      </c>
      <c r="G207" s="345" t="s">
        <v>409</v>
      </c>
      <c r="H207" s="343" t="s">
        <v>1114</v>
      </c>
      <c r="I207" s="370">
        <v>44985</v>
      </c>
      <c r="J207" s="67"/>
      <c r="K207" s="339"/>
      <c r="L207" s="391"/>
      <c r="M207" s="28"/>
      <c r="N207" s="28"/>
    </row>
    <row r="208" spans="1:14" s="70" customFormat="1" x14ac:dyDescent="0.3">
      <c r="A208" s="312"/>
      <c r="B208" s="313"/>
      <c r="C208" s="57" t="s">
        <v>580</v>
      </c>
      <c r="D208" s="64" t="s">
        <v>58</v>
      </c>
      <c r="E208" s="298"/>
      <c r="F208" s="355" t="s">
        <v>996</v>
      </c>
      <c r="G208" s="345" t="s">
        <v>409</v>
      </c>
      <c r="H208" s="343" t="s">
        <v>1114</v>
      </c>
      <c r="I208" s="370">
        <v>45013</v>
      </c>
      <c r="J208" s="67"/>
      <c r="K208" s="339"/>
      <c r="L208" s="391"/>
      <c r="M208" s="28"/>
      <c r="N208" s="28"/>
    </row>
    <row r="209" spans="1:14" s="70" customFormat="1" x14ac:dyDescent="0.3">
      <c r="A209" s="324"/>
      <c r="B209" s="325"/>
      <c r="C209" s="57" t="s">
        <v>581</v>
      </c>
      <c r="D209" s="64" t="s">
        <v>57</v>
      </c>
      <c r="E209" s="298"/>
      <c r="F209" s="355" t="s">
        <v>996</v>
      </c>
      <c r="G209" s="345" t="s">
        <v>409</v>
      </c>
      <c r="H209" s="343" t="s">
        <v>1114</v>
      </c>
      <c r="I209" s="370">
        <v>44985</v>
      </c>
      <c r="J209" s="67"/>
      <c r="K209" s="339"/>
      <c r="L209" s="391"/>
      <c r="M209" s="28"/>
      <c r="N209" s="28"/>
    </row>
    <row r="210" spans="1:14" s="35" customFormat="1" x14ac:dyDescent="0.3">
      <c r="A210" s="64" t="s">
        <v>44</v>
      </c>
      <c r="B210" s="57" t="s">
        <v>582</v>
      </c>
      <c r="C210" s="64" t="s">
        <v>583</v>
      </c>
      <c r="D210" s="64" t="s">
        <v>88</v>
      </c>
      <c r="E210" s="298"/>
      <c r="F210" s="355" t="s">
        <v>996</v>
      </c>
      <c r="G210" s="345" t="s">
        <v>409</v>
      </c>
      <c r="H210" s="343" t="s">
        <v>1114</v>
      </c>
      <c r="I210" s="370">
        <v>45013</v>
      </c>
      <c r="J210" s="67"/>
      <c r="K210" s="339"/>
      <c r="L210" s="391"/>
      <c r="M210" s="33"/>
      <c r="N210" s="33"/>
    </row>
    <row r="211" spans="1:14" s="35" customFormat="1" x14ac:dyDescent="0.3">
      <c r="A211" s="323"/>
      <c r="B211" s="326"/>
      <c r="C211" s="64" t="s">
        <v>584</v>
      </c>
      <c r="D211" s="64" t="s">
        <v>870</v>
      </c>
      <c r="E211" s="298"/>
      <c r="F211" s="355" t="s">
        <v>996</v>
      </c>
      <c r="G211" s="345" t="s">
        <v>409</v>
      </c>
      <c r="H211" s="343" t="s">
        <v>1114</v>
      </c>
      <c r="I211" s="370">
        <v>45013</v>
      </c>
      <c r="J211" s="67"/>
      <c r="K211" s="339"/>
      <c r="L211" s="391"/>
      <c r="M211" s="33"/>
      <c r="N211" s="33"/>
    </row>
    <row r="212" spans="1:14" s="35" customFormat="1" x14ac:dyDescent="0.3">
      <c r="A212" s="64" t="s">
        <v>585</v>
      </c>
      <c r="B212" s="57" t="s">
        <v>586</v>
      </c>
      <c r="C212" s="57" t="s">
        <v>587</v>
      </c>
      <c r="D212" s="64" t="s">
        <v>59</v>
      </c>
      <c r="E212" s="298"/>
      <c r="F212" s="355" t="s">
        <v>996</v>
      </c>
      <c r="G212" s="345" t="s">
        <v>409</v>
      </c>
      <c r="H212" s="343" t="s">
        <v>1114</v>
      </c>
      <c r="I212" s="370">
        <v>44994</v>
      </c>
      <c r="J212" s="67"/>
      <c r="K212" s="339"/>
      <c r="L212" s="391"/>
      <c r="M212" s="33"/>
      <c r="N212" s="33"/>
    </row>
    <row r="213" spans="1:14" s="35" customFormat="1" x14ac:dyDescent="0.3">
      <c r="A213" s="301"/>
      <c r="B213" s="313"/>
      <c r="C213" s="57" t="s">
        <v>589</v>
      </c>
      <c r="D213" s="64" t="s">
        <v>60</v>
      </c>
      <c r="E213" s="298"/>
      <c r="F213" s="355" t="s">
        <v>996</v>
      </c>
      <c r="G213" s="345" t="s">
        <v>409</v>
      </c>
      <c r="H213" s="343" t="s">
        <v>1114</v>
      </c>
      <c r="I213" s="370">
        <v>44986</v>
      </c>
      <c r="J213" s="67"/>
      <c r="K213" s="339"/>
      <c r="L213" s="391"/>
      <c r="M213" s="33"/>
      <c r="N213" s="33"/>
    </row>
    <row r="214" spans="1:14" s="70" customFormat="1" x14ac:dyDescent="0.3">
      <c r="A214" s="312"/>
      <c r="B214" s="313"/>
      <c r="C214" s="57" t="s">
        <v>1072</v>
      </c>
      <c r="D214" s="64" t="s">
        <v>61</v>
      </c>
      <c r="E214" s="298"/>
      <c r="F214" s="355" t="s">
        <v>996</v>
      </c>
      <c r="G214" s="345" t="s">
        <v>409</v>
      </c>
      <c r="H214" s="343" t="s">
        <v>1114</v>
      </c>
      <c r="I214" s="370">
        <v>44986</v>
      </c>
      <c r="J214" s="67"/>
      <c r="K214" s="339"/>
      <c r="L214" s="391"/>
      <c r="M214" s="28"/>
      <c r="N214" s="28"/>
    </row>
    <row r="215" spans="1:14" s="70" customFormat="1" x14ac:dyDescent="0.3">
      <c r="A215" s="312"/>
      <c r="B215" s="313"/>
      <c r="C215" s="57" t="s">
        <v>590</v>
      </c>
      <c r="D215" s="64" t="s">
        <v>865</v>
      </c>
      <c r="E215" s="298"/>
      <c r="F215" s="355" t="s">
        <v>996</v>
      </c>
      <c r="G215" s="345" t="s">
        <v>409</v>
      </c>
      <c r="H215" s="343" t="s">
        <v>1114</v>
      </c>
      <c r="I215" s="370">
        <v>44987</v>
      </c>
      <c r="J215" s="67"/>
      <c r="K215" s="339"/>
      <c r="L215" s="391"/>
      <c r="M215" s="28"/>
      <c r="N215" s="28"/>
    </row>
    <row r="216" spans="1:14" s="70" customFormat="1" x14ac:dyDescent="0.3">
      <c r="A216" s="312"/>
      <c r="B216" s="313"/>
      <c r="C216" s="57" t="s">
        <v>1073</v>
      </c>
      <c r="D216" s="64" t="s">
        <v>62</v>
      </c>
      <c r="E216" s="298"/>
      <c r="F216" s="355" t="s">
        <v>996</v>
      </c>
      <c r="G216" s="345" t="s">
        <v>409</v>
      </c>
      <c r="H216" s="343" t="s">
        <v>1114</v>
      </c>
      <c r="I216" s="370">
        <v>44988</v>
      </c>
      <c r="J216" s="67"/>
      <c r="K216" s="339"/>
      <c r="L216" s="391"/>
      <c r="M216" s="28"/>
      <c r="N216" s="28"/>
    </row>
    <row r="217" spans="1:14" s="70" customFormat="1" x14ac:dyDescent="0.3">
      <c r="A217" s="312"/>
      <c r="B217" s="313"/>
      <c r="C217" s="57" t="s">
        <v>591</v>
      </c>
      <c r="D217" s="278" t="s">
        <v>1097</v>
      </c>
      <c r="E217" s="298"/>
      <c r="F217" s="355" t="s">
        <v>996</v>
      </c>
      <c r="G217" s="345" t="s">
        <v>409</v>
      </c>
      <c r="H217" s="343" t="s">
        <v>1114</v>
      </c>
      <c r="I217" s="370"/>
      <c r="J217" s="67"/>
      <c r="K217" s="339"/>
      <c r="L217" s="391"/>
      <c r="M217" s="28"/>
      <c r="N217" s="28"/>
    </row>
    <row r="218" spans="1:14" s="35" customFormat="1" x14ac:dyDescent="0.3">
      <c r="A218" s="64" t="s">
        <v>68</v>
      </c>
      <c r="B218" s="57" t="s">
        <v>595</v>
      </c>
      <c r="C218" s="57" t="s">
        <v>596</v>
      </c>
      <c r="D218" s="64" t="s">
        <v>69</v>
      </c>
      <c r="E218" s="298"/>
      <c r="F218" s="377" t="s">
        <v>2</v>
      </c>
      <c r="G218" s="345" t="s">
        <v>409</v>
      </c>
      <c r="H218" s="343"/>
      <c r="I218" s="370"/>
      <c r="J218" s="67"/>
      <c r="K218" s="339"/>
      <c r="L218" s="391"/>
      <c r="M218" s="33"/>
      <c r="N218" s="33"/>
    </row>
    <row r="219" spans="1:14" s="35" customFormat="1" x14ac:dyDescent="0.3">
      <c r="A219" s="312"/>
      <c r="B219" s="313"/>
      <c r="C219" s="57" t="s">
        <v>597</v>
      </c>
      <c r="D219" s="64" t="s">
        <v>70</v>
      </c>
      <c r="E219" s="298"/>
      <c r="F219" s="355" t="s">
        <v>996</v>
      </c>
      <c r="G219" s="345" t="s">
        <v>409</v>
      </c>
      <c r="H219" s="343" t="s">
        <v>1114</v>
      </c>
      <c r="I219" s="370">
        <v>44986</v>
      </c>
      <c r="J219" s="67"/>
      <c r="K219" s="339"/>
      <c r="L219" s="391"/>
      <c r="M219" s="33"/>
      <c r="N219" s="33"/>
    </row>
    <row r="220" spans="1:14" s="35" customFormat="1" x14ac:dyDescent="0.3">
      <c r="A220" s="312"/>
      <c r="B220" s="313"/>
      <c r="C220" s="57" t="s">
        <v>598</v>
      </c>
      <c r="D220" s="70" t="s">
        <v>72</v>
      </c>
      <c r="E220" s="298"/>
      <c r="F220" s="355" t="s">
        <v>996</v>
      </c>
      <c r="G220" s="349" t="s">
        <v>409</v>
      </c>
      <c r="H220" s="343" t="s">
        <v>1114</v>
      </c>
      <c r="I220" s="370">
        <v>44986</v>
      </c>
      <c r="J220" s="67"/>
      <c r="K220" s="339"/>
      <c r="L220" s="391"/>
      <c r="M220" s="33"/>
      <c r="N220" s="33"/>
    </row>
    <row r="221" spans="1:14" s="35" customFormat="1" x14ac:dyDescent="0.3">
      <c r="A221" s="312"/>
      <c r="B221" s="313"/>
      <c r="C221" s="57" t="s">
        <v>599</v>
      </c>
      <c r="D221" s="64" t="s">
        <v>1102</v>
      </c>
      <c r="E221" s="298"/>
      <c r="F221" s="355" t="s">
        <v>996</v>
      </c>
      <c r="G221" s="349" t="s">
        <v>409</v>
      </c>
      <c r="H221" s="343" t="s">
        <v>1114</v>
      </c>
      <c r="I221" s="370">
        <v>44986</v>
      </c>
      <c r="J221" s="67"/>
      <c r="K221" s="339"/>
      <c r="L221" s="391"/>
      <c r="M221" s="33"/>
      <c r="N221" s="33"/>
    </row>
    <row r="222" spans="1:14" s="35" customFormat="1" x14ac:dyDescent="0.3">
      <c r="A222" s="312"/>
      <c r="B222" s="313"/>
      <c r="C222" s="212" t="s">
        <v>600</v>
      </c>
      <c r="D222" s="213" t="s">
        <v>71</v>
      </c>
      <c r="E222" s="298"/>
      <c r="F222" s="355" t="s">
        <v>996</v>
      </c>
      <c r="G222" s="349" t="s">
        <v>409</v>
      </c>
      <c r="H222" s="343" t="s">
        <v>1114</v>
      </c>
      <c r="I222" s="370">
        <v>44986</v>
      </c>
      <c r="J222" s="217"/>
      <c r="K222" s="339"/>
      <c r="L222" s="391"/>
      <c r="M222" s="33"/>
      <c r="N222" s="33"/>
    </row>
    <row r="223" spans="1:14" s="35" customFormat="1" x14ac:dyDescent="0.3">
      <c r="A223" s="312"/>
      <c r="B223" s="313"/>
      <c r="C223" s="57" t="s">
        <v>892</v>
      </c>
      <c r="D223" s="218" t="s">
        <v>893</v>
      </c>
      <c r="E223" s="339"/>
      <c r="F223" s="355" t="s">
        <v>996</v>
      </c>
      <c r="G223" s="349" t="s">
        <v>409</v>
      </c>
      <c r="H223" s="343" t="s">
        <v>1114</v>
      </c>
      <c r="I223" s="370">
        <v>44986</v>
      </c>
      <c r="J223" s="67"/>
      <c r="K223" s="339"/>
      <c r="L223" s="391"/>
      <c r="M223" s="33"/>
      <c r="N223" s="33"/>
    </row>
    <row r="224" spans="1:14" s="35" customFormat="1" x14ac:dyDescent="0.3">
      <c r="A224" s="312"/>
      <c r="B224" s="313"/>
      <c r="C224" s="57" t="s">
        <v>897</v>
      </c>
      <c r="D224" s="218" t="s">
        <v>898</v>
      </c>
      <c r="E224" s="339"/>
      <c r="F224" s="355" t="s">
        <v>996</v>
      </c>
      <c r="G224" s="349" t="s">
        <v>409</v>
      </c>
      <c r="H224" s="343" t="s">
        <v>1114</v>
      </c>
      <c r="I224" s="370">
        <v>44986</v>
      </c>
      <c r="J224" s="67"/>
      <c r="K224" s="339"/>
      <c r="L224" s="391"/>
      <c r="M224" s="33"/>
      <c r="N224" s="33"/>
    </row>
    <row r="225" spans="1:14" s="35" customFormat="1" x14ac:dyDescent="0.3">
      <c r="A225" s="57" t="s">
        <v>1087</v>
      </c>
      <c r="B225" s="57" t="s">
        <v>656</v>
      </c>
      <c r="C225" s="33" t="s">
        <v>657</v>
      </c>
      <c r="D225" s="28" t="s">
        <v>658</v>
      </c>
      <c r="E225" s="298"/>
      <c r="F225" s="355" t="s">
        <v>996</v>
      </c>
      <c r="G225" s="344" t="s">
        <v>409</v>
      </c>
      <c r="H225" s="343" t="s">
        <v>1116</v>
      </c>
      <c r="I225" s="370">
        <v>45020</v>
      </c>
      <c r="J225" s="362"/>
      <c r="K225" s="339"/>
      <c r="L225" s="391"/>
      <c r="M225" s="33"/>
      <c r="N225" s="33"/>
    </row>
    <row r="226" spans="1:14" s="35" customFormat="1" x14ac:dyDescent="0.3">
      <c r="A226" s="359"/>
      <c r="B226" s="359"/>
      <c r="C226" s="33" t="s">
        <v>659</v>
      </c>
      <c r="D226" s="28" t="s">
        <v>660</v>
      </c>
      <c r="E226" s="298"/>
      <c r="F226" s="355" t="s">
        <v>996</v>
      </c>
      <c r="G226" s="344" t="s">
        <v>409</v>
      </c>
      <c r="H226" s="343" t="s">
        <v>1116</v>
      </c>
      <c r="I226" s="370">
        <v>45020</v>
      </c>
      <c r="J226" s="362"/>
      <c r="K226" s="339"/>
      <c r="L226" s="391"/>
      <c r="M226" s="33"/>
      <c r="N226" s="33"/>
    </row>
    <row r="227" spans="1:14" s="35" customFormat="1" ht="129.6" x14ac:dyDescent="0.3">
      <c r="A227" s="327"/>
      <c r="B227" s="328"/>
      <c r="C227" s="33" t="s">
        <v>661</v>
      </c>
      <c r="D227" s="28" t="s">
        <v>662</v>
      </c>
      <c r="E227" s="298"/>
      <c r="F227" s="378" t="s">
        <v>2</v>
      </c>
      <c r="G227" s="344"/>
      <c r="H227" s="343"/>
      <c r="I227" s="370"/>
      <c r="J227" s="362" t="s">
        <v>1202</v>
      </c>
      <c r="K227" s="298"/>
      <c r="L227" s="391"/>
      <c r="M227" s="33"/>
      <c r="N227" s="33"/>
    </row>
    <row r="228" spans="1:14" ht="72" x14ac:dyDescent="0.3">
      <c r="A228" s="316"/>
      <c r="B228" s="329"/>
      <c r="C228" s="33" t="s">
        <v>663</v>
      </c>
      <c r="D228" s="28" t="s">
        <v>664</v>
      </c>
      <c r="E228" s="298"/>
      <c r="F228" s="355" t="s">
        <v>996</v>
      </c>
      <c r="G228" s="344" t="s">
        <v>408</v>
      </c>
      <c r="H228" s="343" t="s">
        <v>1114</v>
      </c>
      <c r="I228" s="370">
        <v>45021</v>
      </c>
      <c r="J228" s="114" t="s">
        <v>1204</v>
      </c>
      <c r="L228" s="391" t="s">
        <v>1210</v>
      </c>
      <c r="M228" s="59" t="s">
        <v>3</v>
      </c>
      <c r="N228" s="33" t="s">
        <v>1216</v>
      </c>
    </row>
    <row r="229" spans="1:14" x14ac:dyDescent="0.3">
      <c r="A229" s="316"/>
      <c r="B229" s="329"/>
      <c r="C229" s="33" t="s">
        <v>665</v>
      </c>
      <c r="D229" s="28" t="s">
        <v>1076</v>
      </c>
      <c r="E229" s="298"/>
      <c r="F229" s="355" t="s">
        <v>996</v>
      </c>
      <c r="G229" s="344" t="s">
        <v>408</v>
      </c>
      <c r="H229" s="343" t="s">
        <v>1114</v>
      </c>
      <c r="I229" s="370">
        <v>45022</v>
      </c>
      <c r="J229" s="365" t="s">
        <v>1203</v>
      </c>
      <c r="L229" s="391" t="s">
        <v>1210</v>
      </c>
      <c r="M229" s="59" t="s">
        <v>3</v>
      </c>
      <c r="N229" s="59" t="s">
        <v>1217</v>
      </c>
    </row>
    <row r="230" spans="1:14" x14ac:dyDescent="0.3">
      <c r="A230" s="316"/>
      <c r="B230" s="329"/>
      <c r="C230" s="33" t="s">
        <v>667</v>
      </c>
      <c r="D230" s="59" t="s">
        <v>1077</v>
      </c>
      <c r="E230" s="298"/>
      <c r="F230" s="355" t="s">
        <v>996</v>
      </c>
      <c r="G230" s="344" t="s">
        <v>408</v>
      </c>
      <c r="H230" s="343" t="s">
        <v>1114</v>
      </c>
      <c r="I230" s="370">
        <v>45022</v>
      </c>
      <c r="J230" s="114" t="s">
        <v>1205</v>
      </c>
      <c r="L230" s="391"/>
    </row>
    <row r="231" spans="1:14" x14ac:dyDescent="0.3">
      <c r="A231" s="316"/>
      <c r="B231" s="329"/>
      <c r="C231" s="33" t="s">
        <v>669</v>
      </c>
      <c r="D231" s="28" t="s">
        <v>670</v>
      </c>
      <c r="E231" s="298"/>
      <c r="F231" s="355" t="s">
        <v>996</v>
      </c>
      <c r="G231" s="344" t="s">
        <v>408</v>
      </c>
      <c r="H231" s="343" t="s">
        <v>1116</v>
      </c>
      <c r="I231" s="370">
        <v>45020</v>
      </c>
      <c r="J231" s="114"/>
      <c r="L231" s="391"/>
    </row>
    <row r="232" spans="1:14" x14ac:dyDescent="0.3">
      <c r="A232" s="316"/>
      <c r="B232" s="329"/>
      <c r="C232" s="33" t="s">
        <v>671</v>
      </c>
      <c r="D232" s="28" t="s">
        <v>320</v>
      </c>
      <c r="E232" s="298"/>
      <c r="F232" s="355" t="s">
        <v>996</v>
      </c>
      <c r="G232" s="344" t="s">
        <v>408</v>
      </c>
      <c r="H232" s="343" t="s">
        <v>1114</v>
      </c>
      <c r="I232" s="370">
        <v>45022</v>
      </c>
      <c r="J232" s="114" t="s">
        <v>1206</v>
      </c>
      <c r="L232" s="391"/>
    </row>
    <row r="233" spans="1:14" x14ac:dyDescent="0.3">
      <c r="A233" s="316"/>
      <c r="B233" s="329"/>
      <c r="C233" s="33" t="s">
        <v>672</v>
      </c>
      <c r="D233" s="28" t="s">
        <v>321</v>
      </c>
      <c r="E233" s="298"/>
      <c r="F233" s="357" t="s">
        <v>996</v>
      </c>
      <c r="G233" s="344" t="s">
        <v>408</v>
      </c>
      <c r="H233" s="343" t="s">
        <v>1114</v>
      </c>
      <c r="I233" s="370">
        <v>45022</v>
      </c>
      <c r="J233" s="382"/>
      <c r="L233" s="391"/>
    </row>
    <row r="234" spans="1:14" x14ac:dyDescent="0.3">
      <c r="A234" s="316"/>
      <c r="B234" s="329"/>
      <c r="C234" s="33" t="s">
        <v>673</v>
      </c>
      <c r="D234" s="28" t="s">
        <v>322</v>
      </c>
      <c r="E234" s="298"/>
      <c r="F234" s="357" t="s">
        <v>996</v>
      </c>
      <c r="G234" s="344" t="s">
        <v>408</v>
      </c>
      <c r="H234" s="343" t="s">
        <v>1114</v>
      </c>
      <c r="I234" s="370">
        <v>45022</v>
      </c>
      <c r="J234" s="114"/>
      <c r="L234" s="391"/>
    </row>
    <row r="235" spans="1:14" x14ac:dyDescent="0.3">
      <c r="A235" s="316"/>
      <c r="B235" s="329"/>
      <c r="C235" s="33" t="s">
        <v>674</v>
      </c>
      <c r="D235" s="28" t="s">
        <v>323</v>
      </c>
      <c r="E235" s="339"/>
      <c r="F235" s="357" t="s">
        <v>996</v>
      </c>
      <c r="G235" s="344" t="s">
        <v>408</v>
      </c>
      <c r="H235" s="343" t="s">
        <v>1114</v>
      </c>
      <c r="I235" s="370">
        <v>45022</v>
      </c>
      <c r="J235" s="367"/>
      <c r="L235" s="391"/>
    </row>
    <row r="236" spans="1:14" x14ac:dyDescent="0.3">
      <c r="A236" s="334" t="s">
        <v>325</v>
      </c>
      <c r="B236" s="334" t="s">
        <v>675</v>
      </c>
      <c r="C236" s="59" t="s">
        <v>676</v>
      </c>
      <c r="D236" s="37" t="s">
        <v>326</v>
      </c>
      <c r="E236" s="298"/>
      <c r="F236" s="357" t="s">
        <v>996</v>
      </c>
      <c r="G236" s="344" t="s">
        <v>408</v>
      </c>
      <c r="H236" s="343" t="s">
        <v>1114</v>
      </c>
      <c r="I236" s="370">
        <v>45015</v>
      </c>
      <c r="J236" s="360" t="s">
        <v>1189</v>
      </c>
      <c r="L236" s="391" t="s">
        <v>1210</v>
      </c>
      <c r="M236" s="59" t="s">
        <v>996</v>
      </c>
    </row>
    <row r="237" spans="1:14" x14ac:dyDescent="0.3">
      <c r="A237" s="332"/>
      <c r="B237" s="331"/>
      <c r="C237" s="59" t="s">
        <v>677</v>
      </c>
      <c r="D237" s="37" t="s">
        <v>327</v>
      </c>
      <c r="E237" s="298"/>
      <c r="F237" s="357" t="s">
        <v>996</v>
      </c>
      <c r="G237" s="344" t="s">
        <v>408</v>
      </c>
      <c r="H237" s="343" t="s">
        <v>1114</v>
      </c>
      <c r="I237" s="370">
        <v>45015</v>
      </c>
      <c r="J237" s="114" t="s">
        <v>1190</v>
      </c>
      <c r="L237" s="391" t="s">
        <v>1210</v>
      </c>
      <c r="M237" s="59" t="s">
        <v>996</v>
      </c>
    </row>
    <row r="238" spans="1:14" x14ac:dyDescent="0.3">
      <c r="A238" s="332"/>
      <c r="B238" s="331"/>
      <c r="C238" s="59" t="s">
        <v>678</v>
      </c>
      <c r="D238" s="37" t="s">
        <v>328</v>
      </c>
      <c r="E238" s="339"/>
      <c r="F238" s="378" t="s">
        <v>2</v>
      </c>
      <c r="G238" s="344"/>
      <c r="H238" s="343"/>
      <c r="I238" s="370"/>
      <c r="J238" s="114"/>
      <c r="L238" s="391"/>
    </row>
    <row r="239" spans="1:14" x14ac:dyDescent="0.3">
      <c r="A239" s="334" t="s">
        <v>329</v>
      </c>
      <c r="B239" s="334" t="s">
        <v>679</v>
      </c>
      <c r="C239" s="59" t="s">
        <v>680</v>
      </c>
      <c r="D239" s="37" t="s">
        <v>330</v>
      </c>
      <c r="E239" s="298"/>
      <c r="F239" s="355" t="s">
        <v>996</v>
      </c>
      <c r="G239" s="344" t="s">
        <v>408</v>
      </c>
      <c r="H239" s="343" t="s">
        <v>1114</v>
      </c>
      <c r="I239" s="370">
        <v>45013</v>
      </c>
      <c r="J239" s="33"/>
      <c r="L239" s="391" t="s">
        <v>1210</v>
      </c>
      <c r="M239" s="59" t="s">
        <v>996</v>
      </c>
    </row>
    <row r="240" spans="1:14" x14ac:dyDescent="0.3">
      <c r="A240" s="332"/>
      <c r="B240" s="331"/>
      <c r="C240" s="59" t="s">
        <v>681</v>
      </c>
      <c r="D240" s="37" t="s">
        <v>331</v>
      </c>
      <c r="E240" s="298"/>
      <c r="F240" s="355" t="s">
        <v>996</v>
      </c>
      <c r="G240" s="344" t="s">
        <v>408</v>
      </c>
      <c r="H240" s="343" t="s">
        <v>1114</v>
      </c>
      <c r="I240" s="370">
        <v>45013</v>
      </c>
      <c r="J240" s="33"/>
      <c r="L240" s="391" t="s">
        <v>1210</v>
      </c>
      <c r="M240" s="59" t="s">
        <v>996</v>
      </c>
    </row>
    <row r="241" spans="1:14" x14ac:dyDescent="0.3">
      <c r="A241" s="332"/>
      <c r="B241" s="331"/>
      <c r="C241" s="59" t="s">
        <v>682</v>
      </c>
      <c r="D241" s="37" t="s">
        <v>332</v>
      </c>
      <c r="E241" s="298"/>
      <c r="F241" s="355" t="s">
        <v>996</v>
      </c>
      <c r="G241" s="344" t="s">
        <v>408</v>
      </c>
      <c r="H241" s="343" t="s">
        <v>1114</v>
      </c>
      <c r="I241" s="370">
        <v>45013</v>
      </c>
      <c r="J241" s="33"/>
      <c r="L241" s="391" t="s">
        <v>1210</v>
      </c>
      <c r="M241" s="59" t="s">
        <v>996</v>
      </c>
    </row>
    <row r="242" spans="1:14" x14ac:dyDescent="0.3">
      <c r="A242" s="332"/>
      <c r="B242" s="331"/>
      <c r="C242" s="59" t="s">
        <v>683</v>
      </c>
      <c r="D242" s="37" t="s">
        <v>333</v>
      </c>
      <c r="E242" s="298"/>
      <c r="F242" s="355" t="s">
        <v>996</v>
      </c>
      <c r="G242" s="344" t="s">
        <v>408</v>
      </c>
      <c r="H242" s="343" t="s">
        <v>1114</v>
      </c>
      <c r="I242" s="370">
        <v>45013</v>
      </c>
      <c r="J242" s="33"/>
      <c r="L242" s="391" t="s">
        <v>1210</v>
      </c>
      <c r="M242" s="59" t="s">
        <v>996</v>
      </c>
    </row>
    <row r="243" spans="1:14" x14ac:dyDescent="0.3">
      <c r="A243" s="332"/>
      <c r="B243" s="331"/>
      <c r="C243" s="59" t="s">
        <v>684</v>
      </c>
      <c r="D243" s="37" t="s">
        <v>334</v>
      </c>
      <c r="E243" s="298"/>
      <c r="F243" s="355" t="s">
        <v>996</v>
      </c>
      <c r="G243" s="344" t="s">
        <v>408</v>
      </c>
      <c r="H243" s="343" t="s">
        <v>1114</v>
      </c>
      <c r="I243" s="370">
        <v>45013</v>
      </c>
      <c r="J243" s="33"/>
      <c r="L243" s="391" t="s">
        <v>1210</v>
      </c>
      <c r="M243" s="59" t="s">
        <v>996</v>
      </c>
    </row>
    <row r="244" spans="1:14" x14ac:dyDescent="0.3">
      <c r="A244" s="332"/>
      <c r="B244" s="331"/>
      <c r="C244" s="59" t="s">
        <v>685</v>
      </c>
      <c r="D244" s="37" t="s">
        <v>335</v>
      </c>
      <c r="E244" s="298"/>
      <c r="F244" s="355" t="s">
        <v>996</v>
      </c>
      <c r="G244" s="344" t="s">
        <v>408</v>
      </c>
      <c r="H244" s="343" t="s">
        <v>1114</v>
      </c>
      <c r="I244" s="370">
        <v>45013</v>
      </c>
      <c r="J244" s="33"/>
      <c r="L244" s="391" t="s">
        <v>1210</v>
      </c>
      <c r="M244" s="59" t="s">
        <v>996</v>
      </c>
    </row>
    <row r="245" spans="1:14" ht="72" x14ac:dyDescent="0.3">
      <c r="A245" s="334" t="s">
        <v>686</v>
      </c>
      <c r="B245" s="334" t="s">
        <v>687</v>
      </c>
      <c r="C245" s="59" t="s">
        <v>688</v>
      </c>
      <c r="D245" s="28" t="s">
        <v>336</v>
      </c>
      <c r="E245" s="298"/>
      <c r="F245" s="355" t="s">
        <v>996</v>
      </c>
      <c r="G245" s="344" t="s">
        <v>408</v>
      </c>
      <c r="H245" s="343" t="s">
        <v>1114</v>
      </c>
      <c r="I245" s="370"/>
      <c r="J245" s="33" t="s">
        <v>1144</v>
      </c>
      <c r="L245" s="391"/>
    </row>
    <row r="246" spans="1:14" ht="72" x14ac:dyDescent="0.3">
      <c r="A246" s="332"/>
      <c r="B246" s="331"/>
      <c r="C246" s="59" t="s">
        <v>689</v>
      </c>
      <c r="D246" s="28" t="s">
        <v>337</v>
      </c>
      <c r="E246" s="298"/>
      <c r="F246" s="355" t="s">
        <v>996</v>
      </c>
      <c r="G246" s="344" t="s">
        <v>408</v>
      </c>
      <c r="H246" s="343" t="s">
        <v>1114</v>
      </c>
      <c r="I246" s="370">
        <v>44985</v>
      </c>
      <c r="J246" s="33" t="s">
        <v>1144</v>
      </c>
      <c r="L246" s="391"/>
    </row>
    <row r="247" spans="1:14" x14ac:dyDescent="0.3">
      <c r="A247" s="332"/>
      <c r="B247" s="331"/>
      <c r="C247" s="59" t="s">
        <v>690</v>
      </c>
      <c r="D247" s="37" t="s">
        <v>691</v>
      </c>
      <c r="E247" s="298"/>
      <c r="F247" s="355" t="s">
        <v>996</v>
      </c>
      <c r="G247" s="344" t="s">
        <v>408</v>
      </c>
      <c r="H247" s="343" t="s">
        <v>1114</v>
      </c>
      <c r="I247" s="370">
        <v>44985</v>
      </c>
      <c r="J247" s="33"/>
      <c r="L247" s="391" t="s">
        <v>1210</v>
      </c>
      <c r="M247" s="59" t="s">
        <v>996</v>
      </c>
    </row>
    <row r="248" spans="1:14" x14ac:dyDescent="0.3">
      <c r="A248" s="332"/>
      <c r="B248" s="331"/>
      <c r="C248" s="59" t="s">
        <v>692</v>
      </c>
      <c r="D248" s="37" t="s">
        <v>693</v>
      </c>
      <c r="E248" s="298"/>
      <c r="F248" s="355" t="s">
        <v>996</v>
      </c>
      <c r="G248" s="344" t="s">
        <v>408</v>
      </c>
      <c r="H248" s="343" t="s">
        <v>1114</v>
      </c>
      <c r="I248" s="370">
        <v>44985</v>
      </c>
      <c r="J248" s="33"/>
      <c r="L248" s="391" t="s">
        <v>1210</v>
      </c>
      <c r="M248" s="59" t="s">
        <v>996</v>
      </c>
    </row>
    <row r="249" spans="1:14" ht="57.6" x14ac:dyDescent="0.3">
      <c r="A249" s="332"/>
      <c r="B249" s="331"/>
      <c r="C249" s="59" t="s">
        <v>694</v>
      </c>
      <c r="D249" s="37" t="s">
        <v>338</v>
      </c>
      <c r="E249" s="298"/>
      <c r="F249" s="355" t="s">
        <v>996</v>
      </c>
      <c r="G249" s="344" t="s">
        <v>408</v>
      </c>
      <c r="H249" s="343" t="s">
        <v>1114</v>
      </c>
      <c r="I249" s="370">
        <v>44986</v>
      </c>
      <c r="J249" s="33" t="s">
        <v>1145</v>
      </c>
      <c r="L249" s="391"/>
    </row>
    <row r="250" spans="1:14" x14ac:dyDescent="0.3">
      <c r="A250" s="334" t="s">
        <v>701</v>
      </c>
      <c r="B250" s="334" t="s">
        <v>702</v>
      </c>
      <c r="C250" s="59" t="s">
        <v>703</v>
      </c>
      <c r="D250" s="37" t="s">
        <v>342</v>
      </c>
      <c r="E250" s="298"/>
      <c r="F250" s="355" t="s">
        <v>996</v>
      </c>
      <c r="G250" s="344" t="s">
        <v>408</v>
      </c>
      <c r="H250" s="343" t="s">
        <v>1114</v>
      </c>
      <c r="I250" s="370"/>
      <c r="J250" s="33"/>
      <c r="L250" s="391" t="s">
        <v>1210</v>
      </c>
      <c r="M250" s="59" t="s">
        <v>996</v>
      </c>
    </row>
    <row r="251" spans="1:14" x14ac:dyDescent="0.3">
      <c r="A251" s="332"/>
      <c r="B251" s="331"/>
      <c r="C251" s="59" t="s">
        <v>704</v>
      </c>
      <c r="D251" s="37" t="s">
        <v>343</v>
      </c>
      <c r="E251" s="298"/>
      <c r="F251" s="355" t="s">
        <v>996</v>
      </c>
      <c r="G251" s="344" t="s">
        <v>408</v>
      </c>
      <c r="H251" s="343" t="s">
        <v>1114</v>
      </c>
      <c r="I251" s="370">
        <v>44986</v>
      </c>
      <c r="J251" s="33"/>
      <c r="L251" s="391" t="s">
        <v>1210</v>
      </c>
      <c r="M251" s="59" t="s">
        <v>996</v>
      </c>
    </row>
    <row r="252" spans="1:14" x14ac:dyDescent="0.3">
      <c r="A252" s="332"/>
      <c r="B252" s="331"/>
      <c r="C252" s="59" t="s">
        <v>705</v>
      </c>
      <c r="D252" s="37" t="s">
        <v>344</v>
      </c>
      <c r="E252" s="298"/>
      <c r="F252" s="355" t="s">
        <v>996</v>
      </c>
      <c r="G252" s="344" t="s">
        <v>408</v>
      </c>
      <c r="H252" s="343" t="s">
        <v>1114</v>
      </c>
      <c r="I252" s="370">
        <v>44986</v>
      </c>
      <c r="J252" s="33"/>
      <c r="L252" s="391" t="s">
        <v>1210</v>
      </c>
      <c r="M252" s="59" t="s">
        <v>996</v>
      </c>
    </row>
    <row r="253" spans="1:14" x14ac:dyDescent="0.3">
      <c r="A253" s="334" t="s">
        <v>345</v>
      </c>
      <c r="B253" s="334" t="s">
        <v>706</v>
      </c>
      <c r="C253" s="59" t="s">
        <v>707</v>
      </c>
      <c r="D253" s="37" t="s">
        <v>346</v>
      </c>
      <c r="E253" s="298"/>
      <c r="F253" s="355" t="s">
        <v>996</v>
      </c>
      <c r="G253" s="344" t="s">
        <v>408</v>
      </c>
      <c r="H253" s="343" t="s">
        <v>1114</v>
      </c>
      <c r="I253" s="370">
        <v>45015</v>
      </c>
      <c r="J253" s="114"/>
      <c r="L253" s="391" t="s">
        <v>1210</v>
      </c>
      <c r="M253" s="59" t="s">
        <v>996</v>
      </c>
    </row>
    <row r="254" spans="1:14" x14ac:dyDescent="0.3">
      <c r="A254" s="332"/>
      <c r="B254" s="331"/>
      <c r="C254" s="59" t="s">
        <v>708</v>
      </c>
      <c r="D254" s="37" t="s">
        <v>347</v>
      </c>
      <c r="E254" s="298"/>
      <c r="F254" s="355" t="s">
        <v>996</v>
      </c>
      <c r="G254" s="344" t="s">
        <v>408</v>
      </c>
      <c r="H254" s="343" t="s">
        <v>1114</v>
      </c>
      <c r="I254" s="370">
        <v>45016</v>
      </c>
      <c r="J254" s="114"/>
      <c r="L254" s="391"/>
      <c r="N254" s="59">
        <v>130950</v>
      </c>
    </row>
    <row r="255" spans="1:14" x14ac:dyDescent="0.3">
      <c r="A255" s="332"/>
      <c r="B255" s="331"/>
      <c r="C255" s="59" t="s">
        <v>709</v>
      </c>
      <c r="D255" s="37" t="s">
        <v>348</v>
      </c>
      <c r="E255" s="298"/>
      <c r="F255" s="355" t="s">
        <v>996</v>
      </c>
      <c r="G255" s="344" t="s">
        <v>408</v>
      </c>
      <c r="H255" s="343" t="s">
        <v>1114</v>
      </c>
      <c r="I255" s="370">
        <v>45017</v>
      </c>
      <c r="J255" s="114"/>
      <c r="L255" s="391" t="s">
        <v>1210</v>
      </c>
      <c r="M255" s="59" t="s">
        <v>996</v>
      </c>
      <c r="N255" s="59">
        <v>127537</v>
      </c>
    </row>
    <row r="256" spans="1:14" x14ac:dyDescent="0.3">
      <c r="A256" s="334" t="s">
        <v>710</v>
      </c>
      <c r="B256" s="334" t="s">
        <v>711</v>
      </c>
      <c r="C256" s="59" t="s">
        <v>712</v>
      </c>
      <c r="D256" s="114" t="s">
        <v>349</v>
      </c>
      <c r="E256" s="298"/>
      <c r="F256" s="355" t="s">
        <v>996</v>
      </c>
      <c r="G256" s="344"/>
      <c r="H256" s="343" t="s">
        <v>1114</v>
      </c>
      <c r="I256" s="370">
        <v>44994</v>
      </c>
      <c r="J256" s="33"/>
      <c r="L256" s="391"/>
    </row>
    <row r="257" spans="1:13" x14ac:dyDescent="0.3">
      <c r="A257" s="332"/>
      <c r="B257" s="331"/>
      <c r="C257" s="59" t="s">
        <v>713</v>
      </c>
      <c r="D257" s="28" t="s">
        <v>1098</v>
      </c>
      <c r="E257" s="298"/>
      <c r="F257" s="355" t="s">
        <v>996</v>
      </c>
      <c r="G257" s="344"/>
      <c r="H257" s="343" t="s">
        <v>1114</v>
      </c>
      <c r="I257" s="370">
        <v>44994</v>
      </c>
      <c r="J257" s="33"/>
      <c r="L257" s="391"/>
    </row>
    <row r="258" spans="1:13" x14ac:dyDescent="0.3">
      <c r="A258" s="334" t="s">
        <v>351</v>
      </c>
      <c r="B258" s="334" t="s">
        <v>714</v>
      </c>
      <c r="C258" s="59" t="s">
        <v>715</v>
      </c>
      <c r="D258" s="37" t="s">
        <v>352</v>
      </c>
      <c r="E258" s="298"/>
      <c r="F258" s="355" t="s">
        <v>996</v>
      </c>
      <c r="G258" s="344" t="s">
        <v>408</v>
      </c>
      <c r="H258" s="343" t="s">
        <v>1114</v>
      </c>
      <c r="I258" s="370">
        <v>44986</v>
      </c>
      <c r="J258" s="33"/>
      <c r="L258" s="391" t="s">
        <v>1210</v>
      </c>
      <c r="M258" s="59" t="s">
        <v>996</v>
      </c>
    </row>
    <row r="259" spans="1:13" x14ac:dyDescent="0.3">
      <c r="A259" s="332"/>
      <c r="B259" s="331"/>
      <c r="C259" s="59" t="s">
        <v>716</v>
      </c>
      <c r="D259" s="37" t="s">
        <v>717</v>
      </c>
      <c r="E259" s="298"/>
      <c r="F259" s="355" t="s">
        <v>996</v>
      </c>
      <c r="G259" s="344" t="s">
        <v>408</v>
      </c>
      <c r="H259" s="343" t="s">
        <v>1114</v>
      </c>
      <c r="I259" s="370">
        <v>44986</v>
      </c>
      <c r="J259" s="114"/>
      <c r="L259" s="391"/>
    </row>
    <row r="260" spans="1:13" x14ac:dyDescent="0.3">
      <c r="A260" s="332"/>
      <c r="B260" s="331"/>
      <c r="C260" s="59" t="s">
        <v>718</v>
      </c>
      <c r="D260" s="37" t="s">
        <v>719</v>
      </c>
      <c r="E260" s="298"/>
      <c r="F260" s="355" t="s">
        <v>996</v>
      </c>
      <c r="G260" s="344" t="s">
        <v>408</v>
      </c>
      <c r="H260" s="343" t="s">
        <v>1114</v>
      </c>
      <c r="I260" s="370">
        <v>44986</v>
      </c>
      <c r="J260" s="114"/>
      <c r="L260" s="391"/>
    </row>
    <row r="261" spans="1:13" ht="201.6" x14ac:dyDescent="0.3">
      <c r="A261" s="332"/>
      <c r="B261" s="331"/>
      <c r="C261" s="59" t="s">
        <v>720</v>
      </c>
      <c r="D261" s="37" t="s">
        <v>721</v>
      </c>
      <c r="E261" s="298"/>
      <c r="F261" s="355" t="s">
        <v>996</v>
      </c>
      <c r="G261" s="344" t="s">
        <v>408</v>
      </c>
      <c r="H261" s="343" t="s">
        <v>1114</v>
      </c>
      <c r="I261" s="370">
        <v>44987</v>
      </c>
      <c r="J261" s="33" t="s">
        <v>1154</v>
      </c>
      <c r="L261" s="391"/>
    </row>
    <row r="262" spans="1:13" x14ac:dyDescent="0.3">
      <c r="A262" s="332"/>
      <c r="B262" s="331"/>
      <c r="C262" s="59" t="s">
        <v>722</v>
      </c>
      <c r="D262" s="37" t="s">
        <v>723</v>
      </c>
      <c r="E262" s="298"/>
      <c r="F262" s="355" t="s">
        <v>996</v>
      </c>
      <c r="G262" s="344" t="s">
        <v>408</v>
      </c>
      <c r="H262" s="343" t="s">
        <v>1114</v>
      </c>
      <c r="I262" s="370">
        <v>44987</v>
      </c>
      <c r="J262" s="33"/>
      <c r="L262" s="391"/>
    </row>
    <row r="263" spans="1:13" x14ac:dyDescent="0.3">
      <c r="A263" s="332"/>
      <c r="B263" s="331"/>
      <c r="C263" s="59" t="s">
        <v>724</v>
      </c>
      <c r="D263" s="37" t="s">
        <v>725</v>
      </c>
      <c r="E263" s="298"/>
      <c r="F263" s="355" t="s">
        <v>996</v>
      </c>
      <c r="G263" s="344" t="s">
        <v>408</v>
      </c>
      <c r="H263" s="343" t="s">
        <v>1114</v>
      </c>
      <c r="I263" s="370">
        <v>44987</v>
      </c>
      <c r="J263" s="114"/>
      <c r="L263" s="391"/>
    </row>
    <row r="264" spans="1:13" x14ac:dyDescent="0.3">
      <c r="A264" s="332"/>
      <c r="B264" s="331"/>
      <c r="C264" s="59" t="s">
        <v>726</v>
      </c>
      <c r="D264" s="37" t="s">
        <v>353</v>
      </c>
      <c r="E264" s="298"/>
      <c r="F264" s="355" t="s">
        <v>996</v>
      </c>
      <c r="G264" s="344" t="s">
        <v>408</v>
      </c>
      <c r="H264" s="343" t="s">
        <v>1114</v>
      </c>
      <c r="I264" s="370">
        <v>44987</v>
      </c>
      <c r="J264" s="114"/>
      <c r="L264" s="391"/>
    </row>
    <row r="265" spans="1:13" x14ac:dyDescent="0.3">
      <c r="A265" s="332"/>
      <c r="B265" s="331"/>
      <c r="C265" s="59" t="s">
        <v>727</v>
      </c>
      <c r="D265" s="37" t="s">
        <v>354</v>
      </c>
      <c r="E265" s="298"/>
      <c r="F265" s="355" t="s">
        <v>996</v>
      </c>
      <c r="G265" s="344" t="s">
        <v>408</v>
      </c>
      <c r="H265" s="343" t="s">
        <v>1114</v>
      </c>
      <c r="I265" s="370">
        <v>44987</v>
      </c>
      <c r="J265" s="114"/>
      <c r="L265" s="391"/>
    </row>
    <row r="266" spans="1:13" x14ac:dyDescent="0.3">
      <c r="A266" s="335"/>
      <c r="B266" s="331"/>
      <c r="C266" s="59" t="s">
        <v>728</v>
      </c>
      <c r="D266" s="37" t="s">
        <v>729</v>
      </c>
      <c r="E266" s="298"/>
      <c r="F266" s="355" t="s">
        <v>996</v>
      </c>
      <c r="G266" s="344" t="s">
        <v>408</v>
      </c>
      <c r="H266" s="343" t="s">
        <v>1114</v>
      </c>
      <c r="I266" s="370">
        <v>44987</v>
      </c>
      <c r="J266" s="382"/>
      <c r="L266" s="391"/>
    </row>
    <row r="267" spans="1:13" x14ac:dyDescent="0.3">
      <c r="A267" s="332"/>
      <c r="B267" s="331"/>
      <c r="C267" s="59" t="s">
        <v>730</v>
      </c>
      <c r="D267" s="37" t="s">
        <v>355</v>
      </c>
      <c r="E267" s="298"/>
      <c r="F267" s="355" t="s">
        <v>996</v>
      </c>
      <c r="G267" s="344" t="s">
        <v>408</v>
      </c>
      <c r="H267" s="343" t="s">
        <v>1114</v>
      </c>
      <c r="I267" s="370">
        <v>44987</v>
      </c>
      <c r="J267" s="33"/>
      <c r="L267" s="391"/>
    </row>
    <row r="268" spans="1:13" x14ac:dyDescent="0.3">
      <c r="A268" s="332"/>
      <c r="B268" s="331"/>
      <c r="C268" s="59" t="s">
        <v>731</v>
      </c>
      <c r="D268" s="37" t="s">
        <v>356</v>
      </c>
      <c r="E268" s="298"/>
      <c r="F268" s="355" t="s">
        <v>996</v>
      </c>
      <c r="G268" s="344" t="s">
        <v>408</v>
      </c>
      <c r="H268" s="343" t="s">
        <v>1114</v>
      </c>
      <c r="I268" s="370">
        <v>44987</v>
      </c>
      <c r="J268" s="114"/>
      <c r="L268" s="391"/>
    </row>
    <row r="269" spans="1:13" x14ac:dyDescent="0.3">
      <c r="A269" s="332"/>
      <c r="B269" s="331"/>
      <c r="C269" s="59" t="s">
        <v>732</v>
      </c>
      <c r="D269" s="37" t="s">
        <v>357</v>
      </c>
      <c r="E269" s="298"/>
      <c r="F269" s="355" t="s">
        <v>996</v>
      </c>
      <c r="G269" s="344" t="s">
        <v>408</v>
      </c>
      <c r="H269" s="343" t="s">
        <v>1114</v>
      </c>
      <c r="I269" s="370">
        <v>44987</v>
      </c>
      <c r="J269" s="114"/>
      <c r="L269" s="391"/>
    </row>
    <row r="270" spans="1:13" x14ac:dyDescent="0.3">
      <c r="A270" s="332"/>
      <c r="B270" s="331"/>
      <c r="C270" s="59" t="s">
        <v>733</v>
      </c>
      <c r="D270" s="37" t="s">
        <v>358</v>
      </c>
      <c r="E270" s="298"/>
      <c r="F270" s="355" t="s">
        <v>996</v>
      </c>
      <c r="G270" s="344" t="s">
        <v>408</v>
      </c>
      <c r="H270" s="343" t="s">
        <v>1114</v>
      </c>
      <c r="I270" s="370">
        <v>44987</v>
      </c>
      <c r="J270" s="114"/>
      <c r="L270" s="391"/>
    </row>
    <row r="271" spans="1:13" x14ac:dyDescent="0.3">
      <c r="A271" s="332"/>
      <c r="B271" s="331"/>
      <c r="C271" s="59" t="s">
        <v>734</v>
      </c>
      <c r="D271" s="37" t="s">
        <v>735</v>
      </c>
      <c r="E271" s="298"/>
      <c r="F271" s="355" t="s">
        <v>996</v>
      </c>
      <c r="G271" s="344" t="s">
        <v>408</v>
      </c>
      <c r="H271" s="343" t="s">
        <v>1114</v>
      </c>
      <c r="I271" s="370">
        <v>44987</v>
      </c>
      <c r="J271" s="33"/>
      <c r="L271" s="391"/>
    </row>
    <row r="272" spans="1:13" x14ac:dyDescent="0.3">
      <c r="A272" s="332"/>
      <c r="B272" s="331"/>
      <c r="C272" s="59" t="s">
        <v>736</v>
      </c>
      <c r="D272" s="37" t="s">
        <v>828</v>
      </c>
      <c r="E272" s="298"/>
      <c r="F272" s="355" t="s">
        <v>996</v>
      </c>
      <c r="G272" s="344" t="s">
        <v>408</v>
      </c>
      <c r="H272" s="343" t="s">
        <v>1114</v>
      </c>
      <c r="I272" s="370">
        <v>44987</v>
      </c>
      <c r="J272" s="114"/>
      <c r="L272" s="391"/>
    </row>
    <row r="273" spans="1:12" x14ac:dyDescent="0.3">
      <c r="A273" s="332"/>
      <c r="B273" s="331"/>
      <c r="C273" s="59" t="s">
        <v>737</v>
      </c>
      <c r="D273" s="37" t="s">
        <v>357</v>
      </c>
      <c r="E273" s="339"/>
      <c r="F273" s="355" t="s">
        <v>996</v>
      </c>
      <c r="G273" s="344" t="s">
        <v>408</v>
      </c>
      <c r="H273" s="343" t="s">
        <v>1114</v>
      </c>
      <c r="I273" s="370">
        <v>44987</v>
      </c>
      <c r="J273" s="114"/>
      <c r="L273" s="391"/>
    </row>
    <row r="274" spans="1:12" x14ac:dyDescent="0.3">
      <c r="A274" s="333" t="s">
        <v>738</v>
      </c>
      <c r="B274" s="334" t="s">
        <v>739</v>
      </c>
      <c r="C274" s="59" t="s">
        <v>740</v>
      </c>
      <c r="D274" s="37" t="s">
        <v>359</v>
      </c>
      <c r="E274" s="298"/>
      <c r="F274" s="355" t="s">
        <v>996</v>
      </c>
      <c r="G274" s="344" t="s">
        <v>408</v>
      </c>
      <c r="H274" s="343" t="s">
        <v>1114</v>
      </c>
      <c r="I274" s="370">
        <v>44987</v>
      </c>
      <c r="J274" s="33"/>
      <c r="L274" s="391"/>
    </row>
    <row r="275" spans="1:12" x14ac:dyDescent="0.3">
      <c r="A275" s="332"/>
      <c r="B275" s="331"/>
      <c r="C275" s="59" t="s">
        <v>741</v>
      </c>
      <c r="D275" s="37" t="s">
        <v>358</v>
      </c>
      <c r="E275" s="339"/>
      <c r="F275" s="355" t="s">
        <v>996</v>
      </c>
      <c r="G275" s="344" t="s">
        <v>408</v>
      </c>
      <c r="H275" s="343" t="s">
        <v>1114</v>
      </c>
      <c r="I275" s="370">
        <v>44987</v>
      </c>
      <c r="J275" s="114"/>
      <c r="L275" s="391"/>
    </row>
    <row r="276" spans="1:12" x14ac:dyDescent="0.3">
      <c r="A276" s="334" t="s">
        <v>742</v>
      </c>
      <c r="B276" s="334" t="s">
        <v>743</v>
      </c>
      <c r="C276" s="57" t="s">
        <v>744</v>
      </c>
      <c r="D276" s="28" t="s">
        <v>360</v>
      </c>
      <c r="E276" s="298"/>
      <c r="F276" s="355" t="s">
        <v>996</v>
      </c>
      <c r="G276" s="344" t="s">
        <v>408</v>
      </c>
      <c r="H276" s="343" t="s">
        <v>1114</v>
      </c>
      <c r="I276" s="370">
        <v>44993</v>
      </c>
      <c r="J276" s="33"/>
      <c r="L276" s="391"/>
    </row>
    <row r="277" spans="1:12" x14ac:dyDescent="0.3">
      <c r="A277" s="332"/>
      <c r="B277" s="331"/>
      <c r="C277" s="57" t="s">
        <v>745</v>
      </c>
      <c r="D277" s="28" t="s">
        <v>361</v>
      </c>
      <c r="E277" s="339"/>
      <c r="F277" s="355" t="s">
        <v>996</v>
      </c>
      <c r="G277" s="344" t="s">
        <v>408</v>
      </c>
      <c r="H277" s="343" t="s">
        <v>1114</v>
      </c>
      <c r="I277" s="370">
        <v>44993</v>
      </c>
      <c r="J277" s="114"/>
      <c r="L277" s="391"/>
    </row>
    <row r="278" spans="1:12" x14ac:dyDescent="0.3">
      <c r="A278" s="334" t="s">
        <v>746</v>
      </c>
      <c r="B278" s="334" t="s">
        <v>747</v>
      </c>
      <c r="C278" s="59" t="s">
        <v>749</v>
      </c>
      <c r="D278" s="37" t="s">
        <v>363</v>
      </c>
      <c r="E278" s="298"/>
      <c r="F278" s="355" t="s">
        <v>996</v>
      </c>
      <c r="G278" s="344" t="s">
        <v>408</v>
      </c>
      <c r="H278" s="343" t="s">
        <v>1114</v>
      </c>
      <c r="I278" s="370">
        <v>44993</v>
      </c>
      <c r="J278" s="33"/>
      <c r="L278" s="391"/>
    </row>
    <row r="279" spans="1:12" x14ac:dyDescent="0.3">
      <c r="A279" s="332"/>
      <c r="B279" s="331"/>
      <c r="C279" s="59" t="s">
        <v>750</v>
      </c>
      <c r="D279" s="37" t="s">
        <v>364</v>
      </c>
      <c r="E279" s="298"/>
      <c r="F279" s="355" t="s">
        <v>996</v>
      </c>
      <c r="G279" s="344" t="s">
        <v>408</v>
      </c>
      <c r="H279" s="343" t="s">
        <v>1114</v>
      </c>
      <c r="I279" s="370">
        <v>44993</v>
      </c>
      <c r="J279" s="33"/>
      <c r="L279" s="391"/>
    </row>
    <row r="280" spans="1:12" x14ac:dyDescent="0.3">
      <c r="A280" s="332"/>
      <c r="B280" s="331"/>
      <c r="C280" s="59" t="s">
        <v>751</v>
      </c>
      <c r="D280" s="37" t="s">
        <v>365</v>
      </c>
      <c r="E280" s="298"/>
      <c r="F280" s="355" t="s">
        <v>996</v>
      </c>
      <c r="G280" s="344" t="s">
        <v>408</v>
      </c>
      <c r="H280" s="343" t="s">
        <v>1114</v>
      </c>
      <c r="I280" s="370">
        <v>45013</v>
      </c>
      <c r="J280" s="114"/>
      <c r="L280" s="391"/>
    </row>
    <row r="281" spans="1:12" x14ac:dyDescent="0.3">
      <c r="A281" s="332"/>
      <c r="B281" s="331"/>
      <c r="C281" s="59" t="s">
        <v>752</v>
      </c>
      <c r="D281" s="37" t="s">
        <v>366</v>
      </c>
      <c r="E281" s="339"/>
      <c r="F281" s="355" t="s">
        <v>996</v>
      </c>
      <c r="G281" s="344" t="s">
        <v>408</v>
      </c>
      <c r="H281" s="343" t="s">
        <v>1114</v>
      </c>
      <c r="I281" s="370">
        <v>45013</v>
      </c>
      <c r="J281" s="114"/>
      <c r="L281" s="391"/>
    </row>
    <row r="282" spans="1:12" x14ac:dyDescent="0.3">
      <c r="A282" s="334" t="s">
        <v>367</v>
      </c>
      <c r="B282" s="334" t="s">
        <v>753</v>
      </c>
      <c r="C282" s="59" t="s">
        <v>754</v>
      </c>
      <c r="D282" s="37" t="s">
        <v>368</v>
      </c>
      <c r="E282" s="298"/>
      <c r="F282" s="355" t="s">
        <v>996</v>
      </c>
      <c r="G282" s="344" t="s">
        <v>408</v>
      </c>
      <c r="H282" s="343" t="s">
        <v>1114</v>
      </c>
      <c r="I282" s="370">
        <v>44993</v>
      </c>
      <c r="J282" s="33"/>
      <c r="L282" s="391"/>
    </row>
    <row r="283" spans="1:12" x14ac:dyDescent="0.3">
      <c r="A283" s="332"/>
      <c r="B283" s="331"/>
      <c r="C283" s="59" t="s">
        <v>755</v>
      </c>
      <c r="D283" s="37" t="s">
        <v>318</v>
      </c>
      <c r="E283" s="298"/>
      <c r="F283" s="355" t="s">
        <v>996</v>
      </c>
      <c r="G283" s="344" t="s">
        <v>408</v>
      </c>
      <c r="H283" s="343" t="s">
        <v>1114</v>
      </c>
      <c r="I283" s="370">
        <v>44993</v>
      </c>
      <c r="J283" s="33"/>
      <c r="L283" s="391"/>
    </row>
    <row r="284" spans="1:12" x14ac:dyDescent="0.3">
      <c r="A284" s="332"/>
      <c r="B284" s="331"/>
      <c r="C284" s="59" t="s">
        <v>756</v>
      </c>
      <c r="D284" s="37" t="s">
        <v>369</v>
      </c>
      <c r="E284" s="298"/>
      <c r="F284" s="355" t="s">
        <v>996</v>
      </c>
      <c r="G284" s="344" t="s">
        <v>408</v>
      </c>
      <c r="H284" s="343" t="s">
        <v>1114</v>
      </c>
      <c r="I284" s="370">
        <v>44993</v>
      </c>
      <c r="J284" s="33"/>
      <c r="L284" s="391"/>
    </row>
    <row r="285" spans="1:12" x14ac:dyDescent="0.3">
      <c r="A285" s="332"/>
      <c r="B285" s="331"/>
      <c r="C285" s="59" t="s">
        <v>757</v>
      </c>
      <c r="D285" s="37" t="s">
        <v>926</v>
      </c>
      <c r="E285" s="298"/>
      <c r="F285" s="355" t="s">
        <v>996</v>
      </c>
      <c r="G285" s="344" t="s">
        <v>408</v>
      </c>
      <c r="H285" s="343" t="s">
        <v>1114</v>
      </c>
      <c r="I285" s="370">
        <v>44993</v>
      </c>
      <c r="J285" s="33"/>
      <c r="L285" s="391"/>
    </row>
    <row r="286" spans="1:12" x14ac:dyDescent="0.3">
      <c r="A286" s="335" t="s">
        <v>1082</v>
      </c>
      <c r="B286" s="331"/>
      <c r="C286" s="59" t="s">
        <v>758</v>
      </c>
      <c r="D286" s="37" t="s">
        <v>370</v>
      </c>
      <c r="E286" s="339"/>
      <c r="F286" s="377" t="s">
        <v>2</v>
      </c>
      <c r="G286" s="344"/>
      <c r="H286" s="343"/>
      <c r="I286" s="370"/>
      <c r="J286" s="33"/>
      <c r="L286" s="391"/>
    </row>
    <row r="287" spans="1:12" x14ac:dyDescent="0.3">
      <c r="A287" s="334" t="s">
        <v>371</v>
      </c>
      <c r="B287" s="334" t="s">
        <v>759</v>
      </c>
      <c r="C287" s="59" t="s">
        <v>760</v>
      </c>
      <c r="D287" s="28" t="s">
        <v>372</v>
      </c>
      <c r="E287" s="298"/>
      <c r="F287" s="357" t="s">
        <v>996</v>
      </c>
      <c r="G287" s="344" t="s">
        <v>408</v>
      </c>
      <c r="H287" s="343" t="s">
        <v>1114</v>
      </c>
      <c r="I287" s="370">
        <v>45021</v>
      </c>
      <c r="J287" s="114"/>
      <c r="L287" s="391"/>
    </row>
    <row r="288" spans="1:12" x14ac:dyDescent="0.3">
      <c r="A288" s="332"/>
      <c r="B288" s="331"/>
      <c r="C288" s="59" t="s">
        <v>761</v>
      </c>
      <c r="D288" s="28" t="s">
        <v>373</v>
      </c>
      <c r="E288" s="298"/>
      <c r="F288" s="357" t="s">
        <v>996</v>
      </c>
      <c r="G288" s="344" t="s">
        <v>408</v>
      </c>
      <c r="H288" s="343" t="s">
        <v>1114</v>
      </c>
      <c r="I288" s="370">
        <v>45021</v>
      </c>
      <c r="J288" s="33"/>
      <c r="L288" s="391"/>
    </row>
    <row r="289" spans="1:12" x14ac:dyDescent="0.3">
      <c r="A289" s="332"/>
      <c r="B289" s="331"/>
      <c r="C289" s="59" t="s">
        <v>762</v>
      </c>
      <c r="D289" s="28" t="s">
        <v>374</v>
      </c>
      <c r="E289" s="298"/>
      <c r="F289" s="357" t="s">
        <v>996</v>
      </c>
      <c r="G289" s="344" t="s">
        <v>408</v>
      </c>
      <c r="H289" s="343" t="s">
        <v>1114</v>
      </c>
      <c r="I289" s="370">
        <v>45021</v>
      </c>
      <c r="J289" s="33"/>
      <c r="L289" s="391"/>
    </row>
    <row r="290" spans="1:12" x14ac:dyDescent="0.3">
      <c r="A290" s="332"/>
      <c r="B290" s="331"/>
      <c r="C290" s="59" t="s">
        <v>763</v>
      </c>
      <c r="D290" s="28" t="s">
        <v>375</v>
      </c>
      <c r="E290" s="298"/>
      <c r="F290" s="357" t="s">
        <v>996</v>
      </c>
      <c r="G290" s="345" t="s">
        <v>408</v>
      </c>
      <c r="H290" s="343" t="s">
        <v>1114</v>
      </c>
      <c r="I290" s="370"/>
      <c r="J290" s="114"/>
      <c r="L290" s="391"/>
    </row>
    <row r="291" spans="1:12" x14ac:dyDescent="0.3">
      <c r="A291" s="332"/>
      <c r="B291" s="331"/>
      <c r="C291" s="59" t="s">
        <v>764</v>
      </c>
      <c r="D291" s="28" t="s">
        <v>376</v>
      </c>
      <c r="E291" s="298"/>
      <c r="F291" s="357" t="s">
        <v>996</v>
      </c>
      <c r="G291" s="345" t="s">
        <v>408</v>
      </c>
      <c r="H291" s="343" t="s">
        <v>1114</v>
      </c>
      <c r="I291" s="370"/>
      <c r="J291" s="114"/>
      <c r="L291" s="391"/>
    </row>
    <row r="292" spans="1:12" x14ac:dyDescent="0.3">
      <c r="A292" s="332"/>
      <c r="B292" s="331"/>
      <c r="C292" s="59" t="s">
        <v>765</v>
      </c>
      <c r="D292" s="37" t="s">
        <v>377</v>
      </c>
      <c r="E292" s="298"/>
      <c r="F292" s="357" t="s">
        <v>996</v>
      </c>
      <c r="G292" s="344" t="s">
        <v>408</v>
      </c>
      <c r="H292" s="343" t="s">
        <v>1114</v>
      </c>
      <c r="I292" s="370">
        <v>44993</v>
      </c>
      <c r="J292" s="33"/>
      <c r="L292" s="391"/>
    </row>
    <row r="293" spans="1:12" x14ac:dyDescent="0.3">
      <c r="A293" s="332"/>
      <c r="B293" s="331"/>
      <c r="C293" s="59" t="s">
        <v>766</v>
      </c>
      <c r="D293" s="37" t="s">
        <v>378</v>
      </c>
      <c r="E293" s="298"/>
      <c r="F293" s="357" t="s">
        <v>996</v>
      </c>
      <c r="G293" s="345" t="s">
        <v>408</v>
      </c>
      <c r="H293" s="343" t="s">
        <v>1114</v>
      </c>
      <c r="I293" s="370"/>
      <c r="J293" s="114"/>
      <c r="L293" s="391"/>
    </row>
    <row r="294" spans="1:12" x14ac:dyDescent="0.3">
      <c r="A294" s="332"/>
      <c r="B294" s="331"/>
      <c r="C294" s="59" t="s">
        <v>767</v>
      </c>
      <c r="D294" s="37" t="s">
        <v>379</v>
      </c>
      <c r="E294" s="298"/>
      <c r="F294" s="357" t="s">
        <v>996</v>
      </c>
      <c r="G294" s="345" t="s">
        <v>408</v>
      </c>
      <c r="H294" s="343" t="s">
        <v>1114</v>
      </c>
      <c r="I294" s="370"/>
      <c r="J294" s="114"/>
      <c r="L294" s="391"/>
    </row>
    <row r="295" spans="1:12" x14ac:dyDescent="0.3">
      <c r="A295" s="332"/>
      <c r="B295" s="331"/>
      <c r="C295" s="59" t="s">
        <v>768</v>
      </c>
      <c r="D295" s="37" t="s">
        <v>380</v>
      </c>
      <c r="E295" s="298"/>
      <c r="F295" s="357" t="s">
        <v>996</v>
      </c>
      <c r="G295" s="345" t="s">
        <v>408</v>
      </c>
      <c r="H295" s="343" t="s">
        <v>1114</v>
      </c>
      <c r="I295" s="370"/>
      <c r="J295" s="114"/>
      <c r="L295" s="391"/>
    </row>
    <row r="296" spans="1:12" x14ac:dyDescent="0.3">
      <c r="A296" s="332"/>
      <c r="B296" s="331"/>
      <c r="C296" s="59" t="s">
        <v>769</v>
      </c>
      <c r="D296" s="37" t="s">
        <v>319</v>
      </c>
      <c r="E296" s="298"/>
      <c r="F296" s="357" t="s">
        <v>996</v>
      </c>
      <c r="G296" s="345" t="s">
        <v>408</v>
      </c>
      <c r="H296" s="343" t="s">
        <v>1114</v>
      </c>
      <c r="I296" s="370"/>
      <c r="J296" s="383"/>
      <c r="L296" s="391"/>
    </row>
    <row r="297" spans="1:12" x14ac:dyDescent="0.3">
      <c r="A297" s="332"/>
      <c r="B297" s="331"/>
      <c r="C297" s="59" t="s">
        <v>770</v>
      </c>
      <c r="D297" s="37" t="s">
        <v>318</v>
      </c>
      <c r="E297" s="339"/>
      <c r="F297" s="357" t="s">
        <v>996</v>
      </c>
      <c r="G297" s="345" t="s">
        <v>408</v>
      </c>
      <c r="H297" s="343" t="s">
        <v>1114</v>
      </c>
      <c r="I297" s="370"/>
      <c r="J297" s="114"/>
      <c r="L297" s="391"/>
    </row>
    <row r="298" spans="1:12" x14ac:dyDescent="0.3">
      <c r="A298" s="334" t="s">
        <v>381</v>
      </c>
      <c r="B298" s="334" t="s">
        <v>771</v>
      </c>
      <c r="C298" s="59" t="s">
        <v>772</v>
      </c>
      <c r="D298" s="28" t="s">
        <v>382</v>
      </c>
      <c r="E298" s="298"/>
      <c r="F298" s="355" t="s">
        <v>996</v>
      </c>
      <c r="G298" s="344" t="s">
        <v>408</v>
      </c>
      <c r="H298" s="343" t="s">
        <v>1114</v>
      </c>
      <c r="I298" s="370">
        <v>44985</v>
      </c>
      <c r="J298" s="33"/>
      <c r="L298" s="391"/>
    </row>
    <row r="299" spans="1:12" x14ac:dyDescent="0.3">
      <c r="A299" s="316"/>
      <c r="B299" s="317"/>
      <c r="C299" s="59" t="s">
        <v>773</v>
      </c>
      <c r="D299" s="28" t="s">
        <v>383</v>
      </c>
      <c r="E299" s="298"/>
      <c r="F299" s="355" t="s">
        <v>996</v>
      </c>
      <c r="G299" s="344" t="s">
        <v>408</v>
      </c>
      <c r="H299" s="343" t="s">
        <v>1114</v>
      </c>
      <c r="I299" s="370">
        <v>44985</v>
      </c>
      <c r="J299" s="33"/>
      <c r="L299" s="391"/>
    </row>
    <row r="300" spans="1:12" x14ac:dyDescent="0.3">
      <c r="A300" s="316"/>
      <c r="B300" s="317"/>
      <c r="C300" s="59" t="s">
        <v>774</v>
      </c>
      <c r="D300" s="28" t="s">
        <v>384</v>
      </c>
      <c r="E300" s="298"/>
      <c r="F300" s="355" t="s">
        <v>996</v>
      </c>
      <c r="G300" s="344" t="s">
        <v>408</v>
      </c>
      <c r="H300" s="343" t="s">
        <v>1114</v>
      </c>
      <c r="I300" s="370">
        <v>44985</v>
      </c>
      <c r="J300" s="33"/>
      <c r="L300" s="391"/>
    </row>
    <row r="301" spans="1:12" x14ac:dyDescent="0.3">
      <c r="A301" s="316"/>
      <c r="B301" s="317"/>
      <c r="C301" s="59" t="s">
        <v>775</v>
      </c>
      <c r="D301" s="28" t="s">
        <v>385</v>
      </c>
      <c r="E301" s="298"/>
      <c r="F301" s="355" t="s">
        <v>996</v>
      </c>
      <c r="G301" s="344" t="s">
        <v>408</v>
      </c>
      <c r="H301" s="343" t="s">
        <v>1114</v>
      </c>
      <c r="I301" s="370">
        <v>44985</v>
      </c>
      <c r="J301" s="33"/>
      <c r="L301" s="391"/>
    </row>
    <row r="302" spans="1:12" x14ac:dyDescent="0.3">
      <c r="A302" s="316"/>
      <c r="B302" s="317"/>
      <c r="C302" s="59" t="s">
        <v>776</v>
      </c>
      <c r="D302" s="28" t="s">
        <v>386</v>
      </c>
      <c r="E302" s="298"/>
      <c r="F302" s="355" t="s">
        <v>996</v>
      </c>
      <c r="G302" s="344" t="s">
        <v>408</v>
      </c>
      <c r="H302" s="343" t="s">
        <v>1114</v>
      </c>
      <c r="I302" s="370">
        <v>44985</v>
      </c>
      <c r="J302" s="33"/>
      <c r="L302" s="391"/>
    </row>
    <row r="303" spans="1:12" x14ac:dyDescent="0.3">
      <c r="A303" s="316"/>
      <c r="B303" s="317"/>
      <c r="C303" s="59" t="s">
        <v>777</v>
      </c>
      <c r="D303" s="28" t="s">
        <v>387</v>
      </c>
      <c r="E303" s="298"/>
      <c r="F303" s="355" t="s">
        <v>996</v>
      </c>
      <c r="G303" s="344" t="s">
        <v>408</v>
      </c>
      <c r="H303" s="343" t="s">
        <v>1114</v>
      </c>
      <c r="I303" s="370">
        <v>44985</v>
      </c>
      <c r="J303" s="33"/>
      <c r="L303" s="391"/>
    </row>
    <row r="304" spans="1:12" x14ac:dyDescent="0.3">
      <c r="A304" s="316"/>
      <c r="B304" s="317"/>
      <c r="C304" s="59" t="s">
        <v>778</v>
      </c>
      <c r="D304" s="28" t="s">
        <v>388</v>
      </c>
      <c r="E304" s="298"/>
      <c r="F304" s="355" t="s">
        <v>996</v>
      </c>
      <c r="G304" s="344" t="s">
        <v>408</v>
      </c>
      <c r="H304" s="343" t="s">
        <v>1114</v>
      </c>
      <c r="I304" s="370">
        <v>44985</v>
      </c>
      <c r="J304" s="33"/>
      <c r="L304" s="391"/>
    </row>
    <row r="305" spans="1:12" x14ac:dyDescent="0.3">
      <c r="A305" s="316"/>
      <c r="B305" s="317"/>
      <c r="C305" s="59" t="s">
        <v>779</v>
      </c>
      <c r="D305" s="28" t="s">
        <v>389</v>
      </c>
      <c r="E305" s="298"/>
      <c r="F305" s="355" t="s">
        <v>996</v>
      </c>
      <c r="G305" s="344" t="s">
        <v>408</v>
      </c>
      <c r="H305" s="343" t="s">
        <v>1114</v>
      </c>
      <c r="I305" s="370">
        <v>44985</v>
      </c>
      <c r="J305" s="33"/>
      <c r="L305" s="391"/>
    </row>
    <row r="306" spans="1:12" ht="28.8" x14ac:dyDescent="0.3">
      <c r="A306" s="59" t="s">
        <v>390</v>
      </c>
      <c r="B306" s="57" t="s">
        <v>780</v>
      </c>
      <c r="C306" s="59" t="s">
        <v>781</v>
      </c>
      <c r="D306" s="28" t="s">
        <v>782</v>
      </c>
      <c r="E306" s="298"/>
      <c r="F306" s="379" t="s">
        <v>83</v>
      </c>
      <c r="G306" s="344"/>
      <c r="H306" s="343" t="s">
        <v>1207</v>
      </c>
      <c r="I306" s="370"/>
      <c r="J306" s="114" t="s">
        <v>1208</v>
      </c>
      <c r="L306" s="391"/>
    </row>
    <row r="307" spans="1:12" ht="28.8" x14ac:dyDescent="0.3">
      <c r="A307" s="316"/>
      <c r="B307" s="317"/>
      <c r="C307" s="59" t="s">
        <v>783</v>
      </c>
      <c r="D307" s="37" t="s">
        <v>391</v>
      </c>
      <c r="E307" s="298"/>
      <c r="F307" s="379" t="s">
        <v>83</v>
      </c>
      <c r="G307" s="344"/>
      <c r="H307" s="343" t="s">
        <v>1207</v>
      </c>
      <c r="I307" s="370"/>
      <c r="J307" s="114" t="s">
        <v>1208</v>
      </c>
      <c r="L307" s="391"/>
    </row>
    <row r="308" spans="1:12" ht="28.8" x14ac:dyDescent="0.3">
      <c r="A308" s="316"/>
      <c r="B308" s="317"/>
      <c r="C308" s="59" t="s">
        <v>784</v>
      </c>
      <c r="D308" s="37" t="s">
        <v>392</v>
      </c>
      <c r="E308" s="297"/>
      <c r="F308" s="379" t="s">
        <v>83</v>
      </c>
      <c r="G308" s="344"/>
      <c r="H308" s="343" t="s">
        <v>1207</v>
      </c>
      <c r="I308" s="370"/>
      <c r="J308" s="114" t="s">
        <v>1208</v>
      </c>
      <c r="L308" s="391"/>
    </row>
    <row r="309" spans="1:12" ht="28.8" x14ac:dyDescent="0.3">
      <c r="A309" s="316"/>
      <c r="B309" s="317"/>
      <c r="C309" s="59" t="s">
        <v>785</v>
      </c>
      <c r="D309" s="28" t="s">
        <v>1078</v>
      </c>
      <c r="E309" s="297"/>
      <c r="F309" s="379" t="s">
        <v>83</v>
      </c>
      <c r="G309" s="344"/>
      <c r="H309" s="343" t="s">
        <v>1207</v>
      </c>
      <c r="I309" s="370"/>
      <c r="J309" s="114" t="s">
        <v>1208</v>
      </c>
      <c r="L309" s="391"/>
    </row>
    <row r="310" spans="1:12" ht="28.8" x14ac:dyDescent="0.3">
      <c r="A310" s="316"/>
      <c r="B310" s="317"/>
      <c r="C310" s="59" t="s">
        <v>786</v>
      </c>
      <c r="D310" s="28" t="s">
        <v>1079</v>
      </c>
      <c r="E310" s="297"/>
      <c r="F310" s="379" t="s">
        <v>83</v>
      </c>
      <c r="G310" s="344"/>
      <c r="H310" s="343" t="s">
        <v>1207</v>
      </c>
      <c r="I310" s="370"/>
      <c r="J310" s="114" t="s">
        <v>1208</v>
      </c>
      <c r="L310" s="391"/>
    </row>
    <row r="311" spans="1:12" ht="28.8" x14ac:dyDescent="0.3">
      <c r="A311" s="316"/>
      <c r="B311" s="317"/>
      <c r="C311" s="59" t="s">
        <v>787</v>
      </c>
      <c r="D311" s="28" t="s">
        <v>1080</v>
      </c>
      <c r="E311" s="297"/>
      <c r="F311" s="379" t="s">
        <v>83</v>
      </c>
      <c r="G311" s="344"/>
      <c r="H311" s="343" t="s">
        <v>1207</v>
      </c>
      <c r="I311" s="370"/>
      <c r="J311" s="114" t="s">
        <v>1208</v>
      </c>
      <c r="L311" s="391"/>
    </row>
    <row r="312" spans="1:12" ht="28.8" x14ac:dyDescent="0.3">
      <c r="A312" s="316"/>
      <c r="B312" s="317"/>
      <c r="C312" s="59" t="s">
        <v>788</v>
      </c>
      <c r="D312" s="28" t="s">
        <v>1081</v>
      </c>
      <c r="E312" s="303"/>
      <c r="F312" s="379" t="s">
        <v>83</v>
      </c>
      <c r="G312" s="344"/>
      <c r="H312" s="343" t="s">
        <v>1207</v>
      </c>
      <c r="I312" s="370"/>
      <c r="J312" s="114" t="s">
        <v>1208</v>
      </c>
      <c r="L312" s="391"/>
    </row>
    <row r="313" spans="1:12" ht="57.6" x14ac:dyDescent="0.3">
      <c r="A313" s="59" t="s">
        <v>398</v>
      </c>
      <c r="B313" s="59" t="s">
        <v>790</v>
      </c>
      <c r="C313" s="59" t="s">
        <v>791</v>
      </c>
      <c r="D313" s="28" t="s">
        <v>792</v>
      </c>
      <c r="E313" s="307"/>
      <c r="F313" s="355" t="s">
        <v>996</v>
      </c>
      <c r="G313" s="344" t="s">
        <v>408</v>
      </c>
      <c r="H313" s="343" t="s">
        <v>1114</v>
      </c>
      <c r="I313" s="370">
        <v>45022</v>
      </c>
      <c r="J313" s="114" t="s">
        <v>1201</v>
      </c>
      <c r="L313" s="391"/>
    </row>
    <row r="314" spans="1:12" x14ac:dyDescent="0.3">
      <c r="A314" s="59" t="s">
        <v>881</v>
      </c>
      <c r="B314" s="59" t="s">
        <v>800</v>
      </c>
      <c r="C314" s="59" t="s">
        <v>801</v>
      </c>
      <c r="D314" s="292" t="s">
        <v>816</v>
      </c>
      <c r="E314" s="307"/>
      <c r="F314" s="355" t="s">
        <v>996</v>
      </c>
      <c r="G314" s="344" t="s">
        <v>408</v>
      </c>
      <c r="H314" s="343" t="s">
        <v>1114</v>
      </c>
      <c r="I314" s="370">
        <v>44984</v>
      </c>
      <c r="J314" s="126"/>
      <c r="L314" s="391"/>
    </row>
    <row r="315" spans="1:12" x14ac:dyDescent="0.3">
      <c r="A315" s="330"/>
      <c r="B315" s="306"/>
      <c r="C315" s="59" t="s">
        <v>804</v>
      </c>
      <c r="D315" s="292" t="s">
        <v>805</v>
      </c>
      <c r="E315" s="307"/>
      <c r="F315" s="355" t="s">
        <v>996</v>
      </c>
      <c r="G315" s="344" t="s">
        <v>408</v>
      </c>
      <c r="H315" s="343" t="s">
        <v>1114</v>
      </c>
      <c r="I315" s="370">
        <v>44984</v>
      </c>
      <c r="J315" s="126"/>
      <c r="L315" s="391"/>
    </row>
    <row r="316" spans="1:12" x14ac:dyDescent="0.3">
      <c r="A316" s="330"/>
      <c r="B316" s="306"/>
      <c r="C316" s="59" t="s">
        <v>811</v>
      </c>
      <c r="D316" s="292" t="s">
        <v>806</v>
      </c>
      <c r="E316" s="307"/>
      <c r="F316" s="355" t="s">
        <v>996</v>
      </c>
      <c r="G316" s="344" t="s">
        <v>408</v>
      </c>
      <c r="H316" s="343" t="s">
        <v>1114</v>
      </c>
      <c r="I316" s="370">
        <v>44984</v>
      </c>
      <c r="J316" s="126"/>
      <c r="L316" s="391"/>
    </row>
    <row r="317" spans="1:12" x14ac:dyDescent="0.3">
      <c r="A317" s="330"/>
      <c r="B317" s="306"/>
      <c r="C317" s="59" t="s">
        <v>812</v>
      </c>
      <c r="D317" s="292" t="s">
        <v>807</v>
      </c>
      <c r="E317" s="307"/>
      <c r="F317" s="355" t="s">
        <v>996</v>
      </c>
      <c r="G317" s="344" t="s">
        <v>408</v>
      </c>
      <c r="H317" s="343" t="s">
        <v>1114</v>
      </c>
      <c r="I317" s="370">
        <v>44984</v>
      </c>
      <c r="J317" s="126"/>
      <c r="L317" s="391"/>
    </row>
    <row r="318" spans="1:12" x14ac:dyDescent="0.3">
      <c r="A318" s="330"/>
      <c r="B318" s="306"/>
      <c r="C318" s="59" t="s">
        <v>813</v>
      </c>
      <c r="D318" s="292" t="s">
        <v>808</v>
      </c>
      <c r="E318" s="307"/>
      <c r="F318" s="355" t="s">
        <v>996</v>
      </c>
      <c r="G318" s="344" t="s">
        <v>408</v>
      </c>
      <c r="H318" s="343" t="s">
        <v>1114</v>
      </c>
      <c r="I318" s="370">
        <v>44984</v>
      </c>
      <c r="J318" s="126"/>
      <c r="L318" s="391"/>
    </row>
    <row r="319" spans="1:12" x14ac:dyDescent="0.3">
      <c r="A319" s="330"/>
      <c r="B319" s="306"/>
      <c r="C319" s="59" t="s">
        <v>814</v>
      </c>
      <c r="D319" s="292" t="s">
        <v>809</v>
      </c>
      <c r="E319" s="307"/>
      <c r="F319" s="355" t="s">
        <v>996</v>
      </c>
      <c r="G319" s="344" t="s">
        <v>408</v>
      </c>
      <c r="H319" s="343" t="s">
        <v>1114</v>
      </c>
      <c r="I319" s="370">
        <v>44984</v>
      </c>
      <c r="J319" s="126"/>
      <c r="L319" s="391"/>
    </row>
    <row r="320" spans="1:12" x14ac:dyDescent="0.3">
      <c r="A320" s="330"/>
      <c r="B320" s="317"/>
      <c r="C320" s="59" t="s">
        <v>815</v>
      </c>
      <c r="D320" s="292" t="s">
        <v>810</v>
      </c>
      <c r="E320" s="307"/>
      <c r="F320" s="355" t="s">
        <v>996</v>
      </c>
      <c r="G320" s="344" t="s">
        <v>408</v>
      </c>
      <c r="H320" s="343" t="s">
        <v>1114</v>
      </c>
      <c r="I320" s="370">
        <v>44984</v>
      </c>
      <c r="J320" s="126"/>
      <c r="L320" s="391"/>
    </row>
    <row r="321" spans="1:14" x14ac:dyDescent="0.3">
      <c r="A321" s="330"/>
      <c r="B321" s="317"/>
      <c r="C321" s="59" t="s">
        <v>880</v>
      </c>
      <c r="D321" s="292" t="s">
        <v>882</v>
      </c>
      <c r="E321" s="307"/>
      <c r="F321" s="355" t="s">
        <v>996</v>
      </c>
      <c r="G321" s="344" t="s">
        <v>408</v>
      </c>
      <c r="H321" s="343" t="s">
        <v>1114</v>
      </c>
      <c r="I321" s="370">
        <v>44984</v>
      </c>
      <c r="J321" s="126"/>
      <c r="L321" s="391"/>
    </row>
    <row r="322" spans="1:14" x14ac:dyDescent="0.3">
      <c r="A322" s="59" t="s">
        <v>817</v>
      </c>
      <c r="B322" s="59" t="s">
        <v>818</v>
      </c>
      <c r="C322" s="59" t="s">
        <v>819</v>
      </c>
      <c r="D322" s="292" t="s">
        <v>826</v>
      </c>
      <c r="E322" s="307"/>
      <c r="F322" s="355" t="s">
        <v>996</v>
      </c>
      <c r="G322" s="344" t="s">
        <v>408</v>
      </c>
      <c r="H322" s="343" t="s">
        <v>1114</v>
      </c>
      <c r="I322" s="370">
        <v>44985</v>
      </c>
      <c r="J322" s="126"/>
      <c r="L322" s="391"/>
    </row>
    <row r="323" spans="1:14" x14ac:dyDescent="0.3">
      <c r="A323" s="330"/>
      <c r="B323" s="306"/>
      <c r="C323" s="59" t="s">
        <v>820</v>
      </c>
      <c r="D323" s="292" t="s">
        <v>821</v>
      </c>
      <c r="E323" s="307"/>
      <c r="F323" s="355" t="s">
        <v>996</v>
      </c>
      <c r="G323" s="344" t="s">
        <v>408</v>
      </c>
      <c r="H323" s="343" t="s">
        <v>1114</v>
      </c>
      <c r="I323" s="370">
        <v>44985</v>
      </c>
      <c r="J323" s="33"/>
      <c r="L323" s="391"/>
    </row>
    <row r="324" spans="1:14" x14ac:dyDescent="0.3">
      <c r="A324" s="330"/>
      <c r="B324" s="306"/>
      <c r="C324" s="59" t="s">
        <v>822</v>
      </c>
      <c r="D324" s="292" t="s">
        <v>823</v>
      </c>
      <c r="E324" s="307"/>
      <c r="F324" s="355" t="s">
        <v>996</v>
      </c>
      <c r="G324" s="344" t="s">
        <v>408</v>
      </c>
      <c r="H324" s="343" t="s">
        <v>1114</v>
      </c>
      <c r="I324" s="370">
        <v>44985</v>
      </c>
      <c r="J324" s="33"/>
      <c r="L324" s="391"/>
    </row>
    <row r="325" spans="1:14" x14ac:dyDescent="0.3">
      <c r="A325" s="330"/>
      <c r="B325" s="306"/>
      <c r="C325" s="59" t="s">
        <v>824</v>
      </c>
      <c r="D325" s="292" t="s">
        <v>825</v>
      </c>
      <c r="E325" s="307"/>
      <c r="F325" s="355" t="s">
        <v>996</v>
      </c>
      <c r="G325" s="344" t="s">
        <v>408</v>
      </c>
      <c r="H325" s="343" t="s">
        <v>1114</v>
      </c>
      <c r="I325" s="370">
        <v>44985</v>
      </c>
      <c r="J325" s="384"/>
      <c r="L325" s="391"/>
    </row>
    <row r="326" spans="1:14" x14ac:dyDescent="0.3">
      <c r="A326" s="330"/>
      <c r="B326" s="306"/>
      <c r="C326" s="59" t="s">
        <v>889</v>
      </c>
      <c r="D326" s="292" t="s">
        <v>891</v>
      </c>
      <c r="E326" s="307"/>
      <c r="F326" s="355" t="s">
        <v>996</v>
      </c>
      <c r="G326" s="344" t="s">
        <v>408</v>
      </c>
      <c r="H326" s="343" t="s">
        <v>1114</v>
      </c>
      <c r="I326" s="370">
        <v>44985</v>
      </c>
      <c r="J326" s="261"/>
      <c r="L326" s="391"/>
    </row>
    <row r="327" spans="1:14" s="130" customFormat="1" x14ac:dyDescent="0.3">
      <c r="A327" s="131" t="s">
        <v>830</v>
      </c>
      <c r="B327" s="131" t="s">
        <v>835</v>
      </c>
      <c r="C327" s="140" t="s">
        <v>836</v>
      </c>
      <c r="D327" s="293" t="s">
        <v>900</v>
      </c>
      <c r="E327" s="309"/>
      <c r="F327" s="355" t="s">
        <v>996</v>
      </c>
      <c r="G327" s="344" t="s">
        <v>408</v>
      </c>
      <c r="H327" s="343" t="s">
        <v>1114</v>
      </c>
      <c r="I327" s="370">
        <v>44980</v>
      </c>
      <c r="J327" s="385"/>
      <c r="K327" s="320"/>
      <c r="L327" s="391"/>
      <c r="M327" s="140"/>
      <c r="N327" s="140"/>
    </row>
    <row r="328" spans="1:14" s="130" customFormat="1" x14ac:dyDescent="0.3">
      <c r="A328" s="336"/>
      <c r="B328" s="336"/>
      <c r="C328" s="140" t="s">
        <v>837</v>
      </c>
      <c r="D328" s="293" t="s">
        <v>914</v>
      </c>
      <c r="E328" s="309"/>
      <c r="F328" s="355" t="s">
        <v>996</v>
      </c>
      <c r="G328" s="344" t="s">
        <v>408</v>
      </c>
      <c r="H328" s="343" t="s">
        <v>1114</v>
      </c>
      <c r="I328" s="370">
        <v>44980</v>
      </c>
      <c r="J328" s="385"/>
      <c r="K328" s="320"/>
      <c r="L328" s="391"/>
      <c r="M328" s="140"/>
      <c r="N328" s="140"/>
    </row>
    <row r="329" spans="1:14" s="130" customFormat="1" x14ac:dyDescent="0.3">
      <c r="A329" s="336"/>
      <c r="B329" s="336"/>
      <c r="C329" s="140" t="s">
        <v>838</v>
      </c>
      <c r="D329" s="293" t="s">
        <v>913</v>
      </c>
      <c r="E329" s="309"/>
      <c r="F329" s="354" t="s">
        <v>15</v>
      </c>
      <c r="G329" s="344"/>
      <c r="H329" s="343"/>
      <c r="I329" s="370"/>
      <c r="J329" s="386"/>
      <c r="K329" s="320"/>
      <c r="L329" s="391"/>
      <c r="M329" s="140"/>
      <c r="N329" s="140"/>
    </row>
    <row r="330" spans="1:14" s="130" customFormat="1" x14ac:dyDescent="0.3">
      <c r="A330" s="336"/>
      <c r="B330" s="336"/>
      <c r="C330" s="140" t="s">
        <v>839</v>
      </c>
      <c r="D330" s="293" t="s">
        <v>915</v>
      </c>
      <c r="E330" s="309"/>
      <c r="F330" s="354" t="s">
        <v>15</v>
      </c>
      <c r="G330" s="344"/>
      <c r="H330" s="343"/>
      <c r="I330" s="370"/>
      <c r="J330" s="386"/>
      <c r="K330" s="320"/>
      <c r="L330" s="391"/>
      <c r="M330" s="140"/>
      <c r="N330" s="140"/>
    </row>
    <row r="331" spans="1:14" s="130" customFormat="1" x14ac:dyDescent="0.3">
      <c r="A331" s="336"/>
      <c r="B331" s="336"/>
      <c r="C331" s="140" t="s">
        <v>840</v>
      </c>
      <c r="D331" s="293" t="s">
        <v>916</v>
      </c>
      <c r="E331" s="309"/>
      <c r="F331" s="355" t="s">
        <v>996</v>
      </c>
      <c r="G331" s="344" t="s">
        <v>408</v>
      </c>
      <c r="H331" s="343" t="s">
        <v>1114</v>
      </c>
      <c r="I331" s="370">
        <v>44985</v>
      </c>
      <c r="J331" s="385"/>
      <c r="K331" s="320"/>
      <c r="L331" s="391"/>
      <c r="M331" s="140"/>
      <c r="N331" s="140"/>
    </row>
    <row r="332" spans="1:14" s="130" customFormat="1" x14ac:dyDescent="0.3">
      <c r="A332" s="336"/>
      <c r="B332" s="336"/>
      <c r="C332" s="140" t="s">
        <v>841</v>
      </c>
      <c r="D332" s="293" t="s">
        <v>917</v>
      </c>
      <c r="E332" s="309"/>
      <c r="F332" s="355" t="s">
        <v>996</v>
      </c>
      <c r="G332" s="344" t="s">
        <v>408</v>
      </c>
      <c r="H332" s="343" t="s">
        <v>1114</v>
      </c>
      <c r="I332" s="370">
        <v>44985</v>
      </c>
      <c r="J332" s="385"/>
      <c r="K332" s="320"/>
      <c r="L332" s="391"/>
      <c r="M332" s="140"/>
      <c r="N332" s="140"/>
    </row>
    <row r="333" spans="1:14" s="130" customFormat="1" x14ac:dyDescent="0.3">
      <c r="A333" s="336"/>
      <c r="B333" s="336"/>
      <c r="C333" s="140" t="s">
        <v>842</v>
      </c>
      <c r="D333" s="293" t="s">
        <v>918</v>
      </c>
      <c r="E333" s="309"/>
      <c r="F333" s="355" t="s">
        <v>996</v>
      </c>
      <c r="G333" s="344" t="s">
        <v>408</v>
      </c>
      <c r="H333" s="343" t="s">
        <v>1114</v>
      </c>
      <c r="I333" s="370">
        <v>44994</v>
      </c>
      <c r="J333" s="385"/>
      <c r="K333" s="320"/>
      <c r="L333" s="391"/>
      <c r="M333" s="140"/>
      <c r="N333" s="140"/>
    </row>
    <row r="334" spans="1:14" s="130" customFormat="1" ht="28.8" x14ac:dyDescent="0.3">
      <c r="A334" s="336"/>
      <c r="B334" s="336"/>
      <c r="C334" s="140" t="s">
        <v>843</v>
      </c>
      <c r="D334" s="293" t="s">
        <v>831</v>
      </c>
      <c r="E334" s="309"/>
      <c r="F334" s="355" t="s">
        <v>996</v>
      </c>
      <c r="G334" s="344" t="s">
        <v>408</v>
      </c>
      <c r="H334" s="343" t="s">
        <v>1114</v>
      </c>
      <c r="I334" s="370">
        <v>44994</v>
      </c>
      <c r="J334" s="385" t="s">
        <v>1139</v>
      </c>
      <c r="K334" s="320"/>
      <c r="L334" s="391"/>
      <c r="M334" s="140"/>
      <c r="N334" s="140"/>
    </row>
    <row r="335" spans="1:14" s="130" customFormat="1" x14ac:dyDescent="0.3">
      <c r="A335" s="336"/>
      <c r="B335" s="336"/>
      <c r="C335" s="140" t="s">
        <v>844</v>
      </c>
      <c r="D335" s="293" t="s">
        <v>912</v>
      </c>
      <c r="E335" s="309"/>
      <c r="F335" s="355" t="s">
        <v>996</v>
      </c>
      <c r="G335" s="344" t="s">
        <v>408</v>
      </c>
      <c r="H335" s="343" t="s">
        <v>1114</v>
      </c>
      <c r="I335" s="370">
        <v>44985</v>
      </c>
      <c r="J335" s="385"/>
      <c r="K335" s="320"/>
      <c r="L335" s="391"/>
      <c r="M335" s="140"/>
      <c r="N335" s="140"/>
    </row>
    <row r="336" spans="1:14" s="130" customFormat="1" x14ac:dyDescent="0.3">
      <c r="A336" s="336"/>
      <c r="B336" s="336"/>
      <c r="C336" s="140" t="s">
        <v>845</v>
      </c>
      <c r="D336" s="293" t="s">
        <v>919</v>
      </c>
      <c r="E336" s="309"/>
      <c r="F336" s="355" t="s">
        <v>996</v>
      </c>
      <c r="G336" s="344" t="s">
        <v>408</v>
      </c>
      <c r="H336" s="343" t="s">
        <v>1114</v>
      </c>
      <c r="I336" s="370">
        <v>44994</v>
      </c>
      <c r="J336" s="385"/>
      <c r="K336" s="320"/>
      <c r="L336" s="391"/>
      <c r="M336" s="140"/>
      <c r="N336" s="140"/>
    </row>
    <row r="337" spans="1:14" s="130" customFormat="1" x14ac:dyDescent="0.3">
      <c r="A337" s="336"/>
      <c r="B337" s="336"/>
      <c r="C337" s="140" t="s">
        <v>846</v>
      </c>
      <c r="D337" s="293" t="s">
        <v>1099</v>
      </c>
      <c r="E337" s="309"/>
      <c r="F337" s="355" t="s">
        <v>996</v>
      </c>
      <c r="G337" s="344" t="s">
        <v>408</v>
      </c>
      <c r="H337" s="343" t="s">
        <v>1114</v>
      </c>
      <c r="I337" s="370">
        <v>44985</v>
      </c>
      <c r="J337" s="385"/>
      <c r="K337" s="320"/>
      <c r="L337" s="391"/>
      <c r="M337" s="140"/>
      <c r="N337" s="140"/>
    </row>
    <row r="338" spans="1:14" s="130" customFormat="1" x14ac:dyDescent="0.3">
      <c r="A338" s="336"/>
      <c r="B338" s="336"/>
      <c r="C338" s="140" t="s">
        <v>847</v>
      </c>
      <c r="D338" s="293" t="s">
        <v>910</v>
      </c>
      <c r="E338" s="309"/>
      <c r="F338" s="355" t="s">
        <v>996</v>
      </c>
      <c r="G338" s="344" t="s">
        <v>408</v>
      </c>
      <c r="H338" s="343" t="s">
        <v>1114</v>
      </c>
      <c r="I338" s="370">
        <v>44985</v>
      </c>
      <c r="J338" s="385"/>
      <c r="K338" s="320"/>
      <c r="L338" s="391"/>
      <c r="M338" s="140"/>
      <c r="N338" s="140"/>
    </row>
    <row r="339" spans="1:14" s="130" customFormat="1" x14ac:dyDescent="0.3">
      <c r="A339" s="336"/>
      <c r="B339" s="336"/>
      <c r="C339" s="140" t="s">
        <v>848</v>
      </c>
      <c r="D339" s="293" t="s">
        <v>832</v>
      </c>
      <c r="E339" s="309"/>
      <c r="F339" s="355" t="s">
        <v>996</v>
      </c>
      <c r="G339" s="344" t="s">
        <v>408</v>
      </c>
      <c r="H339" s="343" t="s">
        <v>1114</v>
      </c>
      <c r="I339" s="370">
        <v>44985</v>
      </c>
      <c r="J339" s="385"/>
      <c r="K339" s="320"/>
      <c r="L339" s="391"/>
      <c r="M339" s="140"/>
      <c r="N339" s="140"/>
    </row>
    <row r="340" spans="1:14" s="130" customFormat="1" x14ac:dyDescent="0.3">
      <c r="A340" s="336"/>
      <c r="B340" s="336"/>
      <c r="C340" s="140" t="s">
        <v>849</v>
      </c>
      <c r="D340" s="293" t="s">
        <v>833</v>
      </c>
      <c r="E340" s="309"/>
      <c r="F340" s="355" t="s">
        <v>996</v>
      </c>
      <c r="G340" s="344" t="s">
        <v>408</v>
      </c>
      <c r="H340" s="343" t="s">
        <v>1114</v>
      </c>
      <c r="I340" s="370">
        <v>44985</v>
      </c>
      <c r="J340" s="385"/>
      <c r="K340" s="320"/>
      <c r="L340" s="391"/>
      <c r="M340" s="140"/>
      <c r="N340" s="140"/>
    </row>
    <row r="341" spans="1:14" s="130" customFormat="1" x14ac:dyDescent="0.3">
      <c r="A341" s="336"/>
      <c r="B341" s="336"/>
      <c r="C341" s="140" t="s">
        <v>850</v>
      </c>
      <c r="D341" s="293" t="s">
        <v>834</v>
      </c>
      <c r="E341" s="309"/>
      <c r="F341" s="355" t="s">
        <v>996</v>
      </c>
      <c r="G341" s="344" t="s">
        <v>408</v>
      </c>
      <c r="H341" s="343" t="s">
        <v>1114</v>
      </c>
      <c r="I341" s="370">
        <v>44985</v>
      </c>
      <c r="J341" s="385"/>
      <c r="K341" s="320"/>
      <c r="L341" s="391"/>
      <c r="M341" s="140"/>
      <c r="N341" s="140"/>
    </row>
    <row r="342" spans="1:14" s="130" customFormat="1" x14ac:dyDescent="0.3">
      <c r="A342" s="336"/>
      <c r="B342" s="336"/>
      <c r="C342" s="140" t="s">
        <v>851</v>
      </c>
      <c r="D342" s="293" t="s">
        <v>921</v>
      </c>
      <c r="E342" s="309"/>
      <c r="F342" s="355" t="s">
        <v>996</v>
      </c>
      <c r="G342" s="344" t="s">
        <v>408</v>
      </c>
      <c r="H342" s="343" t="s">
        <v>1114</v>
      </c>
      <c r="I342" s="370">
        <v>44985</v>
      </c>
      <c r="J342" s="385"/>
      <c r="K342" s="320"/>
      <c r="L342" s="391"/>
      <c r="M342" s="140"/>
      <c r="N342" s="140"/>
    </row>
    <row r="343" spans="1:14" s="130" customFormat="1" ht="28.8" x14ac:dyDescent="0.3">
      <c r="A343" s="336"/>
      <c r="B343" s="336"/>
      <c r="C343" s="140" t="s">
        <v>852</v>
      </c>
      <c r="D343" s="293" t="s">
        <v>1100</v>
      </c>
      <c r="E343" s="309"/>
      <c r="F343" s="355" t="s">
        <v>996</v>
      </c>
      <c r="G343" s="344" t="s">
        <v>408</v>
      </c>
      <c r="H343" s="343" t="s">
        <v>1114</v>
      </c>
      <c r="I343" s="370">
        <v>44994</v>
      </c>
      <c r="J343" s="385"/>
      <c r="K343" s="320"/>
      <c r="L343" s="391"/>
      <c r="M343" s="140"/>
      <c r="N343" s="140"/>
    </row>
    <row r="344" spans="1:14" s="130" customFormat="1" x14ac:dyDescent="0.3">
      <c r="A344" s="336"/>
      <c r="B344" s="336"/>
      <c r="C344" s="140" t="s">
        <v>853</v>
      </c>
      <c r="D344" s="293" t="s">
        <v>922</v>
      </c>
      <c r="E344" s="309"/>
      <c r="F344" s="355" t="s">
        <v>996</v>
      </c>
      <c r="G344" s="344" t="s">
        <v>408</v>
      </c>
      <c r="H344" s="343" t="s">
        <v>1114</v>
      </c>
      <c r="I344" s="370">
        <v>44985</v>
      </c>
      <c r="J344" s="385"/>
      <c r="K344" s="320"/>
      <c r="L344" s="391"/>
      <c r="M344" s="140"/>
      <c r="N344" s="140"/>
    </row>
    <row r="345" spans="1:14" s="130" customFormat="1" x14ac:dyDescent="0.3">
      <c r="A345" s="336"/>
      <c r="B345" s="336"/>
      <c r="C345" s="140" t="s">
        <v>854</v>
      </c>
      <c r="D345" s="293" t="s">
        <v>923</v>
      </c>
      <c r="E345" s="309"/>
      <c r="F345" s="355" t="s">
        <v>996</v>
      </c>
      <c r="G345" s="344" t="s">
        <v>408</v>
      </c>
      <c r="H345" s="343" t="s">
        <v>1114</v>
      </c>
      <c r="I345" s="370">
        <v>44985</v>
      </c>
      <c r="J345" s="385"/>
      <c r="K345" s="320"/>
      <c r="L345" s="391"/>
      <c r="M345" s="140"/>
      <c r="N345" s="140"/>
    </row>
    <row r="346" spans="1:14" s="130" customFormat="1" x14ac:dyDescent="0.3">
      <c r="A346" s="336"/>
      <c r="B346" s="336"/>
      <c r="C346" s="140" t="s">
        <v>855</v>
      </c>
      <c r="D346" s="293" t="s">
        <v>909</v>
      </c>
      <c r="E346" s="309"/>
      <c r="F346" s="356" t="s">
        <v>997</v>
      </c>
      <c r="G346" s="344" t="s">
        <v>408</v>
      </c>
      <c r="H346" s="343" t="s">
        <v>1114</v>
      </c>
      <c r="I346" s="370">
        <v>44985</v>
      </c>
      <c r="J346" s="385"/>
      <c r="K346" s="320"/>
      <c r="L346" s="391"/>
      <c r="M346" s="140"/>
      <c r="N346" s="140"/>
    </row>
    <row r="347" spans="1:14" s="130" customFormat="1" x14ac:dyDescent="0.3">
      <c r="A347" s="336"/>
      <c r="B347" s="336"/>
      <c r="C347" s="140" t="s">
        <v>856</v>
      </c>
      <c r="D347" s="293" t="s">
        <v>908</v>
      </c>
      <c r="E347" s="309"/>
      <c r="F347" s="377" t="s">
        <v>2</v>
      </c>
      <c r="G347" s="344"/>
      <c r="H347" s="343" t="s">
        <v>1114</v>
      </c>
      <c r="I347" s="370"/>
      <c r="J347" s="385"/>
      <c r="K347" s="320"/>
      <c r="L347" s="391"/>
      <c r="M347" s="140"/>
      <c r="N347" s="140"/>
    </row>
    <row r="348" spans="1:14" s="130" customFormat="1" x14ac:dyDescent="0.3">
      <c r="A348" s="336"/>
      <c r="B348" s="336"/>
      <c r="C348" s="140" t="s">
        <v>857</v>
      </c>
      <c r="D348" s="293" t="s">
        <v>1103</v>
      </c>
      <c r="E348" s="309"/>
      <c r="F348" s="355" t="s">
        <v>996</v>
      </c>
      <c r="G348" s="344" t="s">
        <v>408</v>
      </c>
      <c r="H348" s="343" t="s">
        <v>1114</v>
      </c>
      <c r="I348" s="370">
        <v>44985</v>
      </c>
      <c r="J348" s="385"/>
      <c r="K348" s="320"/>
      <c r="L348" s="391"/>
      <c r="M348" s="140"/>
      <c r="N348" s="140"/>
    </row>
    <row r="349" spans="1:14" s="130" customFormat="1" x14ac:dyDescent="0.3">
      <c r="A349" s="336"/>
      <c r="B349" s="336"/>
      <c r="C349" s="140" t="s">
        <v>858</v>
      </c>
      <c r="D349" s="293" t="s">
        <v>906</v>
      </c>
      <c r="E349" s="309"/>
      <c r="F349" s="354" t="s">
        <v>15</v>
      </c>
      <c r="G349" s="344"/>
      <c r="H349" s="343"/>
      <c r="I349" s="370"/>
      <c r="J349" s="386"/>
      <c r="K349" s="320"/>
      <c r="L349" s="391"/>
      <c r="M349" s="140"/>
      <c r="N349" s="140"/>
    </row>
    <row r="350" spans="1:14" s="130" customFormat="1" x14ac:dyDescent="0.3">
      <c r="A350" s="336"/>
      <c r="B350" s="336"/>
      <c r="C350" s="140" t="s">
        <v>859</v>
      </c>
      <c r="D350" s="293" t="s">
        <v>905</v>
      </c>
      <c r="E350" s="309"/>
      <c r="F350" s="354" t="s">
        <v>15</v>
      </c>
      <c r="G350" s="344"/>
      <c r="H350" s="343"/>
      <c r="I350" s="370"/>
      <c r="J350" s="386"/>
      <c r="K350" s="320"/>
      <c r="L350" s="391"/>
      <c r="M350" s="140"/>
      <c r="N350" s="140"/>
    </row>
    <row r="351" spans="1:14" s="130" customFormat="1" x14ac:dyDescent="0.3">
      <c r="A351" s="336"/>
      <c r="B351" s="336"/>
      <c r="C351" s="140" t="s">
        <v>860</v>
      </c>
      <c r="D351" s="293" t="s">
        <v>904</v>
      </c>
      <c r="E351" s="309"/>
      <c r="F351" s="355" t="s">
        <v>996</v>
      </c>
      <c r="G351" s="344" t="s">
        <v>408</v>
      </c>
      <c r="H351" s="343" t="s">
        <v>1114</v>
      </c>
      <c r="I351" s="370">
        <v>44985</v>
      </c>
      <c r="J351" s="385"/>
      <c r="K351" s="320"/>
      <c r="L351" s="391"/>
      <c r="M351" s="140"/>
      <c r="N351" s="140"/>
    </row>
    <row r="352" spans="1:14" s="130" customFormat="1" x14ac:dyDescent="0.3">
      <c r="A352" s="336"/>
      <c r="B352" s="336"/>
      <c r="C352" s="140" t="s">
        <v>861</v>
      </c>
      <c r="D352" s="293" t="s">
        <v>903</v>
      </c>
      <c r="E352" s="309"/>
      <c r="F352" s="355" t="s">
        <v>996</v>
      </c>
      <c r="G352" s="344" t="s">
        <v>408</v>
      </c>
      <c r="H352" s="343" t="s">
        <v>1114</v>
      </c>
      <c r="I352" s="370">
        <v>44985</v>
      </c>
      <c r="J352" s="385"/>
      <c r="K352" s="320"/>
      <c r="L352" s="391"/>
      <c r="M352" s="140"/>
      <c r="N352" s="140"/>
    </row>
    <row r="353" spans="1:14" s="130" customFormat="1" x14ac:dyDescent="0.3">
      <c r="A353" s="336"/>
      <c r="B353" s="336"/>
      <c r="C353" s="140" t="s">
        <v>862</v>
      </c>
      <c r="D353" s="293" t="s">
        <v>902</v>
      </c>
      <c r="E353" s="309"/>
      <c r="F353" s="355" t="s">
        <v>996</v>
      </c>
      <c r="G353" s="344" t="s">
        <v>408</v>
      </c>
      <c r="H353" s="343" t="s">
        <v>1114</v>
      </c>
      <c r="I353" s="370">
        <v>44985</v>
      </c>
      <c r="J353" s="385"/>
      <c r="K353" s="320"/>
      <c r="L353" s="391"/>
      <c r="M353" s="140"/>
      <c r="N353" s="140"/>
    </row>
    <row r="354" spans="1:14" s="130" customFormat="1" x14ac:dyDescent="0.3">
      <c r="A354" s="336"/>
      <c r="B354" s="336"/>
      <c r="C354" s="140" t="s">
        <v>863</v>
      </c>
      <c r="D354" s="293" t="s">
        <v>901</v>
      </c>
      <c r="E354" s="309"/>
      <c r="F354" s="355" t="s">
        <v>996</v>
      </c>
      <c r="G354" s="344" t="s">
        <v>408</v>
      </c>
      <c r="H354" s="343" t="s">
        <v>1114</v>
      </c>
      <c r="I354" s="370">
        <v>44994</v>
      </c>
      <c r="J354" s="385"/>
      <c r="K354" s="320"/>
      <c r="L354" s="391"/>
      <c r="M354" s="140"/>
      <c r="N354" s="140"/>
    </row>
    <row r="355" spans="1:14" s="130" customFormat="1" x14ac:dyDescent="0.3">
      <c r="A355" s="336"/>
      <c r="B355" s="336"/>
      <c r="C355" s="140" t="s">
        <v>864</v>
      </c>
      <c r="D355" s="293" t="s">
        <v>924</v>
      </c>
      <c r="E355" s="309"/>
      <c r="F355" s="355" t="s">
        <v>996</v>
      </c>
      <c r="G355" s="344" t="s">
        <v>408</v>
      </c>
      <c r="H355" s="343" t="s">
        <v>1114</v>
      </c>
      <c r="I355" s="370">
        <v>44994</v>
      </c>
      <c r="J355" s="385"/>
      <c r="K355" s="320"/>
      <c r="L355" s="391"/>
      <c r="M355" s="140"/>
      <c r="N355" s="140"/>
    </row>
    <row r="356" spans="1:14" s="70" customFormat="1" x14ac:dyDescent="0.3">
      <c r="A356" s="337"/>
      <c r="B356" s="337"/>
      <c r="C356" s="57" t="s">
        <v>899</v>
      </c>
      <c r="D356" s="192" t="s">
        <v>925</v>
      </c>
      <c r="E356" s="297"/>
      <c r="F356" s="355" t="s">
        <v>996</v>
      </c>
      <c r="G356" s="344"/>
      <c r="H356" s="343" t="s">
        <v>1114</v>
      </c>
      <c r="I356" s="370">
        <v>44994</v>
      </c>
      <c r="J356" s="67"/>
      <c r="K356" s="339"/>
      <c r="L356" s="391"/>
      <c r="M356" s="28"/>
      <c r="N356" s="28"/>
    </row>
    <row r="357" spans="1:14" s="130" customFormat="1" x14ac:dyDescent="0.3">
      <c r="A357" s="131"/>
      <c r="B357" s="131"/>
      <c r="C357" s="338"/>
      <c r="D357" s="308"/>
      <c r="E357" s="310"/>
      <c r="F357" s="354"/>
      <c r="G357" s="344"/>
      <c r="H357" s="340"/>
      <c r="I357" s="370"/>
      <c r="J357" s="366"/>
      <c r="K357" s="321"/>
      <c r="L357" s="131"/>
      <c r="M357" s="140"/>
      <c r="N357" s="140"/>
    </row>
    <row r="358" spans="1:14" x14ac:dyDescent="0.3">
      <c r="A358" s="330"/>
      <c r="B358" s="306"/>
      <c r="C358" s="59"/>
      <c r="D358" s="33"/>
      <c r="I358" s="371"/>
      <c r="J358" s="367"/>
      <c r="L358" s="140"/>
    </row>
    <row r="359" spans="1:14" x14ac:dyDescent="0.3">
      <c r="A359" s="330"/>
      <c r="B359" s="306"/>
      <c r="C359" s="59"/>
      <c r="D359" s="33"/>
      <c r="J359" s="114"/>
    </row>
    <row r="360" spans="1:14" x14ac:dyDescent="0.3">
      <c r="A360" s="330"/>
      <c r="B360" s="306"/>
      <c r="C360" s="59"/>
      <c r="D360" s="33"/>
      <c r="J360" s="114"/>
    </row>
    <row r="361" spans="1:14" x14ac:dyDescent="0.3">
      <c r="A361" s="330"/>
      <c r="B361" s="306"/>
      <c r="C361" s="59"/>
      <c r="D361" s="33"/>
      <c r="J361" s="114"/>
    </row>
    <row r="362" spans="1:14" x14ac:dyDescent="0.3">
      <c r="A362" s="330"/>
      <c r="B362" s="306"/>
      <c r="C362" s="59"/>
      <c r="D362" s="33"/>
      <c r="J362" s="114"/>
    </row>
    <row r="363" spans="1:14" x14ac:dyDescent="0.3">
      <c r="A363" s="330"/>
      <c r="B363" s="306"/>
      <c r="C363" s="59"/>
      <c r="D363" s="33"/>
      <c r="J363" s="114"/>
    </row>
    <row r="364" spans="1:14" x14ac:dyDescent="0.3">
      <c r="A364" s="330"/>
      <c r="B364" s="306"/>
      <c r="C364" s="59"/>
      <c r="D364" s="33"/>
      <c r="J364" s="114"/>
    </row>
    <row r="365" spans="1:14" x14ac:dyDescent="0.3">
      <c r="A365" s="57"/>
      <c r="B365" s="57"/>
      <c r="C365" s="329"/>
      <c r="D365" s="302"/>
      <c r="J365" s="368"/>
    </row>
    <row r="366" spans="1:14" x14ac:dyDescent="0.3">
      <c r="A366" s="330"/>
      <c r="B366" s="306"/>
      <c r="C366" s="59"/>
      <c r="D366" s="33"/>
      <c r="J366" s="114"/>
    </row>
    <row r="367" spans="1:14" x14ac:dyDescent="0.3">
      <c r="A367" s="330"/>
      <c r="B367" s="306"/>
      <c r="C367" s="59"/>
      <c r="D367" s="33"/>
      <c r="J367" s="114"/>
    </row>
    <row r="368" spans="1:14" x14ac:dyDescent="0.3">
      <c r="A368" s="330"/>
      <c r="B368" s="306"/>
      <c r="C368" s="59"/>
      <c r="D368" s="33"/>
      <c r="J368" s="114"/>
    </row>
    <row r="369" spans="1:10" x14ac:dyDescent="0.3">
      <c r="A369" s="330"/>
      <c r="B369" s="306"/>
      <c r="C369" s="59"/>
      <c r="D369" s="33"/>
      <c r="J369" s="114"/>
    </row>
    <row r="370" spans="1:10" x14ac:dyDescent="0.3">
      <c r="A370" s="330"/>
      <c r="B370" s="306"/>
      <c r="C370" s="59"/>
      <c r="D370" s="33"/>
      <c r="J370" s="114"/>
    </row>
    <row r="371" spans="1:10" x14ac:dyDescent="0.3">
      <c r="A371" s="330"/>
      <c r="B371" s="306"/>
      <c r="C371" s="59"/>
      <c r="D371" s="33"/>
      <c r="J371" s="114"/>
    </row>
    <row r="372" spans="1:10" x14ac:dyDescent="0.3">
      <c r="A372" s="330"/>
      <c r="B372" s="306"/>
      <c r="C372" s="59"/>
      <c r="D372" s="33"/>
      <c r="J372" s="114"/>
    </row>
    <row r="373" spans="1:10" x14ac:dyDescent="0.3">
      <c r="A373" s="57"/>
      <c r="B373" s="57"/>
      <c r="C373" s="329"/>
      <c r="D373" s="302"/>
      <c r="J373" s="368"/>
    </row>
    <row r="374" spans="1:10" x14ac:dyDescent="0.3">
      <c r="A374" s="330"/>
      <c r="B374" s="306"/>
      <c r="C374" s="59"/>
      <c r="D374" s="33"/>
      <c r="J374" s="114"/>
    </row>
    <row r="375" spans="1:10" x14ac:dyDescent="0.3">
      <c r="A375" s="330"/>
      <c r="B375" s="306"/>
      <c r="C375" s="59"/>
      <c r="D375" s="33"/>
      <c r="J375" s="114"/>
    </row>
    <row r="376" spans="1:10" x14ac:dyDescent="0.3">
      <c r="A376" s="330"/>
      <c r="B376" s="306"/>
      <c r="C376" s="59"/>
      <c r="D376" s="33"/>
      <c r="J376" s="114"/>
    </row>
    <row r="377" spans="1:10" x14ac:dyDescent="0.3">
      <c r="A377" s="330"/>
      <c r="B377" s="306"/>
      <c r="C377" s="59"/>
      <c r="D377" s="33"/>
      <c r="J377" s="114"/>
    </row>
    <row r="378" spans="1:10" x14ac:dyDescent="0.3">
      <c r="A378" s="330"/>
      <c r="B378" s="306"/>
      <c r="C378" s="59"/>
      <c r="D378" s="33"/>
      <c r="J378" s="114"/>
    </row>
    <row r="379" spans="1:10" x14ac:dyDescent="0.3">
      <c r="A379" s="330"/>
      <c r="B379" s="306"/>
      <c r="C379" s="59"/>
      <c r="D379" s="33"/>
      <c r="J379" s="114"/>
    </row>
    <row r="380" spans="1:10" x14ac:dyDescent="0.3">
      <c r="A380" s="330"/>
      <c r="B380" s="306"/>
      <c r="C380" s="59"/>
      <c r="D380" s="33"/>
      <c r="J380" s="114"/>
    </row>
    <row r="381" spans="1:10" x14ac:dyDescent="0.3">
      <c r="A381" s="57"/>
      <c r="B381" s="57"/>
      <c r="C381" s="329"/>
      <c r="D381" s="302"/>
      <c r="J381" s="368"/>
    </row>
    <row r="382" spans="1:10" x14ac:dyDescent="0.3">
      <c r="A382" s="330"/>
      <c r="B382" s="306"/>
      <c r="C382" s="59"/>
      <c r="D382" s="33"/>
      <c r="J382" s="114"/>
    </row>
    <row r="383" spans="1:10" x14ac:dyDescent="0.3">
      <c r="A383" s="330"/>
      <c r="B383" s="306"/>
      <c r="C383" s="59"/>
      <c r="D383" s="33"/>
      <c r="J383" s="114"/>
    </row>
    <row r="384" spans="1:10" x14ac:dyDescent="0.3">
      <c r="A384" s="330"/>
      <c r="B384" s="306"/>
      <c r="C384" s="59"/>
      <c r="D384" s="33"/>
      <c r="J384" s="114"/>
    </row>
    <row r="385" spans="1:10" x14ac:dyDescent="0.3">
      <c r="A385" s="330"/>
      <c r="B385" s="306"/>
      <c r="C385" s="59"/>
      <c r="D385" s="33"/>
      <c r="J385" s="114"/>
    </row>
    <row r="386" spans="1:10" x14ac:dyDescent="0.3">
      <c r="A386" s="330"/>
      <c r="B386" s="306"/>
      <c r="C386" s="59"/>
      <c r="D386" s="33"/>
      <c r="J386" s="114"/>
    </row>
    <row r="387" spans="1:10" x14ac:dyDescent="0.3">
      <c r="A387" s="330"/>
      <c r="B387" s="306"/>
      <c r="C387" s="59"/>
      <c r="D387" s="33"/>
      <c r="J387" s="114"/>
    </row>
    <row r="388" spans="1:10" x14ac:dyDescent="0.3">
      <c r="A388" s="330"/>
      <c r="B388" s="306"/>
      <c r="C388" s="59"/>
      <c r="D388" s="33"/>
      <c r="J388" s="114"/>
    </row>
    <row r="389" spans="1:10" x14ac:dyDescent="0.3">
      <c r="A389" s="57"/>
      <c r="B389" s="57"/>
      <c r="C389" s="329"/>
      <c r="D389" s="302"/>
      <c r="J389" s="368"/>
    </row>
    <row r="390" spans="1:10" x14ac:dyDescent="0.3">
      <c r="A390" s="330"/>
      <c r="B390" s="306"/>
      <c r="C390" s="59"/>
      <c r="D390" s="33"/>
      <c r="J390" s="114"/>
    </row>
    <row r="391" spans="1:10" x14ac:dyDescent="0.3">
      <c r="A391" s="330"/>
      <c r="B391" s="306"/>
      <c r="C391" s="59"/>
      <c r="D391" s="33"/>
      <c r="J391" s="114"/>
    </row>
    <row r="392" spans="1:10" x14ac:dyDescent="0.3">
      <c r="A392" s="330"/>
      <c r="B392" s="306"/>
      <c r="C392" s="59"/>
      <c r="D392" s="33"/>
      <c r="J392" s="114"/>
    </row>
    <row r="393" spans="1:10" x14ac:dyDescent="0.3">
      <c r="A393" s="330"/>
      <c r="B393" s="306"/>
      <c r="C393" s="59"/>
      <c r="D393" s="33"/>
      <c r="J393" s="114"/>
    </row>
    <row r="394" spans="1:10" x14ac:dyDescent="0.3">
      <c r="A394" s="330"/>
      <c r="B394" s="306"/>
      <c r="C394" s="59"/>
      <c r="D394" s="33"/>
      <c r="J394" s="114"/>
    </row>
    <row r="395" spans="1:10" x14ac:dyDescent="0.3">
      <c r="A395" s="330"/>
      <c r="B395" s="306"/>
      <c r="C395" s="59"/>
      <c r="D395" s="33"/>
      <c r="J395" s="114"/>
    </row>
    <row r="396" spans="1:10" x14ac:dyDescent="0.3">
      <c r="A396" s="330"/>
      <c r="B396" s="306"/>
      <c r="C396" s="59"/>
      <c r="D396" s="33"/>
      <c r="J396" s="114"/>
    </row>
    <row r="397" spans="1:10" x14ac:dyDescent="0.3">
      <c r="J397" s="387"/>
    </row>
    <row r="398" spans="1:10" x14ac:dyDescent="0.3">
      <c r="J398" s="387"/>
    </row>
  </sheetData>
  <autoFilter ref="A1:N398" xr:uid="{DA99EDE9-9F40-474D-A565-EDBF9A58AC88}"/>
  <customSheetViews>
    <customSheetView guid="{978E910B-2E53-42C8-AB86-F7FE7B4EFB97}" scale="80" hiddenRows="1" hiddenColumns="1" topLeftCell="B1">
      <pane ySplit="1" topLeftCell="A231" activePane="bottomLeft" state="frozen"/>
      <selection pane="bottomLeft" activeCell="L253" sqref="L253"/>
      <pageMargins left="0.7" right="0.7" top="0.75" bottom="0.75" header="0.3" footer="0.3"/>
      <pageSetup orientation="portrait" r:id="rId1"/>
    </customSheetView>
    <customSheetView guid="{9A395651-F888-43B1-971D-AD971463CA2B}" scale="80" filter="1" showAutoFilter="1" topLeftCell="B1">
      <pane ySplit="1" topLeftCell="A194" activePane="bottomLeft" state="frozen"/>
      <selection pane="bottomLeft" activeCell="G293" sqref="G293:H294"/>
      <pageMargins left="0.7" right="0.7" top="0.75" bottom="0.75" header="0.3" footer="0.3"/>
      <pageSetup orientation="portrait" r:id="rId2"/>
      <autoFilter ref="A1:N356" xr:uid="{00000000-0000-0000-0000-000000000000}">
        <filterColumn colId="5">
          <filters>
            <filter val="In Progress"/>
            <filter val="Not Started"/>
          </filters>
        </filterColumn>
      </autoFilter>
    </customSheetView>
    <customSheetView guid="{D41C3454-368A-48AC-A320-0CE211FABA1A}" scale="80">
      <selection activeCell="F2" sqref="F2"/>
      <pageMargins left="0.7" right="0.7" top="0.75" bottom="0.75" header="0.3" footer="0.3"/>
      <pageSetup orientation="portrait" r:id="rId3"/>
    </customSheetView>
    <customSheetView guid="{06B6F526-39A9-4C68-AA81-B3DA77A3E417}" topLeftCell="C241">
      <selection activeCell="F363" sqref="F363"/>
      <pageMargins left="0.7" right="0.7" top="0.75" bottom="0.75" header="0.3" footer="0.3"/>
      <pageSetup orientation="portrait" r:id="rId4"/>
    </customSheetView>
    <customSheetView guid="{0B6B0A62-2E94-4121-B1D4-E1B39461561B}" scale="85">
      <selection activeCell="F249" sqref="F249"/>
      <pageMargins left="0.7" right="0.7" top="0.75" bottom="0.75" header="0.3" footer="0.3"/>
      <pageSetup orientation="portrait" r:id="rId5"/>
    </customSheetView>
    <customSheetView guid="{57865303-FF8C-4051-B637-DC311F943E90}" topLeftCell="A363">
      <selection activeCell="F375" sqref="F375"/>
      <pageMargins left="0.7" right="0.7" top="0.75" bottom="0.75" header="0.3" footer="0.3"/>
      <pageSetup orientation="portrait" r:id="rId6"/>
    </customSheetView>
    <customSheetView guid="{41B5E1E6-D81D-4418-90CF-068605595801}" scale="80" showPageBreaks="1" topLeftCell="E331">
      <selection activeCell="H351" sqref="H351"/>
      <pageMargins left="0.7" right="0.7" top="0.75" bottom="0.75" header="0.3" footer="0.3"/>
      <pageSetup orientation="portrait" r:id="rId7"/>
    </customSheetView>
    <customSheetView guid="{02F1DCA0-C356-49E7-A3FC-1BC0A4E710CB}" scale="80" hiddenColumns="1" topLeftCell="A227">
      <selection activeCell="D245" sqref="D245"/>
      <pageMargins left="0.7" right="0.7" top="0.75" bottom="0.75" header="0.3" footer="0.3"/>
      <pageSetup orientation="portrait" r:id="rId8"/>
    </customSheetView>
    <customSheetView guid="{D97FF768-193E-4E4A-8E13-0460191F6DA0}" scale="85" hiddenColumns="1" topLeftCell="A400">
      <selection activeCell="D422" sqref="D422"/>
      <pageMargins left="0.7" right="0.7" top="0.75" bottom="0.75" header="0.3" footer="0.3"/>
      <pageSetup orientation="portrait" r:id="rId9"/>
    </customSheetView>
    <customSheetView guid="{56D17783-CFB7-4892-B20E-C9D7BF4B61FD}" scale="80" hiddenColumns="1" topLeftCell="A262">
      <selection activeCell="Q271" sqref="Q271"/>
      <pageMargins left="0.7" right="0.7" top="0.75" bottom="0.75" header="0.3" footer="0.3"/>
      <pageSetup orientation="portrait" r:id="rId10"/>
    </customSheetView>
    <customSheetView guid="{50E38E47-C876-4D71-966B-39A10C8344FC}" scale="80" hiddenColumns="1" topLeftCell="A258">
      <selection activeCell="N294" sqref="N294"/>
      <pageMargins left="0.7" right="0.7" top="0.75" bottom="0.75" header="0.3" footer="0.3"/>
      <pageSetup orientation="portrait" r:id="rId11"/>
    </customSheetView>
    <customSheetView guid="{7CF0C155-7F9D-4CDA-8F98-B3D50A9FFAC9}" scale="85" hiddenColumns="1" topLeftCell="A141">
      <selection activeCell="N159" sqref="N159:N163"/>
      <pageMargins left="0.7" right="0.7" top="0.75" bottom="0.75" header="0.3" footer="0.3"/>
      <pageSetup orientation="portrait" r:id="rId12"/>
    </customSheetView>
    <customSheetView guid="{F1904570-663C-4DAE-A734-C61AC6A10CE9}" hiddenColumns="1" topLeftCell="A181">
      <selection activeCell="N203" sqref="N203"/>
      <pageMargins left="0.7" right="0.7" top="0.75" bottom="0.75" header="0.3" footer="0.3"/>
      <pageSetup orientation="portrait" r:id="rId13"/>
    </customSheetView>
    <customSheetView guid="{F5F241CF-4A3E-4FE9-A644-77C3CBF3BE38}" scale="80" showAutoFilter="1" hiddenColumns="1" topLeftCell="A204">
      <selection activeCell="N246" sqref="N246"/>
      <pageMargins left="0.7" right="0.7" top="0.75" bottom="0.75" header="0.3" footer="0.3"/>
      <pageSetup orientation="portrait" r:id="rId14"/>
      <autoFilter ref="M2:Q2" xr:uid="{00000000-0000-0000-0000-000000000000}"/>
    </customSheetView>
    <customSheetView guid="{D8FF018B-2675-473C-8F23-BC10D35CD6B5}" scale="80" hiddenColumns="1">
      <selection activeCell="A459" sqref="A459"/>
      <pageMargins left="0.7" right="0.7" top="0.75" bottom="0.75" header="0.3" footer="0.3"/>
      <pageSetup orientation="portrait" r:id="rId15"/>
    </customSheetView>
    <customSheetView guid="{F9C549F8-858B-424C-A00B-E89F584F456D}" scale="80" hiddenColumns="1">
      <selection activeCell="A459" sqref="A459"/>
      <pageMargins left="0.7" right="0.7" top="0.75" bottom="0.75" header="0.3" footer="0.3"/>
      <pageSetup orientation="portrait" r:id="rId16"/>
    </customSheetView>
    <customSheetView guid="{ABFAAFE0-6146-4C45-9E69-36008DCCF455}" scale="80" hiddenColumns="1">
      <selection activeCell="A459" sqref="A459"/>
      <pageMargins left="0.7" right="0.7" top="0.75" bottom="0.75" header="0.3" footer="0.3"/>
      <pageSetup orientation="portrait" r:id="rId17"/>
    </customSheetView>
    <customSheetView guid="{009AB0FD-D685-4BD2-905D-894644B94BC3}" scale="80" hiddenColumns="1">
      <pageMargins left="0.7" right="0.7" top="0.75" bottom="0.75" header="0.3" footer="0.3"/>
      <pageSetup orientation="portrait" r:id="rId18"/>
    </customSheetView>
    <customSheetView guid="{D6EB1334-DC98-4657-9EAA-21970B29091F}" scale="80" hiddenColumns="1" topLeftCell="A436">
      <selection activeCell="A459" sqref="A459"/>
      <pageMargins left="0.7" right="0.7" top="0.75" bottom="0.75" header="0.3" footer="0.3"/>
      <pageSetup orientation="portrait" r:id="rId19"/>
    </customSheetView>
    <customSheetView guid="{D7EF8DBE-C867-4E82-ABFE-ED0D914BC085}" scale="80" hiddenColumns="1">
      <selection activeCell="A459" sqref="A459"/>
      <pageMargins left="0.7" right="0.7" top="0.75" bottom="0.75" header="0.3" footer="0.3"/>
      <pageSetup orientation="portrait" r:id="rId20"/>
    </customSheetView>
    <customSheetView guid="{371DCA25-3BEB-475B-ACED-45DCA1917255}" scale="80" hiddenColumns="1">
      <selection activeCell="A459" sqref="A459"/>
      <pageMargins left="0.7" right="0.7" top="0.75" bottom="0.75" header="0.3" footer="0.3"/>
      <pageSetup orientation="portrait" r:id="rId21"/>
    </customSheetView>
    <customSheetView guid="{3D0F17A1-A124-4BB4-96D5-608B2620097B}" scale="80" hiddenColumns="1" topLeftCell="A169">
      <selection activeCell="N179" sqref="N179"/>
      <pageMargins left="0.7" right="0.7" top="0.75" bottom="0.75" header="0.3" footer="0.3"/>
      <pageSetup orientation="portrait" r:id="rId22"/>
    </customSheetView>
    <customSheetView guid="{C8CBBAB8-31BB-4568-82CC-E8EA988FDCC8}" scale="80" hiddenColumns="1" topLeftCell="E316">
      <selection activeCell="Q335" sqref="Q335"/>
      <pageMargins left="0.7" right="0.7" top="0.75" bottom="0.75" header="0.3" footer="0.3"/>
      <pageSetup orientation="portrait" r:id="rId23"/>
    </customSheetView>
    <customSheetView guid="{9172CE8C-EB5C-49AA-8A85-986A9524A36A}" scale="80" hiddenColumns="1" topLeftCell="B1">
      <selection activeCell="Q24" sqref="Q24"/>
      <pageMargins left="0.7" right="0.7" top="0.75" bottom="0.75" header="0.3" footer="0.3"/>
      <pageSetup orientation="portrait" r:id="rId24"/>
    </customSheetView>
    <customSheetView guid="{BAA648AC-56B1-489E-8189-CBF76C9134BC}" scale="80" hiddenColumns="1" topLeftCell="A245">
      <selection activeCell="A256" sqref="A256"/>
      <pageMargins left="0.7" right="0.7" top="0.75" bottom="0.75" header="0.3" footer="0.3"/>
      <pageSetup orientation="portrait" r:id="rId25"/>
    </customSheetView>
    <customSheetView guid="{F0C40752-745E-4687-A8E2-1DE49D22D325}" scale="79" showAutoFilter="1" topLeftCell="C1">
      <pane ySplit="1" topLeftCell="A11" activePane="bottomLeft" state="frozen"/>
      <selection pane="bottomLeft" activeCell="H24" sqref="H24"/>
      <pageMargins left="0.7" right="0.7" top="0.75" bottom="0.75" header="0.3" footer="0.3"/>
      <pageSetup orientation="portrait" r:id="rId26"/>
      <autoFilter ref="A1:P397" xr:uid="{00000000-0000-0000-0000-000000000000}"/>
    </customSheetView>
    <customSheetView guid="{6728A155-0923-4192-A071-482FC8A6D609}" scale="80" showAutoFilter="1">
      <selection activeCell="I214" sqref="I214"/>
      <pageMargins left="0.7" right="0.7" top="0.75" bottom="0.75" header="0.3" footer="0.3"/>
      <pageSetup orientation="portrait" r:id="rId27"/>
      <autoFilter ref="J1:J397" xr:uid="{00000000-0000-0000-0000-000000000000}"/>
    </customSheetView>
    <customSheetView guid="{8F90114D-E4B8-4061-8C15-46AF72F71CD9}" topLeftCell="C1">
      <selection activeCell="H2" sqref="H2:H356"/>
      <pageMargins left="0.7" right="0.7" top="0.75" bottom="0.75" header="0.3" footer="0.3"/>
      <pageSetup orientation="portrait" r:id="rId28"/>
    </customSheetView>
    <customSheetView guid="{1B097AA2-400F-41D3-950E-4C056858C068}" scale="85" showAutoFilter="1" topLeftCell="B199">
      <selection activeCell="I254" sqref="I254"/>
      <pageMargins left="0.7" right="0.7" top="0.75" bottom="0.75" header="0.3" footer="0.3"/>
      <pageSetup orientation="portrait" r:id="rId29"/>
      <autoFilter ref="A1:N398" xr:uid="{00000000-0000-0000-0000-000000000000}"/>
    </customSheetView>
  </customSheetViews>
  <pageMargins left="0.7" right="0.7" top="0.75" bottom="0.75" header="0.3" footer="0.3"/>
  <pageSetup orientation="portrait" r:id="rId3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DE6C385-9F6B-439E-83E3-581789AB41AC}">
          <x14:formula1>
            <xm:f>'Acceptable Values'!$A$2:$A$4</xm:f>
          </x14:formula1>
          <xm:sqref>I1</xm:sqref>
        </x14:dataValidation>
        <x14:dataValidation type="list" allowBlank="1" showInputMessage="1" showErrorMessage="1" xr:uid="{92664E8B-B075-48F9-B866-C0F05341C981}">
          <x14:formula1>
            <xm:f>Sheet2!$A$1:$A$3</xm:f>
          </x14:formula1>
          <xm:sqref>H1</xm:sqref>
        </x14:dataValidation>
        <x14:dataValidation type="list" allowBlank="1" showInputMessage="1" showErrorMessage="1" xr:uid="{72334630-85F9-4246-B34F-59A127D844FA}">
          <x14:formula1>
            <xm:f>Sheet2!$C$1:$C$6</xm:f>
          </x14:formula1>
          <xm:sqref>F2:F357</xm:sqref>
        </x14:dataValidation>
        <x14:dataValidation type="list" allowBlank="1" showInputMessage="1" showErrorMessage="1" xr:uid="{87385390-FFC4-40B9-87B5-924B805F34D1}">
          <x14:formula1>
            <xm:f>Sheet2!$A$1:$A$4</xm:f>
          </x14:formula1>
          <xm:sqref>H2:H356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A7F5F-EC57-4FB6-A962-277637237B30}">
  <dimension ref="A1:C7"/>
  <sheetViews>
    <sheetView workbookViewId="0">
      <selection sqref="A1:A3"/>
    </sheetView>
  </sheetViews>
  <sheetFormatPr defaultRowHeight="14.4" x14ac:dyDescent="0.3"/>
  <cols>
    <col min="3" max="3" width="14.33203125" bestFit="1" customWidth="1"/>
  </cols>
  <sheetData>
    <row r="1" spans="1:3" x14ac:dyDescent="0.3">
      <c r="A1" t="s">
        <v>1114</v>
      </c>
      <c r="C1" s="289" t="s">
        <v>15</v>
      </c>
    </row>
    <row r="2" spans="1:3" x14ac:dyDescent="0.3">
      <c r="A2" t="s">
        <v>1115</v>
      </c>
      <c r="C2" s="350" t="s">
        <v>16</v>
      </c>
    </row>
    <row r="3" spans="1:3" x14ac:dyDescent="0.3">
      <c r="A3" t="s">
        <v>1116</v>
      </c>
      <c r="C3" s="350" t="s">
        <v>996</v>
      </c>
    </row>
    <row r="4" spans="1:3" x14ac:dyDescent="0.3">
      <c r="A4" t="s">
        <v>1207</v>
      </c>
      <c r="C4" s="350" t="s">
        <v>997</v>
      </c>
    </row>
    <row r="5" spans="1:3" x14ac:dyDescent="0.3">
      <c r="C5" s="351" t="s">
        <v>2</v>
      </c>
    </row>
    <row r="6" spans="1:3" ht="15" thickBot="1" x14ac:dyDescent="0.35">
      <c r="C6" s="352" t="s">
        <v>83</v>
      </c>
    </row>
    <row r="7" spans="1:3" ht="15" thickTop="1" x14ac:dyDescent="0.3">
      <c r="C7" s="353"/>
    </row>
  </sheetData>
  <customSheetViews>
    <customSheetView guid="{978E910B-2E53-42C8-AB86-F7FE7B4EFB97}">
      <selection sqref="A1:A3"/>
      <pageMargins left="0.7" right="0.7" top="0.75" bottom="0.75" header="0.3" footer="0.3"/>
    </customSheetView>
    <customSheetView guid="{9A395651-F888-43B1-971D-AD971463CA2B}">
      <selection activeCell="C1" sqref="C1"/>
      <pageMargins left="0.7" right="0.7" top="0.75" bottom="0.75" header="0.3" footer="0.3"/>
    </customSheetView>
    <customSheetView guid="{D41C3454-368A-48AC-A320-0CE211FABA1A}">
      <selection activeCell="J14" sqref="J14"/>
      <pageMargins left="0.7" right="0.7" top="0.75" bottom="0.75" header="0.3" footer="0.3"/>
    </customSheetView>
    <customSheetView guid="{8F90114D-E4B8-4061-8C15-46AF72F71CD9}">
      <selection activeCell="A5" sqref="A5"/>
      <pageMargins left="0.7" right="0.7" top="0.75" bottom="0.75" header="0.3" footer="0.3"/>
    </customSheetView>
    <customSheetView guid="{1B097AA2-400F-41D3-950E-4C056858C068}">
      <selection sqref="A1:A3"/>
      <pageMargins left="0.7" right="0.7" top="0.75" bottom="0.75" header="0.3" footer="0.3"/>
    </customSheetView>
  </customSheetViews>
  <dataValidations count="1">
    <dataValidation type="list" allowBlank="1" showInputMessage="1" showErrorMessage="1" sqref="C1" xr:uid="{4E6EA964-3F3D-4409-AA55-1A6E02A1A7FB}">
      <formula1>$C$1:$C$6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2F347-8FCA-42A5-9348-120F55F5C9E4}">
  <dimension ref="A1"/>
  <sheetViews>
    <sheetView workbookViewId="0"/>
  </sheetViews>
  <sheetFormatPr defaultRowHeight="14.4" x14ac:dyDescent="0.3"/>
  <sheetData/>
  <customSheetViews>
    <customSheetView guid="{978E910B-2E53-42C8-AB86-F7FE7B4EFB97}" state="hidden">
      <pageMargins left="0.7" right="0.7" top="0.75" bottom="0.75" header="0.3" footer="0.3"/>
    </customSheetView>
    <customSheetView guid="{9A395651-F888-43B1-971D-AD971463CA2B}" state="hidden">
      <pageMargins left="0.7" right="0.7" top="0.75" bottom="0.75" header="0.3" footer="0.3"/>
    </customSheetView>
    <customSheetView guid="{D41C3454-368A-48AC-A320-0CE211FABA1A}" state="hidden">
      <pageMargins left="0.7" right="0.7" top="0.75" bottom="0.75" header="0.3" footer="0.3"/>
    </customSheetView>
    <customSheetView guid="{06B6F526-39A9-4C68-AA81-B3DA77A3E417}" state="hidden">
      <pageMargins left="0.7" right="0.7" top="0.75" bottom="0.75" header="0.3" footer="0.3"/>
    </customSheetView>
    <customSheetView guid="{0B6B0A62-2E94-4121-B1D4-E1B39461561B}" state="hidden">
      <pageMargins left="0.7" right="0.7" top="0.75" bottom="0.75" header="0.3" footer="0.3"/>
    </customSheetView>
    <customSheetView guid="{57865303-FF8C-4051-B637-DC311F943E90}" state="hidden">
      <pageMargins left="0.7" right="0.7" top="0.75" bottom="0.75" header="0.3" footer="0.3"/>
    </customSheetView>
    <customSheetView guid="{41B5E1E6-D81D-4418-90CF-068605595801}" state="hidden">
      <pageMargins left="0.7" right="0.7" top="0.75" bottom="0.75" header="0.3" footer="0.3"/>
    </customSheetView>
    <customSheetView guid="{F0C40752-745E-4687-A8E2-1DE49D22D325}" state="hidden">
      <pageMargins left="0.7" right="0.7" top="0.75" bottom="0.75" header="0.3" footer="0.3"/>
    </customSheetView>
    <customSheetView guid="{6728A155-0923-4192-A071-482FC8A6D609}" state="hidden">
      <pageMargins left="0.7" right="0.7" top="0.75" bottom="0.75" header="0.3" footer="0.3"/>
    </customSheetView>
    <customSheetView guid="{8F90114D-E4B8-4061-8C15-46AF72F71CD9}" state="hidden">
      <pageMargins left="0.7" right="0.7" top="0.75" bottom="0.75" header="0.3" footer="0.3"/>
    </customSheetView>
    <customSheetView guid="{1B097AA2-400F-41D3-950E-4C056858C068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4"/>
  <sheetViews>
    <sheetView workbookViewId="0">
      <selection activeCell="D2" sqref="D2"/>
    </sheetView>
  </sheetViews>
  <sheetFormatPr defaultRowHeight="14.4" x14ac:dyDescent="0.3"/>
  <cols>
    <col min="1" max="1" width="23.44140625" bestFit="1" customWidth="1"/>
    <col min="2" max="3" width="30.44140625" bestFit="1" customWidth="1"/>
    <col min="4" max="4" width="27.5546875" bestFit="1" customWidth="1"/>
    <col min="5" max="5" width="16" bestFit="1" customWidth="1"/>
  </cols>
  <sheetData>
    <row r="1" spans="1:5" ht="28.8" x14ac:dyDescent="0.3">
      <c r="A1" s="23" t="s">
        <v>87</v>
      </c>
      <c r="B1" s="1" t="s">
        <v>13</v>
      </c>
      <c r="C1" s="1" t="s">
        <v>14</v>
      </c>
      <c r="D1" s="23" t="s">
        <v>999</v>
      </c>
      <c r="E1" s="23" t="s">
        <v>406</v>
      </c>
    </row>
    <row r="2" spans="1:5" x14ac:dyDescent="0.3">
      <c r="A2" t="s">
        <v>1041</v>
      </c>
      <c r="B2" t="s">
        <v>15</v>
      </c>
      <c r="C2" t="s">
        <v>15</v>
      </c>
      <c r="D2" t="s">
        <v>15</v>
      </c>
      <c r="E2" t="s">
        <v>85</v>
      </c>
    </row>
    <row r="3" spans="1:5" x14ac:dyDescent="0.3">
      <c r="A3" t="s">
        <v>1112</v>
      </c>
      <c r="B3" t="s">
        <v>16</v>
      </c>
      <c r="C3" t="s">
        <v>16</v>
      </c>
      <c r="D3" t="s">
        <v>1</v>
      </c>
      <c r="E3" t="s">
        <v>86</v>
      </c>
    </row>
    <row r="4" spans="1:5" x14ac:dyDescent="0.3">
      <c r="A4" t="s">
        <v>1113</v>
      </c>
      <c r="B4" t="s">
        <v>0</v>
      </c>
      <c r="C4" t="s">
        <v>0</v>
      </c>
      <c r="D4" t="s">
        <v>3</v>
      </c>
    </row>
    <row r="5" spans="1:5" x14ac:dyDescent="0.3">
      <c r="A5" t="s">
        <v>1207</v>
      </c>
      <c r="B5" t="s">
        <v>3</v>
      </c>
      <c r="C5" t="s">
        <v>2</v>
      </c>
      <c r="D5" t="s">
        <v>83</v>
      </c>
    </row>
    <row r="6" spans="1:5" x14ac:dyDescent="0.3">
      <c r="B6" t="s">
        <v>1</v>
      </c>
      <c r="C6" t="s">
        <v>17</v>
      </c>
      <c r="D6" t="s">
        <v>16</v>
      </c>
    </row>
    <row r="7" spans="1:5" x14ac:dyDescent="0.3">
      <c r="B7" t="s">
        <v>2</v>
      </c>
      <c r="D7" t="s">
        <v>17</v>
      </c>
    </row>
    <row r="8" spans="1:5" x14ac:dyDescent="0.3">
      <c r="B8" t="s">
        <v>17</v>
      </c>
    </row>
    <row r="17" spans="1:1" x14ac:dyDescent="0.3">
      <c r="A17" t="s">
        <v>318</v>
      </c>
    </row>
    <row r="18" spans="1:1" x14ac:dyDescent="0.3">
      <c r="A18" t="s">
        <v>1000</v>
      </c>
    </row>
    <row r="19" spans="1:1" x14ac:dyDescent="0.3">
      <c r="A19" t="s">
        <v>1</v>
      </c>
    </row>
    <row r="20" spans="1:1" x14ac:dyDescent="0.3">
      <c r="A20" t="s">
        <v>3</v>
      </c>
    </row>
    <row r="21" spans="1:1" x14ac:dyDescent="0.3">
      <c r="A21" t="s">
        <v>83</v>
      </c>
    </row>
    <row r="22" spans="1:1" x14ac:dyDescent="0.3">
      <c r="A22" t="s">
        <v>16</v>
      </c>
    </row>
    <row r="23" spans="1:1" x14ac:dyDescent="0.3">
      <c r="A23" t="s">
        <v>15</v>
      </c>
    </row>
    <row r="24" spans="1:1" x14ac:dyDescent="0.3">
      <c r="A24" t="s">
        <v>2</v>
      </c>
    </row>
  </sheetData>
  <customSheetViews>
    <customSheetView guid="{978E910B-2E53-42C8-AB86-F7FE7B4EFB97}">
      <selection activeCell="A6" sqref="A6"/>
      <pageMargins left="0.7" right="0.7" top="0.75" bottom="0.75" header="0.3" footer="0.3"/>
    </customSheetView>
    <customSheetView guid="{9A395651-F888-43B1-971D-AD971463CA2B}" state="hidden">
      <selection activeCell="A7" sqref="A7"/>
      <pageMargins left="0.7" right="0.7" top="0.75" bottom="0.75" header="0.3" footer="0.3"/>
    </customSheetView>
    <customSheetView guid="{D41C3454-368A-48AC-A320-0CE211FABA1A}" state="hidden">
      <selection activeCell="A7" sqref="A7"/>
      <pageMargins left="0.7" right="0.7" top="0.75" bottom="0.75" header="0.3" footer="0.3"/>
    </customSheetView>
    <customSheetView guid="{06B6F526-39A9-4C68-AA81-B3DA77A3E417}">
      <selection activeCell="A23" sqref="A23:XFD23"/>
      <pageMargins left="0.7" right="0.7" top="0.75" bottom="0.75" header="0.3" footer="0.3"/>
    </customSheetView>
    <customSheetView guid="{0B6B0A62-2E94-4121-B1D4-E1B39461561B}">
      <selection activeCell="A3" sqref="A3"/>
      <pageMargins left="0.7" right="0.7" top="0.75" bottom="0.75" header="0.3" footer="0.3"/>
    </customSheetView>
    <customSheetView guid="{57865303-FF8C-4051-B637-DC311F943E90}">
      <selection activeCell="A23" sqref="A23:XFD23"/>
      <pageMargins left="0.7" right="0.7" top="0.75" bottom="0.75" header="0.3" footer="0.3"/>
    </customSheetView>
    <customSheetView guid="{41B5E1E6-D81D-4418-90CF-068605595801}" showPageBreaks="1">
      <selection activeCell="A12" sqref="A12"/>
      <pageMargins left="0.7" right="0.7" top="0.75" bottom="0.75" header="0.3" footer="0.3"/>
      <pageSetup orientation="portrait" r:id="rId1"/>
    </customSheetView>
    <customSheetView guid="{02F1DCA0-C356-49E7-A3FC-1BC0A4E710CB}">
      <selection activeCell="A24" sqref="A24"/>
      <pageMargins left="0.7" right="0.7" top="0.75" bottom="0.75" header="0.3" footer="0.3"/>
    </customSheetView>
    <customSheetView guid="{D97FF768-193E-4E4A-8E13-0460191F6DA0}">
      <selection activeCell="A12" sqref="A12"/>
      <pageMargins left="0.7" right="0.7" top="0.75" bottom="0.75" header="0.3" footer="0.3"/>
    </customSheetView>
    <customSheetView guid="{56D17783-CFB7-4892-B20E-C9D7BF4B61FD}">
      <selection activeCell="A23" sqref="A23:XFD23"/>
      <pageMargins left="0.7" right="0.7" top="0.75" bottom="0.75" header="0.3" footer="0.3"/>
    </customSheetView>
    <customSheetView guid="{50E38E47-C876-4D71-966B-39A10C8344FC}">
      <selection activeCell="A24" sqref="A24"/>
      <pageMargins left="0.7" right="0.7" top="0.75" bottom="0.75" header="0.3" footer="0.3"/>
    </customSheetView>
    <customSheetView guid="{7CF0C155-7F9D-4CDA-8F98-B3D50A9FFAC9}">
      <selection activeCell="A12" sqref="A12"/>
      <pageMargins left="0.7" right="0.7" top="0.75" bottom="0.75" header="0.3" footer="0.3"/>
    </customSheetView>
    <customSheetView guid="{F1904570-663C-4DAE-A734-C61AC6A10CE9}">
      <selection activeCell="A12" sqref="A12"/>
      <pageMargins left="0.7" right="0.7" top="0.75" bottom="0.75" header="0.3" footer="0.3"/>
    </customSheetView>
    <customSheetView guid="{F5F241CF-4A3E-4FE9-A644-77C3CBF3BE38}">
      <selection activeCell="E1" sqref="E1"/>
      <pageMargins left="0.7" right="0.7" top="0.75" bottom="0.75" header="0.3" footer="0.3"/>
    </customSheetView>
    <customSheetView guid="{D8FF018B-2675-473C-8F23-BC10D35CD6B5}">
      <selection activeCell="A12" sqref="A12"/>
      <pageMargins left="0.7" right="0.7" top="0.75" bottom="0.75" header="0.3" footer="0.3"/>
    </customSheetView>
    <customSheetView guid="{F9C549F8-858B-424C-A00B-E89F584F456D}">
      <selection activeCell="A12" sqref="A12"/>
      <pageMargins left="0.7" right="0.7" top="0.75" bottom="0.75" header="0.3" footer="0.3"/>
    </customSheetView>
    <customSheetView guid="{ABFAAFE0-6146-4C45-9E69-36008DCCF455}">
      <selection activeCell="E1" sqref="E1"/>
      <pageMargins left="0.7" right="0.7" top="0.75" bottom="0.75" header="0.3" footer="0.3"/>
    </customSheetView>
    <customSheetView guid="{009AB0FD-D685-4BD2-905D-894644B94BC3}">
      <selection activeCell="E1" sqref="E1"/>
      <pageMargins left="0.7" right="0.7" top="0.75" bottom="0.75" header="0.3" footer="0.3"/>
    </customSheetView>
    <customSheetView guid="{2E6632C8-2E91-440E-80F5-7B95AB8037F5}">
      <selection activeCell="D5" sqref="D5"/>
      <pageMargins left="0.7" right="0.7" top="0.75" bottom="0.75" header="0.3" footer="0.3"/>
    </customSheetView>
    <customSheetView guid="{D6EB1334-DC98-4657-9EAA-21970B29091F}">
      <selection activeCell="A12" sqref="A12"/>
      <pageMargins left="0.7" right="0.7" top="0.75" bottom="0.75" header="0.3" footer="0.3"/>
    </customSheetView>
    <customSheetView guid="{D7EF8DBE-C867-4E82-ABFE-ED0D914BC085}">
      <selection activeCell="A12" sqref="A12"/>
      <pageMargins left="0.7" right="0.7" top="0.75" bottom="0.75" header="0.3" footer="0.3"/>
    </customSheetView>
    <customSheetView guid="{371DCA25-3BEB-475B-ACED-45DCA1917255}">
      <selection activeCell="A12" sqref="A12"/>
      <pageMargins left="0.7" right="0.7" top="0.75" bottom="0.75" header="0.3" footer="0.3"/>
      <pageSetup orientation="portrait" r:id="rId2"/>
    </customSheetView>
    <customSheetView guid="{3D0F17A1-A124-4BB4-96D5-608B2620097B}">
      <selection activeCell="A12" sqref="A12"/>
      <pageMargins left="0.7" right="0.7" top="0.75" bottom="0.75" header="0.3" footer="0.3"/>
    </customSheetView>
    <customSheetView guid="{C8CBBAB8-31BB-4568-82CC-E8EA988FDCC8}">
      <selection activeCell="A12" sqref="A12"/>
      <pageMargins left="0.7" right="0.7" top="0.75" bottom="0.75" header="0.3" footer="0.3"/>
    </customSheetView>
    <customSheetView guid="{9172CE8C-EB5C-49AA-8A85-986A9524A36A}">
      <selection activeCell="A12" sqref="A12"/>
      <pageMargins left="0.7" right="0.7" top="0.75" bottom="0.75" header="0.3" footer="0.3"/>
    </customSheetView>
    <customSheetView guid="{BAA648AC-56B1-489E-8189-CBF76C9134BC}">
      <selection activeCell="A23" sqref="A23:XFD23"/>
      <pageMargins left="0.7" right="0.7" top="0.75" bottom="0.75" header="0.3" footer="0.3"/>
    </customSheetView>
    <customSheetView guid="{F0C40752-745E-4687-A8E2-1DE49D22D325}">
      <selection activeCell="A10" sqref="A10"/>
      <pageMargins left="0.7" right="0.7" top="0.75" bottom="0.75" header="0.3" footer="0.3"/>
    </customSheetView>
    <customSheetView guid="{6728A155-0923-4192-A071-482FC8A6D609}">
      <selection activeCell="C17" sqref="C17"/>
      <pageMargins left="0.7" right="0.7" top="0.75" bottom="0.75" header="0.3" footer="0.3"/>
    </customSheetView>
    <customSheetView guid="{8F90114D-E4B8-4061-8C15-46AF72F71CD9}">
      <selection activeCell="A6" sqref="A6"/>
      <pageMargins left="0.7" right="0.7" top="0.75" bottom="0.75" header="0.3" footer="0.3"/>
    </customSheetView>
    <customSheetView guid="{1B097AA2-400F-41D3-950E-4C056858C068}">
      <selection activeCell="D2" sqref="D2"/>
      <pageMargins left="0.7" right="0.7" top="0.75" bottom="0.75" header="0.3" footer="0.3"/>
    </customSheetView>
  </customSheetViews>
  <dataValidations count="1">
    <dataValidation type="list" allowBlank="1" showInputMessage="1" showErrorMessage="1" sqref="B5 C6" xr:uid="{00000000-0002-0000-0300-000000000000}">
      <formula1>"Not Started,Pass,Fail, In Progress, Not Available in Current Release, Not Applicable"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94"/>
  <sheetViews>
    <sheetView zoomScale="85" zoomScaleNormal="80" workbookViewId="0">
      <selection activeCell="I6" sqref="I6"/>
    </sheetView>
  </sheetViews>
  <sheetFormatPr defaultColWidth="9.44140625" defaultRowHeight="14.4" x14ac:dyDescent="0.3"/>
  <cols>
    <col min="1" max="1" width="48.44140625" style="54" customWidth="1"/>
    <col min="2" max="2" width="7.44140625" style="54" bestFit="1" customWidth="1"/>
    <col min="3" max="3" width="9.44140625" style="54" customWidth="1"/>
    <col min="4" max="4" width="91.44140625" style="35" bestFit="1" customWidth="1"/>
    <col min="5" max="5" width="2.44140625" style="105" customWidth="1"/>
    <col min="6" max="6" width="14.44140625" style="186" customWidth="1"/>
    <col min="7" max="7" width="11.5546875" style="166" customWidth="1"/>
    <col min="8" max="8" width="9.5546875" style="166" customWidth="1"/>
    <col min="9" max="9" width="12.44140625" style="166" customWidth="1"/>
    <col min="10" max="10" width="11.44140625" style="166" customWidth="1"/>
    <col min="11" max="11" width="10" style="180" customWidth="1"/>
    <col min="12" max="12" width="2.44140625" style="105" customWidth="1"/>
    <col min="13" max="13" width="14.5546875" style="166" customWidth="1"/>
    <col min="14" max="14" width="14.44140625" style="180" customWidth="1"/>
    <col min="15" max="15" width="17.5546875" style="166" customWidth="1"/>
    <col min="16" max="16" width="7.5546875" style="166" customWidth="1"/>
    <col min="17" max="17" width="111.44140625" style="116" customWidth="1"/>
    <col min="18" max="18" width="2.44140625" style="105" customWidth="1"/>
    <col min="19" max="16384" width="9.44140625" style="54"/>
  </cols>
  <sheetData>
    <row r="1" spans="1:18" ht="28.8" x14ac:dyDescent="0.3">
      <c r="A1" s="117"/>
      <c r="B1" s="117"/>
      <c r="C1" s="117"/>
      <c r="D1" s="117"/>
      <c r="E1" s="41"/>
      <c r="F1" s="118"/>
      <c r="G1" s="156" t="s">
        <v>89</v>
      </c>
      <c r="H1" s="50"/>
      <c r="I1" s="50"/>
      <c r="J1" s="51"/>
      <c r="K1" s="41"/>
      <c r="L1" s="41"/>
      <c r="M1" s="52"/>
      <c r="N1" s="50"/>
      <c r="O1" s="50"/>
      <c r="P1" s="50"/>
      <c r="Q1" s="51"/>
      <c r="R1" s="53"/>
    </row>
    <row r="2" spans="1:18" ht="75" customHeight="1" x14ac:dyDescent="0.3">
      <c r="A2" s="153" t="s">
        <v>4</v>
      </c>
      <c r="B2" s="153" t="s">
        <v>5</v>
      </c>
      <c r="C2" s="153" t="s">
        <v>6</v>
      </c>
      <c r="D2" s="153" t="s">
        <v>7</v>
      </c>
      <c r="E2" s="41"/>
      <c r="F2" s="153" t="s">
        <v>407</v>
      </c>
      <c r="G2" s="154" t="s">
        <v>13</v>
      </c>
      <c r="H2" s="154" t="s">
        <v>14</v>
      </c>
      <c r="I2" s="154" t="s">
        <v>80</v>
      </c>
      <c r="J2" s="154" t="s">
        <v>12</v>
      </c>
      <c r="K2" s="155" t="s">
        <v>18</v>
      </c>
      <c r="L2" s="154"/>
      <c r="M2" s="153" t="s">
        <v>19</v>
      </c>
      <c r="N2" s="153" t="s">
        <v>20</v>
      </c>
      <c r="O2" s="153" t="s">
        <v>21</v>
      </c>
      <c r="P2" s="154" t="s">
        <v>84</v>
      </c>
      <c r="Q2" s="190" t="s">
        <v>22</v>
      </c>
      <c r="R2" s="53"/>
    </row>
    <row r="3" spans="1:18" x14ac:dyDescent="0.3">
      <c r="A3" s="55"/>
      <c r="B3" s="56"/>
      <c r="C3" s="56"/>
      <c r="D3" s="56"/>
      <c r="E3" s="56"/>
      <c r="F3" s="157"/>
      <c r="G3" s="157"/>
      <c r="H3" s="157"/>
      <c r="I3" s="157"/>
      <c r="J3" s="157"/>
      <c r="K3" s="157"/>
      <c r="L3" s="56"/>
      <c r="M3" s="157"/>
      <c r="N3" s="157"/>
      <c r="O3" s="157"/>
      <c r="P3" s="157"/>
      <c r="Q3" s="56"/>
      <c r="R3" s="53"/>
    </row>
    <row r="4" spans="1:18" x14ac:dyDescent="0.3">
      <c r="A4" s="57" t="s">
        <v>8</v>
      </c>
      <c r="B4" s="57" t="s">
        <v>90</v>
      </c>
      <c r="C4" s="32"/>
      <c r="D4" s="32"/>
      <c r="E4" s="58"/>
      <c r="F4" s="58"/>
      <c r="G4" s="160"/>
      <c r="H4" s="60"/>
      <c r="I4" s="61"/>
      <c r="J4" s="61"/>
      <c r="K4" s="61"/>
      <c r="L4" s="61"/>
      <c r="M4" s="61"/>
      <c r="N4" s="61"/>
      <c r="O4" s="61"/>
      <c r="P4" s="61"/>
      <c r="Q4" s="61"/>
      <c r="R4" s="43"/>
    </row>
    <row r="5" spans="1:18" s="35" customFormat="1" x14ac:dyDescent="0.3">
      <c r="A5" s="62"/>
      <c r="B5" s="62"/>
      <c r="C5" s="57" t="s">
        <v>129</v>
      </c>
      <c r="D5" s="28" t="s">
        <v>9</v>
      </c>
      <c r="E5" s="43"/>
      <c r="F5" s="42" t="s">
        <v>408</v>
      </c>
      <c r="G5" s="167"/>
      <c r="H5" s="160"/>
      <c r="I5" s="160"/>
      <c r="J5" s="160"/>
      <c r="K5" s="168"/>
      <c r="L5" s="43"/>
      <c r="M5" s="94"/>
      <c r="N5" s="168"/>
      <c r="O5" s="187"/>
      <c r="P5" s="187"/>
      <c r="Q5" s="34"/>
      <c r="R5" s="43"/>
    </row>
    <row r="6" spans="1:18" s="35" customFormat="1" x14ac:dyDescent="0.3">
      <c r="A6" s="62"/>
      <c r="B6" s="62"/>
      <c r="C6" s="57" t="s">
        <v>127</v>
      </c>
      <c r="D6" s="28" t="s">
        <v>400</v>
      </c>
      <c r="E6" s="43"/>
      <c r="F6" s="42" t="s">
        <v>408</v>
      </c>
      <c r="G6" s="167"/>
      <c r="H6" s="160"/>
      <c r="I6" s="160"/>
      <c r="J6" s="160"/>
      <c r="K6" s="168"/>
      <c r="L6" s="43"/>
      <c r="M6" s="94"/>
      <c r="N6" s="168"/>
      <c r="O6" s="187"/>
      <c r="P6" s="187"/>
      <c r="Q6" s="34"/>
      <c r="R6" s="43"/>
    </row>
    <row r="7" spans="1:18" s="35" customFormat="1" x14ac:dyDescent="0.3">
      <c r="A7" s="62"/>
      <c r="B7" s="62"/>
      <c r="C7" s="57" t="s">
        <v>128</v>
      </c>
      <c r="D7" s="28" t="s">
        <v>401</v>
      </c>
      <c r="E7" s="43"/>
      <c r="F7" s="42" t="s">
        <v>408</v>
      </c>
      <c r="G7" s="167"/>
      <c r="H7" s="160"/>
      <c r="I7" s="160"/>
      <c r="J7" s="160"/>
      <c r="K7" s="168"/>
      <c r="L7" s="43"/>
      <c r="M7" s="94"/>
      <c r="N7" s="168"/>
      <c r="O7" s="187"/>
      <c r="P7" s="187"/>
      <c r="Q7" s="34"/>
      <c r="R7" s="43"/>
    </row>
    <row r="8" spans="1:18" s="35" customFormat="1" x14ac:dyDescent="0.3">
      <c r="A8" s="62"/>
      <c r="B8" s="62"/>
      <c r="C8" s="57" t="s">
        <v>130</v>
      </c>
      <c r="D8" s="28" t="s">
        <v>402</v>
      </c>
      <c r="E8" s="43"/>
      <c r="F8" s="42" t="s">
        <v>409</v>
      </c>
      <c r="G8" s="167"/>
      <c r="H8" s="160"/>
      <c r="I8" s="160"/>
      <c r="J8" s="160"/>
      <c r="K8" s="168"/>
      <c r="L8" s="43"/>
      <c r="M8" s="94"/>
      <c r="N8" s="168"/>
      <c r="O8" s="187"/>
      <c r="P8" s="187"/>
      <c r="Q8" s="34"/>
      <c r="R8" s="43"/>
    </row>
    <row r="9" spans="1:18" s="35" customFormat="1" x14ac:dyDescent="0.3">
      <c r="A9" s="62"/>
      <c r="B9" s="62"/>
      <c r="C9" s="57" t="s">
        <v>131</v>
      </c>
      <c r="D9" s="28" t="s">
        <v>403</v>
      </c>
      <c r="E9" s="43"/>
      <c r="F9" s="42" t="s">
        <v>409</v>
      </c>
      <c r="G9" s="167"/>
      <c r="H9" s="160"/>
      <c r="I9" s="160"/>
      <c r="J9" s="160"/>
      <c r="K9" s="168"/>
      <c r="L9" s="43"/>
      <c r="M9" s="94"/>
      <c r="N9" s="168"/>
      <c r="O9" s="187"/>
      <c r="P9" s="187"/>
      <c r="Q9" s="34"/>
      <c r="R9" s="43"/>
    </row>
    <row r="10" spans="1:18" s="35" customFormat="1" x14ac:dyDescent="0.3">
      <c r="A10" s="62"/>
      <c r="B10" s="62"/>
      <c r="C10" s="57" t="s">
        <v>132</v>
      </c>
      <c r="D10" s="28" t="s">
        <v>309</v>
      </c>
      <c r="E10" s="43"/>
      <c r="F10" s="42" t="s">
        <v>409</v>
      </c>
      <c r="G10" s="167"/>
      <c r="H10" s="160"/>
      <c r="I10" s="160"/>
      <c r="J10" s="160"/>
      <c r="K10" s="168"/>
      <c r="L10" s="43"/>
      <c r="M10" s="94"/>
      <c r="N10" s="168"/>
      <c r="O10" s="187"/>
      <c r="P10" s="187"/>
      <c r="Q10" s="34"/>
      <c r="R10" s="43"/>
    </row>
    <row r="11" spans="1:18" s="35" customFormat="1" x14ac:dyDescent="0.3">
      <c r="A11" s="62"/>
      <c r="B11" s="62"/>
      <c r="C11" s="57" t="s">
        <v>133</v>
      </c>
      <c r="D11" s="28" t="s">
        <v>109</v>
      </c>
      <c r="E11" s="43"/>
      <c r="F11" s="42" t="s">
        <v>409</v>
      </c>
      <c r="G11" s="167"/>
      <c r="H11" s="160"/>
      <c r="I11" s="160"/>
      <c r="J11" s="160"/>
      <c r="K11" s="168"/>
      <c r="L11" s="58"/>
      <c r="M11" s="94"/>
      <c r="N11" s="168"/>
      <c r="O11" s="187"/>
      <c r="P11" s="187"/>
      <c r="Q11" s="34"/>
      <c r="R11" s="43"/>
    </row>
    <row r="12" spans="1:18" s="35" customFormat="1" x14ac:dyDescent="0.3">
      <c r="A12" s="62"/>
      <c r="B12" s="62"/>
      <c r="C12" s="57" t="s">
        <v>134</v>
      </c>
      <c r="D12" s="31" t="s">
        <v>110</v>
      </c>
      <c r="E12" s="43"/>
      <c r="F12" s="42" t="s">
        <v>409</v>
      </c>
      <c r="G12" s="167"/>
      <c r="H12" s="160"/>
      <c r="I12" s="160"/>
      <c r="J12" s="160"/>
      <c r="K12" s="168"/>
      <c r="L12" s="58"/>
      <c r="M12" s="94"/>
      <c r="N12" s="168"/>
      <c r="O12" s="187"/>
      <c r="P12" s="187"/>
      <c r="Q12" s="34"/>
      <c r="R12" s="43"/>
    </row>
    <row r="13" spans="1:18" s="35" customFormat="1" x14ac:dyDescent="0.3">
      <c r="A13" s="62"/>
      <c r="B13" s="62"/>
      <c r="C13" s="57" t="s">
        <v>135</v>
      </c>
      <c r="D13" s="28" t="s">
        <v>111</v>
      </c>
      <c r="E13" s="43"/>
      <c r="F13" s="42" t="s">
        <v>409</v>
      </c>
      <c r="G13" s="167"/>
      <c r="H13" s="160"/>
      <c r="I13" s="160"/>
      <c r="J13" s="160"/>
      <c r="K13" s="168"/>
      <c r="L13" s="58"/>
      <c r="M13" s="94"/>
      <c r="N13" s="168"/>
      <c r="O13" s="187"/>
      <c r="P13" s="187"/>
      <c r="Q13" s="34"/>
      <c r="R13" s="43"/>
    </row>
    <row r="14" spans="1:18" s="35" customFormat="1" x14ac:dyDescent="0.3">
      <c r="A14" s="62"/>
      <c r="B14" s="62"/>
      <c r="C14" s="57" t="s">
        <v>136</v>
      </c>
      <c r="D14" s="28" t="s">
        <v>112</v>
      </c>
      <c r="E14" s="43"/>
      <c r="F14" s="42" t="s">
        <v>409</v>
      </c>
      <c r="G14" s="167"/>
      <c r="H14" s="160"/>
      <c r="I14" s="160"/>
      <c r="J14" s="160"/>
      <c r="K14" s="168"/>
      <c r="L14" s="58"/>
      <c r="M14" s="94"/>
      <c r="N14" s="168"/>
      <c r="O14" s="187"/>
      <c r="P14" s="187"/>
      <c r="Q14" s="34"/>
      <c r="R14" s="43"/>
    </row>
    <row r="15" spans="1:18" s="35" customFormat="1" x14ac:dyDescent="0.3">
      <c r="A15" s="62"/>
      <c r="B15" s="62"/>
      <c r="C15" s="57" t="s">
        <v>217</v>
      </c>
      <c r="D15" s="28" t="s">
        <v>113</v>
      </c>
      <c r="E15" s="43"/>
      <c r="F15" s="42" t="s">
        <v>409</v>
      </c>
      <c r="G15" s="167"/>
      <c r="H15" s="160"/>
      <c r="I15" s="160"/>
      <c r="J15" s="160"/>
      <c r="K15" s="168"/>
      <c r="L15" s="58"/>
      <c r="M15" s="94"/>
      <c r="N15" s="168"/>
      <c r="O15" s="187"/>
      <c r="P15" s="187"/>
      <c r="Q15" s="34"/>
      <c r="R15" s="43"/>
    </row>
    <row r="16" spans="1:18" s="35" customFormat="1" x14ac:dyDescent="0.3">
      <c r="A16" s="62"/>
      <c r="B16" s="62"/>
      <c r="C16" s="57" t="s">
        <v>218</v>
      </c>
      <c r="D16" s="28" t="s">
        <v>114</v>
      </c>
      <c r="E16" s="43"/>
      <c r="F16" s="42" t="s">
        <v>409</v>
      </c>
      <c r="G16" s="167"/>
      <c r="H16" s="160"/>
      <c r="I16" s="160"/>
      <c r="J16" s="160"/>
      <c r="K16" s="168"/>
      <c r="L16" s="58"/>
      <c r="M16" s="94"/>
      <c r="N16" s="168"/>
      <c r="O16" s="187"/>
      <c r="P16" s="187"/>
      <c r="Q16" s="34"/>
      <c r="R16" s="43"/>
    </row>
    <row r="17" spans="1:18" s="35" customFormat="1" x14ac:dyDescent="0.3">
      <c r="A17" s="62"/>
      <c r="B17" s="62"/>
      <c r="C17" s="57" t="s">
        <v>219</v>
      </c>
      <c r="D17" s="28" t="s">
        <v>115</v>
      </c>
      <c r="E17" s="43"/>
      <c r="F17" s="42" t="s">
        <v>409</v>
      </c>
      <c r="G17" s="167"/>
      <c r="H17" s="160"/>
      <c r="I17" s="160"/>
      <c r="J17" s="160"/>
      <c r="K17" s="168"/>
      <c r="L17" s="58"/>
      <c r="M17" s="94"/>
      <c r="N17" s="168"/>
      <c r="O17" s="187"/>
      <c r="P17" s="187"/>
      <c r="Q17" s="34"/>
      <c r="R17" s="43"/>
    </row>
    <row r="18" spans="1:18" s="35" customFormat="1" x14ac:dyDescent="0.3">
      <c r="A18" s="62"/>
      <c r="B18" s="62"/>
      <c r="C18" s="57" t="s">
        <v>220</v>
      </c>
      <c r="D18" s="37" t="s">
        <v>265</v>
      </c>
      <c r="E18" s="43"/>
      <c r="F18" s="42" t="s">
        <v>409</v>
      </c>
      <c r="G18" s="167"/>
      <c r="H18" s="160"/>
      <c r="I18" s="160"/>
      <c r="J18" s="160"/>
      <c r="K18" s="168"/>
      <c r="L18" s="58"/>
      <c r="M18" s="94"/>
      <c r="N18" s="168"/>
      <c r="O18" s="187"/>
      <c r="P18" s="187"/>
      <c r="Q18" s="34"/>
      <c r="R18" s="43"/>
    </row>
    <row r="19" spans="1:18" s="35" customFormat="1" x14ac:dyDescent="0.3">
      <c r="A19" s="62"/>
      <c r="B19" s="62"/>
      <c r="C19" s="57" t="s">
        <v>221</v>
      </c>
      <c r="D19" s="37" t="s">
        <v>266</v>
      </c>
      <c r="E19" s="43"/>
      <c r="F19" s="42" t="s">
        <v>409</v>
      </c>
      <c r="G19" s="167"/>
      <c r="H19" s="160"/>
      <c r="I19" s="160"/>
      <c r="J19" s="160"/>
      <c r="K19" s="168"/>
      <c r="L19" s="58"/>
      <c r="M19" s="94"/>
      <c r="N19" s="168"/>
      <c r="O19" s="187"/>
      <c r="P19" s="187"/>
      <c r="Q19" s="34"/>
      <c r="R19" s="43"/>
    </row>
    <row r="20" spans="1:18" s="35" customFormat="1" x14ac:dyDescent="0.3">
      <c r="A20" s="62"/>
      <c r="B20" s="62"/>
      <c r="C20" s="57" t="s">
        <v>222</v>
      </c>
      <c r="D20" s="37" t="s">
        <v>267</v>
      </c>
      <c r="E20" s="43"/>
      <c r="F20" s="42" t="s">
        <v>409</v>
      </c>
      <c r="G20" s="167"/>
      <c r="H20" s="160"/>
      <c r="I20" s="160"/>
      <c r="J20" s="160"/>
      <c r="K20" s="168"/>
      <c r="L20" s="58"/>
      <c r="M20" s="94"/>
      <c r="N20" s="168"/>
      <c r="O20" s="187"/>
      <c r="P20" s="187"/>
      <c r="Q20" s="34"/>
      <c r="R20" s="43"/>
    </row>
    <row r="21" spans="1:18" s="35" customFormat="1" x14ac:dyDescent="0.3">
      <c r="A21" s="62"/>
      <c r="B21" s="62"/>
      <c r="C21" s="57" t="s">
        <v>223</v>
      </c>
      <c r="D21" s="37" t="s">
        <v>268</v>
      </c>
      <c r="E21" s="43"/>
      <c r="F21" s="42" t="s">
        <v>409</v>
      </c>
      <c r="G21" s="167"/>
      <c r="H21" s="160"/>
      <c r="I21" s="160"/>
      <c r="J21" s="160"/>
      <c r="K21" s="168"/>
      <c r="L21" s="58"/>
      <c r="M21" s="94"/>
      <c r="N21" s="168"/>
      <c r="O21" s="187"/>
      <c r="P21" s="187"/>
      <c r="Q21" s="34"/>
      <c r="R21" s="43"/>
    </row>
    <row r="22" spans="1:18" s="35" customFormat="1" x14ac:dyDescent="0.3">
      <c r="A22" s="62"/>
      <c r="B22" s="62"/>
      <c r="C22" s="57" t="s">
        <v>224</v>
      </c>
      <c r="D22" s="37" t="s">
        <v>269</v>
      </c>
      <c r="E22" s="43"/>
      <c r="F22" s="42" t="s">
        <v>409</v>
      </c>
      <c r="G22" s="167"/>
      <c r="H22" s="160"/>
      <c r="I22" s="160"/>
      <c r="J22" s="160"/>
      <c r="K22" s="168"/>
      <c r="L22" s="58"/>
      <c r="M22" s="94"/>
      <c r="N22" s="168"/>
      <c r="O22" s="187"/>
      <c r="P22" s="187"/>
      <c r="Q22" s="34"/>
      <c r="R22" s="43"/>
    </row>
    <row r="23" spans="1:18" s="35" customFormat="1" x14ac:dyDescent="0.3">
      <c r="A23" s="62"/>
      <c r="B23" s="62"/>
      <c r="C23" s="57" t="s">
        <v>274</v>
      </c>
      <c r="D23" s="37" t="s">
        <v>270</v>
      </c>
      <c r="E23" s="43"/>
      <c r="F23" s="42" t="s">
        <v>409</v>
      </c>
      <c r="G23" s="167"/>
      <c r="H23" s="160"/>
      <c r="I23" s="160"/>
      <c r="J23" s="160"/>
      <c r="K23" s="168"/>
      <c r="L23" s="58"/>
      <c r="M23" s="94"/>
      <c r="N23" s="168"/>
      <c r="O23" s="187"/>
      <c r="P23" s="187"/>
      <c r="Q23" s="34"/>
      <c r="R23" s="43"/>
    </row>
    <row r="24" spans="1:18" s="35" customFormat="1" x14ac:dyDescent="0.3">
      <c r="A24" s="62"/>
      <c r="B24" s="62"/>
      <c r="C24" s="57" t="s">
        <v>275</v>
      </c>
      <c r="D24" s="37" t="s">
        <v>271</v>
      </c>
      <c r="E24" s="43"/>
      <c r="F24" s="42" t="s">
        <v>409</v>
      </c>
      <c r="G24" s="167"/>
      <c r="H24" s="160"/>
      <c r="I24" s="160"/>
      <c r="J24" s="160"/>
      <c r="K24" s="168"/>
      <c r="L24" s="58"/>
      <c r="M24" s="94"/>
      <c r="N24" s="168"/>
      <c r="O24" s="187"/>
      <c r="P24" s="187"/>
      <c r="Q24" s="34"/>
      <c r="R24" s="43"/>
    </row>
    <row r="25" spans="1:18" s="35" customFormat="1" x14ac:dyDescent="0.3">
      <c r="A25" s="62"/>
      <c r="B25" s="62"/>
      <c r="C25" s="57" t="s">
        <v>276</v>
      </c>
      <c r="D25" s="37" t="s">
        <v>272</v>
      </c>
      <c r="E25" s="43"/>
      <c r="F25" s="42" t="s">
        <v>409</v>
      </c>
      <c r="G25" s="167"/>
      <c r="H25" s="160"/>
      <c r="I25" s="160"/>
      <c r="J25" s="160"/>
      <c r="K25" s="168"/>
      <c r="L25" s="58"/>
      <c r="M25" s="94"/>
      <c r="N25" s="168"/>
      <c r="O25" s="187"/>
      <c r="P25" s="187"/>
      <c r="Q25" s="34"/>
      <c r="R25" s="43"/>
    </row>
    <row r="26" spans="1:18" s="35" customFormat="1" x14ac:dyDescent="0.3">
      <c r="A26" s="62"/>
      <c r="B26" s="62"/>
      <c r="C26" s="57" t="s">
        <v>277</v>
      </c>
      <c r="D26" s="38" t="s">
        <v>273</v>
      </c>
      <c r="E26" s="43"/>
      <c r="F26" s="42" t="s">
        <v>409</v>
      </c>
      <c r="G26" s="167"/>
      <c r="H26" s="160"/>
      <c r="I26" s="160"/>
      <c r="J26" s="160"/>
      <c r="K26" s="168"/>
      <c r="L26" s="58"/>
      <c r="M26" s="94"/>
      <c r="N26" s="168"/>
      <c r="O26" s="187"/>
      <c r="P26" s="187"/>
      <c r="Q26" s="34"/>
      <c r="R26" s="43"/>
    </row>
    <row r="27" spans="1:18" s="35" customFormat="1" x14ac:dyDescent="0.3">
      <c r="A27" s="62"/>
      <c r="B27" s="62"/>
      <c r="C27" s="57" t="s">
        <v>278</v>
      </c>
      <c r="D27" s="28" t="s">
        <v>282</v>
      </c>
      <c r="E27" s="43"/>
      <c r="F27" s="42" t="s">
        <v>409</v>
      </c>
      <c r="G27" s="167"/>
      <c r="H27" s="160"/>
      <c r="I27" s="160"/>
      <c r="J27" s="160"/>
      <c r="K27" s="168"/>
      <c r="L27" s="58"/>
      <c r="M27" s="94"/>
      <c r="N27" s="168"/>
      <c r="O27" s="187"/>
      <c r="P27" s="187"/>
      <c r="Q27" s="34"/>
      <c r="R27" s="43"/>
    </row>
    <row r="28" spans="1:18" s="35" customFormat="1" x14ac:dyDescent="0.3">
      <c r="A28" s="62"/>
      <c r="B28" s="62"/>
      <c r="C28" s="57" t="s">
        <v>279</v>
      </c>
      <c r="D28" s="28" t="s">
        <v>283</v>
      </c>
      <c r="E28" s="43"/>
      <c r="F28" s="42" t="s">
        <v>409</v>
      </c>
      <c r="G28" s="167"/>
      <c r="H28" s="160"/>
      <c r="I28" s="160"/>
      <c r="J28" s="160"/>
      <c r="K28" s="168"/>
      <c r="L28" s="58"/>
      <c r="M28" s="94"/>
      <c r="N28" s="168"/>
      <c r="O28" s="187"/>
      <c r="P28" s="187"/>
      <c r="Q28" s="34"/>
      <c r="R28" s="43"/>
    </row>
    <row r="29" spans="1:18" s="35" customFormat="1" x14ac:dyDescent="0.3">
      <c r="A29" s="62"/>
      <c r="B29" s="62"/>
      <c r="C29" s="63" t="s">
        <v>280</v>
      </c>
      <c r="D29" s="29" t="s">
        <v>410</v>
      </c>
      <c r="E29" s="43"/>
      <c r="F29" s="42" t="s">
        <v>408</v>
      </c>
      <c r="G29" s="167"/>
      <c r="H29" s="160"/>
      <c r="I29" s="160"/>
      <c r="J29" s="160"/>
      <c r="K29" s="168"/>
      <c r="L29" s="58"/>
      <c r="M29" s="94"/>
      <c r="N29" s="168"/>
      <c r="O29" s="187"/>
      <c r="P29" s="187"/>
      <c r="Q29" s="34"/>
      <c r="R29" s="43"/>
    </row>
    <row r="30" spans="1:18" s="35" customFormat="1" x14ac:dyDescent="0.3">
      <c r="A30" s="64" t="s">
        <v>48</v>
      </c>
      <c r="B30" s="57" t="s">
        <v>91</v>
      </c>
      <c r="C30" s="32"/>
      <c r="D30" s="32"/>
      <c r="E30" s="32"/>
      <c r="F30" s="146"/>
      <c r="G30" s="160"/>
      <c r="H30" s="60"/>
      <c r="I30" s="61"/>
      <c r="J30" s="61"/>
      <c r="K30" s="61"/>
      <c r="L30" s="61"/>
      <c r="M30" s="61"/>
      <c r="N30" s="61"/>
      <c r="O30" s="61"/>
      <c r="P30" s="61"/>
      <c r="Q30" s="61"/>
      <c r="R30" s="43"/>
    </row>
    <row r="31" spans="1:18" s="35" customFormat="1" x14ac:dyDescent="0.3">
      <c r="A31" s="65"/>
      <c r="B31" s="66"/>
      <c r="C31" s="57" t="s">
        <v>116</v>
      </c>
      <c r="D31" s="64" t="s">
        <v>45</v>
      </c>
      <c r="E31" s="53"/>
      <c r="F31" s="42" t="s">
        <v>408</v>
      </c>
      <c r="G31" s="169"/>
      <c r="H31" s="160"/>
      <c r="I31" s="160"/>
      <c r="J31" s="145"/>
      <c r="K31" s="168"/>
      <c r="L31" s="58"/>
      <c r="M31" s="158"/>
      <c r="N31" s="170"/>
      <c r="O31" s="187"/>
      <c r="P31" s="187"/>
      <c r="Q31" s="67"/>
      <c r="R31" s="43"/>
    </row>
    <row r="32" spans="1:18" s="35" customFormat="1" x14ac:dyDescent="0.3">
      <c r="A32" s="68"/>
      <c r="B32" s="69"/>
      <c r="C32" s="57" t="s">
        <v>117</v>
      </c>
      <c r="D32" s="64" t="s">
        <v>73</v>
      </c>
      <c r="E32" s="53"/>
      <c r="F32" s="42" t="s">
        <v>408</v>
      </c>
      <c r="G32" s="169"/>
      <c r="H32" s="160"/>
      <c r="I32" s="160"/>
      <c r="J32" s="145"/>
      <c r="K32" s="170"/>
      <c r="L32" s="41"/>
      <c r="M32" s="158"/>
      <c r="N32" s="170"/>
      <c r="O32" s="187"/>
      <c r="P32" s="187"/>
      <c r="Q32" s="67"/>
      <c r="R32" s="43"/>
    </row>
    <row r="33" spans="1:18" s="70" customFormat="1" x14ac:dyDescent="0.3">
      <c r="A33" s="68"/>
      <c r="B33" s="69"/>
      <c r="C33" s="57" t="s">
        <v>118</v>
      </c>
      <c r="D33" s="64" t="s">
        <v>46</v>
      </c>
      <c r="E33" s="53"/>
      <c r="F33" s="42" t="s">
        <v>408</v>
      </c>
      <c r="G33" s="169"/>
      <c r="H33" s="160"/>
      <c r="I33" s="160"/>
      <c r="J33" s="145"/>
      <c r="K33" s="170"/>
      <c r="L33" s="41"/>
      <c r="M33" s="158"/>
      <c r="N33" s="170"/>
      <c r="O33" s="187"/>
      <c r="P33" s="187"/>
      <c r="Q33" s="67"/>
      <c r="R33" s="43"/>
    </row>
    <row r="34" spans="1:18" s="70" customFormat="1" x14ac:dyDescent="0.3">
      <c r="A34" s="68"/>
      <c r="B34" s="69"/>
      <c r="C34" s="57" t="s">
        <v>119</v>
      </c>
      <c r="D34" s="64" t="s">
        <v>47</v>
      </c>
      <c r="E34" s="53"/>
      <c r="F34" s="42" t="s">
        <v>408</v>
      </c>
      <c r="G34" s="169"/>
      <c r="H34" s="160"/>
      <c r="I34" s="160"/>
      <c r="J34" s="145"/>
      <c r="K34" s="170"/>
      <c r="L34" s="41"/>
      <c r="M34" s="158"/>
      <c r="N34" s="170"/>
      <c r="O34" s="187"/>
      <c r="P34" s="187"/>
      <c r="Q34" s="67"/>
      <c r="R34" s="43"/>
    </row>
    <row r="35" spans="1:18" s="70" customFormat="1" x14ac:dyDescent="0.3">
      <c r="A35" s="68"/>
      <c r="B35" s="69"/>
      <c r="C35" s="57" t="s">
        <v>120</v>
      </c>
      <c r="D35" s="64" t="s">
        <v>49</v>
      </c>
      <c r="E35" s="53"/>
      <c r="F35" s="42" t="s">
        <v>409</v>
      </c>
      <c r="G35" s="169"/>
      <c r="H35" s="160"/>
      <c r="I35" s="160"/>
      <c r="J35" s="158"/>
      <c r="K35" s="171"/>
      <c r="L35" s="41"/>
      <c r="M35" s="158"/>
      <c r="N35" s="170"/>
      <c r="O35" s="187"/>
      <c r="P35" s="187"/>
      <c r="Q35" s="67"/>
      <c r="R35" s="43"/>
    </row>
    <row r="36" spans="1:18" s="70" customFormat="1" x14ac:dyDescent="0.3">
      <c r="A36" s="68"/>
      <c r="B36" s="69"/>
      <c r="C36" s="57" t="s">
        <v>121</v>
      </c>
      <c r="D36" s="64" t="s">
        <v>50</v>
      </c>
      <c r="E36" s="53"/>
      <c r="F36" s="42" t="s">
        <v>409</v>
      </c>
      <c r="G36" s="169"/>
      <c r="H36" s="160"/>
      <c r="I36" s="160"/>
      <c r="J36" s="158"/>
      <c r="K36" s="171"/>
      <c r="L36" s="41"/>
      <c r="M36" s="158"/>
      <c r="N36" s="170"/>
      <c r="O36" s="187"/>
      <c r="P36" s="187"/>
      <c r="Q36" s="67"/>
      <c r="R36" s="43"/>
    </row>
    <row r="37" spans="1:18" s="70" customFormat="1" x14ac:dyDescent="0.3">
      <c r="A37" s="68"/>
      <c r="B37" s="69"/>
      <c r="C37" s="57" t="s">
        <v>122</v>
      </c>
      <c r="D37" s="64" t="s">
        <v>51</v>
      </c>
      <c r="E37" s="53"/>
      <c r="F37" s="42" t="s">
        <v>409</v>
      </c>
      <c r="G37" s="169"/>
      <c r="H37" s="160"/>
      <c r="I37" s="160"/>
      <c r="J37" s="158"/>
      <c r="K37" s="171"/>
      <c r="L37" s="41"/>
      <c r="M37" s="158"/>
      <c r="N37" s="170"/>
      <c r="O37" s="187"/>
      <c r="P37" s="187"/>
      <c r="Q37" s="67"/>
      <c r="R37" s="43"/>
    </row>
    <row r="38" spans="1:18" s="70" customFormat="1" x14ac:dyDescent="0.3">
      <c r="A38" s="68"/>
      <c r="B38" s="69"/>
      <c r="C38" s="57" t="s">
        <v>123</v>
      </c>
      <c r="D38" s="64" t="s">
        <v>52</v>
      </c>
      <c r="E38" s="53"/>
      <c r="F38" s="42" t="s">
        <v>409</v>
      </c>
      <c r="G38" s="169"/>
      <c r="H38" s="160"/>
      <c r="I38" s="160"/>
      <c r="J38" s="158"/>
      <c r="K38" s="171"/>
      <c r="L38" s="41"/>
      <c r="M38" s="158"/>
      <c r="N38" s="170"/>
      <c r="O38" s="187"/>
      <c r="P38" s="187"/>
      <c r="Q38" s="67"/>
      <c r="R38" s="43"/>
    </row>
    <row r="39" spans="1:18" s="70" customFormat="1" x14ac:dyDescent="0.3">
      <c r="A39" s="68"/>
      <c r="B39" s="69"/>
      <c r="C39" s="57" t="s">
        <v>225</v>
      </c>
      <c r="D39" s="39" t="s">
        <v>124</v>
      </c>
      <c r="E39" s="53"/>
      <c r="F39" s="42" t="s">
        <v>409</v>
      </c>
      <c r="G39" s="169"/>
      <c r="H39" s="160"/>
      <c r="I39" s="160"/>
      <c r="J39" s="158"/>
      <c r="K39" s="171"/>
      <c r="L39" s="41"/>
      <c r="M39" s="158"/>
      <c r="N39" s="170"/>
      <c r="O39" s="187"/>
      <c r="P39" s="187"/>
      <c r="Q39" s="67"/>
      <c r="R39" s="43"/>
    </row>
    <row r="40" spans="1:18" s="70" customFormat="1" x14ac:dyDescent="0.3">
      <c r="A40" s="68"/>
      <c r="B40" s="69"/>
      <c r="C40" s="57" t="s">
        <v>226</v>
      </c>
      <c r="D40" s="40" t="s">
        <v>281</v>
      </c>
      <c r="E40" s="53"/>
      <c r="F40" s="42" t="s">
        <v>409</v>
      </c>
      <c r="G40" s="169"/>
      <c r="H40" s="160"/>
      <c r="I40" s="160"/>
      <c r="J40" s="158"/>
      <c r="K40" s="171"/>
      <c r="L40" s="41"/>
      <c r="M40" s="158"/>
      <c r="N40" s="170"/>
      <c r="O40" s="187"/>
      <c r="P40" s="187"/>
      <c r="Q40" s="67"/>
      <c r="R40" s="43"/>
    </row>
    <row r="41" spans="1:18" s="70" customFormat="1" x14ac:dyDescent="0.3">
      <c r="A41" s="68"/>
      <c r="B41" s="69"/>
      <c r="C41" s="57" t="s">
        <v>227</v>
      </c>
      <c r="D41" s="39" t="s">
        <v>302</v>
      </c>
      <c r="E41" s="53"/>
      <c r="F41" s="42" t="s">
        <v>409</v>
      </c>
      <c r="G41" s="169"/>
      <c r="H41" s="160"/>
      <c r="I41" s="160"/>
      <c r="J41" s="158"/>
      <c r="K41" s="171"/>
      <c r="L41" s="41"/>
      <c r="M41" s="158"/>
      <c r="N41" s="170"/>
      <c r="O41" s="187"/>
      <c r="P41" s="187"/>
      <c r="Q41" s="67"/>
      <c r="R41" s="43"/>
    </row>
    <row r="42" spans="1:18" s="70" customFormat="1" x14ac:dyDescent="0.3">
      <c r="A42" s="68"/>
      <c r="B42" s="69"/>
      <c r="C42" s="57" t="s">
        <v>228</v>
      </c>
      <c r="D42" s="39" t="s">
        <v>303</v>
      </c>
      <c r="E42" s="53"/>
      <c r="F42" s="42" t="s">
        <v>409</v>
      </c>
      <c r="G42" s="169"/>
      <c r="H42" s="160"/>
      <c r="I42" s="160"/>
      <c r="J42" s="158"/>
      <c r="K42" s="171"/>
      <c r="L42" s="41"/>
      <c r="M42" s="158"/>
      <c r="N42" s="170"/>
      <c r="O42" s="187"/>
      <c r="P42" s="187"/>
      <c r="Q42" s="67"/>
      <c r="R42" s="43"/>
    </row>
    <row r="43" spans="1:18" s="70" customFormat="1" x14ac:dyDescent="0.3">
      <c r="A43" s="68"/>
      <c r="B43" s="69"/>
      <c r="C43" s="57" t="s">
        <v>229</v>
      </c>
      <c r="D43" s="39" t="s">
        <v>304</v>
      </c>
      <c r="E43" s="53"/>
      <c r="F43" s="42" t="s">
        <v>409</v>
      </c>
      <c r="G43" s="169"/>
      <c r="H43" s="160"/>
      <c r="I43" s="160"/>
      <c r="J43" s="158"/>
      <c r="K43" s="171"/>
      <c r="L43" s="41"/>
      <c r="M43" s="158"/>
      <c r="N43" s="170"/>
      <c r="O43" s="187"/>
      <c r="P43" s="187"/>
      <c r="Q43" s="67"/>
      <c r="R43" s="43"/>
    </row>
    <row r="44" spans="1:18" s="70" customFormat="1" x14ac:dyDescent="0.3">
      <c r="A44" s="68"/>
      <c r="B44" s="69"/>
      <c r="C44" s="57" t="s">
        <v>307</v>
      </c>
      <c r="D44" s="39" t="s">
        <v>305</v>
      </c>
      <c r="E44" s="71"/>
      <c r="F44" s="42" t="s">
        <v>409</v>
      </c>
      <c r="G44" s="169"/>
      <c r="H44" s="160"/>
      <c r="I44" s="160"/>
      <c r="J44" s="158"/>
      <c r="K44" s="171"/>
      <c r="L44" s="41"/>
      <c r="M44" s="158"/>
      <c r="N44" s="170"/>
      <c r="O44" s="187"/>
      <c r="P44" s="187"/>
      <c r="Q44" s="67"/>
      <c r="R44" s="43"/>
    </row>
    <row r="45" spans="1:18" s="70" customFormat="1" x14ac:dyDescent="0.3">
      <c r="A45" s="72"/>
      <c r="B45" s="73"/>
      <c r="C45" s="57" t="s">
        <v>308</v>
      </c>
      <c r="D45" s="39" t="s">
        <v>306</v>
      </c>
      <c r="E45" s="71"/>
      <c r="F45" s="42" t="s">
        <v>409</v>
      </c>
      <c r="G45" s="169"/>
      <c r="H45" s="160"/>
      <c r="I45" s="160"/>
      <c r="J45" s="158"/>
      <c r="K45" s="171"/>
      <c r="L45" s="41"/>
      <c r="M45" s="158"/>
      <c r="N45" s="170"/>
      <c r="O45" s="187"/>
      <c r="P45" s="187"/>
      <c r="Q45" s="67"/>
      <c r="R45" s="43"/>
    </row>
    <row r="46" spans="1:18" x14ac:dyDescent="0.3">
      <c r="A46" s="57" t="s">
        <v>10</v>
      </c>
      <c r="B46" s="57" t="s">
        <v>92</v>
      </c>
      <c r="C46" s="32"/>
      <c r="D46" s="32"/>
      <c r="E46" s="32"/>
      <c r="F46" s="146"/>
      <c r="G46" s="160"/>
      <c r="H46" s="60"/>
      <c r="I46" s="61"/>
      <c r="J46" s="61"/>
      <c r="K46" s="61"/>
      <c r="L46" s="61"/>
      <c r="M46" s="61"/>
      <c r="N46" s="61"/>
      <c r="O46" s="61"/>
      <c r="P46" s="61"/>
      <c r="Q46" s="61"/>
      <c r="R46" s="43"/>
    </row>
    <row r="47" spans="1:18" s="35" customFormat="1" x14ac:dyDescent="0.3">
      <c r="A47" s="151" t="s">
        <v>878</v>
      </c>
      <c r="B47" s="75"/>
      <c r="C47" s="57" t="s">
        <v>137</v>
      </c>
      <c r="D47" s="28" t="s">
        <v>23</v>
      </c>
      <c r="E47" s="41"/>
      <c r="F47" s="76" t="s">
        <v>409</v>
      </c>
      <c r="G47" s="169"/>
      <c r="H47" s="160"/>
      <c r="I47" s="160"/>
      <c r="J47" s="160"/>
      <c r="K47" s="168"/>
      <c r="L47" s="41"/>
      <c r="M47" s="94"/>
      <c r="N47" s="168"/>
      <c r="O47" s="188"/>
      <c r="P47" s="189"/>
      <c r="Q47" s="34"/>
      <c r="R47" s="43"/>
    </row>
    <row r="48" spans="1:18" s="35" customFormat="1" x14ac:dyDescent="0.3">
      <c r="A48" s="77"/>
      <c r="B48" s="78"/>
      <c r="C48" s="57" t="s">
        <v>138</v>
      </c>
      <c r="D48" s="70" t="s">
        <v>24</v>
      </c>
      <c r="E48" s="41"/>
      <c r="F48" s="76" t="s">
        <v>409</v>
      </c>
      <c r="G48" s="169"/>
      <c r="H48" s="160"/>
      <c r="I48" s="160"/>
      <c r="J48" s="160"/>
      <c r="K48" s="168"/>
      <c r="L48" s="41"/>
      <c r="M48" s="94"/>
      <c r="N48" s="168"/>
      <c r="O48" s="188"/>
      <c r="P48" s="189"/>
      <c r="Q48" s="67"/>
      <c r="R48" s="43"/>
    </row>
    <row r="49" spans="1:18" s="35" customFormat="1" x14ac:dyDescent="0.3">
      <c r="A49" s="79"/>
      <c r="B49" s="80"/>
      <c r="C49" s="57" t="s">
        <v>139</v>
      </c>
      <c r="D49" s="28" t="s">
        <v>284</v>
      </c>
      <c r="E49" s="43"/>
      <c r="F49" s="42" t="s">
        <v>409</v>
      </c>
      <c r="G49" s="169"/>
      <c r="H49" s="160"/>
      <c r="I49" s="160"/>
      <c r="J49" s="160"/>
      <c r="K49" s="172"/>
      <c r="L49" s="41"/>
      <c r="M49" s="94"/>
      <c r="N49" s="168"/>
      <c r="O49" s="188"/>
      <c r="P49" s="189"/>
      <c r="Q49" s="67"/>
      <c r="R49" s="43"/>
    </row>
    <row r="50" spans="1:18" s="35" customFormat="1" x14ac:dyDescent="0.3">
      <c r="A50" s="57" t="s">
        <v>285</v>
      </c>
      <c r="B50" s="57" t="s">
        <v>93</v>
      </c>
      <c r="C50" s="32"/>
      <c r="D50" s="32"/>
      <c r="E50" s="32"/>
      <c r="F50" s="146"/>
      <c r="G50" s="160"/>
      <c r="H50" s="60"/>
      <c r="I50" s="61"/>
      <c r="J50" s="61"/>
      <c r="K50" s="61"/>
      <c r="L50" s="61"/>
      <c r="M50" s="61"/>
      <c r="N50" s="61"/>
      <c r="O50" s="61"/>
      <c r="P50" s="61"/>
      <c r="Q50" s="61"/>
      <c r="R50" s="43"/>
    </row>
    <row r="51" spans="1:18" s="35" customFormat="1" x14ac:dyDescent="0.3">
      <c r="A51" s="74"/>
      <c r="B51" s="75"/>
      <c r="C51" s="57" t="s">
        <v>140</v>
      </c>
      <c r="D51" s="22" t="s">
        <v>33</v>
      </c>
      <c r="E51" s="41"/>
      <c r="F51" s="76" t="s">
        <v>409</v>
      </c>
      <c r="G51" s="169"/>
      <c r="H51" s="160"/>
      <c r="I51" s="160"/>
      <c r="J51" s="160"/>
      <c r="K51" s="172"/>
      <c r="L51" s="41"/>
      <c r="M51" s="158"/>
      <c r="N51" s="168"/>
      <c r="O51" s="188"/>
      <c r="P51" s="189"/>
      <c r="Q51" s="67"/>
      <c r="R51" s="43"/>
    </row>
    <row r="52" spans="1:18" s="35" customFormat="1" x14ac:dyDescent="0.3">
      <c r="A52" s="77"/>
      <c r="B52" s="78"/>
      <c r="C52" s="57" t="s">
        <v>141</v>
      </c>
      <c r="D52" s="22" t="s">
        <v>34</v>
      </c>
      <c r="E52" s="41"/>
      <c r="F52" s="76" t="s">
        <v>409</v>
      </c>
      <c r="G52" s="169"/>
      <c r="H52" s="160"/>
      <c r="I52" s="160"/>
      <c r="J52" s="160"/>
      <c r="K52" s="171"/>
      <c r="L52" s="41"/>
      <c r="M52" s="158"/>
      <c r="N52" s="168"/>
      <c r="O52" s="188"/>
      <c r="P52" s="189"/>
      <c r="Q52" s="67"/>
      <c r="R52" s="43"/>
    </row>
    <row r="53" spans="1:18" s="35" customFormat="1" x14ac:dyDescent="0.3">
      <c r="A53" s="77"/>
      <c r="B53" s="78"/>
      <c r="C53" s="57" t="s">
        <v>142</v>
      </c>
      <c r="D53" s="22" t="s">
        <v>35</v>
      </c>
      <c r="E53" s="41"/>
      <c r="F53" s="76" t="s">
        <v>409</v>
      </c>
      <c r="G53" s="169"/>
      <c r="H53" s="160"/>
      <c r="I53" s="160"/>
      <c r="J53" s="160"/>
      <c r="K53" s="171"/>
      <c r="L53" s="41"/>
      <c r="M53" s="158"/>
      <c r="N53" s="168"/>
      <c r="O53" s="188"/>
      <c r="P53" s="189"/>
      <c r="Q53" s="67"/>
      <c r="R53" s="43"/>
    </row>
    <row r="54" spans="1:18" s="35" customFormat="1" x14ac:dyDescent="0.3">
      <c r="A54" s="77"/>
      <c r="B54" s="78"/>
      <c r="C54" s="57" t="s">
        <v>143</v>
      </c>
      <c r="D54" s="22" t="s">
        <v>36</v>
      </c>
      <c r="E54" s="41"/>
      <c r="F54" s="76" t="s">
        <v>409</v>
      </c>
      <c r="G54" s="169"/>
      <c r="H54" s="160"/>
      <c r="I54" s="160"/>
      <c r="J54" s="160"/>
      <c r="K54" s="171"/>
      <c r="L54" s="41"/>
      <c r="M54" s="158"/>
      <c r="N54" s="168"/>
      <c r="O54" s="188"/>
      <c r="P54" s="189"/>
      <c r="Q54" s="67"/>
      <c r="R54" s="43"/>
    </row>
    <row r="55" spans="1:18" s="35" customFormat="1" x14ac:dyDescent="0.3">
      <c r="A55" s="77"/>
      <c r="B55" s="78"/>
      <c r="C55" s="57" t="s">
        <v>144</v>
      </c>
      <c r="D55" s="22" t="s">
        <v>77</v>
      </c>
      <c r="E55" s="41"/>
      <c r="F55" s="76" t="s">
        <v>409</v>
      </c>
      <c r="G55" s="169"/>
      <c r="H55" s="160"/>
      <c r="I55" s="160"/>
      <c r="J55" s="160"/>
      <c r="K55" s="171"/>
      <c r="L55" s="41"/>
      <c r="M55" s="158"/>
      <c r="N55" s="168"/>
      <c r="O55" s="188"/>
      <c r="P55" s="189"/>
      <c r="Q55" s="67"/>
      <c r="R55" s="43"/>
    </row>
    <row r="56" spans="1:18" s="35" customFormat="1" x14ac:dyDescent="0.3">
      <c r="A56" s="77"/>
      <c r="B56" s="78"/>
      <c r="C56" s="57" t="s">
        <v>145</v>
      </c>
      <c r="D56" s="22" t="s">
        <v>78</v>
      </c>
      <c r="E56" s="41"/>
      <c r="F56" s="76" t="s">
        <v>409</v>
      </c>
      <c r="G56" s="169"/>
      <c r="H56" s="160"/>
      <c r="I56" s="160"/>
      <c r="J56" s="160"/>
      <c r="K56" s="171"/>
      <c r="L56" s="41"/>
      <c r="M56" s="158"/>
      <c r="N56" s="168"/>
      <c r="O56" s="188"/>
      <c r="P56" s="189"/>
      <c r="Q56" s="67"/>
      <c r="R56" s="43"/>
    </row>
    <row r="57" spans="1:18" s="35" customFormat="1" x14ac:dyDescent="0.3">
      <c r="A57" s="77"/>
      <c r="B57" s="78"/>
      <c r="C57" s="57" t="s">
        <v>146</v>
      </c>
      <c r="D57" s="22" t="s">
        <v>63</v>
      </c>
      <c r="E57" s="41"/>
      <c r="F57" s="76" t="s">
        <v>409</v>
      </c>
      <c r="G57" s="169"/>
      <c r="H57" s="160"/>
      <c r="I57" s="160"/>
      <c r="J57" s="160"/>
      <c r="K57" s="171"/>
      <c r="L57" s="41"/>
      <c r="M57" s="158"/>
      <c r="N57" s="168"/>
      <c r="O57" s="188"/>
      <c r="P57" s="189"/>
      <c r="Q57" s="67"/>
      <c r="R57" s="43"/>
    </row>
    <row r="58" spans="1:18" s="35" customFormat="1" x14ac:dyDescent="0.3">
      <c r="A58" s="77"/>
      <c r="B58" s="78"/>
      <c r="C58" s="57" t="s">
        <v>147</v>
      </c>
      <c r="D58" s="22" t="s">
        <v>76</v>
      </c>
      <c r="E58" s="41"/>
      <c r="F58" s="76" t="s">
        <v>409</v>
      </c>
      <c r="G58" s="169"/>
      <c r="H58" s="160"/>
      <c r="I58" s="160"/>
      <c r="J58" s="160"/>
      <c r="K58" s="171"/>
      <c r="L58" s="41"/>
      <c r="M58" s="158"/>
      <c r="N58" s="168"/>
      <c r="O58" s="188"/>
      <c r="P58" s="189"/>
      <c r="Q58" s="67"/>
      <c r="R58" s="43"/>
    </row>
    <row r="59" spans="1:18" s="35" customFormat="1" x14ac:dyDescent="0.3">
      <c r="A59" s="77"/>
      <c r="B59" s="78"/>
      <c r="C59" s="57" t="s">
        <v>148</v>
      </c>
      <c r="D59" s="22" t="s">
        <v>75</v>
      </c>
      <c r="E59" s="41"/>
      <c r="F59" s="76" t="s">
        <v>409</v>
      </c>
      <c r="G59" s="169"/>
      <c r="H59" s="160"/>
      <c r="I59" s="160"/>
      <c r="J59" s="160"/>
      <c r="K59" s="171"/>
      <c r="L59" s="41"/>
      <c r="M59" s="158"/>
      <c r="N59" s="168"/>
      <c r="O59" s="188"/>
      <c r="P59" s="189"/>
      <c r="Q59" s="67"/>
      <c r="R59" s="43"/>
    </row>
    <row r="60" spans="1:18" s="35" customFormat="1" x14ac:dyDescent="0.3">
      <c r="A60" s="77"/>
      <c r="B60" s="78"/>
      <c r="C60" s="57" t="s">
        <v>149</v>
      </c>
      <c r="D60" s="22" t="s">
        <v>37</v>
      </c>
      <c r="E60" s="41"/>
      <c r="F60" s="76" t="s">
        <v>409</v>
      </c>
      <c r="G60" s="169"/>
      <c r="H60" s="160"/>
      <c r="I60" s="160"/>
      <c r="J60" s="160"/>
      <c r="K60" s="171"/>
      <c r="L60" s="41"/>
      <c r="M60" s="158"/>
      <c r="N60" s="168"/>
      <c r="O60" s="188"/>
      <c r="P60" s="189"/>
      <c r="Q60" s="67"/>
      <c r="R60" s="43"/>
    </row>
    <row r="61" spans="1:18" s="35" customFormat="1" x14ac:dyDescent="0.3">
      <c r="A61" s="77"/>
      <c r="B61" s="78"/>
      <c r="C61" s="57" t="s">
        <v>150</v>
      </c>
      <c r="D61" s="22" t="s">
        <v>79</v>
      </c>
      <c r="E61" s="41"/>
      <c r="F61" s="76" t="s">
        <v>409</v>
      </c>
      <c r="G61" s="169"/>
      <c r="H61" s="160"/>
      <c r="I61" s="160"/>
      <c r="J61" s="160"/>
      <c r="K61" s="171"/>
      <c r="L61" s="41"/>
      <c r="M61" s="158"/>
      <c r="N61" s="168"/>
      <c r="O61" s="188"/>
      <c r="P61" s="189"/>
      <c r="Q61" s="67"/>
      <c r="R61" s="43"/>
    </row>
    <row r="62" spans="1:18" s="35" customFormat="1" x14ac:dyDescent="0.3">
      <c r="A62" s="77"/>
      <c r="B62" s="78"/>
      <c r="C62" s="57" t="s">
        <v>151</v>
      </c>
      <c r="D62" s="22" t="s">
        <v>38</v>
      </c>
      <c r="E62" s="41"/>
      <c r="F62" s="76" t="s">
        <v>409</v>
      </c>
      <c r="G62" s="169"/>
      <c r="H62" s="160"/>
      <c r="I62" s="160"/>
      <c r="J62" s="160"/>
      <c r="K62" s="171"/>
      <c r="L62" s="41"/>
      <c r="M62" s="158"/>
      <c r="N62" s="168"/>
      <c r="O62" s="188"/>
      <c r="P62" s="189"/>
      <c r="Q62" s="67"/>
      <c r="R62" s="43"/>
    </row>
    <row r="63" spans="1:18" s="35" customFormat="1" x14ac:dyDescent="0.3">
      <c r="A63" s="77"/>
      <c r="B63" s="78"/>
      <c r="C63" s="81" t="s">
        <v>287</v>
      </c>
      <c r="D63" s="197" t="s">
        <v>286</v>
      </c>
      <c r="E63" s="71"/>
      <c r="F63" s="76" t="s">
        <v>409</v>
      </c>
      <c r="G63" s="82"/>
      <c r="H63" s="160"/>
      <c r="I63" s="160"/>
      <c r="J63" s="160"/>
      <c r="K63" s="171"/>
      <c r="L63" s="71"/>
      <c r="M63" s="158"/>
      <c r="N63" s="168"/>
      <c r="O63" s="188"/>
      <c r="P63" s="189"/>
      <c r="Q63" s="67"/>
      <c r="R63" s="43"/>
    </row>
    <row r="64" spans="1:18" s="35" customFormat="1" ht="28.8" x14ac:dyDescent="0.3">
      <c r="A64" s="77"/>
      <c r="B64" s="78"/>
      <c r="C64" s="57" t="s">
        <v>411</v>
      </c>
      <c r="D64" s="28" t="s">
        <v>412</v>
      </c>
      <c r="E64" s="43"/>
      <c r="F64" s="42" t="s">
        <v>409</v>
      </c>
      <c r="G64" s="82"/>
      <c r="H64" s="160"/>
      <c r="I64" s="160"/>
      <c r="J64" s="160"/>
      <c r="K64" s="171"/>
      <c r="L64" s="43"/>
      <c r="M64" s="158"/>
      <c r="N64" s="168"/>
      <c r="O64" s="188"/>
      <c r="P64" s="189"/>
      <c r="Q64" s="67"/>
      <c r="R64" s="43"/>
    </row>
    <row r="65" spans="1:18" s="35" customFormat="1" x14ac:dyDescent="0.3">
      <c r="A65" s="37" t="s">
        <v>413</v>
      </c>
      <c r="B65" s="59" t="s">
        <v>94</v>
      </c>
      <c r="C65" s="198"/>
      <c r="D65" s="32"/>
      <c r="E65" s="32"/>
      <c r="F65" s="146"/>
      <c r="G65" s="160"/>
      <c r="H65" s="60"/>
      <c r="I65" s="61"/>
      <c r="J65" s="61"/>
      <c r="K65" s="61"/>
      <c r="L65" s="61"/>
      <c r="M65" s="61"/>
      <c r="N65" s="61"/>
      <c r="O65" s="61"/>
      <c r="P65" s="61"/>
      <c r="Q65" s="61"/>
      <c r="R65" s="43"/>
    </row>
    <row r="66" spans="1:18" s="35" customFormat="1" ht="28.8" x14ac:dyDescent="0.3">
      <c r="A66" s="83" t="s">
        <v>414</v>
      </c>
      <c r="B66" s="84"/>
      <c r="C66" s="59" t="s">
        <v>152</v>
      </c>
      <c r="D66" s="57" t="s">
        <v>415</v>
      </c>
      <c r="E66" s="41"/>
      <c r="F66" s="42" t="s">
        <v>408</v>
      </c>
      <c r="G66" s="85"/>
      <c r="H66" s="160"/>
      <c r="I66" s="160"/>
      <c r="J66" s="160"/>
      <c r="K66" s="168"/>
      <c r="L66" s="41"/>
      <c r="M66" s="158"/>
      <c r="N66" s="168"/>
      <c r="O66" s="188"/>
      <c r="P66" s="189"/>
      <c r="Q66" s="67"/>
      <c r="R66" s="43"/>
    </row>
    <row r="67" spans="1:18" s="35" customFormat="1" x14ac:dyDescent="0.3">
      <c r="A67" s="86"/>
      <c r="B67" s="87"/>
      <c r="C67" s="59" t="s">
        <v>153</v>
      </c>
      <c r="D67" s="57" t="s">
        <v>416</v>
      </c>
      <c r="E67" s="41"/>
      <c r="F67" s="42" t="s">
        <v>408</v>
      </c>
      <c r="G67" s="85"/>
      <c r="H67" s="160"/>
      <c r="I67" s="160"/>
      <c r="J67" s="160"/>
      <c r="K67" s="168"/>
      <c r="L67" s="41"/>
      <c r="M67" s="158"/>
      <c r="N67" s="168"/>
      <c r="O67" s="188"/>
      <c r="P67" s="189"/>
      <c r="Q67" s="67"/>
      <c r="R67" s="43"/>
    </row>
    <row r="68" spans="1:18" s="35" customFormat="1" x14ac:dyDescent="0.3">
      <c r="A68" s="86"/>
      <c r="B68" s="87"/>
      <c r="C68" s="59" t="s">
        <v>154</v>
      </c>
      <c r="D68" s="57" t="s">
        <v>417</v>
      </c>
      <c r="E68" s="41"/>
      <c r="F68" s="42" t="s">
        <v>408</v>
      </c>
      <c r="G68" s="85"/>
      <c r="H68" s="160"/>
      <c r="I68" s="160"/>
      <c r="J68" s="160"/>
      <c r="K68" s="168"/>
      <c r="L68" s="41"/>
      <c r="M68" s="158"/>
      <c r="N68" s="168"/>
      <c r="O68" s="188"/>
      <c r="P68" s="189"/>
      <c r="Q68" s="67"/>
      <c r="R68" s="43"/>
    </row>
    <row r="69" spans="1:18" s="35" customFormat="1" x14ac:dyDescent="0.3">
      <c r="A69" s="86"/>
      <c r="B69" s="87"/>
      <c r="C69" s="59" t="s">
        <v>155</v>
      </c>
      <c r="D69" s="57" t="s">
        <v>418</v>
      </c>
      <c r="E69" s="41"/>
      <c r="F69" s="42" t="s">
        <v>408</v>
      </c>
      <c r="G69" s="85"/>
      <c r="H69" s="160"/>
      <c r="I69" s="160"/>
      <c r="J69" s="160"/>
      <c r="K69" s="168"/>
      <c r="L69" s="41"/>
      <c r="M69" s="158"/>
      <c r="N69" s="168"/>
      <c r="O69" s="188"/>
      <c r="P69" s="189"/>
      <c r="Q69" s="67"/>
      <c r="R69" s="43"/>
    </row>
    <row r="70" spans="1:18" s="35" customFormat="1" x14ac:dyDescent="0.3">
      <c r="A70" s="86"/>
      <c r="B70" s="87"/>
      <c r="C70" s="59" t="s">
        <v>156</v>
      </c>
      <c r="D70" s="57" t="s">
        <v>419</v>
      </c>
      <c r="E70" s="41"/>
      <c r="F70" s="42" t="s">
        <v>408</v>
      </c>
      <c r="G70" s="85"/>
      <c r="H70" s="160"/>
      <c r="I70" s="160"/>
      <c r="J70" s="160"/>
      <c r="K70" s="168"/>
      <c r="L70" s="41"/>
      <c r="M70" s="158"/>
      <c r="N70" s="168"/>
      <c r="O70" s="188"/>
      <c r="P70" s="189"/>
      <c r="Q70" s="67"/>
      <c r="R70" s="43"/>
    </row>
    <row r="71" spans="1:18" s="35" customFormat="1" x14ac:dyDescent="0.3">
      <c r="A71" s="37" t="s">
        <v>420</v>
      </c>
      <c r="B71" s="59" t="s">
        <v>95</v>
      </c>
      <c r="C71" s="88"/>
      <c r="D71" s="32"/>
      <c r="E71" s="32"/>
      <c r="F71" s="146"/>
      <c r="G71" s="160"/>
      <c r="H71" s="60"/>
      <c r="I71" s="61"/>
      <c r="J71" s="61"/>
      <c r="K71" s="61"/>
      <c r="L71" s="61"/>
      <c r="M71" s="61"/>
      <c r="N71" s="61"/>
      <c r="O71" s="61"/>
      <c r="P71" s="61"/>
      <c r="Q71" s="61"/>
      <c r="R71" s="43"/>
    </row>
    <row r="72" spans="1:18" s="35" customFormat="1" x14ac:dyDescent="0.3">
      <c r="A72" s="89"/>
      <c r="B72" s="84"/>
      <c r="C72" s="59" t="s">
        <v>157</v>
      </c>
      <c r="D72" s="57" t="s">
        <v>421</v>
      </c>
      <c r="E72" s="41"/>
      <c r="F72" s="42" t="s">
        <v>408</v>
      </c>
      <c r="G72" s="85"/>
      <c r="H72" s="160"/>
      <c r="I72" s="160"/>
      <c r="J72" s="160"/>
      <c r="K72" s="168"/>
      <c r="L72" s="41"/>
      <c r="M72" s="158"/>
      <c r="N72" s="168"/>
      <c r="O72" s="189"/>
      <c r="P72" s="189"/>
      <c r="Q72" s="67"/>
      <c r="R72" s="43"/>
    </row>
    <row r="73" spans="1:18" s="35" customFormat="1" x14ac:dyDescent="0.3">
      <c r="A73" s="86"/>
      <c r="B73" s="87"/>
      <c r="C73" s="59" t="s">
        <v>158</v>
      </c>
      <c r="D73" s="57" t="s">
        <v>422</v>
      </c>
      <c r="E73" s="41"/>
      <c r="F73" s="42" t="s">
        <v>408</v>
      </c>
      <c r="G73" s="85"/>
      <c r="H73" s="160"/>
      <c r="I73" s="160"/>
      <c r="J73" s="160"/>
      <c r="K73" s="168"/>
      <c r="L73" s="41"/>
      <c r="M73" s="158"/>
      <c r="N73" s="168"/>
      <c r="O73" s="189"/>
      <c r="P73" s="189"/>
      <c r="Q73" s="67"/>
      <c r="R73" s="43"/>
    </row>
    <row r="74" spans="1:18" s="35" customFormat="1" x14ac:dyDescent="0.3">
      <c r="A74" s="86"/>
      <c r="B74" s="87"/>
      <c r="C74" s="59" t="s">
        <v>159</v>
      </c>
      <c r="D74" s="57" t="s">
        <v>423</v>
      </c>
      <c r="E74" s="41"/>
      <c r="F74" s="42" t="s">
        <v>408</v>
      </c>
      <c r="G74" s="85"/>
      <c r="H74" s="160"/>
      <c r="I74" s="160"/>
      <c r="J74" s="160"/>
      <c r="K74" s="168"/>
      <c r="L74" s="41"/>
      <c r="M74" s="158"/>
      <c r="N74" s="168"/>
      <c r="O74" s="189"/>
      <c r="P74" s="189"/>
      <c r="Q74" s="67"/>
      <c r="R74" s="43"/>
    </row>
    <row r="75" spans="1:18" s="35" customFormat="1" x14ac:dyDescent="0.3">
      <c r="A75" s="86"/>
      <c r="B75" s="87"/>
      <c r="C75" s="59" t="s">
        <v>160</v>
      </c>
      <c r="D75" s="57" t="s">
        <v>424</v>
      </c>
      <c r="E75" s="41"/>
      <c r="F75" s="42" t="s">
        <v>408</v>
      </c>
      <c r="G75" s="85"/>
      <c r="H75" s="160"/>
      <c r="I75" s="160"/>
      <c r="J75" s="160"/>
      <c r="K75" s="168"/>
      <c r="L75" s="41"/>
      <c r="M75" s="158"/>
      <c r="N75" s="168"/>
      <c r="O75" s="189"/>
      <c r="P75" s="189"/>
      <c r="Q75" s="67"/>
      <c r="R75" s="43"/>
    </row>
    <row r="76" spans="1:18" s="35" customFormat="1" x14ac:dyDescent="0.3">
      <c r="A76" s="86"/>
      <c r="B76" s="87"/>
      <c r="C76" s="59" t="s">
        <v>161</v>
      </c>
      <c r="D76" s="57" t="s">
        <v>425</v>
      </c>
      <c r="E76" s="41"/>
      <c r="F76" s="42" t="s">
        <v>408</v>
      </c>
      <c r="G76" s="85"/>
      <c r="H76" s="160"/>
      <c r="I76" s="160"/>
      <c r="J76" s="160"/>
      <c r="K76" s="168"/>
      <c r="L76" s="41"/>
      <c r="M76" s="158"/>
      <c r="N76" s="168"/>
      <c r="O76" s="189"/>
      <c r="P76" s="189"/>
      <c r="Q76" s="67"/>
      <c r="R76" s="43"/>
    </row>
    <row r="77" spans="1:18" s="35" customFormat="1" ht="28.8" x14ac:dyDescent="0.3">
      <c r="A77" s="37" t="s">
        <v>426</v>
      </c>
      <c r="B77" s="59" t="s">
        <v>96</v>
      </c>
      <c r="C77" s="88"/>
      <c r="D77" s="32"/>
      <c r="E77" s="32"/>
      <c r="F77" s="146"/>
      <c r="G77" s="160"/>
      <c r="H77" s="60"/>
      <c r="I77" s="61"/>
      <c r="J77" s="61"/>
      <c r="K77" s="61"/>
      <c r="L77" s="61"/>
      <c r="M77" s="61"/>
      <c r="N77" s="61"/>
      <c r="O77" s="61"/>
      <c r="P77" s="61"/>
      <c r="Q77" s="61"/>
      <c r="R77" s="43"/>
    </row>
    <row r="78" spans="1:18" s="35" customFormat="1" x14ac:dyDescent="0.3">
      <c r="A78" s="89"/>
      <c r="B78" s="84"/>
      <c r="C78" s="59" t="s">
        <v>162</v>
      </c>
      <c r="D78" s="28" t="s">
        <v>427</v>
      </c>
      <c r="E78" s="41"/>
      <c r="F78" s="90" t="s">
        <v>408</v>
      </c>
      <c r="G78" s="85"/>
      <c r="H78" s="160"/>
      <c r="I78" s="160"/>
      <c r="J78" s="160"/>
      <c r="K78" s="168"/>
      <c r="L78" s="41"/>
      <c r="M78" s="158"/>
      <c r="N78" s="168"/>
      <c r="O78" s="188"/>
      <c r="P78" s="189"/>
      <c r="Q78" s="67"/>
      <c r="R78" s="43"/>
    </row>
    <row r="79" spans="1:18" s="35" customFormat="1" x14ac:dyDescent="0.3">
      <c r="A79" s="86"/>
      <c r="B79" s="87"/>
      <c r="C79" s="59" t="s">
        <v>163</v>
      </c>
      <c r="D79" s="57" t="s">
        <v>428</v>
      </c>
      <c r="E79" s="41"/>
      <c r="F79" s="42" t="s">
        <v>408</v>
      </c>
      <c r="G79" s="85"/>
      <c r="H79" s="160"/>
      <c r="I79" s="160"/>
      <c r="J79" s="160"/>
      <c r="K79" s="168"/>
      <c r="L79" s="41"/>
      <c r="M79" s="158"/>
      <c r="N79" s="168"/>
      <c r="O79" s="188"/>
      <c r="P79" s="189"/>
      <c r="Q79" s="67"/>
      <c r="R79" s="43"/>
    </row>
    <row r="80" spans="1:18" s="35" customFormat="1" x14ac:dyDescent="0.3">
      <c r="A80" s="86"/>
      <c r="B80" s="87"/>
      <c r="C80" s="59" t="s">
        <v>164</v>
      </c>
      <c r="D80" s="28" t="s">
        <v>429</v>
      </c>
      <c r="E80" s="41"/>
      <c r="F80" s="42" t="s">
        <v>408</v>
      </c>
      <c r="G80" s="85"/>
      <c r="H80" s="160"/>
      <c r="I80" s="160"/>
      <c r="J80" s="160"/>
      <c r="K80" s="168"/>
      <c r="L80" s="41"/>
      <c r="M80" s="158"/>
      <c r="N80" s="168"/>
      <c r="O80" s="188"/>
      <c r="P80" s="189"/>
      <c r="Q80" s="67"/>
      <c r="R80" s="43"/>
    </row>
    <row r="81" spans="1:18" s="35" customFormat="1" x14ac:dyDescent="0.3">
      <c r="A81" s="86"/>
      <c r="B81" s="87"/>
      <c r="C81" s="59" t="s">
        <v>165</v>
      </c>
      <c r="D81" s="57" t="s">
        <v>430</v>
      </c>
      <c r="E81" s="41"/>
      <c r="F81" s="42" t="s">
        <v>408</v>
      </c>
      <c r="G81" s="85"/>
      <c r="H81" s="160"/>
      <c r="I81" s="160"/>
      <c r="J81" s="160"/>
      <c r="K81" s="168"/>
      <c r="L81" s="41"/>
      <c r="M81" s="158"/>
      <c r="N81" s="168"/>
      <c r="O81" s="188"/>
      <c r="P81" s="189"/>
      <c r="Q81" s="67"/>
      <c r="R81" s="43"/>
    </row>
    <row r="82" spans="1:18" s="35" customFormat="1" x14ac:dyDescent="0.3">
      <c r="A82" s="86"/>
      <c r="B82" s="87"/>
      <c r="C82" s="59" t="s">
        <v>166</v>
      </c>
      <c r="D82" s="57" t="s">
        <v>431</v>
      </c>
      <c r="E82" s="41"/>
      <c r="F82" s="42" t="s">
        <v>408</v>
      </c>
      <c r="G82" s="85"/>
      <c r="H82" s="160"/>
      <c r="I82" s="160"/>
      <c r="J82" s="160"/>
      <c r="K82" s="168"/>
      <c r="L82" s="41"/>
      <c r="M82" s="158"/>
      <c r="N82" s="168"/>
      <c r="O82" s="188"/>
      <c r="P82" s="189"/>
      <c r="Q82" s="67"/>
      <c r="R82" s="43"/>
    </row>
    <row r="83" spans="1:18" s="35" customFormat="1" x14ac:dyDescent="0.3">
      <c r="A83" s="86"/>
      <c r="B83" s="87"/>
      <c r="C83" s="59" t="s">
        <v>167</v>
      </c>
      <c r="D83" s="57" t="s">
        <v>432</v>
      </c>
      <c r="E83" s="41"/>
      <c r="F83" s="42" t="s">
        <v>408</v>
      </c>
      <c r="G83" s="85"/>
      <c r="H83" s="160"/>
      <c r="I83" s="160"/>
      <c r="J83" s="160"/>
      <c r="K83" s="168"/>
      <c r="L83" s="41"/>
      <c r="M83" s="158"/>
      <c r="N83" s="168"/>
      <c r="O83" s="188"/>
      <c r="P83" s="189"/>
      <c r="Q83" s="67"/>
      <c r="R83" s="43"/>
    </row>
    <row r="84" spans="1:18" s="35" customFormat="1" x14ac:dyDescent="0.3">
      <c r="A84" s="86"/>
      <c r="B84" s="87"/>
      <c r="C84" s="59" t="s">
        <v>433</v>
      </c>
      <c r="D84" s="57" t="s">
        <v>434</v>
      </c>
      <c r="E84" s="41"/>
      <c r="F84" s="42" t="s">
        <v>408</v>
      </c>
      <c r="G84" s="85"/>
      <c r="H84" s="160"/>
      <c r="I84" s="160"/>
      <c r="J84" s="160"/>
      <c r="K84" s="168"/>
      <c r="L84" s="41"/>
      <c r="M84" s="158"/>
      <c r="N84" s="168"/>
      <c r="O84" s="188"/>
      <c r="P84" s="189"/>
      <c r="Q84" s="67"/>
      <c r="R84" s="43"/>
    </row>
    <row r="85" spans="1:18" s="35" customFormat="1" x14ac:dyDescent="0.3">
      <c r="A85" s="86"/>
      <c r="B85" s="87"/>
      <c r="C85" s="59" t="s">
        <v>435</v>
      </c>
      <c r="D85" s="57" t="s">
        <v>436</v>
      </c>
      <c r="E85" s="41"/>
      <c r="F85" s="42" t="s">
        <v>408</v>
      </c>
      <c r="G85" s="85"/>
      <c r="H85" s="160"/>
      <c r="I85" s="160"/>
      <c r="J85" s="160"/>
      <c r="K85" s="168"/>
      <c r="L85" s="41"/>
      <c r="M85" s="158"/>
      <c r="N85" s="168"/>
      <c r="O85" s="188"/>
      <c r="P85" s="189"/>
      <c r="Q85" s="67"/>
      <c r="R85" s="43"/>
    </row>
    <row r="86" spans="1:18" s="35" customFormat="1" x14ac:dyDescent="0.3">
      <c r="A86" s="86"/>
      <c r="B86" s="87"/>
      <c r="C86" s="59" t="s">
        <v>437</v>
      </c>
      <c r="D86" s="28" t="s">
        <v>438</v>
      </c>
      <c r="E86" s="41"/>
      <c r="F86" s="42" t="s">
        <v>408</v>
      </c>
      <c r="G86" s="85"/>
      <c r="H86" s="160"/>
      <c r="I86" s="160"/>
      <c r="J86" s="160"/>
      <c r="K86" s="168"/>
      <c r="L86" s="41"/>
      <c r="M86" s="158"/>
      <c r="N86" s="168"/>
      <c r="O86" s="188"/>
      <c r="P86" s="189"/>
      <c r="Q86" s="67"/>
      <c r="R86" s="43"/>
    </row>
    <row r="87" spans="1:18" s="35" customFormat="1" x14ac:dyDescent="0.3">
      <c r="A87" s="86"/>
      <c r="B87" s="87"/>
      <c r="C87" s="59" t="s">
        <v>439</v>
      </c>
      <c r="D87" s="28" t="s">
        <v>440</v>
      </c>
      <c r="E87" s="41"/>
      <c r="F87" s="42" t="s">
        <v>408</v>
      </c>
      <c r="G87" s="85"/>
      <c r="H87" s="160"/>
      <c r="I87" s="160"/>
      <c r="J87" s="160"/>
      <c r="K87" s="168"/>
      <c r="L87" s="43"/>
      <c r="M87" s="158"/>
      <c r="N87" s="168"/>
      <c r="O87" s="188"/>
      <c r="P87" s="189"/>
      <c r="Q87" s="67"/>
      <c r="R87" s="43"/>
    </row>
    <row r="88" spans="1:18" s="35" customFormat="1" x14ac:dyDescent="0.3">
      <c r="A88" s="86"/>
      <c r="B88" s="87"/>
      <c r="C88" s="59" t="s">
        <v>441</v>
      </c>
      <c r="D88" s="28" t="s">
        <v>442</v>
      </c>
      <c r="E88" s="41"/>
      <c r="F88" s="42" t="s">
        <v>409</v>
      </c>
      <c r="G88" s="85"/>
      <c r="H88" s="160"/>
      <c r="I88" s="160"/>
      <c r="J88" s="160"/>
      <c r="K88" s="168"/>
      <c r="L88" s="43"/>
      <c r="M88" s="158"/>
      <c r="N88" s="168"/>
      <c r="O88" s="188"/>
      <c r="P88" s="189"/>
      <c r="Q88" s="67"/>
      <c r="R88" s="43"/>
    </row>
    <row r="89" spans="1:18" s="35" customFormat="1" x14ac:dyDescent="0.3">
      <c r="A89" s="86"/>
      <c r="B89" s="87"/>
      <c r="C89" s="59" t="s">
        <v>443</v>
      </c>
      <c r="D89" s="28" t="s">
        <v>444</v>
      </c>
      <c r="E89" s="41"/>
      <c r="F89" s="42" t="s">
        <v>408</v>
      </c>
      <c r="G89" s="85"/>
      <c r="H89" s="160"/>
      <c r="I89" s="160"/>
      <c r="J89" s="160"/>
      <c r="K89" s="168"/>
      <c r="L89" s="43"/>
      <c r="M89" s="158"/>
      <c r="N89" s="168"/>
      <c r="O89" s="188"/>
      <c r="P89" s="189"/>
      <c r="Q89" s="67"/>
      <c r="R89" s="43"/>
    </row>
    <row r="90" spans="1:18" s="35" customFormat="1" ht="28.8" x14ac:dyDescent="0.3">
      <c r="A90" s="37" t="s">
        <v>445</v>
      </c>
      <c r="B90" s="59" t="s">
        <v>97</v>
      </c>
      <c r="C90" s="88"/>
      <c r="D90" s="32"/>
      <c r="E90" s="32"/>
      <c r="F90" s="146"/>
      <c r="G90" s="160"/>
      <c r="H90" s="60"/>
      <c r="I90" s="61"/>
      <c r="J90" s="61"/>
      <c r="K90" s="61"/>
      <c r="L90" s="61"/>
      <c r="M90" s="61"/>
      <c r="N90" s="61"/>
      <c r="O90" s="61"/>
      <c r="P90" s="61"/>
      <c r="Q90" s="61"/>
      <c r="R90" s="43"/>
    </row>
    <row r="91" spans="1:18" s="35" customFormat="1" x14ac:dyDescent="0.3">
      <c r="A91" s="89"/>
      <c r="B91" s="84"/>
      <c r="C91" s="59" t="s">
        <v>168</v>
      </c>
      <c r="D91" s="28" t="s">
        <v>446</v>
      </c>
      <c r="E91" s="41"/>
      <c r="F91" s="42" t="s">
        <v>408</v>
      </c>
      <c r="G91" s="85"/>
      <c r="H91" s="160"/>
      <c r="I91" s="160"/>
      <c r="J91" s="160"/>
      <c r="K91" s="168"/>
      <c r="L91" s="41"/>
      <c r="M91" s="158"/>
      <c r="N91" s="168"/>
      <c r="O91" s="188"/>
      <c r="P91" s="189"/>
      <c r="Q91" s="67"/>
      <c r="R91" s="43"/>
    </row>
    <row r="92" spans="1:18" s="35" customFormat="1" x14ac:dyDescent="0.3">
      <c r="A92" s="86"/>
      <c r="B92" s="87"/>
      <c r="C92" s="59" t="s">
        <v>169</v>
      </c>
      <c r="D92" s="28" t="s">
        <v>447</v>
      </c>
      <c r="E92" s="41"/>
      <c r="F92" s="42" t="s">
        <v>408</v>
      </c>
      <c r="G92" s="85"/>
      <c r="H92" s="160"/>
      <c r="I92" s="160"/>
      <c r="J92" s="160"/>
      <c r="K92" s="168"/>
      <c r="L92" s="41"/>
      <c r="M92" s="158"/>
      <c r="N92" s="168"/>
      <c r="O92" s="188"/>
      <c r="P92" s="189"/>
      <c r="Q92" s="67"/>
      <c r="R92" s="43"/>
    </row>
    <row r="93" spans="1:18" s="35" customFormat="1" x14ac:dyDescent="0.3">
      <c r="A93" s="86"/>
      <c r="B93" s="87"/>
      <c r="C93" s="59" t="s">
        <v>170</v>
      </c>
      <c r="D93" s="28" t="s">
        <v>448</v>
      </c>
      <c r="E93" s="41"/>
      <c r="F93" s="42" t="s">
        <v>408</v>
      </c>
      <c r="G93" s="85"/>
      <c r="H93" s="160"/>
      <c r="I93" s="160"/>
      <c r="J93" s="160"/>
      <c r="K93" s="168"/>
      <c r="L93" s="41"/>
      <c r="M93" s="158"/>
      <c r="N93" s="168"/>
      <c r="O93" s="188"/>
      <c r="P93" s="189"/>
      <c r="Q93" s="67"/>
      <c r="R93" s="43"/>
    </row>
    <row r="94" spans="1:18" s="35" customFormat="1" x14ac:dyDescent="0.3">
      <c r="A94" s="86"/>
      <c r="B94" s="87"/>
      <c r="C94" s="59" t="s">
        <v>171</v>
      </c>
      <c r="D94" s="28" t="s">
        <v>449</v>
      </c>
      <c r="E94" s="41"/>
      <c r="F94" s="42" t="s">
        <v>408</v>
      </c>
      <c r="G94" s="85"/>
      <c r="H94" s="160"/>
      <c r="I94" s="160"/>
      <c r="J94" s="160"/>
      <c r="K94" s="168"/>
      <c r="L94" s="41"/>
      <c r="M94" s="158"/>
      <c r="N94" s="168"/>
      <c r="O94" s="188"/>
      <c r="P94" s="189"/>
      <c r="Q94" s="67"/>
      <c r="R94" s="43"/>
    </row>
    <row r="95" spans="1:18" s="35" customFormat="1" ht="28.8" x14ac:dyDescent="0.3">
      <c r="A95" s="86"/>
      <c r="B95" s="87"/>
      <c r="C95" s="59" t="s">
        <v>172</v>
      </c>
      <c r="D95" s="28" t="s">
        <v>450</v>
      </c>
      <c r="E95" s="41"/>
      <c r="F95" s="42" t="s">
        <v>408</v>
      </c>
      <c r="G95" s="85"/>
      <c r="H95" s="160"/>
      <c r="I95" s="160"/>
      <c r="J95" s="160"/>
      <c r="K95" s="168"/>
      <c r="L95" s="41"/>
      <c r="M95" s="158"/>
      <c r="N95" s="168"/>
      <c r="O95" s="188"/>
      <c r="P95" s="189"/>
      <c r="Q95" s="67"/>
      <c r="R95" s="43"/>
    </row>
    <row r="96" spans="1:18" s="35" customFormat="1" ht="28.8" x14ac:dyDescent="0.3">
      <c r="A96" s="86"/>
      <c r="B96" s="87"/>
      <c r="C96" s="59" t="s">
        <v>173</v>
      </c>
      <c r="D96" s="28" t="s">
        <v>451</v>
      </c>
      <c r="E96" s="41"/>
      <c r="F96" s="42" t="s">
        <v>408</v>
      </c>
      <c r="G96" s="85"/>
      <c r="H96" s="160"/>
      <c r="I96" s="160"/>
      <c r="J96" s="160"/>
      <c r="K96" s="168"/>
      <c r="L96" s="41"/>
      <c r="M96" s="158"/>
      <c r="N96" s="168"/>
      <c r="O96" s="188"/>
      <c r="P96" s="189"/>
      <c r="Q96" s="67"/>
      <c r="R96" s="43"/>
    </row>
    <row r="97" spans="1:18" s="35" customFormat="1" x14ac:dyDescent="0.3">
      <c r="A97" s="86"/>
      <c r="B97" s="87"/>
      <c r="C97" s="59" t="s">
        <v>174</v>
      </c>
      <c r="D97" s="28" t="s">
        <v>452</v>
      </c>
      <c r="E97" s="41"/>
      <c r="F97" s="42" t="s">
        <v>408</v>
      </c>
      <c r="G97" s="85"/>
      <c r="H97" s="160"/>
      <c r="I97" s="160"/>
      <c r="J97" s="160"/>
      <c r="K97" s="168"/>
      <c r="L97" s="41"/>
      <c r="M97" s="158"/>
      <c r="N97" s="168"/>
      <c r="O97" s="188"/>
      <c r="P97" s="189"/>
      <c r="Q97" s="67"/>
      <c r="R97" s="43"/>
    </row>
    <row r="98" spans="1:18" s="35" customFormat="1" x14ac:dyDescent="0.3">
      <c r="A98" s="86"/>
      <c r="B98" s="87"/>
      <c r="C98" s="59" t="s">
        <v>453</v>
      </c>
      <c r="D98" s="28" t="s">
        <v>454</v>
      </c>
      <c r="E98" s="41"/>
      <c r="F98" s="42" t="s">
        <v>408</v>
      </c>
      <c r="G98" s="85"/>
      <c r="H98" s="160"/>
      <c r="I98" s="160"/>
      <c r="J98" s="160"/>
      <c r="K98" s="168"/>
      <c r="L98" s="41"/>
      <c r="M98" s="158"/>
      <c r="N98" s="168"/>
      <c r="O98" s="188"/>
      <c r="P98" s="189"/>
      <c r="Q98" s="67"/>
      <c r="R98" s="43"/>
    </row>
    <row r="99" spans="1:18" s="35" customFormat="1" x14ac:dyDescent="0.3">
      <c r="A99" s="86"/>
      <c r="B99" s="87"/>
      <c r="C99" s="59" t="s">
        <v>455</v>
      </c>
      <c r="D99" s="28" t="s">
        <v>456</v>
      </c>
      <c r="E99" s="41"/>
      <c r="F99" s="42" t="s">
        <v>408</v>
      </c>
      <c r="G99" s="85"/>
      <c r="H99" s="160"/>
      <c r="I99" s="160"/>
      <c r="J99" s="160"/>
      <c r="K99" s="168"/>
      <c r="L99" s="41"/>
      <c r="M99" s="158"/>
      <c r="N99" s="168"/>
      <c r="O99" s="188"/>
      <c r="P99" s="189"/>
      <c r="Q99" s="67"/>
      <c r="R99" s="43"/>
    </row>
    <row r="100" spans="1:18" s="35" customFormat="1" x14ac:dyDescent="0.3">
      <c r="A100" s="86"/>
      <c r="B100" s="87"/>
      <c r="C100" s="59" t="s">
        <v>457</v>
      </c>
      <c r="D100" s="28" t="s">
        <v>458</v>
      </c>
      <c r="E100" s="41"/>
      <c r="F100" s="42" t="s">
        <v>408</v>
      </c>
      <c r="G100" s="85"/>
      <c r="H100" s="160"/>
      <c r="I100" s="160"/>
      <c r="J100" s="160"/>
      <c r="K100" s="168"/>
      <c r="L100" s="41"/>
      <c r="M100" s="158"/>
      <c r="N100" s="168"/>
      <c r="O100" s="188"/>
      <c r="P100" s="189"/>
      <c r="Q100" s="67"/>
      <c r="R100" s="43"/>
    </row>
    <row r="101" spans="1:18" s="35" customFormat="1" x14ac:dyDescent="0.3">
      <c r="A101" s="86"/>
      <c r="B101" s="87"/>
      <c r="C101" s="59" t="s">
        <v>459</v>
      </c>
      <c r="D101" s="28" t="s">
        <v>460</v>
      </c>
      <c r="E101" s="41"/>
      <c r="F101" s="42" t="s">
        <v>408</v>
      </c>
      <c r="G101" s="85"/>
      <c r="H101" s="160"/>
      <c r="I101" s="160"/>
      <c r="J101" s="160"/>
      <c r="K101" s="168"/>
      <c r="L101" s="41"/>
      <c r="M101" s="158"/>
      <c r="N101" s="168"/>
      <c r="O101" s="188"/>
      <c r="P101" s="189"/>
      <c r="Q101" s="67"/>
      <c r="R101" s="43"/>
    </row>
    <row r="102" spans="1:18" s="35" customFormat="1" ht="28.8" x14ac:dyDescent="0.3">
      <c r="A102" s="86"/>
      <c r="B102" s="87"/>
      <c r="C102" s="59" t="s">
        <v>461</v>
      </c>
      <c r="D102" s="28" t="s">
        <v>462</v>
      </c>
      <c r="E102" s="41"/>
      <c r="F102" s="42" t="s">
        <v>408</v>
      </c>
      <c r="G102" s="85"/>
      <c r="H102" s="160"/>
      <c r="I102" s="160"/>
      <c r="J102" s="160"/>
      <c r="K102" s="168"/>
      <c r="L102" s="41"/>
      <c r="M102" s="158"/>
      <c r="N102" s="168"/>
      <c r="O102" s="188"/>
      <c r="P102" s="189"/>
      <c r="Q102" s="67"/>
      <c r="R102" s="43"/>
    </row>
    <row r="103" spans="1:18" s="35" customFormat="1" ht="28.8" x14ac:dyDescent="0.3">
      <c r="A103" s="86"/>
      <c r="B103" s="87"/>
      <c r="C103" s="59" t="s">
        <v>463</v>
      </c>
      <c r="D103" s="28" t="s">
        <v>464</v>
      </c>
      <c r="E103" s="41"/>
      <c r="F103" s="42" t="s">
        <v>408</v>
      </c>
      <c r="G103" s="85"/>
      <c r="H103" s="160"/>
      <c r="I103" s="160"/>
      <c r="J103" s="160"/>
      <c r="K103" s="168"/>
      <c r="L103" s="41"/>
      <c r="M103" s="158"/>
      <c r="N103" s="168"/>
      <c r="O103" s="188"/>
      <c r="P103" s="189"/>
      <c r="Q103" s="67"/>
      <c r="R103" s="43"/>
    </row>
    <row r="104" spans="1:18" s="35" customFormat="1" x14ac:dyDescent="0.3">
      <c r="A104" s="86"/>
      <c r="B104" s="87"/>
      <c r="C104" s="59" t="s">
        <v>465</v>
      </c>
      <c r="D104" s="28" t="s">
        <v>466</v>
      </c>
      <c r="E104" s="41"/>
      <c r="F104" s="42" t="s">
        <v>408</v>
      </c>
      <c r="G104" s="85"/>
      <c r="H104" s="160"/>
      <c r="I104" s="160"/>
      <c r="J104" s="160"/>
      <c r="K104" s="168"/>
      <c r="L104" s="41"/>
      <c r="M104" s="158"/>
      <c r="N104" s="168"/>
      <c r="O104" s="188"/>
      <c r="P104" s="189"/>
      <c r="Q104" s="67"/>
      <c r="R104" s="43"/>
    </row>
    <row r="105" spans="1:18" s="35" customFormat="1" x14ac:dyDescent="0.3">
      <c r="A105" s="86"/>
      <c r="B105" s="87"/>
      <c r="C105" s="59" t="s">
        <v>467</v>
      </c>
      <c r="D105" s="28" t="s">
        <v>468</v>
      </c>
      <c r="E105" s="41"/>
      <c r="F105" s="42" t="s">
        <v>408</v>
      </c>
      <c r="G105" s="85"/>
      <c r="H105" s="160"/>
      <c r="I105" s="160"/>
      <c r="J105" s="160"/>
      <c r="K105" s="168"/>
      <c r="L105" s="41"/>
      <c r="M105" s="158"/>
      <c r="N105" s="168"/>
      <c r="O105" s="188"/>
      <c r="P105" s="189"/>
      <c r="Q105" s="67"/>
      <c r="R105" s="43"/>
    </row>
    <row r="106" spans="1:18" s="35" customFormat="1" x14ac:dyDescent="0.3">
      <c r="A106" s="86"/>
      <c r="B106" s="87"/>
      <c r="C106" s="59" t="s">
        <v>469</v>
      </c>
      <c r="D106" s="28" t="s">
        <v>470</v>
      </c>
      <c r="E106" s="41"/>
      <c r="F106" s="42" t="s">
        <v>408</v>
      </c>
      <c r="G106" s="85"/>
      <c r="H106" s="160"/>
      <c r="I106" s="160"/>
      <c r="J106" s="160"/>
      <c r="K106" s="168"/>
      <c r="L106" s="41"/>
      <c r="M106" s="158"/>
      <c r="N106" s="168"/>
      <c r="O106" s="188"/>
      <c r="P106" s="189"/>
      <c r="Q106" s="67"/>
      <c r="R106" s="43"/>
    </row>
    <row r="107" spans="1:18" s="35" customFormat="1" x14ac:dyDescent="0.3">
      <c r="A107" s="86"/>
      <c r="B107" s="87"/>
      <c r="C107" s="59" t="s">
        <v>471</v>
      </c>
      <c r="D107" s="28" t="s">
        <v>472</v>
      </c>
      <c r="E107" s="41"/>
      <c r="F107" s="42" t="s">
        <v>408</v>
      </c>
      <c r="G107" s="85"/>
      <c r="H107" s="160"/>
      <c r="I107" s="160"/>
      <c r="J107" s="160"/>
      <c r="K107" s="168"/>
      <c r="L107" s="41"/>
      <c r="M107" s="158"/>
      <c r="N107" s="168"/>
      <c r="O107" s="188"/>
      <c r="P107" s="189"/>
      <c r="Q107" s="67"/>
      <c r="R107" s="43"/>
    </row>
    <row r="108" spans="1:18" s="35" customFormat="1" x14ac:dyDescent="0.3">
      <c r="A108" s="86"/>
      <c r="B108" s="87"/>
      <c r="C108" s="59" t="s">
        <v>473</v>
      </c>
      <c r="D108" s="28" t="s">
        <v>474</v>
      </c>
      <c r="E108" s="41"/>
      <c r="F108" s="42" t="s">
        <v>408</v>
      </c>
      <c r="G108" s="85"/>
      <c r="H108" s="160"/>
      <c r="I108" s="160"/>
      <c r="J108" s="160"/>
      <c r="K108" s="168"/>
      <c r="L108" s="41"/>
      <c r="M108" s="158"/>
      <c r="N108" s="168"/>
      <c r="O108" s="188"/>
      <c r="P108" s="189"/>
      <c r="Q108" s="67"/>
      <c r="R108" s="43"/>
    </row>
    <row r="109" spans="1:18" s="35" customFormat="1" x14ac:dyDescent="0.3">
      <c r="A109" s="86"/>
      <c r="B109" s="87"/>
      <c r="C109" s="59" t="s">
        <v>475</v>
      </c>
      <c r="D109" s="28" t="s">
        <v>476</v>
      </c>
      <c r="E109" s="41"/>
      <c r="F109" s="42" t="s">
        <v>408</v>
      </c>
      <c r="G109" s="85"/>
      <c r="H109" s="160"/>
      <c r="I109" s="160"/>
      <c r="J109" s="160"/>
      <c r="K109" s="168"/>
      <c r="L109" s="41"/>
      <c r="M109" s="158"/>
      <c r="N109" s="168"/>
      <c r="O109" s="188"/>
      <c r="P109" s="189"/>
      <c r="Q109" s="67"/>
      <c r="R109" s="43"/>
    </row>
    <row r="110" spans="1:18" s="35" customFormat="1" x14ac:dyDescent="0.3">
      <c r="A110" s="86"/>
      <c r="B110" s="87"/>
      <c r="C110" s="59" t="s">
        <v>477</v>
      </c>
      <c r="D110" s="28" t="s">
        <v>478</v>
      </c>
      <c r="E110" s="41"/>
      <c r="F110" s="42" t="s">
        <v>408</v>
      </c>
      <c r="G110" s="85"/>
      <c r="H110" s="160"/>
      <c r="I110" s="160"/>
      <c r="J110" s="160"/>
      <c r="K110" s="168"/>
      <c r="L110" s="41"/>
      <c r="M110" s="158"/>
      <c r="N110" s="168"/>
      <c r="O110" s="188"/>
      <c r="P110" s="189"/>
      <c r="Q110" s="67"/>
      <c r="R110" s="43"/>
    </row>
    <row r="111" spans="1:18" s="35" customFormat="1" x14ac:dyDescent="0.3">
      <c r="A111" s="86"/>
      <c r="B111" s="87"/>
      <c r="C111" s="59" t="s">
        <v>479</v>
      </c>
      <c r="D111" s="28" t="s">
        <v>480</v>
      </c>
      <c r="E111" s="41"/>
      <c r="F111" s="42" t="s">
        <v>408</v>
      </c>
      <c r="G111" s="85"/>
      <c r="H111" s="160"/>
      <c r="I111" s="160"/>
      <c r="J111" s="160"/>
      <c r="K111" s="168"/>
      <c r="L111" s="41"/>
      <c r="M111" s="158"/>
      <c r="N111" s="168"/>
      <c r="O111" s="188"/>
      <c r="P111" s="189"/>
      <c r="Q111" s="67"/>
      <c r="R111" s="43"/>
    </row>
    <row r="112" spans="1:18" s="35" customFormat="1" x14ac:dyDescent="0.3">
      <c r="A112" s="86"/>
      <c r="B112" s="87"/>
      <c r="C112" s="59" t="s">
        <v>481</v>
      </c>
      <c r="D112" s="28" t="s">
        <v>482</v>
      </c>
      <c r="E112" s="41"/>
      <c r="F112" s="42" t="s">
        <v>408</v>
      </c>
      <c r="G112" s="85"/>
      <c r="H112" s="160"/>
      <c r="I112" s="160"/>
      <c r="J112" s="160"/>
      <c r="K112" s="168"/>
      <c r="L112" s="41"/>
      <c r="M112" s="158"/>
      <c r="N112" s="168"/>
      <c r="O112" s="188"/>
      <c r="P112" s="189"/>
      <c r="Q112" s="67"/>
      <c r="R112" s="43"/>
    </row>
    <row r="113" spans="1:18" s="35" customFormat="1" ht="28.8" x14ac:dyDescent="0.3">
      <c r="A113" s="86"/>
      <c r="B113" s="87"/>
      <c r="C113" s="59" t="s">
        <v>483</v>
      </c>
      <c r="D113" s="28" t="s">
        <v>484</v>
      </c>
      <c r="E113" s="41"/>
      <c r="F113" s="42" t="s">
        <v>408</v>
      </c>
      <c r="G113" s="85"/>
      <c r="H113" s="160"/>
      <c r="I113" s="160"/>
      <c r="J113" s="160"/>
      <c r="K113" s="168"/>
      <c r="L113" s="41"/>
      <c r="M113" s="158"/>
      <c r="N113" s="168"/>
      <c r="O113" s="188"/>
      <c r="P113" s="189"/>
      <c r="Q113" s="67"/>
      <c r="R113" s="43"/>
    </row>
    <row r="114" spans="1:18" s="35" customFormat="1" ht="28.8" x14ac:dyDescent="0.3">
      <c r="A114" s="86"/>
      <c r="B114" s="87"/>
      <c r="C114" s="59" t="s">
        <v>485</v>
      </c>
      <c r="D114" s="28" t="s">
        <v>486</v>
      </c>
      <c r="E114" s="41"/>
      <c r="F114" s="42" t="s">
        <v>408</v>
      </c>
      <c r="G114" s="85"/>
      <c r="H114" s="160"/>
      <c r="I114" s="160"/>
      <c r="J114" s="160"/>
      <c r="K114" s="168"/>
      <c r="L114" s="41"/>
      <c r="M114" s="158"/>
      <c r="N114" s="168"/>
      <c r="O114" s="188"/>
      <c r="P114" s="189"/>
      <c r="Q114" s="67"/>
      <c r="R114" s="43"/>
    </row>
    <row r="115" spans="1:18" s="35" customFormat="1" ht="28.8" x14ac:dyDescent="0.3">
      <c r="A115" s="86"/>
      <c r="B115" s="87"/>
      <c r="C115" s="59" t="s">
        <v>487</v>
      </c>
      <c r="D115" s="28" t="s">
        <v>488</v>
      </c>
      <c r="E115" s="41"/>
      <c r="F115" s="42" t="s">
        <v>408</v>
      </c>
      <c r="G115" s="85"/>
      <c r="H115" s="160"/>
      <c r="I115" s="160"/>
      <c r="J115" s="160"/>
      <c r="K115" s="168"/>
      <c r="L115" s="41"/>
      <c r="M115" s="158"/>
      <c r="N115" s="168"/>
      <c r="O115" s="188"/>
      <c r="P115" s="189"/>
      <c r="Q115" s="67"/>
      <c r="R115" s="43"/>
    </row>
    <row r="116" spans="1:18" s="35" customFormat="1" ht="28.8" x14ac:dyDescent="0.3">
      <c r="A116" s="86"/>
      <c r="B116" s="87"/>
      <c r="C116" s="59" t="s">
        <v>489</v>
      </c>
      <c r="D116" s="28" t="s">
        <v>490</v>
      </c>
      <c r="E116" s="41"/>
      <c r="F116" s="42" t="s">
        <v>408</v>
      </c>
      <c r="G116" s="85"/>
      <c r="H116" s="160"/>
      <c r="I116" s="160"/>
      <c r="J116" s="160"/>
      <c r="K116" s="168"/>
      <c r="L116" s="41"/>
      <c r="M116" s="158"/>
      <c r="N116" s="168"/>
      <c r="O116" s="188"/>
      <c r="P116" s="189"/>
      <c r="Q116" s="67"/>
      <c r="R116" s="43"/>
    </row>
    <row r="117" spans="1:18" s="35" customFormat="1" x14ac:dyDescent="0.3">
      <c r="A117" s="37" t="s">
        <v>491</v>
      </c>
      <c r="B117" s="59" t="s">
        <v>98</v>
      </c>
      <c r="C117" s="88"/>
      <c r="D117" s="32"/>
      <c r="E117" s="32"/>
      <c r="F117" s="146"/>
      <c r="G117" s="160"/>
      <c r="H117" s="60"/>
      <c r="I117" s="61"/>
      <c r="J117" s="61"/>
      <c r="K117" s="61"/>
      <c r="L117" s="61"/>
      <c r="M117" s="61"/>
      <c r="N117" s="61"/>
      <c r="O117" s="61"/>
      <c r="P117" s="61"/>
      <c r="Q117" s="61"/>
      <c r="R117" s="43"/>
    </row>
    <row r="118" spans="1:18" s="35" customFormat="1" ht="28.8" x14ac:dyDescent="0.3">
      <c r="A118" s="89"/>
      <c r="B118" s="84"/>
      <c r="C118" s="59" t="s">
        <v>175</v>
      </c>
      <c r="D118" s="28" t="s">
        <v>492</v>
      </c>
      <c r="E118" s="41"/>
      <c r="F118" s="42" t="s">
        <v>408</v>
      </c>
      <c r="G118" s="85"/>
      <c r="H118" s="160"/>
      <c r="I118" s="160"/>
      <c r="J118" s="160"/>
      <c r="K118" s="168"/>
      <c r="L118" s="41"/>
      <c r="M118" s="158"/>
      <c r="N118" s="168"/>
      <c r="O118" s="189"/>
      <c r="P118" s="189"/>
      <c r="Q118" s="67"/>
      <c r="R118" s="43"/>
    </row>
    <row r="119" spans="1:18" s="35" customFormat="1" ht="28.8" x14ac:dyDescent="0.3">
      <c r="A119" s="86"/>
      <c r="B119" s="87"/>
      <c r="C119" s="59" t="s">
        <v>176</v>
      </c>
      <c r="D119" s="28" t="s">
        <v>486</v>
      </c>
      <c r="E119" s="41"/>
      <c r="F119" s="42" t="s">
        <v>408</v>
      </c>
      <c r="G119" s="85"/>
      <c r="H119" s="160"/>
      <c r="I119" s="160"/>
      <c r="J119" s="160"/>
      <c r="K119" s="168"/>
      <c r="L119" s="41"/>
      <c r="M119" s="158"/>
      <c r="N119" s="168"/>
      <c r="O119" s="189"/>
      <c r="P119" s="189"/>
      <c r="Q119" s="67"/>
      <c r="R119" s="43"/>
    </row>
    <row r="120" spans="1:18" s="35" customFormat="1" ht="28.8" x14ac:dyDescent="0.3">
      <c r="A120" s="86"/>
      <c r="B120" s="87"/>
      <c r="C120" s="59" t="s">
        <v>177</v>
      </c>
      <c r="D120" s="28" t="s">
        <v>493</v>
      </c>
      <c r="E120" s="41"/>
      <c r="F120" s="42" t="s">
        <v>408</v>
      </c>
      <c r="G120" s="85"/>
      <c r="H120" s="160"/>
      <c r="I120" s="160"/>
      <c r="J120" s="160"/>
      <c r="K120" s="168"/>
      <c r="L120" s="41"/>
      <c r="M120" s="158"/>
      <c r="N120" s="168"/>
      <c r="O120" s="189"/>
      <c r="P120" s="189"/>
      <c r="Q120" s="67"/>
      <c r="R120" s="43"/>
    </row>
    <row r="121" spans="1:18" s="35" customFormat="1" ht="28.8" x14ac:dyDescent="0.3">
      <c r="A121" s="86"/>
      <c r="B121" s="87"/>
      <c r="C121" s="59" t="s">
        <v>178</v>
      </c>
      <c r="D121" s="28" t="s">
        <v>490</v>
      </c>
      <c r="E121" s="41"/>
      <c r="F121" s="42" t="s">
        <v>408</v>
      </c>
      <c r="G121" s="85"/>
      <c r="H121" s="160"/>
      <c r="I121" s="160"/>
      <c r="J121" s="160"/>
      <c r="K121" s="168"/>
      <c r="L121" s="41"/>
      <c r="M121" s="158"/>
      <c r="N121" s="168"/>
      <c r="O121" s="189"/>
      <c r="P121" s="189"/>
      <c r="Q121" s="67"/>
      <c r="R121" s="43"/>
    </row>
    <row r="122" spans="1:18" s="35" customFormat="1" x14ac:dyDescent="0.3">
      <c r="A122" s="37" t="s">
        <v>313</v>
      </c>
      <c r="B122" s="59" t="s">
        <v>99</v>
      </c>
      <c r="C122" s="88"/>
      <c r="D122" s="32"/>
      <c r="E122" s="32"/>
      <c r="F122" s="146"/>
      <c r="G122" s="160"/>
      <c r="H122" s="60"/>
      <c r="I122" s="61"/>
      <c r="J122" s="61"/>
      <c r="K122" s="61"/>
      <c r="L122" s="61"/>
      <c r="M122" s="61"/>
      <c r="N122" s="61"/>
      <c r="O122" s="61"/>
      <c r="P122" s="61"/>
      <c r="Q122" s="61"/>
      <c r="R122" s="43"/>
    </row>
    <row r="123" spans="1:18" s="35" customFormat="1" x14ac:dyDescent="0.3">
      <c r="A123" s="89"/>
      <c r="B123" s="84"/>
      <c r="C123" s="59" t="s">
        <v>179</v>
      </c>
      <c r="D123" s="28" t="s">
        <v>494</v>
      </c>
      <c r="E123" s="41"/>
      <c r="F123" s="42" t="s">
        <v>408</v>
      </c>
      <c r="G123" s="85"/>
      <c r="H123" s="160"/>
      <c r="I123" s="160"/>
      <c r="J123" s="160"/>
      <c r="K123" s="168"/>
      <c r="L123" s="41"/>
      <c r="M123" s="158"/>
      <c r="N123" s="168"/>
      <c r="O123" s="189"/>
      <c r="P123" s="189"/>
      <c r="Q123" s="67"/>
      <c r="R123" s="43"/>
    </row>
    <row r="124" spans="1:18" s="35" customFormat="1" x14ac:dyDescent="0.3">
      <c r="A124" s="86"/>
      <c r="B124" s="87"/>
      <c r="C124" s="59" t="s">
        <v>180</v>
      </c>
      <c r="D124" s="28" t="s">
        <v>495</v>
      </c>
      <c r="E124" s="41"/>
      <c r="F124" s="42" t="s">
        <v>408</v>
      </c>
      <c r="G124" s="85"/>
      <c r="H124" s="160"/>
      <c r="I124" s="160"/>
      <c r="J124" s="160"/>
      <c r="K124" s="168"/>
      <c r="L124" s="41"/>
      <c r="M124" s="158"/>
      <c r="N124" s="168"/>
      <c r="O124" s="189"/>
      <c r="P124" s="189"/>
      <c r="Q124" s="67"/>
      <c r="R124" s="43"/>
    </row>
    <row r="125" spans="1:18" s="35" customFormat="1" x14ac:dyDescent="0.3">
      <c r="A125" s="86"/>
      <c r="B125" s="87"/>
      <c r="C125" s="59" t="s">
        <v>181</v>
      </c>
      <c r="D125" s="28" t="s">
        <v>496</v>
      </c>
      <c r="E125" s="41"/>
      <c r="F125" s="42" t="s">
        <v>408</v>
      </c>
      <c r="G125" s="85"/>
      <c r="H125" s="160"/>
      <c r="I125" s="160"/>
      <c r="J125" s="160"/>
      <c r="K125" s="168"/>
      <c r="L125" s="41"/>
      <c r="M125" s="158"/>
      <c r="N125" s="168"/>
      <c r="O125" s="189"/>
      <c r="P125" s="189"/>
      <c r="Q125" s="67"/>
      <c r="R125" s="43"/>
    </row>
    <row r="126" spans="1:18" s="35" customFormat="1" x14ac:dyDescent="0.3">
      <c r="A126" s="86"/>
      <c r="B126" s="87"/>
      <c r="C126" s="59" t="s">
        <v>182</v>
      </c>
      <c r="D126" s="28" t="s">
        <v>497</v>
      </c>
      <c r="E126" s="41"/>
      <c r="F126" s="42" t="s">
        <v>408</v>
      </c>
      <c r="G126" s="85"/>
      <c r="H126" s="160"/>
      <c r="I126" s="160"/>
      <c r="J126" s="160"/>
      <c r="K126" s="168"/>
      <c r="L126" s="41"/>
      <c r="M126" s="158"/>
      <c r="N126" s="168"/>
      <c r="O126" s="189"/>
      <c r="P126" s="189"/>
      <c r="Q126" s="67"/>
      <c r="R126" s="43"/>
    </row>
    <row r="127" spans="1:18" s="35" customFormat="1" x14ac:dyDescent="0.3">
      <c r="A127" s="86"/>
      <c r="B127" s="87"/>
      <c r="C127" s="59" t="s">
        <v>183</v>
      </c>
      <c r="D127" s="28" t="s">
        <v>498</v>
      </c>
      <c r="E127" s="41"/>
      <c r="F127" s="42" t="s">
        <v>408</v>
      </c>
      <c r="G127" s="85"/>
      <c r="H127" s="160"/>
      <c r="I127" s="160"/>
      <c r="J127" s="160"/>
      <c r="K127" s="168"/>
      <c r="L127" s="41"/>
      <c r="M127" s="158"/>
      <c r="N127" s="168"/>
      <c r="O127" s="189"/>
      <c r="P127" s="189"/>
      <c r="Q127" s="67"/>
      <c r="R127" s="43"/>
    </row>
    <row r="128" spans="1:18" s="35" customFormat="1" x14ac:dyDescent="0.3">
      <c r="A128" s="86"/>
      <c r="B128" s="87"/>
      <c r="C128" s="59" t="s">
        <v>184</v>
      </c>
      <c r="D128" s="28" t="s">
        <v>482</v>
      </c>
      <c r="E128" s="41"/>
      <c r="F128" s="42" t="s">
        <v>408</v>
      </c>
      <c r="G128" s="85"/>
      <c r="H128" s="160"/>
      <c r="I128" s="160"/>
      <c r="J128" s="160"/>
      <c r="K128" s="168"/>
      <c r="L128" s="41"/>
      <c r="M128" s="158"/>
      <c r="N128" s="168"/>
      <c r="O128" s="189"/>
      <c r="P128" s="189"/>
      <c r="Q128" s="67"/>
      <c r="R128" s="43"/>
    </row>
    <row r="129" spans="1:18" s="35" customFormat="1" x14ac:dyDescent="0.3">
      <c r="A129" s="86"/>
      <c r="B129" s="87"/>
      <c r="C129" s="59" t="s">
        <v>185</v>
      </c>
      <c r="D129" s="28" t="s">
        <v>499</v>
      </c>
      <c r="E129" s="41"/>
      <c r="F129" s="42" t="s">
        <v>408</v>
      </c>
      <c r="G129" s="85"/>
      <c r="H129" s="160"/>
      <c r="I129" s="160"/>
      <c r="J129" s="160"/>
      <c r="K129" s="168"/>
      <c r="L129" s="41"/>
      <c r="M129" s="158"/>
      <c r="N129" s="168"/>
      <c r="O129" s="189"/>
      <c r="P129" s="189"/>
      <c r="Q129" s="67"/>
      <c r="R129" s="43"/>
    </row>
    <row r="130" spans="1:18" s="35" customFormat="1" x14ac:dyDescent="0.3">
      <c r="A130" s="86"/>
      <c r="B130" s="87"/>
      <c r="C130" s="59" t="s">
        <v>186</v>
      </c>
      <c r="D130" s="28" t="s">
        <v>500</v>
      </c>
      <c r="E130" s="41"/>
      <c r="F130" s="42" t="s">
        <v>408</v>
      </c>
      <c r="G130" s="85"/>
      <c r="H130" s="160"/>
      <c r="I130" s="160"/>
      <c r="J130" s="160"/>
      <c r="K130" s="168"/>
      <c r="L130" s="41"/>
      <c r="M130" s="158"/>
      <c r="N130" s="168"/>
      <c r="O130" s="189"/>
      <c r="P130" s="189"/>
      <c r="Q130" s="67"/>
      <c r="R130" s="43"/>
    </row>
    <row r="131" spans="1:18" s="35" customFormat="1" x14ac:dyDescent="0.3">
      <c r="A131" s="86"/>
      <c r="B131" s="87"/>
      <c r="C131" s="59" t="s">
        <v>399</v>
      </c>
      <c r="D131" s="28" t="s">
        <v>501</v>
      </c>
      <c r="E131" s="41"/>
      <c r="F131" s="42" t="s">
        <v>408</v>
      </c>
      <c r="G131" s="85"/>
      <c r="H131" s="160"/>
      <c r="I131" s="160"/>
      <c r="J131" s="160"/>
      <c r="K131" s="168"/>
      <c r="L131" s="41"/>
      <c r="M131" s="158"/>
      <c r="N131" s="168"/>
      <c r="O131" s="189"/>
      <c r="P131" s="189"/>
      <c r="Q131" s="67"/>
      <c r="R131" s="43"/>
    </row>
    <row r="132" spans="1:18" s="35" customFormat="1" x14ac:dyDescent="0.3">
      <c r="A132" s="37" t="s">
        <v>502</v>
      </c>
      <c r="B132" s="59" t="s">
        <v>100</v>
      </c>
      <c r="C132" s="88"/>
      <c r="D132" s="32"/>
      <c r="E132" s="32"/>
      <c r="F132" s="146"/>
      <c r="G132" s="160"/>
      <c r="H132" s="60"/>
      <c r="I132" s="61"/>
      <c r="J132" s="61"/>
      <c r="K132" s="61"/>
      <c r="L132" s="61"/>
      <c r="M132" s="61"/>
      <c r="N132" s="61"/>
      <c r="O132" s="61"/>
      <c r="P132" s="61"/>
      <c r="Q132" s="61"/>
      <c r="R132" s="43"/>
    </row>
    <row r="133" spans="1:18" s="35" customFormat="1" ht="28.8" x14ac:dyDescent="0.3">
      <c r="A133" s="89"/>
      <c r="B133" s="84"/>
      <c r="C133" s="59" t="s">
        <v>187</v>
      </c>
      <c r="D133" s="28" t="s">
        <v>503</v>
      </c>
      <c r="E133" s="41"/>
      <c r="F133" s="42" t="s">
        <v>408</v>
      </c>
      <c r="G133" s="85"/>
      <c r="H133" s="160"/>
      <c r="I133" s="160"/>
      <c r="J133" s="160"/>
      <c r="K133" s="168"/>
      <c r="L133" s="41"/>
      <c r="M133" s="158"/>
      <c r="N133" s="168"/>
      <c r="O133" s="189"/>
      <c r="P133" s="189"/>
      <c r="Q133" s="67"/>
      <c r="R133" s="43"/>
    </row>
    <row r="134" spans="1:18" s="35" customFormat="1" x14ac:dyDescent="0.3">
      <c r="A134" s="86"/>
      <c r="B134" s="87"/>
      <c r="C134" s="59" t="s">
        <v>188</v>
      </c>
      <c r="D134" s="28" t="s">
        <v>504</v>
      </c>
      <c r="E134" s="41"/>
      <c r="F134" s="42" t="s">
        <v>408</v>
      </c>
      <c r="G134" s="85"/>
      <c r="H134" s="160"/>
      <c r="I134" s="160"/>
      <c r="J134" s="160"/>
      <c r="K134" s="168"/>
      <c r="L134" s="41"/>
      <c r="M134" s="158"/>
      <c r="N134" s="168"/>
      <c r="O134" s="189"/>
      <c r="P134" s="189"/>
      <c r="Q134" s="67"/>
      <c r="R134" s="43"/>
    </row>
    <row r="135" spans="1:18" s="35" customFormat="1" ht="28.8" x14ac:dyDescent="0.3">
      <c r="A135" s="86"/>
      <c r="B135" s="87"/>
      <c r="C135" s="59" t="s">
        <v>505</v>
      </c>
      <c r="D135" s="28" t="s">
        <v>506</v>
      </c>
      <c r="E135" s="41"/>
      <c r="F135" s="42" t="s">
        <v>408</v>
      </c>
      <c r="G135" s="85"/>
      <c r="H135" s="160"/>
      <c r="I135" s="160"/>
      <c r="J135" s="160"/>
      <c r="K135" s="168"/>
      <c r="L135" s="41"/>
      <c r="M135" s="158"/>
      <c r="N135" s="168"/>
      <c r="O135" s="189"/>
      <c r="P135" s="189"/>
      <c r="Q135" s="67"/>
      <c r="R135" s="43"/>
    </row>
    <row r="136" spans="1:18" s="35" customFormat="1" x14ac:dyDescent="0.3">
      <c r="A136" s="86"/>
      <c r="B136" s="87"/>
      <c r="C136" s="59" t="s">
        <v>507</v>
      </c>
      <c r="D136" s="28" t="s">
        <v>508</v>
      </c>
      <c r="E136" s="71"/>
      <c r="F136" s="42" t="s">
        <v>408</v>
      </c>
      <c r="G136" s="85"/>
      <c r="H136" s="160"/>
      <c r="I136" s="160"/>
      <c r="J136" s="160"/>
      <c r="K136" s="168"/>
      <c r="L136" s="71"/>
      <c r="M136" s="158"/>
      <c r="N136" s="168"/>
      <c r="O136" s="189"/>
      <c r="P136" s="189"/>
      <c r="Q136" s="67"/>
      <c r="R136" s="43"/>
    </row>
    <row r="137" spans="1:18" s="35" customFormat="1" ht="28.8" x14ac:dyDescent="0.3">
      <c r="A137" s="86"/>
      <c r="B137" s="87"/>
      <c r="C137" s="59" t="s">
        <v>509</v>
      </c>
      <c r="D137" s="28" t="s">
        <v>510</v>
      </c>
      <c r="E137" s="71"/>
      <c r="F137" s="42" t="s">
        <v>408</v>
      </c>
      <c r="G137" s="85"/>
      <c r="H137" s="160"/>
      <c r="I137" s="160"/>
      <c r="J137" s="160"/>
      <c r="K137" s="168"/>
      <c r="L137" s="71"/>
      <c r="M137" s="158"/>
      <c r="N137" s="168"/>
      <c r="O137" s="189"/>
      <c r="P137" s="189"/>
      <c r="Q137" s="67"/>
      <c r="R137" s="43"/>
    </row>
    <row r="138" spans="1:18" s="35" customFormat="1" ht="28.8" x14ac:dyDescent="0.3">
      <c r="A138" s="86"/>
      <c r="B138" s="87"/>
      <c r="C138" s="59" t="s">
        <v>511</v>
      </c>
      <c r="D138" s="28" t="s">
        <v>512</v>
      </c>
      <c r="E138" s="71"/>
      <c r="F138" s="42" t="s">
        <v>408</v>
      </c>
      <c r="G138" s="85"/>
      <c r="H138" s="160"/>
      <c r="I138" s="160"/>
      <c r="J138" s="160"/>
      <c r="K138" s="168"/>
      <c r="L138" s="71"/>
      <c r="M138" s="158"/>
      <c r="N138" s="168"/>
      <c r="O138" s="189"/>
      <c r="P138" s="189"/>
      <c r="Q138" s="67"/>
      <c r="R138" s="43"/>
    </row>
    <row r="139" spans="1:18" s="35" customFormat="1" ht="28.8" x14ac:dyDescent="0.3">
      <c r="A139" s="86"/>
      <c r="B139" s="87"/>
      <c r="C139" s="59" t="s">
        <v>513</v>
      </c>
      <c r="D139" s="28" t="s">
        <v>514</v>
      </c>
      <c r="E139" s="71"/>
      <c r="F139" s="42" t="s">
        <v>408</v>
      </c>
      <c r="G139" s="85"/>
      <c r="H139" s="160"/>
      <c r="I139" s="160"/>
      <c r="J139" s="160"/>
      <c r="K139" s="168"/>
      <c r="L139" s="71"/>
      <c r="M139" s="158"/>
      <c r="N139" s="168"/>
      <c r="O139" s="189"/>
      <c r="P139" s="189"/>
      <c r="Q139" s="67"/>
      <c r="R139" s="43"/>
    </row>
    <row r="140" spans="1:18" s="35" customFormat="1" x14ac:dyDescent="0.3">
      <c r="A140" s="86"/>
      <c r="B140" s="87"/>
      <c r="C140" s="59" t="s">
        <v>515</v>
      </c>
      <c r="D140" s="28" t="s">
        <v>516</v>
      </c>
      <c r="E140" s="71"/>
      <c r="F140" s="42" t="s">
        <v>408</v>
      </c>
      <c r="G140" s="85"/>
      <c r="H140" s="160"/>
      <c r="I140" s="160"/>
      <c r="J140" s="160"/>
      <c r="K140" s="168"/>
      <c r="L140" s="71"/>
      <c r="M140" s="158"/>
      <c r="N140" s="168"/>
      <c r="O140" s="189"/>
      <c r="P140" s="189"/>
      <c r="Q140" s="67"/>
      <c r="R140" s="43"/>
    </row>
    <row r="141" spans="1:18" s="35" customFormat="1" x14ac:dyDescent="0.3">
      <c r="A141" s="86"/>
      <c r="B141" s="87"/>
      <c r="C141" s="59" t="s">
        <v>517</v>
      </c>
      <c r="D141" s="28" t="s">
        <v>518</v>
      </c>
      <c r="E141" s="71"/>
      <c r="F141" s="42" t="s">
        <v>408</v>
      </c>
      <c r="G141" s="85"/>
      <c r="H141" s="160"/>
      <c r="I141" s="160"/>
      <c r="J141" s="160"/>
      <c r="K141" s="168"/>
      <c r="L141" s="71"/>
      <c r="M141" s="158"/>
      <c r="N141" s="168"/>
      <c r="O141" s="189"/>
      <c r="P141" s="189"/>
      <c r="Q141" s="67"/>
      <c r="R141" s="43"/>
    </row>
    <row r="142" spans="1:18" s="35" customFormat="1" x14ac:dyDescent="0.3">
      <c r="A142" s="86"/>
      <c r="B142" s="87"/>
      <c r="C142" s="59" t="s">
        <v>519</v>
      </c>
      <c r="D142" s="28" t="s">
        <v>520</v>
      </c>
      <c r="E142" s="71"/>
      <c r="F142" s="42" t="s">
        <v>408</v>
      </c>
      <c r="G142" s="85"/>
      <c r="H142" s="160"/>
      <c r="I142" s="160"/>
      <c r="J142" s="160"/>
      <c r="K142" s="168"/>
      <c r="L142" s="71"/>
      <c r="M142" s="158"/>
      <c r="N142" s="168"/>
      <c r="O142" s="189"/>
      <c r="P142" s="189"/>
      <c r="Q142" s="67"/>
      <c r="R142" s="43"/>
    </row>
    <row r="143" spans="1:18" s="35" customFormat="1" ht="28.8" x14ac:dyDescent="0.3">
      <c r="A143" s="86"/>
      <c r="B143" s="87"/>
      <c r="C143" s="59" t="s">
        <v>521</v>
      </c>
      <c r="D143" s="28" t="s">
        <v>522</v>
      </c>
      <c r="E143" s="71"/>
      <c r="F143" s="42" t="s">
        <v>408</v>
      </c>
      <c r="G143" s="85"/>
      <c r="H143" s="160"/>
      <c r="I143" s="160"/>
      <c r="J143" s="160"/>
      <c r="K143" s="168"/>
      <c r="L143" s="71"/>
      <c r="M143" s="158"/>
      <c r="N143" s="168"/>
      <c r="O143" s="189"/>
      <c r="P143" s="189"/>
      <c r="Q143" s="67"/>
      <c r="R143" s="43"/>
    </row>
    <row r="144" spans="1:18" s="35" customFormat="1" ht="28.8" x14ac:dyDescent="0.3">
      <c r="A144" s="86"/>
      <c r="B144" s="87"/>
      <c r="C144" s="59" t="s">
        <v>523</v>
      </c>
      <c r="D144" s="28" t="s">
        <v>524</v>
      </c>
      <c r="E144" s="71"/>
      <c r="F144" s="42" t="s">
        <v>408</v>
      </c>
      <c r="G144" s="85"/>
      <c r="H144" s="160"/>
      <c r="I144" s="160"/>
      <c r="J144" s="160"/>
      <c r="K144" s="168"/>
      <c r="L144" s="71"/>
      <c r="M144" s="158"/>
      <c r="N144" s="168"/>
      <c r="O144" s="189"/>
      <c r="P144" s="189"/>
      <c r="Q144" s="67"/>
      <c r="R144" s="43"/>
    </row>
    <row r="145" spans="1:18" s="35" customFormat="1" x14ac:dyDescent="0.3">
      <c r="A145" s="86"/>
      <c r="B145" s="87"/>
      <c r="C145" s="59" t="s">
        <v>525</v>
      </c>
      <c r="D145" s="28" t="s">
        <v>526</v>
      </c>
      <c r="E145" s="71"/>
      <c r="F145" s="42" t="s">
        <v>408</v>
      </c>
      <c r="G145" s="85"/>
      <c r="H145" s="160"/>
      <c r="I145" s="160"/>
      <c r="J145" s="160"/>
      <c r="K145" s="168"/>
      <c r="L145" s="71"/>
      <c r="M145" s="158"/>
      <c r="N145" s="168"/>
      <c r="O145" s="189"/>
      <c r="P145" s="189"/>
      <c r="Q145" s="67"/>
      <c r="R145" s="43"/>
    </row>
    <row r="146" spans="1:18" s="35" customFormat="1" x14ac:dyDescent="0.3">
      <c r="A146" s="86"/>
      <c r="B146" s="87"/>
      <c r="C146" s="59" t="s">
        <v>527</v>
      </c>
      <c r="D146" s="28" t="s">
        <v>528</v>
      </c>
      <c r="E146" s="71"/>
      <c r="F146" s="42" t="s">
        <v>408</v>
      </c>
      <c r="G146" s="85"/>
      <c r="H146" s="160"/>
      <c r="I146" s="160"/>
      <c r="J146" s="160"/>
      <c r="K146" s="168"/>
      <c r="L146" s="71"/>
      <c r="M146" s="158"/>
      <c r="N146" s="168"/>
      <c r="O146" s="189"/>
      <c r="P146" s="189"/>
      <c r="Q146" s="67"/>
      <c r="R146" s="43"/>
    </row>
    <row r="147" spans="1:18" s="35" customFormat="1" x14ac:dyDescent="0.3">
      <c r="A147" s="86"/>
      <c r="B147" s="87"/>
      <c r="C147" s="59" t="s">
        <v>529</v>
      </c>
      <c r="D147" s="28" t="s">
        <v>530</v>
      </c>
      <c r="E147" s="71"/>
      <c r="F147" s="42" t="s">
        <v>408</v>
      </c>
      <c r="G147" s="85"/>
      <c r="H147" s="160"/>
      <c r="I147" s="160"/>
      <c r="J147" s="160"/>
      <c r="K147" s="168"/>
      <c r="L147" s="71"/>
      <c r="M147" s="158"/>
      <c r="N147" s="168"/>
      <c r="O147" s="189"/>
      <c r="P147" s="189"/>
      <c r="Q147" s="67"/>
      <c r="R147" s="43"/>
    </row>
    <row r="148" spans="1:18" s="35" customFormat="1" x14ac:dyDescent="0.3">
      <c r="A148" s="86"/>
      <c r="B148" s="87"/>
      <c r="C148" s="59" t="s">
        <v>531</v>
      </c>
      <c r="D148" s="28" t="s">
        <v>532</v>
      </c>
      <c r="E148" s="71"/>
      <c r="F148" s="42" t="s">
        <v>408</v>
      </c>
      <c r="G148" s="85"/>
      <c r="H148" s="160"/>
      <c r="I148" s="160"/>
      <c r="J148" s="160"/>
      <c r="K148" s="168"/>
      <c r="L148" s="71"/>
      <c r="M148" s="158"/>
      <c r="N148" s="168"/>
      <c r="O148" s="189"/>
      <c r="P148" s="189"/>
      <c r="Q148" s="67"/>
      <c r="R148" s="43"/>
    </row>
    <row r="149" spans="1:18" s="35" customFormat="1" x14ac:dyDescent="0.3">
      <c r="A149" s="86"/>
      <c r="B149" s="87"/>
      <c r="C149" s="59" t="s">
        <v>799</v>
      </c>
      <c r="D149" s="28" t="s">
        <v>501</v>
      </c>
      <c r="E149" s="71"/>
      <c r="F149" s="42" t="s">
        <v>408</v>
      </c>
      <c r="G149" s="85"/>
      <c r="H149" s="160"/>
      <c r="I149" s="160"/>
      <c r="J149" s="160"/>
      <c r="K149" s="168"/>
      <c r="L149" s="71"/>
      <c r="M149" s="158"/>
      <c r="N149" s="168"/>
      <c r="O149" s="189"/>
      <c r="P149" s="189"/>
      <c r="Q149" s="67"/>
      <c r="R149" s="43"/>
    </row>
    <row r="150" spans="1:18" s="35" customFormat="1" ht="28.8" x14ac:dyDescent="0.3">
      <c r="A150" s="37" t="s">
        <v>533</v>
      </c>
      <c r="B150" s="59" t="s">
        <v>101</v>
      </c>
      <c r="C150" s="88"/>
      <c r="D150" s="32"/>
      <c r="E150" s="32"/>
      <c r="F150" s="146"/>
      <c r="G150" s="160"/>
      <c r="H150" s="60"/>
      <c r="I150" s="61"/>
      <c r="J150" s="61"/>
      <c r="K150" s="61"/>
      <c r="L150" s="61"/>
      <c r="M150" s="61"/>
      <c r="N150" s="61"/>
      <c r="O150" s="61"/>
      <c r="P150" s="61"/>
      <c r="Q150" s="61"/>
      <c r="R150" s="43"/>
    </row>
    <row r="151" spans="1:18" s="35" customFormat="1" x14ac:dyDescent="0.3">
      <c r="A151" s="89"/>
      <c r="B151" s="84"/>
      <c r="C151" s="59" t="s">
        <v>189</v>
      </c>
      <c r="D151" s="28" t="s">
        <v>534</v>
      </c>
      <c r="E151" s="71"/>
      <c r="F151" s="42" t="s">
        <v>408</v>
      </c>
      <c r="G151" s="85"/>
      <c r="H151" s="160"/>
      <c r="I151" s="160"/>
      <c r="J151" s="160"/>
      <c r="K151" s="168"/>
      <c r="L151" s="71"/>
      <c r="M151" s="158"/>
      <c r="N151" s="168"/>
      <c r="O151" s="188"/>
      <c r="P151" s="189"/>
      <c r="Q151" s="67"/>
      <c r="R151" s="43"/>
    </row>
    <row r="152" spans="1:18" s="35" customFormat="1" x14ac:dyDescent="0.3">
      <c r="A152" s="86"/>
      <c r="B152" s="87"/>
      <c r="C152" s="59" t="s">
        <v>190</v>
      </c>
      <c r="D152" s="28" t="s">
        <v>535</v>
      </c>
      <c r="E152" s="71"/>
      <c r="F152" s="42" t="s">
        <v>408</v>
      </c>
      <c r="G152" s="85"/>
      <c r="H152" s="160"/>
      <c r="I152" s="160"/>
      <c r="J152" s="160"/>
      <c r="K152" s="168"/>
      <c r="L152" s="71"/>
      <c r="M152" s="158"/>
      <c r="N152" s="168"/>
      <c r="O152" s="188"/>
      <c r="P152" s="189"/>
      <c r="Q152" s="67"/>
      <c r="R152" s="43"/>
    </row>
    <row r="153" spans="1:18" s="35" customFormat="1" x14ac:dyDescent="0.3">
      <c r="A153" s="86"/>
      <c r="B153" s="87"/>
      <c r="C153" s="59" t="s">
        <v>191</v>
      </c>
      <c r="D153" s="28" t="s">
        <v>536</v>
      </c>
      <c r="E153" s="71"/>
      <c r="F153" s="42" t="s">
        <v>408</v>
      </c>
      <c r="G153" s="85"/>
      <c r="H153" s="160"/>
      <c r="I153" s="160"/>
      <c r="J153" s="160"/>
      <c r="K153" s="168"/>
      <c r="L153" s="71"/>
      <c r="M153" s="158"/>
      <c r="N153" s="168"/>
      <c r="O153" s="188"/>
      <c r="P153" s="189"/>
      <c r="Q153" s="67"/>
      <c r="R153" s="43"/>
    </row>
    <row r="154" spans="1:18" s="35" customFormat="1" x14ac:dyDescent="0.3">
      <c r="A154" s="86"/>
      <c r="B154" s="87"/>
      <c r="C154" s="59" t="s">
        <v>192</v>
      </c>
      <c r="D154" s="28" t="s">
        <v>537</v>
      </c>
      <c r="E154" s="71"/>
      <c r="F154" s="42" t="s">
        <v>408</v>
      </c>
      <c r="G154" s="85"/>
      <c r="H154" s="160"/>
      <c r="I154" s="160"/>
      <c r="J154" s="160"/>
      <c r="K154" s="168"/>
      <c r="L154" s="71"/>
      <c r="M154" s="158"/>
      <c r="N154" s="168"/>
      <c r="O154" s="188"/>
      <c r="P154" s="189"/>
      <c r="Q154" s="67"/>
      <c r="R154" s="43"/>
    </row>
    <row r="155" spans="1:18" s="35" customFormat="1" x14ac:dyDescent="0.3">
      <c r="A155" s="86"/>
      <c r="B155" s="87"/>
      <c r="C155" s="59" t="s">
        <v>193</v>
      </c>
      <c r="D155" s="57" t="s">
        <v>538</v>
      </c>
      <c r="E155" s="71"/>
      <c r="F155" s="42" t="s">
        <v>408</v>
      </c>
      <c r="G155" s="85"/>
      <c r="H155" s="160"/>
      <c r="I155" s="160"/>
      <c r="J155" s="160"/>
      <c r="K155" s="168"/>
      <c r="L155" s="71"/>
      <c r="M155" s="158"/>
      <c r="N155" s="168"/>
      <c r="O155" s="188"/>
      <c r="P155" s="189"/>
      <c r="Q155" s="67"/>
      <c r="R155" s="43"/>
    </row>
    <row r="156" spans="1:18" s="35" customFormat="1" x14ac:dyDescent="0.3">
      <c r="A156" s="86"/>
      <c r="B156" s="87"/>
      <c r="C156" s="59" t="s">
        <v>539</v>
      </c>
      <c r="D156" s="91" t="s">
        <v>540</v>
      </c>
      <c r="E156" s="71"/>
      <c r="F156" s="42" t="s">
        <v>408</v>
      </c>
      <c r="G156" s="85"/>
      <c r="H156" s="160"/>
      <c r="I156" s="160"/>
      <c r="J156" s="160"/>
      <c r="K156" s="168"/>
      <c r="L156" s="71"/>
      <c r="M156" s="158"/>
      <c r="N156" s="168"/>
      <c r="O156" s="188"/>
      <c r="P156" s="189"/>
      <c r="Q156" s="67"/>
      <c r="R156" s="43"/>
    </row>
    <row r="157" spans="1:18" s="35" customFormat="1" x14ac:dyDescent="0.3">
      <c r="A157" s="37" t="s">
        <v>541</v>
      </c>
      <c r="B157" s="59" t="s">
        <v>102</v>
      </c>
      <c r="C157" s="88"/>
      <c r="D157" s="32"/>
      <c r="E157" s="32"/>
      <c r="F157" s="146"/>
      <c r="G157" s="160"/>
      <c r="H157" s="60"/>
      <c r="I157" s="61"/>
      <c r="J157" s="61"/>
      <c r="K157" s="61"/>
      <c r="L157" s="61"/>
      <c r="M157" s="61"/>
      <c r="N157" s="61"/>
      <c r="O157" s="61"/>
      <c r="P157" s="61"/>
      <c r="Q157" s="61"/>
      <c r="R157" s="43"/>
    </row>
    <row r="158" spans="1:18" s="35" customFormat="1" x14ac:dyDescent="0.3">
      <c r="A158" s="89"/>
      <c r="B158" s="84"/>
      <c r="C158" s="59" t="s">
        <v>194</v>
      </c>
      <c r="D158" s="28" t="s">
        <v>542</v>
      </c>
      <c r="E158" s="71"/>
      <c r="F158" s="42" t="s">
        <v>408</v>
      </c>
      <c r="G158" s="85"/>
      <c r="H158" s="160"/>
      <c r="I158" s="160"/>
      <c r="J158" s="160"/>
      <c r="K158" s="168"/>
      <c r="L158" s="71"/>
      <c r="M158" s="158"/>
      <c r="N158" s="168"/>
      <c r="O158" s="188"/>
      <c r="P158" s="189"/>
      <c r="Q158" s="67"/>
      <c r="R158" s="43"/>
    </row>
    <row r="159" spans="1:18" s="35" customFormat="1" x14ac:dyDescent="0.3">
      <c r="A159" s="86"/>
      <c r="B159" s="87"/>
      <c r="C159" s="59" t="s">
        <v>195</v>
      </c>
      <c r="D159" s="28" t="s">
        <v>543</v>
      </c>
      <c r="E159" s="71"/>
      <c r="F159" s="42" t="s">
        <v>408</v>
      </c>
      <c r="G159" s="85"/>
      <c r="H159" s="160"/>
      <c r="I159" s="160"/>
      <c r="J159" s="160"/>
      <c r="K159" s="168"/>
      <c r="L159" s="71"/>
      <c r="M159" s="158"/>
      <c r="N159" s="168"/>
      <c r="O159" s="188"/>
      <c r="P159" s="189"/>
      <c r="Q159" s="67"/>
      <c r="R159" s="43"/>
    </row>
    <row r="160" spans="1:18" s="35" customFormat="1" x14ac:dyDescent="0.3">
      <c r="A160" s="86"/>
      <c r="B160" s="87"/>
      <c r="C160" s="59" t="s">
        <v>196</v>
      </c>
      <c r="D160" s="28" t="s">
        <v>536</v>
      </c>
      <c r="E160" s="71"/>
      <c r="F160" s="42" t="s">
        <v>408</v>
      </c>
      <c r="G160" s="85"/>
      <c r="H160" s="160"/>
      <c r="I160" s="160"/>
      <c r="J160" s="160"/>
      <c r="K160" s="168"/>
      <c r="L160" s="71"/>
      <c r="M160" s="158"/>
      <c r="N160" s="168"/>
      <c r="O160" s="188"/>
      <c r="P160" s="189"/>
      <c r="Q160" s="67"/>
      <c r="R160" s="43"/>
    </row>
    <row r="161" spans="1:18" s="35" customFormat="1" x14ac:dyDescent="0.3">
      <c r="A161" s="86"/>
      <c r="B161" s="87"/>
      <c r="C161" s="59" t="s">
        <v>197</v>
      </c>
      <c r="D161" s="28" t="s">
        <v>537</v>
      </c>
      <c r="E161" s="71"/>
      <c r="F161" s="42" t="s">
        <v>408</v>
      </c>
      <c r="G161" s="85"/>
      <c r="H161" s="160"/>
      <c r="I161" s="160"/>
      <c r="J161" s="160"/>
      <c r="K161" s="168"/>
      <c r="L161" s="71"/>
      <c r="M161" s="158"/>
      <c r="N161" s="168"/>
      <c r="O161" s="188"/>
      <c r="P161" s="189"/>
      <c r="Q161" s="67"/>
      <c r="R161" s="43"/>
    </row>
    <row r="162" spans="1:18" s="35" customFormat="1" x14ac:dyDescent="0.3">
      <c r="A162" s="86"/>
      <c r="B162" s="87"/>
      <c r="C162" s="59" t="s">
        <v>198</v>
      </c>
      <c r="D162" s="57" t="s">
        <v>538</v>
      </c>
      <c r="E162" s="71"/>
      <c r="F162" s="42" t="s">
        <v>408</v>
      </c>
      <c r="G162" s="85"/>
      <c r="H162" s="160"/>
      <c r="I162" s="160"/>
      <c r="J162" s="160"/>
      <c r="K162" s="168"/>
      <c r="L162" s="71"/>
      <c r="M162" s="158"/>
      <c r="N162" s="168"/>
      <c r="O162" s="188"/>
      <c r="P162" s="189"/>
      <c r="Q162" s="67"/>
      <c r="R162" s="43"/>
    </row>
    <row r="163" spans="1:18" s="35" customFormat="1" x14ac:dyDescent="0.3">
      <c r="A163" s="86"/>
      <c r="B163" s="87"/>
      <c r="C163" s="59" t="s">
        <v>199</v>
      </c>
      <c r="D163" s="91" t="s">
        <v>540</v>
      </c>
      <c r="E163" s="71"/>
      <c r="F163" s="42" t="s">
        <v>408</v>
      </c>
      <c r="G163" s="85"/>
      <c r="H163" s="160"/>
      <c r="I163" s="160"/>
      <c r="J163" s="160"/>
      <c r="K163" s="168"/>
      <c r="L163" s="71"/>
      <c r="M163" s="158"/>
      <c r="N163" s="168"/>
      <c r="O163" s="188"/>
      <c r="P163" s="189"/>
      <c r="Q163" s="67"/>
      <c r="R163" s="43"/>
    </row>
    <row r="164" spans="1:18" s="35" customFormat="1" x14ac:dyDescent="0.3">
      <c r="A164" s="37" t="s">
        <v>544</v>
      </c>
      <c r="B164" s="59" t="s">
        <v>103</v>
      </c>
      <c r="C164" s="88"/>
      <c r="D164" s="32"/>
      <c r="E164" s="32"/>
      <c r="F164" s="146"/>
      <c r="G164" s="160"/>
      <c r="H164" s="60"/>
      <c r="I164" s="61"/>
      <c r="J164" s="61"/>
      <c r="K164" s="61"/>
      <c r="L164" s="61"/>
      <c r="M164" s="61"/>
      <c r="N164" s="61"/>
      <c r="O164" s="61"/>
      <c r="P164" s="61"/>
      <c r="Q164" s="61"/>
      <c r="R164" s="43"/>
    </row>
    <row r="165" spans="1:18" s="35" customFormat="1" x14ac:dyDescent="0.3">
      <c r="A165" s="89"/>
      <c r="B165" s="84"/>
      <c r="C165" s="59" t="s">
        <v>200</v>
      </c>
      <c r="D165" s="57" t="s">
        <v>545</v>
      </c>
      <c r="E165" s="71"/>
      <c r="F165" s="42" t="s">
        <v>408</v>
      </c>
      <c r="G165" s="85"/>
      <c r="H165" s="160"/>
      <c r="I165" s="160"/>
      <c r="J165" s="160"/>
      <c r="K165" s="168"/>
      <c r="L165" s="71"/>
      <c r="M165" s="158"/>
      <c r="N165" s="168"/>
      <c r="O165" s="189"/>
      <c r="P165" s="189"/>
      <c r="Q165" s="67"/>
      <c r="R165" s="43"/>
    </row>
    <row r="166" spans="1:18" s="35" customFormat="1" x14ac:dyDescent="0.3">
      <c r="A166" s="86"/>
      <c r="B166" s="87"/>
      <c r="C166" s="59" t="s">
        <v>201</v>
      </c>
      <c r="D166" s="57" t="s">
        <v>546</v>
      </c>
      <c r="E166" s="71"/>
      <c r="F166" s="42" t="s">
        <v>408</v>
      </c>
      <c r="G166" s="85"/>
      <c r="H166" s="160"/>
      <c r="I166" s="160"/>
      <c r="J166" s="160"/>
      <c r="K166" s="168"/>
      <c r="L166" s="71"/>
      <c r="M166" s="158"/>
      <c r="N166" s="168"/>
      <c r="O166" s="189"/>
      <c r="P166" s="189"/>
      <c r="Q166" s="67"/>
      <c r="R166" s="43"/>
    </row>
    <row r="167" spans="1:18" s="35" customFormat="1" x14ac:dyDescent="0.3">
      <c r="A167" s="86"/>
      <c r="B167" s="87"/>
      <c r="C167" s="59" t="s">
        <v>202</v>
      </c>
      <c r="D167" s="28" t="s">
        <v>547</v>
      </c>
      <c r="E167" s="71"/>
      <c r="F167" s="42" t="s">
        <v>408</v>
      </c>
      <c r="G167" s="85"/>
      <c r="H167" s="160"/>
      <c r="I167" s="160"/>
      <c r="J167" s="160"/>
      <c r="K167" s="168"/>
      <c r="L167" s="71"/>
      <c r="M167" s="158"/>
      <c r="N167" s="168"/>
      <c r="O167" s="189"/>
      <c r="P167" s="189"/>
      <c r="Q167" s="67"/>
      <c r="R167" s="43"/>
    </row>
    <row r="168" spans="1:18" s="35" customFormat="1" x14ac:dyDescent="0.3">
      <c r="A168" s="86"/>
      <c r="B168" s="87"/>
      <c r="C168" s="59" t="s">
        <v>203</v>
      </c>
      <c r="D168" s="28" t="s">
        <v>548</v>
      </c>
      <c r="E168" s="71"/>
      <c r="F168" s="42" t="s">
        <v>408</v>
      </c>
      <c r="G168" s="85"/>
      <c r="H168" s="160"/>
      <c r="I168" s="160"/>
      <c r="J168" s="160"/>
      <c r="K168" s="168"/>
      <c r="L168" s="71"/>
      <c r="M168" s="158"/>
      <c r="N168" s="168"/>
      <c r="O168" s="189"/>
      <c r="P168" s="189"/>
      <c r="Q168" s="67"/>
      <c r="R168" s="43"/>
    </row>
    <row r="169" spans="1:18" s="35" customFormat="1" x14ac:dyDescent="0.3">
      <c r="A169" s="86"/>
      <c r="B169" s="87"/>
      <c r="C169" s="59" t="s">
        <v>549</v>
      </c>
      <c r="D169" s="28" t="s">
        <v>550</v>
      </c>
      <c r="E169" s="71"/>
      <c r="F169" s="42" t="s">
        <v>408</v>
      </c>
      <c r="G169" s="85"/>
      <c r="H169" s="160"/>
      <c r="I169" s="160"/>
      <c r="J169" s="160"/>
      <c r="K169" s="168"/>
      <c r="L169" s="71"/>
      <c r="M169" s="158"/>
      <c r="N169" s="168"/>
      <c r="O169" s="189"/>
      <c r="P169" s="189"/>
      <c r="Q169" s="67"/>
      <c r="R169" s="43"/>
    </row>
    <row r="170" spans="1:18" s="35" customFormat="1" x14ac:dyDescent="0.3">
      <c r="A170" s="86"/>
      <c r="B170" s="87"/>
      <c r="C170" s="59" t="s">
        <v>551</v>
      </c>
      <c r="D170" s="28" t="s">
        <v>552</v>
      </c>
      <c r="E170" s="71"/>
      <c r="F170" s="42" t="s">
        <v>408</v>
      </c>
      <c r="G170" s="85"/>
      <c r="H170" s="160"/>
      <c r="I170" s="160"/>
      <c r="J170" s="160"/>
      <c r="K170" s="168"/>
      <c r="L170" s="71"/>
      <c r="M170" s="158"/>
      <c r="N170" s="168"/>
      <c r="O170" s="189"/>
      <c r="P170" s="189"/>
      <c r="Q170" s="67"/>
      <c r="R170" s="43"/>
    </row>
    <row r="171" spans="1:18" s="35" customFormat="1" x14ac:dyDescent="0.3">
      <c r="A171" s="86"/>
      <c r="B171" s="87"/>
      <c r="C171" s="59" t="s">
        <v>553</v>
      </c>
      <c r="D171" s="28" t="s">
        <v>537</v>
      </c>
      <c r="E171" s="71"/>
      <c r="F171" s="42" t="s">
        <v>408</v>
      </c>
      <c r="G171" s="85"/>
      <c r="H171" s="160"/>
      <c r="I171" s="160"/>
      <c r="J171" s="160"/>
      <c r="K171" s="168"/>
      <c r="L171" s="71"/>
      <c r="M171" s="158"/>
      <c r="N171" s="168"/>
      <c r="O171" s="189"/>
      <c r="P171" s="189"/>
      <c r="Q171" s="67"/>
      <c r="R171" s="43"/>
    </row>
    <row r="172" spans="1:18" s="35" customFormat="1" x14ac:dyDescent="0.3">
      <c r="A172" s="86"/>
      <c r="B172" s="87"/>
      <c r="C172" s="59" t="s">
        <v>554</v>
      </c>
      <c r="D172" s="57" t="s">
        <v>538</v>
      </c>
      <c r="E172" s="71"/>
      <c r="F172" s="42" t="s">
        <v>408</v>
      </c>
      <c r="G172" s="85"/>
      <c r="H172" s="160"/>
      <c r="I172" s="160"/>
      <c r="J172" s="160"/>
      <c r="K172" s="168"/>
      <c r="L172" s="71"/>
      <c r="M172" s="158"/>
      <c r="N172" s="168"/>
      <c r="O172" s="189"/>
      <c r="P172" s="189"/>
      <c r="Q172" s="67"/>
      <c r="R172" s="43"/>
    </row>
    <row r="173" spans="1:18" s="35" customFormat="1" x14ac:dyDescent="0.3">
      <c r="A173" s="37" t="s">
        <v>555</v>
      </c>
      <c r="B173" s="59" t="s">
        <v>104</v>
      </c>
      <c r="C173" s="88"/>
      <c r="D173" s="32"/>
      <c r="E173" s="32"/>
      <c r="F173" s="173"/>
      <c r="G173" s="160"/>
      <c r="H173" s="60"/>
      <c r="I173" s="61"/>
      <c r="J173" s="61"/>
      <c r="K173" s="61"/>
      <c r="L173" s="61"/>
      <c r="M173" s="61"/>
      <c r="N173" s="61"/>
      <c r="O173" s="61"/>
      <c r="P173" s="61"/>
      <c r="Q173" s="61"/>
      <c r="R173" s="43"/>
    </row>
    <row r="174" spans="1:18" s="35" customFormat="1" x14ac:dyDescent="0.3">
      <c r="A174" s="86"/>
      <c r="B174" s="84"/>
      <c r="C174" s="59" t="s">
        <v>204</v>
      </c>
      <c r="D174" s="57" t="s">
        <v>556</v>
      </c>
      <c r="E174" s="71"/>
      <c r="F174" s="42" t="s">
        <v>409</v>
      </c>
      <c r="G174" s="85"/>
      <c r="H174" s="160"/>
      <c r="I174" s="160"/>
      <c r="J174" s="160"/>
      <c r="K174" s="168"/>
      <c r="L174" s="71"/>
      <c r="M174" s="158"/>
      <c r="N174" s="168"/>
      <c r="O174" s="189"/>
      <c r="P174" s="189"/>
      <c r="Q174" s="67"/>
      <c r="R174" s="43"/>
    </row>
    <row r="175" spans="1:18" s="35" customFormat="1" x14ac:dyDescent="0.3">
      <c r="A175" s="86"/>
      <c r="B175" s="87"/>
      <c r="C175" s="59" t="s">
        <v>205</v>
      </c>
      <c r="D175" s="57" t="s">
        <v>557</v>
      </c>
      <c r="E175" s="71"/>
      <c r="F175" s="42" t="s">
        <v>409</v>
      </c>
      <c r="G175" s="85"/>
      <c r="H175" s="160"/>
      <c r="I175" s="160"/>
      <c r="J175" s="160"/>
      <c r="K175" s="168"/>
      <c r="L175" s="71"/>
      <c r="M175" s="158"/>
      <c r="N175" s="168"/>
      <c r="O175" s="189"/>
      <c r="P175" s="189"/>
      <c r="Q175" s="67"/>
      <c r="R175" s="43"/>
    </row>
    <row r="176" spans="1:18" s="35" customFormat="1" x14ac:dyDescent="0.3">
      <c r="A176" s="92"/>
      <c r="B176" s="93"/>
      <c r="C176" s="59" t="s">
        <v>206</v>
      </c>
      <c r="D176" s="57" t="s">
        <v>558</v>
      </c>
      <c r="E176" s="71"/>
      <c r="F176" s="42" t="s">
        <v>409</v>
      </c>
      <c r="G176" s="85"/>
      <c r="H176" s="160"/>
      <c r="I176" s="160"/>
      <c r="J176" s="160"/>
      <c r="K176" s="168"/>
      <c r="L176" s="71"/>
      <c r="M176" s="158"/>
      <c r="N176" s="168"/>
      <c r="O176" s="189"/>
      <c r="P176" s="189"/>
      <c r="Q176" s="67"/>
      <c r="R176" s="43"/>
    </row>
    <row r="177" spans="1:18" s="35" customFormat="1" x14ac:dyDescent="0.3">
      <c r="A177" s="57" t="s">
        <v>11</v>
      </c>
      <c r="B177" s="57" t="s">
        <v>105</v>
      </c>
      <c r="C177" s="32"/>
      <c r="D177" s="32"/>
      <c r="E177" s="32"/>
      <c r="F177" s="146"/>
      <c r="G177" s="160"/>
      <c r="H177" s="60"/>
      <c r="I177" s="61"/>
      <c r="J177" s="61"/>
      <c r="K177" s="61"/>
      <c r="L177" s="61"/>
      <c r="M177" s="61"/>
      <c r="N177" s="61"/>
      <c r="O177" s="61"/>
      <c r="P177" s="61"/>
      <c r="Q177" s="61"/>
      <c r="R177" s="43"/>
    </row>
    <row r="178" spans="1:18" s="35" customFormat="1" x14ac:dyDescent="0.3">
      <c r="A178" s="74"/>
      <c r="B178" s="75"/>
      <c r="C178" s="57" t="s">
        <v>207</v>
      </c>
      <c r="D178" s="28" t="s">
        <v>404</v>
      </c>
      <c r="E178" s="71"/>
      <c r="F178" s="42" t="s">
        <v>409</v>
      </c>
      <c r="G178" s="85"/>
      <c r="H178" s="160"/>
      <c r="I178" s="160"/>
      <c r="J178" s="160"/>
      <c r="K178" s="171"/>
      <c r="L178" s="41"/>
      <c r="M178" s="158"/>
      <c r="N178" s="168"/>
      <c r="O178" s="188"/>
      <c r="P178" s="189"/>
      <c r="Q178" s="67"/>
      <c r="R178" s="43"/>
    </row>
    <row r="179" spans="1:18" s="35" customFormat="1" x14ac:dyDescent="0.3">
      <c r="A179" s="77"/>
      <c r="B179" s="78"/>
      <c r="C179" s="57" t="s">
        <v>208</v>
      </c>
      <c r="D179" s="28" t="s">
        <v>74</v>
      </c>
      <c r="E179" s="71"/>
      <c r="F179" s="42" t="s">
        <v>409</v>
      </c>
      <c r="G179" s="85"/>
      <c r="H179" s="160"/>
      <c r="I179" s="160"/>
      <c r="J179" s="160"/>
      <c r="K179" s="171"/>
      <c r="L179" s="43"/>
      <c r="M179" s="158"/>
      <c r="N179" s="168"/>
      <c r="O179" s="188"/>
      <c r="P179" s="189"/>
      <c r="Q179" s="67"/>
      <c r="R179" s="43"/>
    </row>
    <row r="180" spans="1:18" s="35" customFormat="1" x14ac:dyDescent="0.3">
      <c r="A180" s="77" t="s">
        <v>559</v>
      </c>
      <c r="B180" s="78"/>
      <c r="C180" s="57" t="s">
        <v>209</v>
      </c>
      <c r="D180" s="28" t="s">
        <v>560</v>
      </c>
      <c r="E180" s="71"/>
      <c r="F180" s="42" t="s">
        <v>409</v>
      </c>
      <c r="G180" s="85"/>
      <c r="H180" s="160"/>
      <c r="I180" s="160"/>
      <c r="J180" s="160"/>
      <c r="K180" s="171"/>
      <c r="L180" s="43"/>
      <c r="M180" s="158"/>
      <c r="N180" s="168"/>
      <c r="O180" s="188"/>
      <c r="P180" s="189"/>
      <c r="Q180" s="67"/>
      <c r="R180" s="43"/>
    </row>
    <row r="181" spans="1:18" s="35" customFormat="1" x14ac:dyDescent="0.3">
      <c r="A181" s="77"/>
      <c r="B181" s="78"/>
      <c r="C181" s="57" t="s">
        <v>210</v>
      </c>
      <c r="D181" s="28" t="s">
        <v>561</v>
      </c>
      <c r="E181" s="71"/>
      <c r="F181" s="42" t="s">
        <v>409</v>
      </c>
      <c r="G181" s="85"/>
      <c r="H181" s="160"/>
      <c r="I181" s="160"/>
      <c r="J181" s="160"/>
      <c r="K181" s="171"/>
      <c r="L181" s="43"/>
      <c r="M181" s="158"/>
      <c r="N181" s="168"/>
      <c r="O181" s="188"/>
      <c r="P181" s="189"/>
      <c r="Q181" s="67"/>
      <c r="R181" s="43"/>
    </row>
    <row r="182" spans="1:18" s="35" customFormat="1" x14ac:dyDescent="0.3">
      <c r="A182" s="77"/>
      <c r="B182" s="78"/>
      <c r="C182" s="57" t="s">
        <v>211</v>
      </c>
      <c r="D182" s="28" t="s">
        <v>562</v>
      </c>
      <c r="E182" s="71"/>
      <c r="F182" s="42" t="s">
        <v>409</v>
      </c>
      <c r="G182" s="85"/>
      <c r="H182" s="160"/>
      <c r="I182" s="160"/>
      <c r="J182" s="160"/>
      <c r="K182" s="171"/>
      <c r="L182" s="43"/>
      <c r="M182" s="158"/>
      <c r="N182" s="168"/>
      <c r="O182" s="188"/>
      <c r="P182" s="189"/>
      <c r="Q182" s="67"/>
      <c r="R182" s="43"/>
    </row>
    <row r="183" spans="1:18" s="35" customFormat="1" x14ac:dyDescent="0.3">
      <c r="A183" s="77"/>
      <c r="B183" s="78"/>
      <c r="C183" s="57" t="s">
        <v>212</v>
      </c>
      <c r="D183" s="28" t="s">
        <v>829</v>
      </c>
      <c r="E183" s="71"/>
      <c r="F183" s="42" t="s">
        <v>409</v>
      </c>
      <c r="G183" s="85"/>
      <c r="H183" s="160"/>
      <c r="I183" s="160"/>
      <c r="J183" s="160"/>
      <c r="K183" s="171"/>
      <c r="L183" s="43"/>
      <c r="M183" s="158"/>
      <c r="N183" s="168"/>
      <c r="O183" s="188"/>
      <c r="P183" s="189"/>
      <c r="Q183" s="67"/>
      <c r="R183" s="43"/>
    </row>
    <row r="184" spans="1:18" s="35" customFormat="1" x14ac:dyDescent="0.3">
      <c r="A184" s="57" t="s">
        <v>314</v>
      </c>
      <c r="B184" s="57" t="s">
        <v>106</v>
      </c>
      <c r="C184" s="32"/>
      <c r="D184" s="32"/>
      <c r="E184" s="32"/>
      <c r="F184" s="146"/>
      <c r="G184" s="160"/>
      <c r="H184" s="60"/>
      <c r="I184" s="61"/>
      <c r="J184" s="61"/>
      <c r="K184" s="61"/>
      <c r="L184" s="61"/>
      <c r="M184" s="61"/>
      <c r="N184" s="61"/>
      <c r="O184" s="61"/>
      <c r="P184" s="61"/>
      <c r="Q184" s="61"/>
      <c r="R184" s="43"/>
    </row>
    <row r="185" spans="1:18" s="35" customFormat="1" x14ac:dyDescent="0.3">
      <c r="A185" s="77"/>
      <c r="B185" s="78"/>
      <c r="C185" s="57" t="s">
        <v>213</v>
      </c>
      <c r="D185" s="28" t="s">
        <v>563</v>
      </c>
      <c r="E185" s="71"/>
      <c r="F185" s="42" t="s">
        <v>409</v>
      </c>
      <c r="G185" s="85" t="s">
        <v>0</v>
      </c>
      <c r="H185" s="160"/>
      <c r="I185" s="160"/>
      <c r="J185" s="160"/>
      <c r="K185" s="171"/>
      <c r="L185" s="71"/>
      <c r="M185" s="158"/>
      <c r="N185" s="168"/>
      <c r="O185" s="189"/>
      <c r="P185" s="189"/>
      <c r="Q185" s="67"/>
      <c r="R185" s="43"/>
    </row>
    <row r="186" spans="1:18" s="35" customFormat="1" x14ac:dyDescent="0.3">
      <c r="A186" s="57" t="s">
        <v>405</v>
      </c>
      <c r="B186" s="57" t="s">
        <v>107</v>
      </c>
      <c r="C186" s="32"/>
      <c r="D186" s="32"/>
      <c r="E186" s="32"/>
      <c r="F186" s="146"/>
      <c r="G186" s="160"/>
      <c r="H186" s="60"/>
      <c r="I186" s="61"/>
      <c r="J186" s="61"/>
      <c r="K186" s="61"/>
      <c r="L186" s="61"/>
      <c r="M186" s="61"/>
      <c r="N186" s="61"/>
      <c r="O186" s="61"/>
      <c r="P186" s="61"/>
      <c r="Q186" s="61"/>
      <c r="R186" s="43"/>
    </row>
    <row r="187" spans="1:18" s="35" customFormat="1" x14ac:dyDescent="0.3">
      <c r="A187" s="77"/>
      <c r="B187" s="78"/>
      <c r="C187" s="57" t="s">
        <v>214</v>
      </c>
      <c r="D187" s="22" t="s">
        <v>876</v>
      </c>
      <c r="E187" s="41"/>
      <c r="F187" s="42" t="s">
        <v>409</v>
      </c>
      <c r="G187" s="169"/>
      <c r="H187" s="160"/>
      <c r="I187" s="160"/>
      <c r="J187" s="160"/>
      <c r="K187" s="171"/>
      <c r="L187" s="41"/>
      <c r="M187" s="158"/>
      <c r="N187" s="170"/>
      <c r="O187" s="187"/>
      <c r="P187" s="187"/>
      <c r="Q187" s="67"/>
      <c r="R187" s="43"/>
    </row>
    <row r="188" spans="1:18" s="35" customFormat="1" x14ac:dyDescent="0.3">
      <c r="A188" s="64" t="s">
        <v>39</v>
      </c>
      <c r="B188" s="57" t="s">
        <v>108</v>
      </c>
      <c r="C188" s="32"/>
      <c r="D188" s="32"/>
      <c r="E188" s="32"/>
      <c r="F188" s="146"/>
      <c r="G188" s="160"/>
      <c r="H188" s="60"/>
      <c r="I188" s="61"/>
      <c r="J188" s="61"/>
      <c r="K188" s="61"/>
      <c r="L188" s="61"/>
      <c r="M188" s="61"/>
      <c r="N188" s="61"/>
      <c r="O188" s="61"/>
      <c r="P188" s="61"/>
      <c r="Q188" s="61"/>
      <c r="R188" s="43"/>
    </row>
    <row r="189" spans="1:18" s="35" customFormat="1" x14ac:dyDescent="0.3">
      <c r="A189" s="65"/>
      <c r="B189" s="66"/>
      <c r="C189" s="57" t="s">
        <v>564</v>
      </c>
      <c r="D189" s="64" t="s">
        <v>310</v>
      </c>
      <c r="E189" s="41"/>
      <c r="F189" s="42" t="s">
        <v>408</v>
      </c>
      <c r="G189" s="169"/>
      <c r="H189" s="160"/>
      <c r="I189" s="160"/>
      <c r="J189" s="158"/>
      <c r="K189" s="171"/>
      <c r="L189" s="41"/>
      <c r="M189" s="158"/>
      <c r="N189" s="171"/>
      <c r="O189" s="187"/>
      <c r="P189" s="187"/>
      <c r="Q189" s="67"/>
      <c r="R189" s="43"/>
    </row>
    <row r="190" spans="1:18" s="35" customFormat="1" x14ac:dyDescent="0.3">
      <c r="A190" s="68"/>
      <c r="B190" s="69"/>
      <c r="C190" s="57" t="s">
        <v>215</v>
      </c>
      <c r="D190" s="64" t="s">
        <v>311</v>
      </c>
      <c r="E190" s="41"/>
      <c r="F190" s="94" t="s">
        <v>408</v>
      </c>
      <c r="G190" s="169"/>
      <c r="H190" s="160"/>
      <c r="I190" s="160"/>
      <c r="J190" s="158"/>
      <c r="K190" s="171"/>
      <c r="L190" s="41"/>
      <c r="M190" s="158"/>
      <c r="N190" s="171"/>
      <c r="O190" s="187"/>
      <c r="P190" s="187"/>
      <c r="Q190" s="67"/>
      <c r="R190" s="43"/>
    </row>
    <row r="191" spans="1:18" s="70" customFormat="1" x14ac:dyDescent="0.3">
      <c r="A191" s="68"/>
      <c r="B191" s="69"/>
      <c r="C191" s="57" t="s">
        <v>565</v>
      </c>
      <c r="D191" s="64" t="s">
        <v>312</v>
      </c>
      <c r="E191" s="41"/>
      <c r="F191" s="42" t="s">
        <v>408</v>
      </c>
      <c r="G191" s="169"/>
      <c r="H191" s="160"/>
      <c r="I191" s="160"/>
      <c r="J191" s="158"/>
      <c r="K191" s="171"/>
      <c r="L191" s="41"/>
      <c r="M191" s="158"/>
      <c r="N191" s="171"/>
      <c r="O191" s="187"/>
      <c r="P191" s="187"/>
      <c r="Q191" s="67"/>
      <c r="R191" s="43"/>
    </row>
    <row r="192" spans="1:18" s="70" customFormat="1" x14ac:dyDescent="0.3">
      <c r="A192" s="68"/>
      <c r="B192" s="69"/>
      <c r="C192" s="57" t="s">
        <v>566</v>
      </c>
      <c r="D192" s="64" t="s">
        <v>40</v>
      </c>
      <c r="E192" s="41"/>
      <c r="F192" s="42" t="s">
        <v>408</v>
      </c>
      <c r="G192" s="169"/>
      <c r="H192" s="160"/>
      <c r="I192" s="160"/>
      <c r="J192" s="158"/>
      <c r="K192" s="171"/>
      <c r="L192" s="41"/>
      <c r="M192" s="158"/>
      <c r="N192" s="171"/>
      <c r="O192" s="187"/>
      <c r="P192" s="187"/>
      <c r="Q192" s="67"/>
      <c r="R192" s="43"/>
    </row>
    <row r="193" spans="1:18" s="70" customFormat="1" x14ac:dyDescent="0.3">
      <c r="A193" s="95"/>
      <c r="B193" s="78"/>
      <c r="C193" s="57" t="s">
        <v>567</v>
      </c>
      <c r="D193" s="64" t="s">
        <v>42</v>
      </c>
      <c r="E193" s="41"/>
      <c r="F193" s="42" t="s">
        <v>408</v>
      </c>
      <c r="G193" s="169"/>
      <c r="H193" s="160"/>
      <c r="I193" s="160"/>
      <c r="J193" s="158"/>
      <c r="K193" s="171"/>
      <c r="L193" s="41"/>
      <c r="M193" s="158"/>
      <c r="N193" s="171"/>
      <c r="O193" s="187"/>
      <c r="P193" s="187"/>
      <c r="Q193" s="67"/>
      <c r="R193" s="43"/>
    </row>
    <row r="194" spans="1:18" s="70" customFormat="1" x14ac:dyDescent="0.3">
      <c r="A194" s="77"/>
      <c r="B194" s="78"/>
      <c r="C194" s="57" t="s">
        <v>568</v>
      </c>
      <c r="D194" s="64" t="s">
        <v>41</v>
      </c>
      <c r="E194" s="41"/>
      <c r="F194" s="42" t="s">
        <v>408</v>
      </c>
      <c r="G194" s="169"/>
      <c r="H194" s="160"/>
      <c r="I194" s="160"/>
      <c r="J194" s="158"/>
      <c r="K194" s="171"/>
      <c r="L194" s="41"/>
      <c r="M194" s="158"/>
      <c r="N194" s="171"/>
      <c r="O194" s="187"/>
      <c r="P194" s="187"/>
      <c r="Q194" s="67"/>
      <c r="R194" s="43"/>
    </row>
    <row r="195" spans="1:18" s="70" customFormat="1" x14ac:dyDescent="0.3">
      <c r="A195" s="77"/>
      <c r="B195" s="78"/>
      <c r="C195" s="57" t="s">
        <v>569</v>
      </c>
      <c r="D195" s="64" t="s">
        <v>64</v>
      </c>
      <c r="E195" s="41"/>
      <c r="F195" s="42" t="s">
        <v>408</v>
      </c>
      <c r="G195" s="169"/>
      <c r="H195" s="160"/>
      <c r="I195" s="160"/>
      <c r="J195" s="158"/>
      <c r="K195" s="171"/>
      <c r="L195" s="41"/>
      <c r="M195" s="158"/>
      <c r="N195" s="171"/>
      <c r="O195" s="187"/>
      <c r="P195" s="187"/>
      <c r="Q195" s="67"/>
      <c r="R195" s="43"/>
    </row>
    <row r="196" spans="1:18" s="70" customFormat="1" x14ac:dyDescent="0.3">
      <c r="A196" s="77"/>
      <c r="B196" s="78"/>
      <c r="C196" s="57" t="s">
        <v>570</v>
      </c>
      <c r="D196" s="96" t="s">
        <v>300</v>
      </c>
      <c r="E196" s="41"/>
      <c r="F196" s="42" t="s">
        <v>408</v>
      </c>
      <c r="G196" s="169"/>
      <c r="H196" s="160"/>
      <c r="I196" s="160"/>
      <c r="J196" s="158"/>
      <c r="K196" s="174"/>
      <c r="L196" s="41"/>
      <c r="M196" s="158"/>
      <c r="N196" s="171"/>
      <c r="O196" s="187"/>
      <c r="P196" s="187"/>
      <c r="Q196" s="67"/>
      <c r="R196" s="43"/>
    </row>
    <row r="197" spans="1:18" s="70" customFormat="1" x14ac:dyDescent="0.3">
      <c r="A197" s="77"/>
      <c r="B197" s="78"/>
      <c r="C197" s="57" t="s">
        <v>571</v>
      </c>
      <c r="D197" s="97" t="s">
        <v>301</v>
      </c>
      <c r="E197" s="41"/>
      <c r="F197" s="42" t="s">
        <v>408</v>
      </c>
      <c r="G197" s="169"/>
      <c r="H197" s="160"/>
      <c r="I197" s="160"/>
      <c r="J197" s="158"/>
      <c r="K197" s="174"/>
      <c r="L197" s="41"/>
      <c r="M197" s="158"/>
      <c r="N197" s="171"/>
      <c r="O197" s="187"/>
      <c r="P197" s="187"/>
      <c r="Q197" s="67"/>
      <c r="R197" s="43"/>
    </row>
    <row r="198" spans="1:18" s="35" customFormat="1" x14ac:dyDescent="0.3">
      <c r="A198" s="64" t="s">
        <v>82</v>
      </c>
      <c r="B198" s="57" t="s">
        <v>126</v>
      </c>
      <c r="C198" s="32"/>
      <c r="D198" s="32"/>
      <c r="E198" s="32"/>
      <c r="F198" s="146"/>
      <c r="G198" s="160"/>
      <c r="H198" s="60"/>
      <c r="I198" s="61"/>
      <c r="J198" s="61"/>
      <c r="K198" s="61"/>
      <c r="L198" s="61"/>
      <c r="M198" s="61"/>
      <c r="N198" s="61"/>
      <c r="O198" s="61"/>
      <c r="P198" s="61"/>
      <c r="Q198" s="61"/>
      <c r="R198" s="43"/>
    </row>
    <row r="199" spans="1:18" s="70" customFormat="1" x14ac:dyDescent="0.3">
      <c r="A199" s="98"/>
      <c r="B199" s="69"/>
      <c r="C199" s="57" t="s">
        <v>216</v>
      </c>
      <c r="D199" s="256" t="s">
        <v>875</v>
      </c>
      <c r="E199" s="41"/>
      <c r="F199" s="120" t="s">
        <v>409</v>
      </c>
      <c r="G199" s="169"/>
      <c r="H199" s="160"/>
      <c r="I199" s="160"/>
      <c r="J199" s="158"/>
      <c r="K199" s="171"/>
      <c r="L199" s="41"/>
      <c r="M199" s="159"/>
      <c r="N199" s="170"/>
      <c r="O199" s="187"/>
      <c r="P199" s="187"/>
      <c r="Q199" s="67"/>
      <c r="R199" s="43"/>
    </row>
    <row r="200" spans="1:18" s="70" customFormat="1" x14ac:dyDescent="0.3">
      <c r="A200" s="95"/>
      <c r="B200" s="69"/>
      <c r="C200" s="57" t="s">
        <v>867</v>
      </c>
      <c r="D200" s="256" t="s">
        <v>866</v>
      </c>
      <c r="E200" s="41"/>
      <c r="F200" s="120" t="s">
        <v>409</v>
      </c>
      <c r="G200" s="169"/>
      <c r="H200" s="160"/>
      <c r="I200" s="160"/>
      <c r="J200" s="158"/>
      <c r="K200" s="171"/>
      <c r="L200" s="41"/>
      <c r="M200" s="191"/>
      <c r="N200" s="170"/>
      <c r="O200" s="187"/>
      <c r="P200" s="187"/>
      <c r="Q200" s="152"/>
      <c r="R200" s="43"/>
    </row>
    <row r="201" spans="1:18" s="70" customFormat="1" x14ac:dyDescent="0.3">
      <c r="A201" s="68"/>
      <c r="B201" s="69"/>
      <c r="C201" s="57" t="s">
        <v>869</v>
      </c>
      <c r="D201" s="257" t="s">
        <v>868</v>
      </c>
      <c r="E201" s="41"/>
      <c r="F201" s="120" t="s">
        <v>409</v>
      </c>
      <c r="G201" s="169"/>
      <c r="H201" s="160"/>
      <c r="I201" s="160"/>
      <c r="J201" s="158"/>
      <c r="K201" s="171"/>
      <c r="L201" s="43"/>
      <c r="M201" s="191"/>
      <c r="N201" s="170"/>
      <c r="O201" s="187"/>
      <c r="P201" s="187"/>
      <c r="Q201" s="152"/>
      <c r="R201" s="43"/>
    </row>
    <row r="202" spans="1:18" s="70" customFormat="1" x14ac:dyDescent="0.3">
      <c r="A202" s="68"/>
      <c r="B202" s="69"/>
      <c r="C202" s="57" t="s">
        <v>871</v>
      </c>
      <c r="D202" s="192" t="s">
        <v>883</v>
      </c>
      <c r="E202" s="41"/>
      <c r="F202" s="120" t="s">
        <v>588</v>
      </c>
      <c r="G202" s="169"/>
      <c r="H202" s="160"/>
      <c r="I202" s="160"/>
      <c r="J202" s="158"/>
      <c r="K202" s="171"/>
      <c r="L202" s="43"/>
      <c r="M202" s="158"/>
      <c r="N202" s="171"/>
      <c r="O202" s="187"/>
      <c r="P202" s="187"/>
      <c r="Q202" s="67"/>
      <c r="R202" s="43"/>
    </row>
    <row r="203" spans="1:18" s="70" customFormat="1" x14ac:dyDescent="0.3">
      <c r="A203" s="68"/>
      <c r="B203" s="69"/>
      <c r="C203" s="57" t="s">
        <v>872</v>
      </c>
      <c r="D203" s="192" t="s">
        <v>884</v>
      </c>
      <c r="E203" s="41"/>
      <c r="F203" s="120" t="s">
        <v>588</v>
      </c>
      <c r="G203" s="169"/>
      <c r="H203" s="160"/>
      <c r="I203" s="160"/>
      <c r="J203" s="158"/>
      <c r="K203" s="171"/>
      <c r="L203" s="43"/>
      <c r="M203" s="158"/>
      <c r="N203" s="171"/>
      <c r="O203" s="187"/>
      <c r="P203" s="187"/>
      <c r="Q203" s="67"/>
      <c r="R203" s="43"/>
    </row>
    <row r="204" spans="1:18" s="70" customFormat="1" x14ac:dyDescent="0.3">
      <c r="A204" s="68"/>
      <c r="B204" s="69"/>
      <c r="C204" s="57" t="s">
        <v>873</v>
      </c>
      <c r="D204" s="192" t="s">
        <v>885</v>
      </c>
      <c r="E204" s="41"/>
      <c r="F204" s="120" t="s">
        <v>588</v>
      </c>
      <c r="G204" s="169"/>
      <c r="H204" s="160"/>
      <c r="I204" s="160"/>
      <c r="J204" s="158"/>
      <c r="K204" s="171"/>
      <c r="L204" s="43"/>
      <c r="M204" s="158"/>
      <c r="N204" s="171"/>
      <c r="O204" s="187"/>
      <c r="P204" s="187"/>
      <c r="Q204" s="67"/>
      <c r="R204" s="43"/>
    </row>
    <row r="205" spans="1:18" s="70" customFormat="1" x14ac:dyDescent="0.3">
      <c r="A205" s="68"/>
      <c r="B205" s="69"/>
      <c r="C205" s="57" t="s">
        <v>874</v>
      </c>
      <c r="D205" s="192" t="s">
        <v>886</v>
      </c>
      <c r="E205" s="41"/>
      <c r="F205" s="120" t="s">
        <v>588</v>
      </c>
      <c r="G205" s="169"/>
      <c r="H205" s="160"/>
      <c r="I205" s="160"/>
      <c r="J205" s="158"/>
      <c r="K205" s="171"/>
      <c r="L205" s="43"/>
      <c r="M205" s="158"/>
      <c r="N205" s="171"/>
      <c r="O205" s="187"/>
      <c r="P205" s="187"/>
      <c r="Q205" s="67"/>
      <c r="R205" s="43"/>
    </row>
    <row r="206" spans="1:18" s="35" customFormat="1" x14ac:dyDescent="0.3">
      <c r="A206" s="64" t="s">
        <v>43</v>
      </c>
      <c r="B206" s="57" t="s">
        <v>316</v>
      </c>
      <c r="C206" s="32"/>
      <c r="D206" s="32"/>
      <c r="E206" s="32"/>
      <c r="F206" s="146"/>
      <c r="G206" s="160"/>
      <c r="H206" s="60"/>
      <c r="I206" s="61"/>
      <c r="J206" s="61"/>
      <c r="K206" s="61"/>
      <c r="L206" s="61"/>
      <c r="M206" s="61"/>
      <c r="N206" s="61"/>
      <c r="O206" s="61"/>
      <c r="P206" s="61"/>
      <c r="Q206" s="61"/>
      <c r="R206" s="43"/>
    </row>
    <row r="207" spans="1:18" s="35" customFormat="1" ht="28.8" x14ac:dyDescent="0.3">
      <c r="A207" s="65" t="s">
        <v>572</v>
      </c>
      <c r="B207" s="66"/>
      <c r="C207" s="57" t="s">
        <v>317</v>
      </c>
      <c r="D207" s="64" t="s">
        <v>53</v>
      </c>
      <c r="E207" s="41"/>
      <c r="F207" s="42" t="s">
        <v>408</v>
      </c>
      <c r="G207" s="169"/>
      <c r="H207" s="160"/>
      <c r="I207" s="160"/>
      <c r="J207" s="158"/>
      <c r="K207" s="171"/>
      <c r="L207" s="41"/>
      <c r="M207" s="158"/>
      <c r="N207" s="171"/>
      <c r="O207" s="187"/>
      <c r="P207" s="187"/>
      <c r="Q207" s="67"/>
      <c r="R207" s="43"/>
    </row>
    <row r="208" spans="1:18" s="35" customFormat="1" x14ac:dyDescent="0.3">
      <c r="A208" s="68"/>
      <c r="B208" s="69"/>
      <c r="C208" s="57" t="s">
        <v>573</v>
      </c>
      <c r="D208" s="64" t="s">
        <v>65</v>
      </c>
      <c r="E208" s="41"/>
      <c r="F208" s="42" t="s">
        <v>408</v>
      </c>
      <c r="G208" s="169"/>
      <c r="H208" s="160"/>
      <c r="I208" s="160"/>
      <c r="J208" s="158"/>
      <c r="K208" s="171"/>
      <c r="L208" s="41"/>
      <c r="M208" s="158"/>
      <c r="N208" s="171"/>
      <c r="O208" s="187"/>
      <c r="P208" s="187"/>
      <c r="Q208" s="67"/>
      <c r="R208" s="43"/>
    </row>
    <row r="209" spans="1:18" s="35" customFormat="1" x14ac:dyDescent="0.3">
      <c r="A209" s="68"/>
      <c r="B209" s="69"/>
      <c r="C209" s="57" t="s">
        <v>574</v>
      </c>
      <c r="D209" s="64" t="s">
        <v>66</v>
      </c>
      <c r="E209" s="41"/>
      <c r="F209" s="42" t="s">
        <v>408</v>
      </c>
      <c r="G209" s="169"/>
      <c r="H209" s="160"/>
      <c r="I209" s="160"/>
      <c r="J209" s="158"/>
      <c r="K209" s="171"/>
      <c r="L209" s="41"/>
      <c r="M209" s="158"/>
      <c r="N209" s="171"/>
      <c r="O209" s="187"/>
      <c r="P209" s="187"/>
      <c r="Q209" s="67"/>
      <c r="R209" s="43"/>
    </row>
    <row r="210" spans="1:18" s="35" customFormat="1" x14ac:dyDescent="0.3">
      <c r="A210" s="68"/>
      <c r="B210" s="69"/>
      <c r="C210" s="57" t="s">
        <v>575</v>
      </c>
      <c r="D210" s="64" t="s">
        <v>67</v>
      </c>
      <c r="E210" s="41"/>
      <c r="F210" s="42" t="s">
        <v>409</v>
      </c>
      <c r="G210" s="169"/>
      <c r="H210" s="160"/>
      <c r="I210" s="160"/>
      <c r="J210" s="158"/>
      <c r="K210" s="171"/>
      <c r="L210" s="41"/>
      <c r="M210" s="158"/>
      <c r="N210" s="170"/>
      <c r="O210" s="187"/>
      <c r="P210" s="187"/>
      <c r="Q210" s="67"/>
      <c r="R210" s="43"/>
    </row>
    <row r="211" spans="1:18" s="70" customFormat="1" x14ac:dyDescent="0.3">
      <c r="A211" s="68"/>
      <c r="B211" s="69"/>
      <c r="C211" s="57" t="s">
        <v>576</v>
      </c>
      <c r="D211" s="99" t="s">
        <v>888</v>
      </c>
      <c r="E211" s="41"/>
      <c r="F211" s="42" t="s">
        <v>408</v>
      </c>
      <c r="G211" s="169"/>
      <c r="H211" s="160"/>
      <c r="I211" s="160"/>
      <c r="J211" s="158"/>
      <c r="K211" s="171"/>
      <c r="L211" s="41"/>
      <c r="M211" s="158"/>
      <c r="N211" s="171"/>
      <c r="O211" s="187"/>
      <c r="P211" s="187"/>
      <c r="Q211" s="67"/>
      <c r="R211" s="43"/>
    </row>
    <row r="212" spans="1:18" s="70" customFormat="1" x14ac:dyDescent="0.3">
      <c r="A212" s="68"/>
      <c r="B212" s="69"/>
      <c r="C212" s="57" t="s">
        <v>577</v>
      </c>
      <c r="D212" s="64" t="s">
        <v>54</v>
      </c>
      <c r="E212" s="41"/>
      <c r="F212" s="42" t="s">
        <v>409</v>
      </c>
      <c r="G212" s="169"/>
      <c r="H212" s="160"/>
      <c r="I212" s="160"/>
      <c r="J212" s="158"/>
      <c r="K212" s="171"/>
      <c r="L212" s="41"/>
      <c r="M212" s="158"/>
      <c r="N212" s="170"/>
      <c r="O212" s="187"/>
      <c r="P212" s="187"/>
      <c r="Q212" s="67"/>
      <c r="R212" s="43"/>
    </row>
    <row r="213" spans="1:18" s="70" customFormat="1" x14ac:dyDescent="0.3">
      <c r="A213" s="68"/>
      <c r="B213" s="69"/>
      <c r="C213" s="57" t="s">
        <v>578</v>
      </c>
      <c r="D213" s="64" t="s">
        <v>55</v>
      </c>
      <c r="E213" s="41"/>
      <c r="F213" s="42" t="s">
        <v>409</v>
      </c>
      <c r="G213" s="169"/>
      <c r="H213" s="160"/>
      <c r="I213" s="160"/>
      <c r="J213" s="158"/>
      <c r="K213" s="171"/>
      <c r="L213" s="41"/>
      <c r="M213" s="158"/>
      <c r="N213" s="170"/>
      <c r="O213" s="187"/>
      <c r="P213" s="187"/>
      <c r="Q213" s="67"/>
      <c r="R213" s="43"/>
    </row>
    <row r="214" spans="1:18" s="70" customFormat="1" x14ac:dyDescent="0.3">
      <c r="A214" s="68"/>
      <c r="B214" s="69"/>
      <c r="C214" s="57" t="s">
        <v>579</v>
      </c>
      <c r="D214" s="64" t="s">
        <v>56</v>
      </c>
      <c r="E214" s="41"/>
      <c r="F214" s="42" t="s">
        <v>409</v>
      </c>
      <c r="G214" s="169"/>
      <c r="H214" s="160"/>
      <c r="I214" s="160"/>
      <c r="J214" s="158"/>
      <c r="K214" s="171"/>
      <c r="L214" s="41"/>
      <c r="M214" s="158"/>
      <c r="N214" s="170"/>
      <c r="O214" s="187"/>
      <c r="P214" s="187"/>
      <c r="Q214" s="67"/>
      <c r="R214" s="43"/>
    </row>
    <row r="215" spans="1:18" s="70" customFormat="1" x14ac:dyDescent="0.3">
      <c r="A215" s="68"/>
      <c r="B215" s="69"/>
      <c r="C215" s="57" t="s">
        <v>580</v>
      </c>
      <c r="D215" s="64" t="s">
        <v>58</v>
      </c>
      <c r="E215" s="41"/>
      <c r="F215" s="42" t="s">
        <v>409</v>
      </c>
      <c r="G215" s="169"/>
      <c r="H215" s="160"/>
      <c r="I215" s="160"/>
      <c r="J215" s="158"/>
      <c r="K215" s="171"/>
      <c r="L215" s="41"/>
      <c r="M215" s="158"/>
      <c r="N215" s="170"/>
      <c r="O215" s="187"/>
      <c r="P215" s="187"/>
      <c r="Q215" s="67"/>
      <c r="R215" s="43"/>
    </row>
    <row r="216" spans="1:18" s="70" customFormat="1" x14ac:dyDescent="0.3">
      <c r="A216" s="72"/>
      <c r="B216" s="73"/>
      <c r="C216" s="57" t="s">
        <v>581</v>
      </c>
      <c r="D216" s="64" t="s">
        <v>57</v>
      </c>
      <c r="E216" s="41"/>
      <c r="F216" s="42" t="s">
        <v>409</v>
      </c>
      <c r="G216" s="169"/>
      <c r="H216" s="160"/>
      <c r="I216" s="160"/>
      <c r="J216" s="158"/>
      <c r="K216" s="171"/>
      <c r="L216" s="41"/>
      <c r="M216" s="158"/>
      <c r="N216" s="170"/>
      <c r="O216" s="187"/>
      <c r="P216" s="187"/>
      <c r="Q216" s="67"/>
      <c r="R216" s="43"/>
    </row>
    <row r="217" spans="1:18" s="35" customFormat="1" x14ac:dyDescent="0.3">
      <c r="A217" s="64" t="s">
        <v>44</v>
      </c>
      <c r="B217" s="57" t="s">
        <v>582</v>
      </c>
      <c r="C217" s="32"/>
      <c r="D217" s="32"/>
      <c r="E217" s="32"/>
      <c r="F217" s="146"/>
      <c r="G217" s="160"/>
      <c r="H217" s="60"/>
      <c r="I217" s="61"/>
      <c r="J217" s="61"/>
      <c r="K217" s="61"/>
      <c r="L217" s="61"/>
      <c r="M217" s="61"/>
      <c r="N217" s="61"/>
      <c r="O217" s="61"/>
      <c r="P217" s="61"/>
      <c r="Q217" s="61"/>
      <c r="R217" s="43"/>
    </row>
    <row r="218" spans="1:18" s="35" customFormat="1" x14ac:dyDescent="0.3">
      <c r="A218" s="98"/>
      <c r="B218" s="100"/>
      <c r="C218" s="64" t="s">
        <v>583</v>
      </c>
      <c r="D218" s="64" t="s">
        <v>88</v>
      </c>
      <c r="E218" s="41"/>
      <c r="F218" s="42" t="s">
        <v>409</v>
      </c>
      <c r="G218" s="169"/>
      <c r="H218" s="160"/>
      <c r="I218" s="160"/>
      <c r="J218" s="158"/>
      <c r="K218" s="171"/>
      <c r="L218" s="41"/>
      <c r="M218" s="158"/>
      <c r="N218" s="171"/>
      <c r="O218" s="187"/>
      <c r="P218" s="187"/>
      <c r="Q218" s="67"/>
      <c r="R218" s="43"/>
    </row>
    <row r="219" spans="1:18" s="35" customFormat="1" x14ac:dyDescent="0.3">
      <c r="A219" s="95"/>
      <c r="B219" s="101"/>
      <c r="C219" s="64" t="s">
        <v>584</v>
      </c>
      <c r="D219" s="99" t="s">
        <v>870</v>
      </c>
      <c r="E219" s="41"/>
      <c r="F219" s="42" t="s">
        <v>409</v>
      </c>
      <c r="G219" s="169"/>
      <c r="H219" s="160"/>
      <c r="I219" s="160"/>
      <c r="J219" s="160"/>
      <c r="K219" s="175"/>
      <c r="L219" s="41"/>
      <c r="M219" s="158"/>
      <c r="N219" s="171"/>
      <c r="O219" s="187"/>
      <c r="P219" s="187"/>
      <c r="Q219" s="67"/>
      <c r="R219" s="43"/>
    </row>
    <row r="220" spans="1:18" s="35" customFormat="1" x14ac:dyDescent="0.3">
      <c r="A220" s="64" t="s">
        <v>585</v>
      </c>
      <c r="B220" s="57" t="s">
        <v>586</v>
      </c>
      <c r="C220" s="32"/>
      <c r="D220" s="32"/>
      <c r="E220" s="32"/>
      <c r="F220" s="146"/>
      <c r="G220" s="160"/>
      <c r="H220" s="60"/>
      <c r="I220" s="61"/>
      <c r="J220" s="61"/>
      <c r="K220" s="61"/>
      <c r="L220" s="61"/>
      <c r="M220" s="61"/>
      <c r="N220" s="61"/>
      <c r="O220" s="61"/>
      <c r="P220" s="61"/>
      <c r="Q220" s="61"/>
      <c r="R220" s="43"/>
    </row>
    <row r="221" spans="1:18" s="35" customFormat="1" x14ac:dyDescent="0.3">
      <c r="A221" s="68"/>
      <c r="B221" s="66"/>
      <c r="C221" s="57" t="s">
        <v>587</v>
      </c>
      <c r="D221" s="64" t="s">
        <v>59</v>
      </c>
      <c r="E221" s="41"/>
      <c r="F221" s="120" t="s">
        <v>588</v>
      </c>
      <c r="G221" s="169"/>
      <c r="H221" s="160"/>
      <c r="I221" s="160"/>
      <c r="J221" s="158"/>
      <c r="K221" s="171"/>
      <c r="L221" s="41"/>
      <c r="M221" s="158"/>
      <c r="N221" s="170"/>
      <c r="O221" s="187"/>
      <c r="P221" s="187"/>
      <c r="Q221" s="67"/>
      <c r="R221" s="43"/>
    </row>
    <row r="222" spans="1:18" s="35" customFormat="1" x14ac:dyDescent="0.3">
      <c r="A222" s="102"/>
      <c r="B222" s="69"/>
      <c r="C222" s="57" t="s">
        <v>589</v>
      </c>
      <c r="D222" s="64" t="s">
        <v>60</v>
      </c>
      <c r="E222" s="41"/>
      <c r="F222" s="120" t="s">
        <v>588</v>
      </c>
      <c r="G222" s="169"/>
      <c r="H222" s="160"/>
      <c r="I222" s="160"/>
      <c r="J222" s="158"/>
      <c r="K222" s="171"/>
      <c r="L222" s="41"/>
      <c r="M222" s="158"/>
      <c r="N222" s="170"/>
      <c r="O222" s="187"/>
      <c r="P222" s="187"/>
      <c r="Q222" s="67"/>
      <c r="R222" s="43"/>
    </row>
    <row r="223" spans="1:18" s="70" customFormat="1" x14ac:dyDescent="0.3">
      <c r="A223" s="68"/>
      <c r="B223" s="69"/>
      <c r="C223" s="57" t="s">
        <v>590</v>
      </c>
      <c r="D223" s="64" t="s">
        <v>61</v>
      </c>
      <c r="E223" s="41"/>
      <c r="F223" s="120" t="s">
        <v>588</v>
      </c>
      <c r="G223" s="169"/>
      <c r="H223" s="160"/>
      <c r="I223" s="160"/>
      <c r="J223" s="158"/>
      <c r="K223" s="171"/>
      <c r="L223" s="41"/>
      <c r="M223" s="158"/>
      <c r="N223" s="168"/>
      <c r="O223" s="188"/>
      <c r="P223" s="187"/>
      <c r="Q223" s="67"/>
      <c r="R223" s="43"/>
    </row>
    <row r="224" spans="1:18" s="70" customFormat="1" x14ac:dyDescent="0.3">
      <c r="A224" s="68"/>
      <c r="B224" s="69"/>
      <c r="C224" s="57" t="s">
        <v>591</v>
      </c>
      <c r="D224" s="64" t="s">
        <v>865</v>
      </c>
      <c r="E224" s="41"/>
      <c r="F224" s="120" t="s">
        <v>588</v>
      </c>
      <c r="G224" s="169"/>
      <c r="H224" s="160"/>
      <c r="I224" s="160"/>
      <c r="J224" s="158"/>
      <c r="K224" s="171"/>
      <c r="L224" s="41"/>
      <c r="M224" s="158"/>
      <c r="N224" s="170"/>
      <c r="O224" s="187"/>
      <c r="P224" s="187"/>
      <c r="Q224" s="67"/>
      <c r="R224" s="43"/>
    </row>
    <row r="225" spans="1:18" s="70" customFormat="1" x14ac:dyDescent="0.3">
      <c r="A225" s="68"/>
      <c r="B225" s="69"/>
      <c r="C225" s="57" t="s">
        <v>592</v>
      </c>
      <c r="D225" s="64" t="s">
        <v>62</v>
      </c>
      <c r="E225" s="41"/>
      <c r="F225" s="120" t="s">
        <v>588</v>
      </c>
      <c r="G225" s="169"/>
      <c r="H225" s="160"/>
      <c r="I225" s="160"/>
      <c r="J225" s="158"/>
      <c r="K225" s="171"/>
      <c r="L225" s="41"/>
      <c r="M225" s="158"/>
      <c r="N225" s="168"/>
      <c r="O225" s="188"/>
      <c r="P225" s="187"/>
      <c r="Q225" s="67"/>
      <c r="R225" s="43"/>
    </row>
    <row r="226" spans="1:18" s="70" customFormat="1" x14ac:dyDescent="0.3">
      <c r="A226" s="68"/>
      <c r="B226" s="69"/>
      <c r="C226" s="57" t="s">
        <v>593</v>
      </c>
      <c r="D226" s="39" t="s">
        <v>299</v>
      </c>
      <c r="E226" s="41"/>
      <c r="F226" s="120" t="s">
        <v>588</v>
      </c>
      <c r="G226" s="169"/>
      <c r="H226" s="160"/>
      <c r="I226" s="160"/>
      <c r="J226" s="158"/>
      <c r="K226" s="171"/>
      <c r="L226" s="43"/>
      <c r="M226" s="158"/>
      <c r="N226" s="170"/>
      <c r="O226" s="187"/>
      <c r="P226" s="187"/>
      <c r="Q226" s="67"/>
      <c r="R226" s="43"/>
    </row>
    <row r="227" spans="1:18" s="70" customFormat="1" x14ac:dyDescent="0.3">
      <c r="A227" s="72"/>
      <c r="B227" s="73"/>
      <c r="C227" s="103"/>
      <c r="D227" s="104" t="s">
        <v>594</v>
      </c>
      <c r="E227" s="41"/>
      <c r="F227" s="120"/>
      <c r="G227" s="169"/>
      <c r="H227" s="160"/>
      <c r="I227" s="160"/>
      <c r="J227" s="158"/>
      <c r="K227" s="171"/>
      <c r="L227" s="43"/>
      <c r="M227" s="158"/>
      <c r="N227" s="171"/>
      <c r="O227" s="187"/>
      <c r="P227" s="187"/>
      <c r="Q227" s="67"/>
      <c r="R227" s="43"/>
    </row>
    <row r="228" spans="1:18" s="35" customFormat="1" x14ac:dyDescent="0.3">
      <c r="A228" s="64" t="s">
        <v>68</v>
      </c>
      <c r="B228" s="57" t="s">
        <v>595</v>
      </c>
      <c r="C228" s="32"/>
      <c r="D228" s="32"/>
      <c r="E228" s="32"/>
      <c r="F228" s="146"/>
      <c r="G228" s="160"/>
      <c r="H228" s="60"/>
      <c r="I228" s="61"/>
      <c r="J228" s="61"/>
      <c r="K228" s="61"/>
      <c r="L228" s="61"/>
      <c r="M228" s="61"/>
      <c r="N228" s="61"/>
      <c r="O228" s="61"/>
      <c r="P228" s="61"/>
      <c r="Q228" s="61"/>
      <c r="R228" s="43"/>
    </row>
    <row r="229" spans="1:18" s="35" customFormat="1" x14ac:dyDescent="0.3">
      <c r="A229" s="65"/>
      <c r="B229" s="66"/>
      <c r="C229" s="57" t="s">
        <v>596</v>
      </c>
      <c r="D229" s="64" t="s">
        <v>69</v>
      </c>
      <c r="E229" s="41"/>
      <c r="F229" s="42" t="s">
        <v>409</v>
      </c>
      <c r="G229" s="169"/>
      <c r="H229" s="160"/>
      <c r="I229" s="160"/>
      <c r="J229" s="158"/>
      <c r="K229" s="171"/>
      <c r="L229" s="41"/>
      <c r="M229" s="158"/>
      <c r="N229" s="171"/>
      <c r="O229" s="187"/>
      <c r="P229" s="187"/>
      <c r="Q229" s="67"/>
      <c r="R229" s="43"/>
    </row>
    <row r="230" spans="1:18" s="35" customFormat="1" x14ac:dyDescent="0.3">
      <c r="A230" s="68"/>
      <c r="B230" s="69"/>
      <c r="C230" s="57" t="s">
        <v>597</v>
      </c>
      <c r="D230" s="64" t="s">
        <v>70</v>
      </c>
      <c r="E230" s="41"/>
      <c r="F230" s="42" t="s">
        <v>409</v>
      </c>
      <c r="G230" s="169"/>
      <c r="H230" s="160"/>
      <c r="I230" s="160"/>
      <c r="J230" s="158"/>
      <c r="K230" s="171"/>
      <c r="L230" s="41"/>
      <c r="M230" s="158"/>
      <c r="N230" s="170"/>
      <c r="O230" s="187"/>
      <c r="P230" s="187"/>
      <c r="Q230" s="67"/>
      <c r="R230" s="43"/>
    </row>
    <row r="231" spans="1:18" s="35" customFormat="1" x14ac:dyDescent="0.3">
      <c r="A231" s="68"/>
      <c r="B231" s="69"/>
      <c r="C231" s="57" t="s">
        <v>598</v>
      </c>
      <c r="D231" s="70" t="s">
        <v>72</v>
      </c>
      <c r="E231" s="41"/>
      <c r="F231" s="42" t="s">
        <v>409</v>
      </c>
      <c r="G231" s="169"/>
      <c r="H231" s="160"/>
      <c r="I231" s="160"/>
      <c r="J231" s="158"/>
      <c r="K231" s="171"/>
      <c r="L231" s="41"/>
      <c r="M231" s="158"/>
      <c r="N231" s="170"/>
      <c r="O231" s="187"/>
      <c r="P231" s="187"/>
      <c r="Q231" s="67"/>
      <c r="R231" s="43"/>
    </row>
    <row r="232" spans="1:18" s="35" customFormat="1" x14ac:dyDescent="0.3">
      <c r="A232" s="68"/>
      <c r="B232" s="69"/>
      <c r="C232" s="57" t="s">
        <v>599</v>
      </c>
      <c r="D232" s="64" t="s">
        <v>81</v>
      </c>
      <c r="E232" s="41"/>
      <c r="F232" s="42" t="s">
        <v>409</v>
      </c>
      <c r="G232" s="169"/>
      <c r="H232" s="160"/>
      <c r="I232" s="160"/>
      <c r="J232" s="158"/>
      <c r="K232" s="171"/>
      <c r="L232" s="41"/>
      <c r="M232" s="158"/>
      <c r="N232" s="171"/>
      <c r="O232" s="187"/>
      <c r="P232" s="187"/>
      <c r="Q232" s="67"/>
      <c r="R232" s="43"/>
    </row>
    <row r="233" spans="1:18" s="35" customFormat="1" x14ac:dyDescent="0.3">
      <c r="A233" s="68"/>
      <c r="B233" s="69"/>
      <c r="C233" s="212" t="s">
        <v>600</v>
      </c>
      <c r="D233" s="213" t="s">
        <v>71</v>
      </c>
      <c r="E233" s="41"/>
      <c r="F233" s="76" t="s">
        <v>409</v>
      </c>
      <c r="G233" s="169"/>
      <c r="H233" s="161"/>
      <c r="I233" s="161"/>
      <c r="J233" s="214"/>
      <c r="K233" s="215"/>
      <c r="L233" s="41"/>
      <c r="M233" s="214"/>
      <c r="N233" s="215"/>
      <c r="O233" s="216"/>
      <c r="P233" s="216"/>
      <c r="Q233" s="217"/>
      <c r="R233" s="43"/>
    </row>
    <row r="234" spans="1:18" s="35" customFormat="1" x14ac:dyDescent="0.3">
      <c r="A234" s="68"/>
      <c r="B234" s="69"/>
      <c r="C234" s="57" t="s">
        <v>892</v>
      </c>
      <c r="D234" s="218" t="s">
        <v>893</v>
      </c>
      <c r="E234" s="43"/>
      <c r="F234" s="42" t="s">
        <v>803</v>
      </c>
      <c r="G234" s="179" t="s">
        <v>3</v>
      </c>
      <c r="H234" s="160"/>
      <c r="I234" s="160"/>
      <c r="J234" s="158"/>
      <c r="K234" s="171"/>
      <c r="L234" s="43"/>
      <c r="M234" s="263"/>
      <c r="N234" s="171"/>
      <c r="O234" s="187"/>
      <c r="P234" s="187"/>
      <c r="Q234" s="67"/>
      <c r="R234" s="43"/>
    </row>
    <row r="235" spans="1:18" s="35" customFormat="1" x14ac:dyDescent="0.3">
      <c r="A235" s="68"/>
      <c r="B235" s="69"/>
      <c r="C235" s="57" t="s">
        <v>897</v>
      </c>
      <c r="D235" s="218" t="s">
        <v>898</v>
      </c>
      <c r="E235" s="43"/>
      <c r="F235" s="42" t="s">
        <v>803</v>
      </c>
      <c r="G235" s="179" t="s">
        <v>890</v>
      </c>
      <c r="H235" s="160"/>
      <c r="I235" s="160"/>
      <c r="J235" s="158"/>
      <c r="K235" s="171"/>
      <c r="L235" s="43"/>
      <c r="M235" s="270"/>
      <c r="N235" s="171"/>
      <c r="O235" s="187"/>
      <c r="P235" s="187"/>
      <c r="Q235" s="67"/>
      <c r="R235" s="43"/>
    </row>
    <row r="236" spans="1:18" s="35" customFormat="1" x14ac:dyDescent="0.3">
      <c r="A236" s="57" t="s">
        <v>125</v>
      </c>
      <c r="B236" s="57" t="s">
        <v>601</v>
      </c>
      <c r="C236" s="30"/>
      <c r="D236" s="32"/>
      <c r="E236" s="32"/>
      <c r="F236" s="146"/>
      <c r="G236" s="162"/>
      <c r="H236" s="193"/>
      <c r="I236" s="194"/>
      <c r="J236" s="194"/>
      <c r="K236" s="194"/>
      <c r="L236" s="194"/>
      <c r="M236" s="194"/>
      <c r="N236" s="194"/>
      <c r="O236" s="194"/>
      <c r="P236" s="194"/>
      <c r="Q236" s="194"/>
      <c r="R236" s="43"/>
    </row>
    <row r="237" spans="1:18" s="35" customFormat="1" ht="28.8" x14ac:dyDescent="0.3">
      <c r="A237" s="77"/>
      <c r="B237" s="78"/>
      <c r="C237" s="57" t="s">
        <v>602</v>
      </c>
      <c r="D237" s="28" t="s">
        <v>230</v>
      </c>
      <c r="E237" s="41"/>
      <c r="F237" s="42" t="s">
        <v>409</v>
      </c>
      <c r="G237" s="169" t="s">
        <v>2</v>
      </c>
      <c r="H237" s="160"/>
      <c r="I237" s="160"/>
      <c r="J237" s="158"/>
      <c r="K237" s="171"/>
      <c r="L237" s="41"/>
      <c r="M237" s="158"/>
      <c r="N237" s="171"/>
      <c r="O237" s="187"/>
      <c r="P237" s="187"/>
      <c r="Q237" s="67"/>
      <c r="R237" s="43"/>
    </row>
    <row r="238" spans="1:18" s="35" customFormat="1" ht="28.8" x14ac:dyDescent="0.3">
      <c r="A238" s="77"/>
      <c r="B238" s="78"/>
      <c r="C238" s="57" t="s">
        <v>603</v>
      </c>
      <c r="D238" s="28" t="s">
        <v>231</v>
      </c>
      <c r="E238" s="41"/>
      <c r="F238" s="42" t="s">
        <v>409</v>
      </c>
      <c r="G238" s="169" t="s">
        <v>2</v>
      </c>
      <c r="H238" s="160"/>
      <c r="I238" s="160"/>
      <c r="J238" s="158"/>
      <c r="K238" s="171"/>
      <c r="L238" s="41"/>
      <c r="M238" s="158"/>
      <c r="N238" s="171"/>
      <c r="O238" s="187"/>
      <c r="P238" s="187"/>
      <c r="Q238" s="67"/>
      <c r="R238" s="43"/>
    </row>
    <row r="239" spans="1:18" s="35" customFormat="1" x14ac:dyDescent="0.3">
      <c r="A239" s="77"/>
      <c r="B239" s="78"/>
      <c r="C239" s="57" t="s">
        <v>604</v>
      </c>
      <c r="D239" s="28" t="s">
        <v>232</v>
      </c>
      <c r="E239" s="41"/>
      <c r="F239" s="42" t="s">
        <v>409</v>
      </c>
      <c r="G239" s="169" t="s">
        <v>16</v>
      </c>
      <c r="H239" s="160"/>
      <c r="I239" s="160"/>
      <c r="J239" s="158"/>
      <c r="K239" s="171"/>
      <c r="L239" s="41"/>
      <c r="M239" s="158"/>
      <c r="N239" s="171"/>
      <c r="O239" s="160"/>
      <c r="P239" s="187"/>
      <c r="Q239" s="67"/>
      <c r="R239" s="41"/>
    </row>
    <row r="240" spans="1:18" x14ac:dyDescent="0.3">
      <c r="A240" s="77"/>
      <c r="B240" s="78"/>
      <c r="C240" s="57" t="s">
        <v>605</v>
      </c>
      <c r="D240" s="33" t="s">
        <v>233</v>
      </c>
      <c r="E240" s="41"/>
      <c r="F240" s="42" t="s">
        <v>409</v>
      </c>
      <c r="G240" s="169" t="s">
        <v>16</v>
      </c>
      <c r="H240" s="160"/>
      <c r="I240" s="160"/>
      <c r="J240" s="160"/>
      <c r="K240" s="168"/>
      <c r="M240" s="158"/>
      <c r="N240" s="168"/>
      <c r="O240" s="160"/>
      <c r="P240" s="160"/>
      <c r="Q240" s="59"/>
    </row>
    <row r="241" spans="1:17" x14ac:dyDescent="0.3">
      <c r="A241" s="77"/>
      <c r="B241" s="78"/>
      <c r="C241" s="57" t="s">
        <v>606</v>
      </c>
      <c r="D241" s="106" t="s">
        <v>234</v>
      </c>
      <c r="E241" s="41"/>
      <c r="F241" s="42" t="s">
        <v>409</v>
      </c>
      <c r="G241" s="169" t="s">
        <v>16</v>
      </c>
      <c r="H241" s="160"/>
      <c r="I241" s="160"/>
      <c r="J241" s="160"/>
      <c r="K241" s="168"/>
      <c r="M241" s="158"/>
      <c r="N241" s="168"/>
      <c r="O241" s="160"/>
      <c r="P241" s="160"/>
      <c r="Q241" s="59"/>
    </row>
    <row r="242" spans="1:17" x14ac:dyDescent="0.3">
      <c r="A242" s="77"/>
      <c r="B242" s="78"/>
      <c r="C242" s="57" t="s">
        <v>607</v>
      </c>
      <c r="D242" s="33" t="s">
        <v>235</v>
      </c>
      <c r="E242" s="41"/>
      <c r="F242" s="42" t="s">
        <v>409</v>
      </c>
      <c r="G242" s="169" t="s">
        <v>16</v>
      </c>
      <c r="H242" s="160"/>
      <c r="I242" s="160"/>
      <c r="J242" s="160"/>
      <c r="K242" s="168"/>
      <c r="M242" s="158"/>
      <c r="N242" s="168"/>
      <c r="O242" s="160"/>
      <c r="P242" s="160"/>
      <c r="Q242" s="59"/>
    </row>
    <row r="243" spans="1:17" ht="28.8" x14ac:dyDescent="0.3">
      <c r="A243" s="77"/>
      <c r="B243" s="78"/>
      <c r="C243" s="57" t="s">
        <v>608</v>
      </c>
      <c r="D243" s="33" t="s">
        <v>232</v>
      </c>
      <c r="E243" s="41"/>
      <c r="F243" s="42" t="s">
        <v>409</v>
      </c>
      <c r="G243" s="169" t="s">
        <v>2</v>
      </c>
      <c r="H243" s="160"/>
      <c r="I243" s="160"/>
      <c r="J243" s="160"/>
      <c r="K243" s="168"/>
      <c r="M243" s="158"/>
      <c r="N243" s="168"/>
      <c r="O243" s="160"/>
      <c r="P243" s="160"/>
      <c r="Q243" s="59"/>
    </row>
    <row r="244" spans="1:17" ht="28.8" x14ac:dyDescent="0.3">
      <c r="A244" s="77"/>
      <c r="B244" s="78"/>
      <c r="C244" s="57" t="s">
        <v>609</v>
      </c>
      <c r="D244" s="33" t="s">
        <v>233</v>
      </c>
      <c r="E244" s="41"/>
      <c r="F244" s="42" t="s">
        <v>409</v>
      </c>
      <c r="G244" s="169" t="s">
        <v>2</v>
      </c>
      <c r="H244" s="160"/>
      <c r="I244" s="160"/>
      <c r="J244" s="160"/>
      <c r="K244" s="168"/>
      <c r="M244" s="158"/>
      <c r="N244" s="168"/>
      <c r="O244" s="160"/>
      <c r="P244" s="160"/>
      <c r="Q244" s="59"/>
    </row>
    <row r="245" spans="1:17" ht="28.8" x14ac:dyDescent="0.3">
      <c r="A245" s="77"/>
      <c r="B245" s="78"/>
      <c r="C245" s="57" t="s">
        <v>610</v>
      </c>
      <c r="D245" s="106" t="s">
        <v>236</v>
      </c>
      <c r="E245" s="41"/>
      <c r="F245" s="42" t="s">
        <v>409</v>
      </c>
      <c r="G245" s="169" t="s">
        <v>2</v>
      </c>
      <c r="H245" s="160"/>
      <c r="I245" s="160"/>
      <c r="J245" s="160"/>
      <c r="K245" s="168"/>
      <c r="M245" s="158"/>
      <c r="N245" s="168"/>
      <c r="O245" s="160"/>
      <c r="P245" s="160"/>
      <c r="Q245" s="59"/>
    </row>
    <row r="246" spans="1:17" ht="28.8" x14ac:dyDescent="0.3">
      <c r="A246" s="77"/>
      <c r="B246" s="78"/>
      <c r="C246" s="57" t="s">
        <v>611</v>
      </c>
      <c r="D246" s="33" t="s">
        <v>235</v>
      </c>
      <c r="E246" s="41"/>
      <c r="F246" s="42" t="s">
        <v>409</v>
      </c>
      <c r="G246" s="169" t="s">
        <v>2</v>
      </c>
      <c r="H246" s="160"/>
      <c r="I246" s="160"/>
      <c r="J246" s="160"/>
      <c r="K246" s="168"/>
      <c r="M246" s="158"/>
      <c r="N246" s="168"/>
      <c r="O246" s="160"/>
      <c r="P246" s="160"/>
      <c r="Q246" s="59"/>
    </row>
    <row r="247" spans="1:17" ht="28.8" x14ac:dyDescent="0.3">
      <c r="A247" s="77"/>
      <c r="B247" s="78"/>
      <c r="C247" s="57" t="s">
        <v>612</v>
      </c>
      <c r="D247" s="33" t="s">
        <v>231</v>
      </c>
      <c r="E247" s="41"/>
      <c r="F247" s="42" t="s">
        <v>409</v>
      </c>
      <c r="G247" s="169" t="s">
        <v>2</v>
      </c>
      <c r="H247" s="160"/>
      <c r="I247" s="160"/>
      <c r="J247" s="160"/>
      <c r="K247" s="168"/>
      <c r="M247" s="158"/>
      <c r="N247" s="168"/>
      <c r="O247" s="160"/>
      <c r="P247" s="160"/>
      <c r="Q247" s="59"/>
    </row>
    <row r="248" spans="1:17" ht="28.8" x14ac:dyDescent="0.3">
      <c r="A248" s="77"/>
      <c r="B248" s="78"/>
      <c r="C248" s="57" t="s">
        <v>613</v>
      </c>
      <c r="D248" s="33" t="s">
        <v>234</v>
      </c>
      <c r="E248" s="41"/>
      <c r="F248" s="42" t="s">
        <v>409</v>
      </c>
      <c r="G248" s="169" t="s">
        <v>2</v>
      </c>
      <c r="H248" s="160"/>
      <c r="I248" s="160"/>
      <c r="J248" s="160"/>
      <c r="K248" s="168"/>
      <c r="M248" s="158"/>
      <c r="N248" s="168"/>
      <c r="O248" s="160"/>
      <c r="P248" s="160"/>
      <c r="Q248" s="59"/>
    </row>
    <row r="249" spans="1:17" ht="28.8" x14ac:dyDescent="0.3">
      <c r="A249" s="77"/>
      <c r="B249" s="78"/>
      <c r="C249" s="57" t="s">
        <v>614</v>
      </c>
      <c r="D249" s="106" t="s">
        <v>237</v>
      </c>
      <c r="E249" s="41"/>
      <c r="F249" s="42" t="s">
        <v>409</v>
      </c>
      <c r="G249" s="169" t="s">
        <v>2</v>
      </c>
      <c r="H249" s="160"/>
      <c r="I249" s="160"/>
      <c r="J249" s="160"/>
      <c r="K249" s="168"/>
      <c r="M249" s="158"/>
      <c r="N249" s="168"/>
      <c r="O249" s="160"/>
      <c r="P249" s="160"/>
      <c r="Q249" s="59"/>
    </row>
    <row r="250" spans="1:17" x14ac:dyDescent="0.3">
      <c r="A250" s="77"/>
      <c r="B250" s="78"/>
      <c r="C250" s="57" t="s">
        <v>615</v>
      </c>
      <c r="D250" s="33" t="s">
        <v>238</v>
      </c>
      <c r="E250" s="41"/>
      <c r="F250" s="42" t="s">
        <v>409</v>
      </c>
      <c r="G250" s="169" t="s">
        <v>0</v>
      </c>
      <c r="H250" s="160"/>
      <c r="I250" s="160"/>
      <c r="J250" s="160"/>
      <c r="K250" s="168"/>
      <c r="M250" s="158"/>
      <c r="N250" s="168"/>
      <c r="O250" s="160"/>
      <c r="P250" s="160"/>
      <c r="Q250" s="59"/>
    </row>
    <row r="251" spans="1:17" x14ac:dyDescent="0.3">
      <c r="A251" s="77"/>
      <c r="B251" s="78"/>
      <c r="C251" s="57" t="s">
        <v>616</v>
      </c>
      <c r="D251" s="33" t="s">
        <v>239</v>
      </c>
      <c r="E251" s="41"/>
      <c r="F251" s="42" t="s">
        <v>409</v>
      </c>
      <c r="G251" s="169" t="s">
        <v>0</v>
      </c>
      <c r="H251" s="160"/>
      <c r="I251" s="160"/>
      <c r="J251" s="160"/>
      <c r="K251" s="168"/>
      <c r="M251" s="158"/>
      <c r="N251" s="168"/>
      <c r="O251" s="160"/>
      <c r="P251" s="160"/>
      <c r="Q251" s="59"/>
    </row>
    <row r="252" spans="1:17" x14ac:dyDescent="0.3">
      <c r="A252" s="77"/>
      <c r="B252" s="78"/>
      <c r="C252" s="57" t="s">
        <v>617</v>
      </c>
      <c r="D252" s="33" t="s">
        <v>240</v>
      </c>
      <c r="E252" s="41"/>
      <c r="F252" s="42" t="s">
        <v>409</v>
      </c>
      <c r="G252" s="169" t="s">
        <v>0</v>
      </c>
      <c r="H252" s="160"/>
      <c r="I252" s="160"/>
      <c r="J252" s="160"/>
      <c r="K252" s="168"/>
      <c r="M252" s="158"/>
      <c r="N252" s="168"/>
      <c r="O252" s="160"/>
      <c r="P252" s="160"/>
      <c r="Q252" s="59"/>
    </row>
    <row r="253" spans="1:17" x14ac:dyDescent="0.3">
      <c r="A253" s="77"/>
      <c r="B253" s="78"/>
      <c r="C253" s="57" t="s">
        <v>618</v>
      </c>
      <c r="D253" s="33" t="s">
        <v>241</v>
      </c>
      <c r="E253" s="41"/>
      <c r="F253" s="42" t="s">
        <v>409</v>
      </c>
      <c r="G253" s="169" t="s">
        <v>0</v>
      </c>
      <c r="H253" s="160"/>
      <c r="I253" s="160"/>
      <c r="J253" s="160"/>
      <c r="K253" s="168"/>
      <c r="M253" s="158"/>
      <c r="N253" s="168"/>
      <c r="O253" s="160"/>
      <c r="P253" s="160"/>
      <c r="Q253" s="59"/>
    </row>
    <row r="254" spans="1:17" x14ac:dyDescent="0.3">
      <c r="A254" s="77"/>
      <c r="B254" s="78"/>
      <c r="C254" s="57" t="s">
        <v>619</v>
      </c>
      <c r="D254" s="28" t="s">
        <v>242</v>
      </c>
      <c r="E254" s="41"/>
      <c r="F254" s="42" t="s">
        <v>409</v>
      </c>
      <c r="G254" s="169" t="s">
        <v>0</v>
      </c>
      <c r="H254" s="160"/>
      <c r="I254" s="160"/>
      <c r="J254" s="160"/>
      <c r="K254" s="168"/>
      <c r="M254" s="158"/>
      <c r="N254" s="168"/>
      <c r="O254" s="160"/>
      <c r="P254" s="160"/>
      <c r="Q254" s="59"/>
    </row>
    <row r="255" spans="1:17" x14ac:dyDescent="0.3">
      <c r="A255" s="77"/>
      <c r="B255" s="78"/>
      <c r="C255" s="57" t="s">
        <v>620</v>
      </c>
      <c r="D255" s="28" t="s">
        <v>243</v>
      </c>
      <c r="E255" s="41"/>
      <c r="F255" s="42" t="s">
        <v>409</v>
      </c>
      <c r="G255" s="169" t="s">
        <v>0</v>
      </c>
      <c r="H255" s="160"/>
      <c r="I255" s="160"/>
      <c r="J255" s="160"/>
      <c r="K255" s="168"/>
      <c r="M255" s="158"/>
      <c r="N255" s="168"/>
      <c r="O255" s="160"/>
      <c r="P255" s="160"/>
      <c r="Q255" s="59"/>
    </row>
    <row r="256" spans="1:17" ht="28.8" x14ac:dyDescent="0.3">
      <c r="A256" s="77"/>
      <c r="B256" s="78"/>
      <c r="C256" s="57" t="s">
        <v>621</v>
      </c>
      <c r="D256" s="33" t="s">
        <v>244</v>
      </c>
      <c r="E256" s="41"/>
      <c r="F256" s="42" t="s">
        <v>409</v>
      </c>
      <c r="G256" s="169" t="s">
        <v>2</v>
      </c>
      <c r="H256" s="160"/>
      <c r="I256" s="160"/>
      <c r="J256" s="160"/>
      <c r="K256" s="168"/>
      <c r="M256" s="158"/>
      <c r="N256" s="168"/>
      <c r="O256" s="160"/>
      <c r="P256" s="160"/>
      <c r="Q256" s="59"/>
    </row>
    <row r="257" spans="1:17" ht="28.8" x14ac:dyDescent="0.3">
      <c r="A257" s="77"/>
      <c r="B257" s="78"/>
      <c r="C257" s="57" t="s">
        <v>622</v>
      </c>
      <c r="D257" s="33" t="s">
        <v>245</v>
      </c>
      <c r="E257" s="41"/>
      <c r="F257" s="42" t="s">
        <v>409</v>
      </c>
      <c r="G257" s="169" t="s">
        <v>2</v>
      </c>
      <c r="H257" s="160"/>
      <c r="I257" s="160"/>
      <c r="J257" s="160"/>
      <c r="K257" s="168"/>
      <c r="M257" s="158"/>
      <c r="N257" s="168"/>
      <c r="O257" s="160"/>
      <c r="P257" s="160"/>
      <c r="Q257" s="59"/>
    </row>
    <row r="258" spans="1:17" x14ac:dyDescent="0.3">
      <c r="A258" s="77"/>
      <c r="B258" s="78"/>
      <c r="C258" s="57" t="s">
        <v>623</v>
      </c>
      <c r="D258" s="33" t="s">
        <v>246</v>
      </c>
      <c r="E258" s="41"/>
      <c r="F258" s="42" t="s">
        <v>409</v>
      </c>
      <c r="G258" s="169" t="s">
        <v>0</v>
      </c>
      <c r="H258" s="160"/>
      <c r="I258" s="160"/>
      <c r="J258" s="160"/>
      <c r="K258" s="168"/>
      <c r="M258" s="158"/>
      <c r="N258" s="168"/>
      <c r="O258" s="160"/>
      <c r="P258" s="160"/>
      <c r="Q258" s="59"/>
    </row>
    <row r="259" spans="1:17" x14ac:dyDescent="0.3">
      <c r="A259" s="77"/>
      <c r="B259" s="78"/>
      <c r="C259" s="57" t="s">
        <v>624</v>
      </c>
      <c r="D259" s="33" t="s">
        <v>247</v>
      </c>
      <c r="E259" s="41"/>
      <c r="F259" s="42" t="s">
        <v>409</v>
      </c>
      <c r="G259" s="169" t="s">
        <v>0</v>
      </c>
      <c r="H259" s="160"/>
      <c r="I259" s="160"/>
      <c r="J259" s="160"/>
      <c r="K259" s="168"/>
      <c r="M259" s="158"/>
      <c r="N259" s="168"/>
      <c r="O259" s="160"/>
      <c r="P259" s="160"/>
      <c r="Q259" s="59"/>
    </row>
    <row r="260" spans="1:17" x14ac:dyDescent="0.3">
      <c r="A260" s="77"/>
      <c r="B260" s="78"/>
      <c r="C260" s="57" t="s">
        <v>625</v>
      </c>
      <c r="D260" s="28" t="s">
        <v>248</v>
      </c>
      <c r="E260" s="41"/>
      <c r="F260" s="42" t="s">
        <v>409</v>
      </c>
      <c r="G260" s="169" t="s">
        <v>0</v>
      </c>
      <c r="H260" s="160"/>
      <c r="I260" s="160"/>
      <c r="J260" s="160"/>
      <c r="K260" s="168"/>
      <c r="M260" s="158"/>
      <c r="N260" s="168"/>
      <c r="O260" s="160"/>
      <c r="P260" s="160"/>
      <c r="Q260" s="59"/>
    </row>
    <row r="261" spans="1:17" x14ac:dyDescent="0.3">
      <c r="A261" s="77"/>
      <c r="B261" s="78"/>
      <c r="C261" s="57" t="s">
        <v>626</v>
      </c>
      <c r="D261" s="33" t="s">
        <v>249</v>
      </c>
      <c r="E261" s="41"/>
      <c r="F261" s="42" t="s">
        <v>409</v>
      </c>
      <c r="G261" s="169"/>
      <c r="H261" s="160"/>
      <c r="I261" s="160"/>
      <c r="J261" s="160"/>
      <c r="K261" s="168"/>
      <c r="M261" s="158"/>
      <c r="N261" s="168"/>
      <c r="O261" s="160"/>
      <c r="P261" s="160"/>
      <c r="Q261" s="59"/>
    </row>
    <row r="262" spans="1:17" ht="28.8" x14ac:dyDescent="0.3">
      <c r="A262" s="77"/>
      <c r="B262" s="78"/>
      <c r="C262" s="57" t="s">
        <v>627</v>
      </c>
      <c r="D262" s="33" t="s">
        <v>250</v>
      </c>
      <c r="E262" s="41"/>
      <c r="F262" s="42" t="s">
        <v>409</v>
      </c>
      <c r="G262" s="169" t="s">
        <v>2</v>
      </c>
      <c r="H262" s="160"/>
      <c r="I262" s="160"/>
      <c r="J262" s="160"/>
      <c r="K262" s="168"/>
      <c r="M262" s="158"/>
      <c r="N262" s="168"/>
      <c r="O262" s="160"/>
      <c r="P262" s="160"/>
      <c r="Q262" s="59"/>
    </row>
    <row r="263" spans="1:17" x14ac:dyDescent="0.3">
      <c r="A263" s="77"/>
      <c r="B263" s="78"/>
      <c r="C263" s="57" t="s">
        <v>628</v>
      </c>
      <c r="D263" s="33" t="s">
        <v>251</v>
      </c>
      <c r="E263" s="41"/>
      <c r="F263" s="42" t="s">
        <v>409</v>
      </c>
      <c r="G263" s="169"/>
      <c r="H263" s="160"/>
      <c r="I263" s="160"/>
      <c r="J263" s="160"/>
      <c r="K263" s="168"/>
      <c r="M263" s="158"/>
      <c r="N263" s="168"/>
      <c r="O263" s="160"/>
      <c r="P263" s="160"/>
      <c r="Q263" s="59"/>
    </row>
    <row r="264" spans="1:17" x14ac:dyDescent="0.3">
      <c r="A264" s="77"/>
      <c r="B264" s="78"/>
      <c r="C264" s="57" t="s">
        <v>629</v>
      </c>
      <c r="D264" s="28" t="s">
        <v>252</v>
      </c>
      <c r="E264" s="41"/>
      <c r="F264" s="42" t="s">
        <v>409</v>
      </c>
      <c r="G264" s="169" t="s">
        <v>0</v>
      </c>
      <c r="H264" s="160"/>
      <c r="I264" s="160"/>
      <c r="J264" s="160"/>
      <c r="K264" s="168"/>
      <c r="M264" s="158"/>
      <c r="N264" s="168"/>
      <c r="O264" s="160"/>
      <c r="P264" s="160"/>
      <c r="Q264" s="59"/>
    </row>
    <row r="265" spans="1:17" ht="28.8" x14ac:dyDescent="0.3">
      <c r="A265" s="77"/>
      <c r="B265" s="78"/>
      <c r="C265" s="57" t="s">
        <v>630</v>
      </c>
      <c r="D265" s="33" t="s">
        <v>253</v>
      </c>
      <c r="E265" s="41"/>
      <c r="F265" s="42" t="s">
        <v>409</v>
      </c>
      <c r="G265" s="169" t="s">
        <v>2</v>
      </c>
      <c r="H265" s="161"/>
      <c r="I265" s="161"/>
      <c r="J265" s="161"/>
      <c r="K265" s="176"/>
      <c r="M265" s="158"/>
      <c r="N265" s="176"/>
      <c r="O265" s="161"/>
      <c r="P265" s="161"/>
      <c r="Q265" s="59"/>
    </row>
    <row r="266" spans="1:17" ht="28.8" x14ac:dyDescent="0.3">
      <c r="A266" s="77"/>
      <c r="B266" s="78"/>
      <c r="C266" s="57" t="s">
        <v>631</v>
      </c>
      <c r="D266" s="33" t="s">
        <v>254</v>
      </c>
      <c r="E266" s="41"/>
      <c r="F266" s="42" t="s">
        <v>409</v>
      </c>
      <c r="G266" s="169" t="s">
        <v>2</v>
      </c>
      <c r="H266" s="160"/>
      <c r="I266" s="160"/>
      <c r="J266" s="160"/>
      <c r="K266" s="168"/>
      <c r="L266" s="88"/>
      <c r="M266" s="158"/>
      <c r="N266" s="168"/>
      <c r="O266" s="160"/>
      <c r="P266" s="160"/>
      <c r="Q266" s="59"/>
    </row>
    <row r="267" spans="1:17" x14ac:dyDescent="0.3">
      <c r="A267" s="77"/>
      <c r="B267" s="78"/>
      <c r="C267" s="57" t="s">
        <v>632</v>
      </c>
      <c r="D267" s="33" t="s">
        <v>255</v>
      </c>
      <c r="E267" s="41"/>
      <c r="F267" s="42" t="s">
        <v>409</v>
      </c>
      <c r="G267" s="169"/>
      <c r="H267" s="162"/>
      <c r="I267" s="162"/>
      <c r="J267" s="162"/>
      <c r="K267" s="177"/>
      <c r="M267" s="158"/>
      <c r="N267" s="177"/>
      <c r="O267" s="162"/>
      <c r="P267" s="162"/>
      <c r="Q267" s="108"/>
    </row>
    <row r="268" spans="1:17" x14ac:dyDescent="0.3">
      <c r="A268" s="77"/>
      <c r="B268" s="78"/>
      <c r="C268" s="57" t="s">
        <v>633</v>
      </c>
      <c r="D268" s="28" t="s">
        <v>256</v>
      </c>
      <c r="E268" s="41"/>
      <c r="F268" s="42" t="s">
        <v>409</v>
      </c>
      <c r="G268" s="169" t="s">
        <v>0</v>
      </c>
      <c r="H268" s="160"/>
      <c r="I268" s="160"/>
      <c r="J268" s="160"/>
      <c r="K268" s="168"/>
      <c r="M268" s="158"/>
      <c r="N268" s="168"/>
      <c r="O268" s="160"/>
      <c r="P268" s="160"/>
      <c r="Q268" s="59"/>
    </row>
    <row r="269" spans="1:17" ht="28.8" x14ac:dyDescent="0.3">
      <c r="A269" s="77"/>
      <c r="B269" s="78"/>
      <c r="C269" s="57" t="s">
        <v>634</v>
      </c>
      <c r="D269" s="33" t="s">
        <v>257</v>
      </c>
      <c r="E269" s="41"/>
      <c r="F269" s="42" t="s">
        <v>409</v>
      </c>
      <c r="G269" s="169" t="s">
        <v>2</v>
      </c>
      <c r="H269" s="160"/>
      <c r="I269" s="160"/>
      <c r="J269" s="160"/>
      <c r="K269" s="168"/>
      <c r="M269" s="158"/>
      <c r="N269" s="168"/>
      <c r="O269" s="160"/>
      <c r="P269" s="160"/>
      <c r="Q269" s="59"/>
    </row>
    <row r="270" spans="1:17" x14ac:dyDescent="0.3">
      <c r="A270" s="77"/>
      <c r="B270" s="78"/>
      <c r="C270" s="57" t="s">
        <v>635</v>
      </c>
      <c r="D270" s="28" t="s">
        <v>258</v>
      </c>
      <c r="E270" s="41"/>
      <c r="F270" s="42" t="s">
        <v>409</v>
      </c>
      <c r="G270" s="169" t="s">
        <v>0</v>
      </c>
      <c r="H270" s="160"/>
      <c r="I270" s="160"/>
      <c r="J270" s="160"/>
      <c r="K270" s="168"/>
      <c r="M270" s="158"/>
      <c r="N270" s="168"/>
      <c r="O270" s="160"/>
      <c r="P270" s="160"/>
      <c r="Q270" s="59"/>
    </row>
    <row r="271" spans="1:17" ht="28.8" x14ac:dyDescent="0.3">
      <c r="A271" s="77"/>
      <c r="B271" s="78"/>
      <c r="C271" s="57" t="s">
        <v>636</v>
      </c>
      <c r="D271" s="33" t="s">
        <v>259</v>
      </c>
      <c r="E271" s="41"/>
      <c r="F271" s="42" t="s">
        <v>409</v>
      </c>
      <c r="G271" s="169" t="s">
        <v>2</v>
      </c>
      <c r="H271" s="160"/>
      <c r="I271" s="160"/>
      <c r="J271" s="160"/>
      <c r="K271" s="168"/>
      <c r="M271" s="158"/>
      <c r="N271" s="168"/>
      <c r="O271" s="160"/>
      <c r="P271" s="160"/>
      <c r="Q271" s="59"/>
    </row>
    <row r="272" spans="1:17" x14ac:dyDescent="0.3">
      <c r="A272" s="77"/>
      <c r="B272" s="78"/>
      <c r="C272" s="57" t="s">
        <v>637</v>
      </c>
      <c r="D272" s="33" t="s">
        <v>260</v>
      </c>
      <c r="E272" s="41"/>
      <c r="F272" s="42" t="s">
        <v>409</v>
      </c>
      <c r="G272" s="169"/>
      <c r="H272" s="160"/>
      <c r="I272" s="160"/>
      <c r="J272" s="160"/>
      <c r="K272" s="168"/>
      <c r="M272" s="158"/>
      <c r="N272" s="168"/>
      <c r="O272" s="160"/>
      <c r="P272" s="160"/>
      <c r="Q272" s="59"/>
    </row>
    <row r="273" spans="1:17" x14ac:dyDescent="0.3">
      <c r="A273" s="109"/>
      <c r="B273" s="110"/>
      <c r="C273" s="57" t="s">
        <v>638</v>
      </c>
      <c r="D273" s="28" t="s">
        <v>261</v>
      </c>
      <c r="E273" s="41"/>
      <c r="F273" s="42" t="s">
        <v>409</v>
      </c>
      <c r="G273" s="169" t="s">
        <v>0</v>
      </c>
      <c r="H273" s="161"/>
      <c r="I273" s="161"/>
      <c r="J273" s="161"/>
      <c r="K273" s="176"/>
      <c r="M273" s="158"/>
      <c r="N273" s="168"/>
      <c r="O273" s="160"/>
      <c r="P273" s="161"/>
      <c r="Q273" s="107"/>
    </row>
    <row r="274" spans="1:17" ht="28.8" x14ac:dyDescent="0.3">
      <c r="A274" s="109"/>
      <c r="B274" s="110"/>
      <c r="C274" s="57" t="s">
        <v>639</v>
      </c>
      <c r="D274" s="33" t="s">
        <v>26</v>
      </c>
      <c r="E274" s="41"/>
      <c r="F274" s="42" t="s">
        <v>409</v>
      </c>
      <c r="G274" s="169" t="s">
        <v>2</v>
      </c>
      <c r="H274" s="160"/>
      <c r="I274" s="160"/>
      <c r="J274" s="160"/>
      <c r="K274" s="168"/>
      <c r="M274" s="158"/>
      <c r="N274" s="168"/>
      <c r="O274" s="160"/>
      <c r="P274" s="160"/>
      <c r="Q274" s="59"/>
    </row>
    <row r="275" spans="1:17" ht="28.8" x14ac:dyDescent="0.3">
      <c r="A275" s="109"/>
      <c r="B275" s="110"/>
      <c r="C275" s="57" t="s">
        <v>640</v>
      </c>
      <c r="D275" s="33" t="s">
        <v>262</v>
      </c>
      <c r="E275" s="41"/>
      <c r="F275" s="42" t="s">
        <v>409</v>
      </c>
      <c r="G275" s="169" t="s">
        <v>2</v>
      </c>
      <c r="H275" s="160"/>
      <c r="I275" s="160"/>
      <c r="J275" s="160"/>
      <c r="K275" s="168"/>
      <c r="M275" s="158"/>
      <c r="N275" s="168"/>
      <c r="O275" s="160"/>
      <c r="P275" s="160"/>
      <c r="Q275" s="59"/>
    </row>
    <row r="276" spans="1:17" x14ac:dyDescent="0.3">
      <c r="A276" s="109"/>
      <c r="B276" s="110"/>
      <c r="C276" s="57" t="s">
        <v>641</v>
      </c>
      <c r="D276" s="28" t="s">
        <v>263</v>
      </c>
      <c r="E276" s="41"/>
      <c r="F276" s="42" t="s">
        <v>409</v>
      </c>
      <c r="G276" s="169" t="s">
        <v>0</v>
      </c>
      <c r="H276" s="160"/>
      <c r="I276" s="160"/>
      <c r="J276" s="160"/>
      <c r="K276" s="168"/>
      <c r="M276" s="158"/>
      <c r="N276" s="168"/>
      <c r="O276" s="160"/>
      <c r="P276" s="160"/>
      <c r="Q276" s="59"/>
    </row>
    <row r="277" spans="1:17" x14ac:dyDescent="0.3">
      <c r="A277" s="109"/>
      <c r="B277" s="110"/>
      <c r="C277" s="57" t="s">
        <v>642</v>
      </c>
      <c r="D277" s="28" t="s">
        <v>264</v>
      </c>
      <c r="E277" s="41"/>
      <c r="F277" s="42" t="s">
        <v>409</v>
      </c>
      <c r="G277" s="169" t="s">
        <v>0</v>
      </c>
      <c r="H277" s="160"/>
      <c r="I277" s="160"/>
      <c r="J277" s="160"/>
      <c r="K277" s="168"/>
      <c r="M277" s="158"/>
      <c r="N277" s="168"/>
      <c r="O277" s="160"/>
      <c r="P277" s="160"/>
      <c r="Q277" s="59"/>
    </row>
    <row r="278" spans="1:17" ht="28.8" x14ac:dyDescent="0.3">
      <c r="A278" s="109"/>
      <c r="B278" s="110"/>
      <c r="C278" s="57" t="s">
        <v>643</v>
      </c>
      <c r="D278" s="33" t="s">
        <v>264</v>
      </c>
      <c r="E278" s="41"/>
      <c r="F278" s="42" t="s">
        <v>409</v>
      </c>
      <c r="G278" s="169" t="s">
        <v>2</v>
      </c>
      <c r="H278" s="160"/>
      <c r="I278" s="160"/>
      <c r="J278" s="160"/>
      <c r="K278" s="168"/>
      <c r="M278" s="158"/>
      <c r="N278" s="168"/>
      <c r="O278" s="160"/>
      <c r="P278" s="160"/>
      <c r="Q278" s="59"/>
    </row>
    <row r="279" spans="1:17" ht="28.8" x14ac:dyDescent="0.3">
      <c r="A279" s="109"/>
      <c r="B279" s="110"/>
      <c r="C279" s="57" t="s">
        <v>644</v>
      </c>
      <c r="D279" s="33" t="s">
        <v>264</v>
      </c>
      <c r="E279" s="41"/>
      <c r="F279" s="42" t="s">
        <v>409</v>
      </c>
      <c r="G279" s="169" t="s">
        <v>2</v>
      </c>
      <c r="H279" s="160"/>
      <c r="I279" s="160"/>
      <c r="J279" s="160"/>
      <c r="K279" s="168"/>
      <c r="M279" s="158"/>
      <c r="N279" s="168"/>
      <c r="O279" s="160"/>
      <c r="P279" s="160"/>
      <c r="Q279" s="59"/>
    </row>
    <row r="280" spans="1:17" ht="28.8" x14ac:dyDescent="0.3">
      <c r="A280" s="109"/>
      <c r="B280" s="110"/>
      <c r="C280" s="57" t="s">
        <v>645</v>
      </c>
      <c r="D280" s="33" t="s">
        <v>288</v>
      </c>
      <c r="E280" s="41"/>
      <c r="F280" s="42" t="s">
        <v>409</v>
      </c>
      <c r="G280" s="169" t="s">
        <v>2</v>
      </c>
      <c r="H280" s="160"/>
      <c r="I280" s="160"/>
      <c r="J280" s="160"/>
      <c r="K280" s="168"/>
      <c r="M280" s="158"/>
      <c r="N280" s="168"/>
      <c r="O280" s="160"/>
      <c r="P280" s="160"/>
      <c r="Q280" s="59"/>
    </row>
    <row r="281" spans="1:17" ht="28.8" x14ac:dyDescent="0.3">
      <c r="A281" s="109"/>
      <c r="B281" s="110"/>
      <c r="C281" s="57" t="s">
        <v>646</v>
      </c>
      <c r="D281" s="33" t="s">
        <v>289</v>
      </c>
      <c r="E281" s="41"/>
      <c r="F281" s="42" t="s">
        <v>409</v>
      </c>
      <c r="G281" s="169" t="s">
        <v>2</v>
      </c>
      <c r="H281" s="160"/>
      <c r="I281" s="160"/>
      <c r="J281" s="160"/>
      <c r="K281" s="168"/>
      <c r="M281" s="158"/>
      <c r="N281" s="168"/>
      <c r="O281" s="160"/>
      <c r="P281" s="160"/>
      <c r="Q281" s="59"/>
    </row>
    <row r="282" spans="1:17" ht="28.8" x14ac:dyDescent="0.3">
      <c r="A282" s="109"/>
      <c r="B282" s="110"/>
      <c r="C282" s="57" t="s">
        <v>647</v>
      </c>
      <c r="D282" s="33" t="s">
        <v>290</v>
      </c>
      <c r="E282" s="41"/>
      <c r="F282" s="42" t="s">
        <v>409</v>
      </c>
      <c r="G282" s="169" t="s">
        <v>2</v>
      </c>
      <c r="H282" s="160"/>
      <c r="I282" s="160"/>
      <c r="J282" s="160"/>
      <c r="K282" s="168"/>
      <c r="M282" s="158"/>
      <c r="N282" s="168"/>
      <c r="O282" s="160"/>
      <c r="P282" s="160"/>
      <c r="Q282" s="59"/>
    </row>
    <row r="283" spans="1:17" ht="28.8" x14ac:dyDescent="0.3">
      <c r="A283" s="109"/>
      <c r="B283" s="110"/>
      <c r="C283" s="57" t="s">
        <v>648</v>
      </c>
      <c r="D283" s="33" t="s">
        <v>291</v>
      </c>
      <c r="E283" s="41"/>
      <c r="F283" s="42" t="s">
        <v>409</v>
      </c>
      <c r="G283" s="169" t="s">
        <v>2</v>
      </c>
      <c r="H283" s="160"/>
      <c r="I283" s="160"/>
      <c r="J283" s="160"/>
      <c r="K283" s="168"/>
      <c r="M283" s="158"/>
      <c r="N283" s="168"/>
      <c r="O283" s="160"/>
      <c r="P283" s="160"/>
      <c r="Q283" s="59"/>
    </row>
    <row r="284" spans="1:17" ht="28.8" x14ac:dyDescent="0.3">
      <c r="A284" s="109"/>
      <c r="B284" s="110"/>
      <c r="C284" s="57" t="s">
        <v>649</v>
      </c>
      <c r="D284" s="33" t="s">
        <v>292</v>
      </c>
      <c r="E284" s="41"/>
      <c r="F284" s="42" t="s">
        <v>409</v>
      </c>
      <c r="G284" s="169" t="s">
        <v>2</v>
      </c>
      <c r="H284" s="160"/>
      <c r="I284" s="160"/>
      <c r="J284" s="160"/>
      <c r="K284" s="168"/>
      <c r="M284" s="158"/>
      <c r="N284" s="168"/>
      <c r="O284" s="160"/>
      <c r="P284" s="160"/>
      <c r="Q284" s="59"/>
    </row>
    <row r="285" spans="1:17" ht="28.8" x14ac:dyDescent="0.3">
      <c r="A285" s="109"/>
      <c r="B285" s="110"/>
      <c r="C285" s="57" t="s">
        <v>650</v>
      </c>
      <c r="D285" s="33" t="s">
        <v>293</v>
      </c>
      <c r="E285" s="41"/>
      <c r="F285" s="42" t="s">
        <v>409</v>
      </c>
      <c r="G285" s="169" t="s">
        <v>2</v>
      </c>
      <c r="H285" s="160"/>
      <c r="I285" s="160"/>
      <c r="J285" s="160"/>
      <c r="K285" s="168"/>
      <c r="M285" s="158"/>
      <c r="N285" s="168"/>
      <c r="O285" s="160"/>
      <c r="P285" s="160"/>
      <c r="Q285" s="59"/>
    </row>
    <row r="286" spans="1:17" ht="28.8" x14ac:dyDescent="0.3">
      <c r="A286" s="109"/>
      <c r="B286" s="110"/>
      <c r="C286" s="57" t="s">
        <v>651</v>
      </c>
      <c r="D286" s="33" t="s">
        <v>294</v>
      </c>
      <c r="E286" s="41"/>
      <c r="F286" s="42" t="s">
        <v>409</v>
      </c>
      <c r="G286" s="169" t="s">
        <v>2</v>
      </c>
      <c r="H286" s="160"/>
      <c r="I286" s="160"/>
      <c r="J286" s="160"/>
      <c r="K286" s="168"/>
      <c r="M286" s="158"/>
      <c r="N286" s="168"/>
      <c r="O286" s="160"/>
      <c r="P286" s="160"/>
      <c r="Q286" s="59"/>
    </row>
    <row r="287" spans="1:17" ht="28.8" x14ac:dyDescent="0.3">
      <c r="A287" s="109"/>
      <c r="B287" s="110"/>
      <c r="C287" s="57" t="s">
        <v>652</v>
      </c>
      <c r="D287" s="33" t="s">
        <v>295</v>
      </c>
      <c r="E287" s="41"/>
      <c r="F287" s="42" t="s">
        <v>409</v>
      </c>
      <c r="G287" s="169" t="s">
        <v>2</v>
      </c>
      <c r="H287" s="160"/>
      <c r="I287" s="160"/>
      <c r="J287" s="160"/>
      <c r="K287" s="168"/>
      <c r="M287" s="158"/>
      <c r="N287" s="168"/>
      <c r="O287" s="160"/>
      <c r="P287" s="160"/>
      <c r="Q287" s="59"/>
    </row>
    <row r="288" spans="1:17" ht="28.8" x14ac:dyDescent="0.3">
      <c r="A288" s="109"/>
      <c r="B288" s="110"/>
      <c r="C288" s="57" t="s">
        <v>653</v>
      </c>
      <c r="D288" s="33" t="s">
        <v>296</v>
      </c>
      <c r="E288" s="41"/>
      <c r="F288" s="42" t="s">
        <v>409</v>
      </c>
      <c r="G288" s="169" t="s">
        <v>2</v>
      </c>
      <c r="H288" s="160"/>
      <c r="I288" s="160"/>
      <c r="J288" s="160"/>
      <c r="K288" s="168"/>
      <c r="M288" s="158"/>
      <c r="N288" s="168"/>
      <c r="O288" s="160"/>
      <c r="P288" s="160"/>
      <c r="Q288" s="59"/>
    </row>
    <row r="289" spans="1:18" ht="28.8" x14ac:dyDescent="0.3">
      <c r="A289" s="109"/>
      <c r="B289" s="110"/>
      <c r="C289" s="57" t="s">
        <v>654</v>
      </c>
      <c r="D289" s="33" t="s">
        <v>297</v>
      </c>
      <c r="E289" s="41"/>
      <c r="F289" s="42" t="s">
        <v>409</v>
      </c>
      <c r="G289" s="169" t="s">
        <v>2</v>
      </c>
      <c r="H289" s="160"/>
      <c r="I289" s="160"/>
      <c r="J289" s="160"/>
      <c r="K289" s="168"/>
      <c r="M289" s="158"/>
      <c r="N289" s="168"/>
      <c r="O289" s="160"/>
      <c r="P289" s="160"/>
      <c r="Q289" s="59"/>
    </row>
    <row r="290" spans="1:18" ht="28.8" x14ac:dyDescent="0.3">
      <c r="A290" s="109"/>
      <c r="B290" s="110"/>
      <c r="C290" s="57" t="s">
        <v>655</v>
      </c>
      <c r="D290" s="33" t="s">
        <v>298</v>
      </c>
      <c r="E290" s="41"/>
      <c r="F290" s="76" t="s">
        <v>409</v>
      </c>
      <c r="G290" s="169" t="s">
        <v>2</v>
      </c>
      <c r="H290" s="161"/>
      <c r="I290" s="161"/>
      <c r="J290" s="161"/>
      <c r="K290" s="176"/>
      <c r="M290" s="158"/>
      <c r="N290" s="176"/>
      <c r="O290" s="161"/>
      <c r="P290" s="161"/>
      <c r="Q290" s="59"/>
    </row>
    <row r="291" spans="1:18" x14ac:dyDescent="0.3">
      <c r="A291" s="109"/>
      <c r="B291" s="110"/>
      <c r="C291" s="57" t="s">
        <v>877</v>
      </c>
      <c r="D291" s="262" t="s">
        <v>879</v>
      </c>
      <c r="E291" s="43"/>
      <c r="F291" s="42" t="s">
        <v>802</v>
      </c>
      <c r="G291" s="196"/>
      <c r="H291" s="160"/>
      <c r="I291" s="160"/>
      <c r="J291" s="160" t="s">
        <v>896</v>
      </c>
      <c r="K291" s="168"/>
      <c r="M291" s="263"/>
      <c r="N291" s="168"/>
      <c r="O291" s="160"/>
      <c r="P291" s="160"/>
      <c r="Q291" s="33"/>
    </row>
    <row r="292" spans="1:18" x14ac:dyDescent="0.3">
      <c r="A292" s="109"/>
      <c r="B292" s="110"/>
      <c r="C292" s="91" t="s">
        <v>894</v>
      </c>
      <c r="D292" s="211" t="s">
        <v>895</v>
      </c>
      <c r="E292" s="43"/>
      <c r="F292" s="42" t="s">
        <v>802</v>
      </c>
      <c r="G292" s="195"/>
      <c r="H292" s="160"/>
      <c r="I292" s="160"/>
      <c r="J292" s="160" t="s">
        <v>896</v>
      </c>
      <c r="K292" s="168"/>
      <c r="M292" s="263"/>
      <c r="N292" s="168"/>
      <c r="O292" s="160"/>
      <c r="P292" s="160"/>
      <c r="Q292" s="33"/>
    </row>
    <row r="293" spans="1:18" s="35" customFormat="1" x14ac:dyDescent="0.3">
      <c r="A293" s="33" t="s">
        <v>315</v>
      </c>
      <c r="B293" s="33" t="s">
        <v>656</v>
      </c>
      <c r="C293" s="32"/>
      <c r="D293" s="32"/>
      <c r="E293" s="32"/>
      <c r="F293" s="146"/>
      <c r="G293" s="162"/>
      <c r="H293" s="193"/>
      <c r="I293" s="194"/>
      <c r="J293" s="194"/>
      <c r="K293" s="194"/>
      <c r="L293" s="61"/>
      <c r="M293" s="61"/>
      <c r="N293" s="61"/>
      <c r="O293" s="61"/>
      <c r="P293" s="61"/>
      <c r="Q293" s="61"/>
      <c r="R293" s="43"/>
    </row>
    <row r="294" spans="1:18" s="35" customFormat="1" x14ac:dyDescent="0.3">
      <c r="A294" s="24" t="s">
        <v>324</v>
      </c>
      <c r="B294" s="25"/>
      <c r="C294" s="33" t="s">
        <v>657</v>
      </c>
      <c r="D294" s="28" t="s">
        <v>658</v>
      </c>
      <c r="E294" s="41"/>
      <c r="F294" s="42" t="s">
        <v>409</v>
      </c>
      <c r="G294" s="169"/>
      <c r="H294" s="94"/>
      <c r="I294" s="94"/>
      <c r="J294" s="94"/>
      <c r="K294" s="178"/>
      <c r="L294" s="41"/>
      <c r="M294" s="158"/>
      <c r="N294" s="178"/>
      <c r="O294" s="189"/>
      <c r="P294" s="188"/>
      <c r="Q294" s="34"/>
      <c r="R294" s="43"/>
    </row>
    <row r="295" spans="1:18" s="35" customFormat="1" x14ac:dyDescent="0.3">
      <c r="A295" s="26"/>
      <c r="B295" s="27"/>
      <c r="C295" s="33" t="s">
        <v>659</v>
      </c>
      <c r="D295" s="28" t="s">
        <v>660</v>
      </c>
      <c r="E295" s="41"/>
      <c r="F295" s="42" t="s">
        <v>409</v>
      </c>
      <c r="G295" s="169"/>
      <c r="H295" s="94"/>
      <c r="I295" s="94"/>
      <c r="J295" s="94"/>
      <c r="K295" s="178"/>
      <c r="L295" s="43"/>
      <c r="M295" s="158"/>
      <c r="N295" s="178"/>
      <c r="O295" s="189"/>
      <c r="P295" s="188"/>
      <c r="Q295" s="34"/>
      <c r="R295" s="43"/>
    </row>
    <row r="296" spans="1:18" s="35" customFormat="1" x14ac:dyDescent="0.3">
      <c r="A296" s="26"/>
      <c r="B296" s="27"/>
      <c r="C296" s="33" t="s">
        <v>661</v>
      </c>
      <c r="D296" s="28" t="s">
        <v>662</v>
      </c>
      <c r="E296" s="41"/>
      <c r="F296" s="42" t="s">
        <v>409</v>
      </c>
      <c r="G296" s="169"/>
      <c r="H296" s="94"/>
      <c r="I296" s="94"/>
      <c r="J296" s="94"/>
      <c r="K296" s="178"/>
      <c r="L296" s="43"/>
      <c r="M296" s="158"/>
      <c r="N296" s="178"/>
      <c r="O296" s="188"/>
      <c r="P296" s="188"/>
      <c r="Q296" s="34"/>
      <c r="R296" s="41"/>
    </row>
    <row r="297" spans="1:18" x14ac:dyDescent="0.3">
      <c r="A297" s="77"/>
      <c r="B297" s="111"/>
      <c r="C297" s="33" t="s">
        <v>663</v>
      </c>
      <c r="D297" s="28" t="s">
        <v>664</v>
      </c>
      <c r="E297" s="41"/>
      <c r="F297" s="42" t="s">
        <v>409</v>
      </c>
      <c r="G297" s="169"/>
      <c r="H297" s="160"/>
      <c r="I297" s="160"/>
      <c r="J297" s="160"/>
      <c r="K297" s="168"/>
      <c r="L297" s="88"/>
      <c r="M297" s="273"/>
      <c r="N297" s="168"/>
      <c r="O297" s="160"/>
      <c r="P297" s="160"/>
      <c r="Q297" s="59"/>
    </row>
    <row r="298" spans="1:18" x14ac:dyDescent="0.3">
      <c r="A298" s="77"/>
      <c r="B298" s="111"/>
      <c r="C298" s="33" t="s">
        <v>665</v>
      </c>
      <c r="D298" s="28" t="s">
        <v>666</v>
      </c>
      <c r="E298" s="41"/>
      <c r="F298" s="42" t="s">
        <v>409</v>
      </c>
      <c r="G298" s="169"/>
      <c r="H298" s="160"/>
      <c r="I298" s="160"/>
      <c r="J298" s="160"/>
      <c r="K298" s="168"/>
      <c r="L298" s="88"/>
      <c r="M298" s="158"/>
      <c r="N298" s="168"/>
      <c r="O298" s="160"/>
      <c r="P298" s="160"/>
      <c r="Q298" s="59"/>
    </row>
    <row r="299" spans="1:18" x14ac:dyDescent="0.3">
      <c r="A299" s="77"/>
      <c r="B299" s="111"/>
      <c r="C299" s="33" t="s">
        <v>667</v>
      </c>
      <c r="D299" s="28" t="s">
        <v>668</v>
      </c>
      <c r="E299" s="41"/>
      <c r="F299" s="42" t="s">
        <v>409</v>
      </c>
      <c r="G299" s="169"/>
      <c r="H299" s="160"/>
      <c r="I299" s="160"/>
      <c r="J299" s="160"/>
      <c r="K299" s="168"/>
      <c r="L299" s="88"/>
      <c r="M299" s="158"/>
      <c r="N299" s="168"/>
      <c r="O299" s="160"/>
      <c r="P299" s="160"/>
      <c r="Q299" s="59"/>
    </row>
    <row r="300" spans="1:18" x14ac:dyDescent="0.3">
      <c r="A300" s="77"/>
      <c r="B300" s="111"/>
      <c r="C300" s="33" t="s">
        <v>669</v>
      </c>
      <c r="D300" s="28" t="s">
        <v>670</v>
      </c>
      <c r="E300" s="41"/>
      <c r="F300" s="42" t="s">
        <v>409</v>
      </c>
      <c r="G300" s="169"/>
      <c r="H300" s="160"/>
      <c r="I300" s="160"/>
      <c r="J300" s="160"/>
      <c r="K300" s="168"/>
      <c r="L300" s="88"/>
      <c r="M300" s="158"/>
      <c r="N300" s="168"/>
      <c r="O300" s="160"/>
      <c r="P300" s="160"/>
      <c r="Q300" s="59"/>
    </row>
    <row r="301" spans="1:18" x14ac:dyDescent="0.3">
      <c r="A301" s="77"/>
      <c r="B301" s="111"/>
      <c r="C301" s="33" t="s">
        <v>671</v>
      </c>
      <c r="D301" s="28" t="s">
        <v>320</v>
      </c>
      <c r="E301" s="41"/>
      <c r="F301" s="42" t="s">
        <v>409</v>
      </c>
      <c r="G301" s="169"/>
      <c r="H301" s="160"/>
      <c r="I301" s="160"/>
      <c r="J301" s="160"/>
      <c r="K301" s="168"/>
      <c r="L301" s="88"/>
      <c r="M301" s="158"/>
      <c r="N301" s="168"/>
      <c r="O301" s="160"/>
      <c r="P301" s="160"/>
      <c r="Q301" s="59"/>
    </row>
    <row r="302" spans="1:18" x14ac:dyDescent="0.3">
      <c r="A302" s="77"/>
      <c r="B302" s="111"/>
      <c r="C302" s="33" t="s">
        <v>672</v>
      </c>
      <c r="D302" s="28" t="s">
        <v>321</v>
      </c>
      <c r="E302" s="41"/>
      <c r="F302" s="42" t="s">
        <v>409</v>
      </c>
      <c r="G302" s="169"/>
      <c r="H302" s="160"/>
      <c r="I302" s="160"/>
      <c r="J302" s="160"/>
      <c r="K302" s="168"/>
      <c r="L302" s="88"/>
      <c r="M302" s="158"/>
      <c r="N302" s="168"/>
      <c r="O302" s="160"/>
      <c r="P302" s="160"/>
      <c r="Q302" s="260"/>
    </row>
    <row r="303" spans="1:18" x14ac:dyDescent="0.3">
      <c r="A303" s="77"/>
      <c r="B303" s="111"/>
      <c r="C303" s="33" t="s">
        <v>673</v>
      </c>
      <c r="D303" s="28" t="s">
        <v>322</v>
      </c>
      <c r="E303" s="41"/>
      <c r="F303" s="42" t="s">
        <v>409</v>
      </c>
      <c r="G303" s="169"/>
      <c r="H303" s="160"/>
      <c r="I303" s="160"/>
      <c r="J303" s="160"/>
      <c r="K303" s="168"/>
      <c r="L303" s="88"/>
      <c r="M303" s="158"/>
      <c r="N303" s="168"/>
      <c r="O303" s="160"/>
      <c r="P303" s="160"/>
      <c r="Q303" s="59"/>
    </row>
    <row r="304" spans="1:18" x14ac:dyDescent="0.3">
      <c r="A304" s="77"/>
      <c r="B304" s="111"/>
      <c r="C304" s="33" t="s">
        <v>674</v>
      </c>
      <c r="D304" s="28" t="s">
        <v>323</v>
      </c>
      <c r="E304" s="43"/>
      <c r="F304" s="42" t="s">
        <v>409</v>
      </c>
      <c r="G304" s="169"/>
      <c r="H304" s="162"/>
      <c r="I304" s="162"/>
      <c r="J304" s="162"/>
      <c r="K304" s="177"/>
      <c r="M304" s="158"/>
      <c r="N304" s="177"/>
      <c r="O304" s="162"/>
      <c r="P304" s="162"/>
      <c r="Q304" s="108"/>
    </row>
    <row r="305" spans="1:18" x14ac:dyDescent="0.3">
      <c r="A305" s="59" t="s">
        <v>325</v>
      </c>
      <c r="B305" s="59" t="s">
        <v>675</v>
      </c>
      <c r="C305" s="105"/>
      <c r="D305" s="32"/>
      <c r="E305" s="32"/>
      <c r="F305" s="146"/>
      <c r="G305" s="160"/>
      <c r="H305" s="60"/>
      <c r="I305" s="61"/>
      <c r="J305" s="61"/>
      <c r="K305" s="61"/>
      <c r="L305" s="61"/>
      <c r="M305" s="61"/>
      <c r="N305" s="61"/>
      <c r="O305" s="61"/>
      <c r="P305" s="61"/>
      <c r="Q305" s="61"/>
      <c r="R305" s="43"/>
    </row>
    <row r="306" spans="1:18" x14ac:dyDescent="0.3">
      <c r="A306" s="112"/>
      <c r="B306" s="110"/>
      <c r="C306" s="59" t="s">
        <v>676</v>
      </c>
      <c r="D306" s="37" t="s">
        <v>326</v>
      </c>
      <c r="E306" s="41"/>
      <c r="F306" s="42" t="s">
        <v>409</v>
      </c>
      <c r="G306" s="169"/>
      <c r="H306" s="160"/>
      <c r="I306" s="160"/>
      <c r="J306" s="160"/>
      <c r="K306" s="168"/>
      <c r="M306" s="158"/>
      <c r="N306" s="168"/>
      <c r="O306" s="160"/>
      <c r="P306" s="160"/>
      <c r="Q306" s="59"/>
    </row>
    <row r="307" spans="1:18" x14ac:dyDescent="0.3">
      <c r="A307" s="109"/>
      <c r="B307" s="110"/>
      <c r="C307" s="59" t="s">
        <v>677</v>
      </c>
      <c r="D307" s="37" t="s">
        <v>327</v>
      </c>
      <c r="E307" s="41"/>
      <c r="F307" s="42" t="s">
        <v>409</v>
      </c>
      <c r="G307" s="169"/>
      <c r="H307" s="160"/>
      <c r="I307" s="160"/>
      <c r="J307" s="160"/>
      <c r="K307" s="168"/>
      <c r="M307" s="158"/>
      <c r="N307" s="168"/>
      <c r="O307" s="160"/>
      <c r="P307" s="160"/>
      <c r="Q307" s="59"/>
    </row>
    <row r="308" spans="1:18" x14ac:dyDescent="0.3">
      <c r="A308" s="109"/>
      <c r="B308" s="110"/>
      <c r="C308" s="59" t="s">
        <v>678</v>
      </c>
      <c r="D308" s="37" t="s">
        <v>328</v>
      </c>
      <c r="E308" s="43"/>
      <c r="F308" s="42" t="s">
        <v>409</v>
      </c>
      <c r="G308" s="169"/>
      <c r="H308" s="160"/>
      <c r="I308" s="160"/>
      <c r="J308" s="160"/>
      <c r="K308" s="168"/>
      <c r="M308" s="158"/>
      <c r="N308" s="168"/>
      <c r="O308" s="160"/>
      <c r="P308" s="160"/>
      <c r="Q308" s="59"/>
    </row>
    <row r="309" spans="1:18" x14ac:dyDescent="0.3">
      <c r="A309" s="59" t="s">
        <v>329</v>
      </c>
      <c r="B309" s="59" t="s">
        <v>679</v>
      </c>
      <c r="C309" s="105"/>
      <c r="D309" s="32"/>
      <c r="E309" s="32"/>
      <c r="F309" s="146"/>
      <c r="G309" s="160"/>
      <c r="H309" s="60"/>
      <c r="I309" s="61"/>
      <c r="J309" s="61"/>
      <c r="K309" s="61"/>
      <c r="L309" s="61"/>
      <c r="M309" s="61"/>
      <c r="N309" s="61"/>
      <c r="O309" s="61"/>
      <c r="P309" s="61"/>
      <c r="Q309" s="61"/>
      <c r="R309" s="43"/>
    </row>
    <row r="310" spans="1:18" x14ac:dyDescent="0.3">
      <c r="A310" s="112"/>
      <c r="B310" s="110"/>
      <c r="C310" s="59" t="s">
        <v>680</v>
      </c>
      <c r="D310" s="37" t="s">
        <v>330</v>
      </c>
      <c r="E310" s="41"/>
      <c r="F310" s="42" t="s">
        <v>409</v>
      </c>
      <c r="G310" s="169"/>
      <c r="H310" s="160"/>
      <c r="I310" s="160"/>
      <c r="J310" s="160"/>
      <c r="K310" s="168"/>
      <c r="M310" s="158"/>
      <c r="N310" s="168"/>
      <c r="O310" s="160"/>
      <c r="P310" s="160"/>
      <c r="Q310" s="59"/>
    </row>
    <row r="311" spans="1:18" x14ac:dyDescent="0.3">
      <c r="A311" s="109"/>
      <c r="B311" s="110"/>
      <c r="C311" s="59" t="s">
        <v>681</v>
      </c>
      <c r="D311" s="37" t="s">
        <v>331</v>
      </c>
      <c r="E311" s="41"/>
      <c r="F311" s="42" t="s">
        <v>409</v>
      </c>
      <c r="G311" s="169"/>
      <c r="H311" s="160"/>
      <c r="I311" s="160"/>
      <c r="J311" s="160"/>
      <c r="K311" s="168"/>
      <c r="M311" s="158"/>
      <c r="N311" s="168"/>
      <c r="O311" s="160"/>
      <c r="P311" s="160"/>
      <c r="Q311" s="59"/>
    </row>
    <row r="312" spans="1:18" x14ac:dyDescent="0.3">
      <c r="A312" s="109"/>
      <c r="B312" s="110"/>
      <c r="C312" s="59" t="s">
        <v>682</v>
      </c>
      <c r="D312" s="37" t="s">
        <v>332</v>
      </c>
      <c r="E312" s="41"/>
      <c r="F312" s="42" t="s">
        <v>409</v>
      </c>
      <c r="G312" s="169"/>
      <c r="H312" s="160"/>
      <c r="I312" s="160"/>
      <c r="J312" s="160"/>
      <c r="K312" s="168"/>
      <c r="M312" s="158"/>
      <c r="N312" s="168"/>
      <c r="O312" s="160"/>
      <c r="P312" s="160"/>
      <c r="Q312" s="59"/>
    </row>
    <row r="313" spans="1:18" x14ac:dyDescent="0.3">
      <c r="A313" s="109"/>
      <c r="B313" s="110"/>
      <c r="C313" s="59" t="s">
        <v>683</v>
      </c>
      <c r="D313" s="37" t="s">
        <v>333</v>
      </c>
      <c r="E313" s="41"/>
      <c r="F313" s="42" t="s">
        <v>409</v>
      </c>
      <c r="G313" s="169"/>
      <c r="H313" s="160"/>
      <c r="I313" s="160"/>
      <c r="J313" s="160"/>
      <c r="K313" s="168"/>
      <c r="M313" s="158"/>
      <c r="N313" s="168"/>
      <c r="O313" s="160"/>
      <c r="P313" s="160"/>
      <c r="Q313" s="59"/>
    </row>
    <row r="314" spans="1:18" x14ac:dyDescent="0.3">
      <c r="A314" s="109"/>
      <c r="B314" s="110"/>
      <c r="C314" s="59" t="s">
        <v>684</v>
      </c>
      <c r="D314" s="37" t="s">
        <v>334</v>
      </c>
      <c r="E314" s="41"/>
      <c r="F314" s="42" t="s">
        <v>409</v>
      </c>
      <c r="G314" s="169"/>
      <c r="H314" s="160"/>
      <c r="I314" s="160"/>
      <c r="J314" s="160"/>
      <c r="K314" s="168"/>
      <c r="M314" s="158"/>
      <c r="N314" s="168"/>
      <c r="O314" s="160"/>
      <c r="P314" s="160"/>
      <c r="Q314" s="59"/>
    </row>
    <row r="315" spans="1:18" x14ac:dyDescent="0.3">
      <c r="A315" s="109"/>
      <c r="B315" s="110"/>
      <c r="C315" s="59" t="s">
        <v>685</v>
      </c>
      <c r="D315" s="37" t="s">
        <v>335</v>
      </c>
      <c r="E315" s="41"/>
      <c r="F315" s="42" t="s">
        <v>409</v>
      </c>
      <c r="G315" s="169"/>
      <c r="H315" s="160"/>
      <c r="I315" s="160"/>
      <c r="J315" s="160"/>
      <c r="K315" s="168"/>
      <c r="M315" s="158"/>
      <c r="N315" s="168"/>
      <c r="O315" s="160"/>
      <c r="P315" s="160"/>
      <c r="Q315" s="59"/>
    </row>
    <row r="316" spans="1:18" x14ac:dyDescent="0.3">
      <c r="A316" s="59" t="s">
        <v>686</v>
      </c>
      <c r="B316" s="59" t="s">
        <v>687</v>
      </c>
      <c r="C316" s="105"/>
      <c r="D316" s="32"/>
      <c r="E316" s="32"/>
      <c r="F316" s="146"/>
      <c r="G316" s="160"/>
      <c r="H316" s="60"/>
      <c r="I316" s="61"/>
      <c r="J316" s="61"/>
      <c r="K316" s="61"/>
      <c r="L316" s="61"/>
      <c r="M316" s="61"/>
      <c r="N316" s="61"/>
      <c r="O316" s="61"/>
      <c r="P316" s="61"/>
      <c r="Q316" s="61"/>
      <c r="R316" s="43"/>
    </row>
    <row r="317" spans="1:18" x14ac:dyDescent="0.3">
      <c r="A317" s="112"/>
      <c r="B317" s="110"/>
      <c r="C317" s="59" t="s">
        <v>688</v>
      </c>
      <c r="D317" s="28" t="s">
        <v>336</v>
      </c>
      <c r="E317" s="41"/>
      <c r="F317" s="42" t="s">
        <v>409</v>
      </c>
      <c r="G317" s="169"/>
      <c r="H317" s="160"/>
      <c r="I317" s="160"/>
      <c r="J317" s="160"/>
      <c r="K317" s="168"/>
      <c r="M317" s="158"/>
      <c r="N317" s="168"/>
      <c r="O317" s="160"/>
      <c r="P317" s="160"/>
      <c r="Q317" s="59"/>
    </row>
    <row r="318" spans="1:18" x14ac:dyDescent="0.3">
      <c r="A318" s="109"/>
      <c r="B318" s="110"/>
      <c r="C318" s="59" t="s">
        <v>689</v>
      </c>
      <c r="D318" s="28" t="s">
        <v>337</v>
      </c>
      <c r="E318" s="41"/>
      <c r="F318" s="42" t="s">
        <v>409</v>
      </c>
      <c r="G318" s="169"/>
      <c r="H318" s="160"/>
      <c r="I318" s="160"/>
      <c r="J318" s="160"/>
      <c r="K318" s="168"/>
      <c r="M318" s="158"/>
      <c r="N318" s="168"/>
      <c r="O318" s="160"/>
      <c r="P318" s="160"/>
      <c r="Q318" s="59"/>
    </row>
    <row r="319" spans="1:18" x14ac:dyDescent="0.3">
      <c r="A319" s="109"/>
      <c r="B319" s="110"/>
      <c r="C319" s="59" t="s">
        <v>690</v>
      </c>
      <c r="D319" s="37" t="s">
        <v>691</v>
      </c>
      <c r="E319" s="41"/>
      <c r="F319" s="42" t="s">
        <v>409</v>
      </c>
      <c r="G319" s="169"/>
      <c r="H319" s="160"/>
      <c r="I319" s="160"/>
      <c r="J319" s="160"/>
      <c r="K319" s="168"/>
      <c r="M319" s="158"/>
      <c r="N319" s="168"/>
      <c r="O319" s="160"/>
      <c r="P319" s="160"/>
      <c r="Q319" s="59"/>
    </row>
    <row r="320" spans="1:18" x14ac:dyDescent="0.3">
      <c r="A320" s="109"/>
      <c r="B320" s="110"/>
      <c r="C320" s="59" t="s">
        <v>692</v>
      </c>
      <c r="D320" s="37" t="s">
        <v>693</v>
      </c>
      <c r="E320" s="41"/>
      <c r="F320" s="42" t="s">
        <v>409</v>
      </c>
      <c r="G320" s="169"/>
      <c r="H320" s="160"/>
      <c r="I320" s="160"/>
      <c r="J320" s="160"/>
      <c r="K320" s="168"/>
      <c r="M320" s="158"/>
      <c r="N320" s="168"/>
      <c r="O320" s="160"/>
      <c r="P320" s="160"/>
      <c r="Q320" s="59"/>
    </row>
    <row r="321" spans="1:18" x14ac:dyDescent="0.3">
      <c r="A321" s="109"/>
      <c r="B321" s="110"/>
      <c r="C321" s="59" t="s">
        <v>694</v>
      </c>
      <c r="D321" s="37" t="s">
        <v>338</v>
      </c>
      <c r="E321" s="41"/>
      <c r="F321" s="42" t="s">
        <v>409</v>
      </c>
      <c r="G321" s="169"/>
      <c r="H321" s="160"/>
      <c r="I321" s="160"/>
      <c r="J321" s="160"/>
      <c r="K321" s="168"/>
      <c r="M321" s="158"/>
      <c r="N321" s="168"/>
      <c r="O321" s="160"/>
      <c r="P321" s="160"/>
      <c r="Q321" s="59"/>
    </row>
    <row r="322" spans="1:18" x14ac:dyDescent="0.3">
      <c r="A322" s="59" t="s">
        <v>695</v>
      </c>
      <c r="B322" s="59" t="s">
        <v>696</v>
      </c>
      <c r="C322" s="105"/>
      <c r="D322" s="32"/>
      <c r="E322" s="32"/>
      <c r="F322" s="146"/>
      <c r="G322" s="160"/>
      <c r="H322" s="60"/>
      <c r="I322" s="61"/>
      <c r="J322" s="61"/>
      <c r="K322" s="61"/>
      <c r="L322" s="61"/>
      <c r="M322" s="61"/>
      <c r="N322" s="61"/>
      <c r="O322" s="61"/>
      <c r="P322" s="61"/>
      <c r="Q322" s="61"/>
      <c r="R322" s="43"/>
    </row>
    <row r="323" spans="1:18" x14ac:dyDescent="0.3">
      <c r="A323" s="113" t="s">
        <v>887</v>
      </c>
      <c r="B323" s="110"/>
      <c r="C323" s="59" t="s">
        <v>697</v>
      </c>
      <c r="D323" s="28" t="s">
        <v>339</v>
      </c>
      <c r="E323" s="41"/>
      <c r="F323" s="42" t="s">
        <v>409</v>
      </c>
      <c r="G323" s="169"/>
      <c r="H323" s="160"/>
      <c r="I323" s="160"/>
      <c r="J323" s="160"/>
      <c r="K323" s="168"/>
      <c r="M323" s="158"/>
      <c r="N323" s="168"/>
      <c r="O323" s="160"/>
      <c r="P323" s="160"/>
      <c r="Q323" s="59"/>
    </row>
    <row r="324" spans="1:18" x14ac:dyDescent="0.3">
      <c r="A324" s="109"/>
      <c r="B324" s="110"/>
      <c r="C324" s="59" t="s">
        <v>698</v>
      </c>
      <c r="D324" s="28" t="s">
        <v>340</v>
      </c>
      <c r="E324" s="41"/>
      <c r="F324" s="42" t="s">
        <v>409</v>
      </c>
      <c r="G324" s="169"/>
      <c r="H324" s="160"/>
      <c r="I324" s="160"/>
      <c r="J324" s="160"/>
      <c r="K324" s="168"/>
      <c r="M324" s="158"/>
      <c r="N324" s="168"/>
      <c r="O324" s="160"/>
      <c r="P324" s="160"/>
      <c r="Q324" s="59"/>
    </row>
    <row r="325" spans="1:18" x14ac:dyDescent="0.3">
      <c r="A325" s="109"/>
      <c r="B325" s="110"/>
      <c r="C325" s="59" t="s">
        <v>699</v>
      </c>
      <c r="D325" s="28" t="s">
        <v>341</v>
      </c>
      <c r="E325" s="41"/>
      <c r="F325" s="42" t="s">
        <v>409</v>
      </c>
      <c r="G325" s="169"/>
      <c r="H325" s="160"/>
      <c r="I325" s="160"/>
      <c r="J325" s="160"/>
      <c r="K325" s="168"/>
      <c r="M325" s="158"/>
      <c r="N325" s="168"/>
      <c r="O325" s="160"/>
      <c r="P325" s="160"/>
      <c r="Q325" s="59"/>
    </row>
    <row r="326" spans="1:18" x14ac:dyDescent="0.3">
      <c r="A326" s="109"/>
      <c r="B326" s="110"/>
      <c r="C326" s="59" t="s">
        <v>700</v>
      </c>
      <c r="D326" s="28" t="s">
        <v>340</v>
      </c>
      <c r="E326" s="41"/>
      <c r="F326" s="42" t="s">
        <v>409</v>
      </c>
      <c r="G326" s="169"/>
      <c r="H326" s="160"/>
      <c r="I326" s="160"/>
      <c r="J326" s="160"/>
      <c r="K326" s="168"/>
      <c r="M326" s="158"/>
      <c r="N326" s="168"/>
      <c r="O326" s="160"/>
      <c r="P326" s="160"/>
      <c r="Q326" s="59"/>
    </row>
    <row r="327" spans="1:18" x14ac:dyDescent="0.3">
      <c r="A327" s="59" t="s">
        <v>701</v>
      </c>
      <c r="B327" s="59" t="s">
        <v>702</v>
      </c>
      <c r="C327" s="88"/>
      <c r="D327" s="32"/>
      <c r="E327" s="32"/>
      <c r="F327" s="146"/>
      <c r="G327" s="160"/>
      <c r="H327" s="60"/>
      <c r="I327" s="61"/>
      <c r="J327" s="61"/>
      <c r="K327" s="61"/>
      <c r="L327" s="61"/>
      <c r="M327" s="61"/>
      <c r="N327" s="61"/>
      <c r="O327" s="61"/>
      <c r="P327" s="61"/>
      <c r="Q327" s="61"/>
      <c r="R327" s="43"/>
    </row>
    <row r="328" spans="1:18" x14ac:dyDescent="0.3">
      <c r="A328" s="112"/>
      <c r="B328" s="110"/>
      <c r="C328" s="59" t="s">
        <v>703</v>
      </c>
      <c r="D328" s="37" t="s">
        <v>342</v>
      </c>
      <c r="E328" s="41"/>
      <c r="F328" s="42" t="s">
        <v>409</v>
      </c>
      <c r="G328" s="169"/>
      <c r="H328" s="160"/>
      <c r="I328" s="160"/>
      <c r="J328" s="160"/>
      <c r="K328" s="168"/>
      <c r="M328" s="158"/>
      <c r="N328" s="168"/>
      <c r="O328" s="160"/>
      <c r="P328" s="160"/>
      <c r="Q328" s="59"/>
    </row>
    <row r="329" spans="1:18" x14ac:dyDescent="0.3">
      <c r="A329" s="109"/>
      <c r="B329" s="110"/>
      <c r="C329" s="59" t="s">
        <v>704</v>
      </c>
      <c r="D329" s="37" t="s">
        <v>343</v>
      </c>
      <c r="E329" s="41"/>
      <c r="F329" s="42" t="s">
        <v>409</v>
      </c>
      <c r="G329" s="169"/>
      <c r="H329" s="160"/>
      <c r="I329" s="160"/>
      <c r="J329" s="160"/>
      <c r="K329" s="168"/>
      <c r="M329" s="158"/>
      <c r="N329" s="168"/>
      <c r="O329" s="160"/>
      <c r="P329" s="160"/>
      <c r="Q329" s="59"/>
    </row>
    <row r="330" spans="1:18" x14ac:dyDescent="0.3">
      <c r="A330" s="109"/>
      <c r="B330" s="110"/>
      <c r="C330" s="59" t="s">
        <v>705</v>
      </c>
      <c r="D330" s="37" t="s">
        <v>344</v>
      </c>
      <c r="E330" s="41"/>
      <c r="F330" s="42" t="s">
        <v>409</v>
      </c>
      <c r="G330" s="169"/>
      <c r="H330" s="160"/>
      <c r="I330" s="160"/>
      <c r="J330" s="160"/>
      <c r="K330" s="168"/>
      <c r="M330" s="158"/>
      <c r="N330" s="168"/>
      <c r="O330" s="160"/>
      <c r="P330" s="160"/>
      <c r="Q330" s="59"/>
    </row>
    <row r="331" spans="1:18" x14ac:dyDescent="0.3">
      <c r="A331" s="59" t="s">
        <v>345</v>
      </c>
      <c r="B331" s="59" t="s">
        <v>706</v>
      </c>
      <c r="C331" s="88"/>
      <c r="D331" s="32"/>
      <c r="E331" s="32"/>
      <c r="F331" s="146"/>
      <c r="G331" s="160"/>
      <c r="H331" s="60"/>
      <c r="I331" s="61"/>
      <c r="J331" s="61"/>
      <c r="K331" s="61"/>
      <c r="L331" s="61"/>
      <c r="M331" s="61"/>
      <c r="N331" s="61"/>
      <c r="O331" s="61"/>
      <c r="P331" s="61"/>
      <c r="Q331" s="61"/>
      <c r="R331" s="43"/>
    </row>
    <row r="332" spans="1:18" x14ac:dyDescent="0.3">
      <c r="A332" s="112"/>
      <c r="B332" s="110"/>
      <c r="C332" s="59" t="s">
        <v>707</v>
      </c>
      <c r="D332" s="37" t="s">
        <v>346</v>
      </c>
      <c r="E332" s="41"/>
      <c r="F332" s="42" t="s">
        <v>409</v>
      </c>
      <c r="G332" s="169"/>
      <c r="H332" s="160"/>
      <c r="I332" s="160"/>
      <c r="J332" s="160"/>
      <c r="K332" s="168"/>
      <c r="M332" s="158"/>
      <c r="N332" s="168"/>
      <c r="O332" s="160"/>
      <c r="P332" s="160"/>
      <c r="Q332" s="59"/>
    </row>
    <row r="333" spans="1:18" x14ac:dyDescent="0.3">
      <c r="A333" s="109"/>
      <c r="B333" s="110"/>
      <c r="C333" s="59" t="s">
        <v>708</v>
      </c>
      <c r="D333" s="37" t="s">
        <v>347</v>
      </c>
      <c r="E333" s="41"/>
      <c r="F333" s="42" t="s">
        <v>409</v>
      </c>
      <c r="G333" s="169"/>
      <c r="H333" s="160"/>
      <c r="I333" s="160"/>
      <c r="J333" s="160"/>
      <c r="K333" s="168"/>
      <c r="M333" s="158"/>
      <c r="N333" s="168"/>
      <c r="O333" s="160"/>
      <c r="P333" s="160"/>
      <c r="Q333" s="59"/>
    </row>
    <row r="334" spans="1:18" x14ac:dyDescent="0.3">
      <c r="A334" s="109"/>
      <c r="B334" s="110"/>
      <c r="C334" s="59" t="s">
        <v>709</v>
      </c>
      <c r="D334" s="37" t="s">
        <v>348</v>
      </c>
      <c r="E334" s="41"/>
      <c r="F334" s="42" t="s">
        <v>409</v>
      </c>
      <c r="G334" s="169"/>
      <c r="H334" s="160"/>
      <c r="I334" s="160"/>
      <c r="J334" s="160"/>
      <c r="K334" s="168"/>
      <c r="M334" s="158"/>
      <c r="N334" s="168"/>
      <c r="O334" s="160"/>
      <c r="P334" s="160"/>
      <c r="Q334" s="59"/>
    </row>
    <row r="335" spans="1:18" x14ac:dyDescent="0.3">
      <c r="A335" s="59" t="s">
        <v>710</v>
      </c>
      <c r="B335" s="59" t="s">
        <v>711</v>
      </c>
      <c r="C335" s="88"/>
      <c r="D335" s="32"/>
      <c r="E335" s="32"/>
      <c r="F335" s="146"/>
      <c r="G335" s="160"/>
      <c r="H335" s="60"/>
      <c r="I335" s="61"/>
      <c r="J335" s="61"/>
      <c r="K335" s="61"/>
      <c r="L335" s="61"/>
      <c r="M335" s="61"/>
      <c r="N335" s="61"/>
      <c r="O335" s="61"/>
      <c r="P335" s="61"/>
      <c r="Q335" s="61"/>
      <c r="R335" s="43"/>
    </row>
    <row r="336" spans="1:18" x14ac:dyDescent="0.3">
      <c r="A336" s="112"/>
      <c r="B336" s="110"/>
      <c r="C336" s="59" t="s">
        <v>712</v>
      </c>
      <c r="D336" s="114" t="s">
        <v>349</v>
      </c>
      <c r="E336" s="41"/>
      <c r="F336" s="42" t="s">
        <v>409</v>
      </c>
      <c r="G336" s="169"/>
      <c r="H336" s="160"/>
      <c r="I336" s="160"/>
      <c r="J336" s="160"/>
      <c r="K336" s="168"/>
      <c r="M336" s="263"/>
      <c r="N336" s="168"/>
      <c r="O336" s="160"/>
      <c r="P336" s="160"/>
      <c r="Q336" s="59"/>
    </row>
    <row r="337" spans="1:18" x14ac:dyDescent="0.3">
      <c r="A337" s="109"/>
      <c r="B337" s="110"/>
      <c r="C337" s="59" t="s">
        <v>713</v>
      </c>
      <c r="D337" s="28" t="s">
        <v>350</v>
      </c>
      <c r="E337" s="41"/>
      <c r="F337" s="42" t="s">
        <v>409</v>
      </c>
      <c r="G337" s="169"/>
      <c r="H337" s="160"/>
      <c r="I337" s="160"/>
      <c r="J337" s="160"/>
      <c r="K337" s="168"/>
      <c r="M337" s="158"/>
      <c r="N337" s="168"/>
      <c r="O337" s="160"/>
      <c r="P337" s="160"/>
      <c r="Q337" s="59"/>
    </row>
    <row r="338" spans="1:18" x14ac:dyDescent="0.3">
      <c r="A338" s="59" t="s">
        <v>351</v>
      </c>
      <c r="B338" s="59" t="s">
        <v>714</v>
      </c>
      <c r="C338" s="88"/>
      <c r="D338" s="32"/>
      <c r="E338" s="32"/>
      <c r="F338" s="146"/>
      <c r="G338" s="160"/>
      <c r="H338" s="60"/>
      <c r="I338" s="61"/>
      <c r="J338" s="61"/>
      <c r="K338" s="61"/>
      <c r="L338" s="61"/>
      <c r="M338" s="61"/>
      <c r="N338" s="61"/>
      <c r="O338" s="61"/>
      <c r="P338" s="61"/>
      <c r="Q338" s="61"/>
      <c r="R338" s="43"/>
    </row>
    <row r="339" spans="1:18" x14ac:dyDescent="0.3">
      <c r="A339" s="112"/>
      <c r="B339" s="110"/>
      <c r="C339" s="59" t="s">
        <v>715</v>
      </c>
      <c r="D339" s="37" t="s">
        <v>352</v>
      </c>
      <c r="E339" s="41"/>
      <c r="F339" s="42" t="s">
        <v>409</v>
      </c>
      <c r="G339" s="169"/>
      <c r="H339" s="160"/>
      <c r="I339" s="160"/>
      <c r="J339" s="160"/>
      <c r="K339" s="168"/>
      <c r="M339" s="158"/>
      <c r="N339" s="168"/>
      <c r="O339" s="160"/>
      <c r="P339" s="160"/>
      <c r="Q339" s="59"/>
    </row>
    <row r="340" spans="1:18" x14ac:dyDescent="0.3">
      <c r="A340" s="109"/>
      <c r="B340" s="110"/>
      <c r="C340" s="59" t="s">
        <v>716</v>
      </c>
      <c r="D340" s="37" t="s">
        <v>717</v>
      </c>
      <c r="E340" s="41"/>
      <c r="F340" s="42" t="s">
        <v>409</v>
      </c>
      <c r="G340" s="169"/>
      <c r="H340" s="160"/>
      <c r="I340" s="160"/>
      <c r="J340" s="160"/>
      <c r="K340" s="168"/>
      <c r="M340" s="272"/>
      <c r="N340" s="168"/>
      <c r="O340" s="160"/>
      <c r="P340" s="160"/>
      <c r="Q340" s="59"/>
    </row>
    <row r="341" spans="1:18" x14ac:dyDescent="0.3">
      <c r="A341" s="109"/>
      <c r="B341" s="110"/>
      <c r="C341" s="59" t="s">
        <v>718</v>
      </c>
      <c r="D341" s="37" t="s">
        <v>719</v>
      </c>
      <c r="E341" s="41"/>
      <c r="F341" s="42" t="s">
        <v>409</v>
      </c>
      <c r="G341" s="169"/>
      <c r="H341" s="160"/>
      <c r="I341" s="160"/>
      <c r="J341" s="160"/>
      <c r="K341" s="168"/>
      <c r="M341" s="158"/>
      <c r="N341" s="168"/>
      <c r="O341" s="160"/>
      <c r="P341" s="160"/>
      <c r="Q341" s="59"/>
    </row>
    <row r="342" spans="1:18" x14ac:dyDescent="0.3">
      <c r="A342" s="109"/>
      <c r="B342" s="110"/>
      <c r="C342" s="59" t="s">
        <v>720</v>
      </c>
      <c r="D342" s="37" t="s">
        <v>721</v>
      </c>
      <c r="E342" s="41"/>
      <c r="F342" s="42" t="s">
        <v>409</v>
      </c>
      <c r="G342" s="169"/>
      <c r="H342" s="160"/>
      <c r="I342" s="160"/>
      <c r="J342" s="160"/>
      <c r="K342" s="168"/>
      <c r="M342" s="158"/>
      <c r="N342" s="168"/>
      <c r="O342" s="160"/>
      <c r="P342" s="160"/>
      <c r="Q342" s="59"/>
    </row>
    <row r="343" spans="1:18" x14ac:dyDescent="0.3">
      <c r="A343" s="109"/>
      <c r="B343" s="110"/>
      <c r="C343" s="59" t="s">
        <v>722</v>
      </c>
      <c r="D343" s="37" t="s">
        <v>723</v>
      </c>
      <c r="E343" s="41"/>
      <c r="F343" s="42" t="s">
        <v>409</v>
      </c>
      <c r="G343" s="169"/>
      <c r="H343" s="160"/>
      <c r="I343" s="160"/>
      <c r="J343" s="160"/>
      <c r="K343" s="168"/>
      <c r="M343" s="158"/>
      <c r="N343" s="168"/>
      <c r="O343" s="160"/>
      <c r="P343" s="160"/>
      <c r="Q343" s="59"/>
    </row>
    <row r="344" spans="1:18" x14ac:dyDescent="0.3">
      <c r="A344" s="109"/>
      <c r="B344" s="110"/>
      <c r="C344" s="59" t="s">
        <v>724</v>
      </c>
      <c r="D344" s="37" t="s">
        <v>725</v>
      </c>
      <c r="E344" s="41"/>
      <c r="F344" s="42" t="s">
        <v>409</v>
      </c>
      <c r="G344" s="169"/>
      <c r="H344" s="160"/>
      <c r="I344" s="160"/>
      <c r="J344" s="160"/>
      <c r="K344" s="168"/>
      <c r="M344" s="158"/>
      <c r="N344" s="168"/>
      <c r="O344" s="160"/>
      <c r="P344" s="160"/>
      <c r="Q344" s="59"/>
    </row>
    <row r="345" spans="1:18" x14ac:dyDescent="0.3">
      <c r="A345" s="109"/>
      <c r="B345" s="110"/>
      <c r="C345" s="59" t="s">
        <v>726</v>
      </c>
      <c r="D345" s="37" t="s">
        <v>353</v>
      </c>
      <c r="E345" s="41"/>
      <c r="F345" s="42" t="s">
        <v>409</v>
      </c>
      <c r="G345" s="169"/>
      <c r="H345" s="160"/>
      <c r="I345" s="160"/>
      <c r="J345" s="160"/>
      <c r="K345" s="168"/>
      <c r="M345" s="158"/>
      <c r="N345" s="168"/>
      <c r="O345" s="160"/>
      <c r="P345" s="160"/>
      <c r="Q345" s="59"/>
    </row>
    <row r="346" spans="1:18" x14ac:dyDescent="0.3">
      <c r="A346" s="109"/>
      <c r="B346" s="110"/>
      <c r="C346" s="59" t="s">
        <v>727</v>
      </c>
      <c r="D346" s="37" t="s">
        <v>354</v>
      </c>
      <c r="E346" s="41"/>
      <c r="F346" s="42" t="s">
        <v>409</v>
      </c>
      <c r="G346" s="169"/>
      <c r="H346" s="160"/>
      <c r="I346" s="160"/>
      <c r="J346" s="160"/>
      <c r="K346" s="168"/>
      <c r="M346" s="158"/>
      <c r="N346" s="168"/>
      <c r="O346" s="160"/>
      <c r="P346" s="160"/>
      <c r="Q346" s="59"/>
    </row>
    <row r="347" spans="1:18" x14ac:dyDescent="0.3">
      <c r="A347" s="109"/>
      <c r="B347" s="110"/>
      <c r="C347" s="59" t="s">
        <v>728</v>
      </c>
      <c r="D347" s="209" t="s">
        <v>729</v>
      </c>
      <c r="E347" s="41"/>
      <c r="F347" s="42" t="s">
        <v>409</v>
      </c>
      <c r="G347" s="169"/>
      <c r="H347" s="160"/>
      <c r="I347" s="160"/>
      <c r="J347" s="160"/>
      <c r="K347" s="168"/>
      <c r="M347" s="158"/>
      <c r="N347" s="168"/>
      <c r="O347" s="160"/>
      <c r="P347" s="160"/>
      <c r="Q347" s="59"/>
    </row>
    <row r="348" spans="1:18" x14ac:dyDescent="0.3">
      <c r="A348" s="109"/>
      <c r="B348" s="110"/>
      <c r="C348" s="59" t="s">
        <v>730</v>
      </c>
      <c r="D348" s="37" t="s">
        <v>355</v>
      </c>
      <c r="E348" s="41"/>
      <c r="F348" s="42" t="s">
        <v>409</v>
      </c>
      <c r="G348" s="169"/>
      <c r="H348" s="160"/>
      <c r="I348" s="160"/>
      <c r="J348" s="160"/>
      <c r="K348" s="168"/>
      <c r="M348" s="158"/>
      <c r="N348" s="168"/>
      <c r="O348" s="160"/>
      <c r="P348" s="160"/>
      <c r="Q348" s="59"/>
    </row>
    <row r="349" spans="1:18" x14ac:dyDescent="0.3">
      <c r="A349" s="109"/>
      <c r="B349" s="110"/>
      <c r="C349" s="59" t="s">
        <v>731</v>
      </c>
      <c r="D349" s="37" t="s">
        <v>356</v>
      </c>
      <c r="E349" s="41"/>
      <c r="F349" s="42" t="s">
        <v>409</v>
      </c>
      <c r="G349" s="169"/>
      <c r="H349" s="160"/>
      <c r="I349" s="160"/>
      <c r="J349" s="160"/>
      <c r="K349" s="168"/>
      <c r="M349" s="158"/>
      <c r="N349" s="168"/>
      <c r="O349" s="160"/>
      <c r="P349" s="160"/>
      <c r="Q349" s="59"/>
    </row>
    <row r="350" spans="1:18" x14ac:dyDescent="0.3">
      <c r="A350" s="109"/>
      <c r="B350" s="110"/>
      <c r="C350" s="59" t="s">
        <v>732</v>
      </c>
      <c r="D350" s="37" t="s">
        <v>357</v>
      </c>
      <c r="E350" s="41"/>
      <c r="F350" s="42" t="s">
        <v>409</v>
      </c>
      <c r="G350" s="169"/>
      <c r="H350" s="160"/>
      <c r="I350" s="160"/>
      <c r="J350" s="160"/>
      <c r="K350" s="168"/>
      <c r="M350" s="158"/>
      <c r="N350" s="168"/>
      <c r="O350" s="160"/>
      <c r="P350" s="160"/>
      <c r="Q350" s="59"/>
    </row>
    <row r="351" spans="1:18" x14ac:dyDescent="0.3">
      <c r="A351" s="109"/>
      <c r="B351" s="110"/>
      <c r="C351" s="59" t="s">
        <v>733</v>
      </c>
      <c r="D351" s="37" t="s">
        <v>358</v>
      </c>
      <c r="E351" s="41"/>
      <c r="F351" s="42" t="s">
        <v>409</v>
      </c>
      <c r="G351" s="169"/>
      <c r="H351" s="160"/>
      <c r="I351" s="160"/>
      <c r="J351" s="160"/>
      <c r="K351" s="168"/>
      <c r="M351" s="158"/>
      <c r="N351" s="168"/>
      <c r="O351" s="160"/>
      <c r="P351" s="160"/>
      <c r="Q351" s="59"/>
    </row>
    <row r="352" spans="1:18" x14ac:dyDescent="0.3">
      <c r="A352" s="109"/>
      <c r="B352" s="110"/>
      <c r="C352" s="59" t="s">
        <v>734</v>
      </c>
      <c r="D352" s="209" t="s">
        <v>735</v>
      </c>
      <c r="E352" s="41"/>
      <c r="F352" s="42" t="s">
        <v>409</v>
      </c>
      <c r="G352" s="169"/>
      <c r="H352" s="160"/>
      <c r="I352" s="160"/>
      <c r="J352" s="160"/>
      <c r="K352" s="168"/>
      <c r="M352" s="158"/>
      <c r="N352" s="168"/>
      <c r="O352" s="160"/>
      <c r="P352" s="160"/>
      <c r="Q352" s="59"/>
    </row>
    <row r="353" spans="1:18" x14ac:dyDescent="0.3">
      <c r="A353" s="109"/>
      <c r="B353" s="110"/>
      <c r="C353" s="59" t="s">
        <v>736</v>
      </c>
      <c r="D353" s="37" t="s">
        <v>828</v>
      </c>
      <c r="E353" s="41"/>
      <c r="F353" s="42" t="s">
        <v>409</v>
      </c>
      <c r="G353" s="169"/>
      <c r="H353" s="160"/>
      <c r="I353" s="160"/>
      <c r="J353" s="160"/>
      <c r="K353" s="168"/>
      <c r="M353" s="158"/>
      <c r="N353" s="168"/>
      <c r="O353" s="160"/>
      <c r="P353" s="160"/>
      <c r="Q353" s="59"/>
    </row>
    <row r="354" spans="1:18" x14ac:dyDescent="0.3">
      <c r="A354" s="109"/>
      <c r="B354" s="110"/>
      <c r="C354" s="59" t="s">
        <v>737</v>
      </c>
      <c r="D354" s="37" t="s">
        <v>357</v>
      </c>
      <c r="E354" s="41"/>
      <c r="F354" s="42" t="s">
        <v>409</v>
      </c>
      <c r="G354" s="169"/>
      <c r="H354" s="160"/>
      <c r="I354" s="160"/>
      <c r="J354" s="160"/>
      <c r="K354" s="168"/>
      <c r="M354" s="158"/>
      <c r="N354" s="168"/>
      <c r="O354" s="160"/>
      <c r="P354" s="160"/>
      <c r="Q354" s="59"/>
    </row>
    <row r="355" spans="1:18" x14ac:dyDescent="0.3">
      <c r="A355" s="28" t="s">
        <v>738</v>
      </c>
      <c r="B355" s="59" t="s">
        <v>739</v>
      </c>
      <c r="C355" s="88"/>
      <c r="D355" s="32"/>
      <c r="E355" s="32"/>
      <c r="F355" s="146"/>
      <c r="G355" s="160"/>
      <c r="H355" s="60"/>
      <c r="I355" s="61"/>
      <c r="J355" s="61"/>
      <c r="K355" s="61"/>
      <c r="L355" s="61"/>
      <c r="M355" s="61"/>
      <c r="N355" s="61"/>
      <c r="O355" s="61"/>
      <c r="P355" s="61"/>
      <c r="Q355" s="61"/>
      <c r="R355" s="43"/>
    </row>
    <row r="356" spans="1:18" x14ac:dyDescent="0.3">
      <c r="A356" s="112"/>
      <c r="B356" s="110"/>
      <c r="C356" s="59" t="s">
        <v>740</v>
      </c>
      <c r="D356" s="37" t="s">
        <v>359</v>
      </c>
      <c r="E356" s="41"/>
      <c r="F356" s="42" t="s">
        <v>409</v>
      </c>
      <c r="G356" s="169"/>
      <c r="H356" s="160"/>
      <c r="I356" s="160"/>
      <c r="J356" s="160"/>
      <c r="K356" s="168"/>
      <c r="M356" s="158"/>
      <c r="N356" s="168"/>
      <c r="O356" s="160"/>
      <c r="P356" s="160"/>
      <c r="Q356" s="59"/>
    </row>
    <row r="357" spans="1:18" x14ac:dyDescent="0.3">
      <c r="A357" s="109"/>
      <c r="B357" s="110"/>
      <c r="C357" s="59" t="s">
        <v>741</v>
      </c>
      <c r="D357" s="37" t="s">
        <v>358</v>
      </c>
      <c r="E357" s="41"/>
      <c r="F357" s="42" t="s">
        <v>409</v>
      </c>
      <c r="G357" s="169"/>
      <c r="H357" s="160"/>
      <c r="I357" s="160"/>
      <c r="J357" s="160"/>
      <c r="K357" s="168"/>
      <c r="M357" s="158"/>
      <c r="N357" s="168"/>
      <c r="O357" s="160"/>
      <c r="P357" s="160"/>
      <c r="Q357" s="59"/>
    </row>
    <row r="358" spans="1:18" x14ac:dyDescent="0.3">
      <c r="A358" s="59" t="s">
        <v>742</v>
      </c>
      <c r="B358" s="59" t="s">
        <v>743</v>
      </c>
      <c r="C358" s="105"/>
      <c r="D358" s="32"/>
      <c r="E358" s="32"/>
      <c r="F358" s="146"/>
      <c r="G358" s="160"/>
      <c r="H358" s="60"/>
      <c r="I358" s="61"/>
      <c r="J358" s="61"/>
      <c r="K358" s="61"/>
      <c r="L358" s="61"/>
      <c r="M358" s="61"/>
      <c r="N358" s="61"/>
      <c r="O358" s="61"/>
      <c r="P358" s="61"/>
      <c r="Q358" s="61"/>
      <c r="R358" s="43"/>
    </row>
    <row r="359" spans="1:18" x14ac:dyDescent="0.3">
      <c r="A359" s="112"/>
      <c r="B359" s="110"/>
      <c r="C359" s="57" t="s">
        <v>744</v>
      </c>
      <c r="D359" s="28" t="s">
        <v>360</v>
      </c>
      <c r="E359" s="41"/>
      <c r="F359" s="42" t="s">
        <v>409</v>
      </c>
      <c r="G359" s="169"/>
      <c r="H359" s="160"/>
      <c r="I359" s="160"/>
      <c r="J359" s="160"/>
      <c r="K359" s="168"/>
      <c r="M359" s="158"/>
      <c r="N359" s="168"/>
      <c r="O359" s="160"/>
      <c r="P359" s="160"/>
      <c r="Q359" s="59"/>
    </row>
    <row r="360" spans="1:18" x14ac:dyDescent="0.3">
      <c r="A360" s="109"/>
      <c r="B360" s="110"/>
      <c r="C360" s="57" t="s">
        <v>745</v>
      </c>
      <c r="D360" s="28" t="s">
        <v>361</v>
      </c>
      <c r="E360" s="41"/>
      <c r="F360" s="42" t="s">
        <v>409</v>
      </c>
      <c r="G360" s="169"/>
      <c r="H360" s="160"/>
      <c r="I360" s="160"/>
      <c r="J360" s="160"/>
      <c r="K360" s="168"/>
      <c r="M360" s="158"/>
      <c r="N360" s="168"/>
      <c r="O360" s="160"/>
      <c r="P360" s="160"/>
      <c r="Q360" s="59"/>
    </row>
    <row r="361" spans="1:18" x14ac:dyDescent="0.3">
      <c r="A361" s="59" t="s">
        <v>746</v>
      </c>
      <c r="B361" s="59" t="s">
        <v>747</v>
      </c>
      <c r="C361" s="105"/>
      <c r="D361" s="32"/>
      <c r="E361" s="32"/>
      <c r="F361" s="146"/>
      <c r="G361" s="160"/>
      <c r="H361" s="60"/>
      <c r="I361" s="61"/>
      <c r="J361" s="61"/>
      <c r="K361" s="61"/>
      <c r="L361" s="61"/>
      <c r="M361" s="61"/>
      <c r="N361" s="61"/>
      <c r="O361" s="61"/>
      <c r="P361" s="61"/>
      <c r="Q361" s="61"/>
      <c r="R361" s="43"/>
    </row>
    <row r="362" spans="1:18" x14ac:dyDescent="0.3">
      <c r="A362" s="112"/>
      <c r="B362" s="110"/>
      <c r="C362" s="59" t="s">
        <v>748</v>
      </c>
      <c r="D362" s="37" t="s">
        <v>362</v>
      </c>
      <c r="E362" s="41"/>
      <c r="F362" s="42" t="s">
        <v>409</v>
      </c>
      <c r="G362" s="169"/>
      <c r="H362" s="160"/>
      <c r="I362" s="160"/>
      <c r="J362" s="160"/>
      <c r="K362" s="168"/>
      <c r="M362" s="158"/>
      <c r="N362" s="168"/>
      <c r="O362" s="160"/>
      <c r="P362" s="160"/>
      <c r="Q362" s="59"/>
    </row>
    <row r="363" spans="1:18" x14ac:dyDescent="0.3">
      <c r="A363" s="109"/>
      <c r="B363" s="110"/>
      <c r="C363" s="59" t="s">
        <v>749</v>
      </c>
      <c r="D363" s="37" t="s">
        <v>363</v>
      </c>
      <c r="E363" s="41"/>
      <c r="F363" s="42" t="s">
        <v>409</v>
      </c>
      <c r="G363" s="169"/>
      <c r="H363" s="160"/>
      <c r="I363" s="160"/>
      <c r="J363" s="160"/>
      <c r="K363" s="168"/>
      <c r="M363" s="158"/>
      <c r="N363" s="168"/>
      <c r="O363" s="160"/>
      <c r="P363" s="160"/>
      <c r="Q363" s="59"/>
    </row>
    <row r="364" spans="1:18" x14ac:dyDescent="0.3">
      <c r="A364" s="109"/>
      <c r="B364" s="110"/>
      <c r="C364" s="59" t="s">
        <v>750</v>
      </c>
      <c r="D364" s="37" t="s">
        <v>364</v>
      </c>
      <c r="E364" s="41"/>
      <c r="F364" s="42" t="s">
        <v>409</v>
      </c>
      <c r="G364" s="169"/>
      <c r="H364" s="160"/>
      <c r="I364" s="160"/>
      <c r="J364" s="160"/>
      <c r="K364" s="168"/>
      <c r="M364" s="158"/>
      <c r="N364" s="168"/>
      <c r="O364" s="160"/>
      <c r="P364" s="160"/>
      <c r="Q364" s="59"/>
    </row>
    <row r="365" spans="1:18" x14ac:dyDescent="0.3">
      <c r="A365" s="109"/>
      <c r="B365" s="110"/>
      <c r="C365" s="59" t="s">
        <v>751</v>
      </c>
      <c r="D365" s="37" t="s">
        <v>365</v>
      </c>
      <c r="E365" s="41"/>
      <c r="F365" s="42" t="s">
        <v>409</v>
      </c>
      <c r="G365" s="169"/>
      <c r="H365" s="160"/>
      <c r="I365" s="160"/>
      <c r="J365" s="160"/>
      <c r="K365" s="168"/>
      <c r="M365" s="158"/>
      <c r="N365" s="168"/>
      <c r="O365" s="160"/>
      <c r="P365" s="160"/>
      <c r="Q365" s="59"/>
    </row>
    <row r="366" spans="1:18" x14ac:dyDescent="0.3">
      <c r="A366" s="109"/>
      <c r="B366" s="110"/>
      <c r="C366" s="59" t="s">
        <v>752</v>
      </c>
      <c r="D366" s="37" t="s">
        <v>366</v>
      </c>
      <c r="E366" s="41"/>
      <c r="F366" s="42" t="s">
        <v>409</v>
      </c>
      <c r="G366" s="169"/>
      <c r="H366" s="160"/>
      <c r="I366" s="160"/>
      <c r="J366" s="160"/>
      <c r="K366" s="168"/>
      <c r="M366" s="158"/>
      <c r="N366" s="168"/>
      <c r="O366" s="160"/>
      <c r="P366" s="160"/>
      <c r="Q366" s="59"/>
    </row>
    <row r="367" spans="1:18" x14ac:dyDescent="0.3">
      <c r="A367" s="59" t="s">
        <v>367</v>
      </c>
      <c r="B367" s="59" t="s">
        <v>753</v>
      </c>
      <c r="C367" s="105"/>
      <c r="D367" s="32"/>
      <c r="E367" s="32"/>
      <c r="F367" s="146"/>
      <c r="G367" s="160"/>
      <c r="H367" s="60"/>
      <c r="I367" s="61"/>
      <c r="J367" s="61"/>
      <c r="K367" s="61"/>
      <c r="L367" s="61"/>
      <c r="M367" s="61"/>
      <c r="N367" s="61"/>
      <c r="O367" s="61"/>
      <c r="P367" s="61"/>
      <c r="Q367" s="61"/>
      <c r="R367" s="43"/>
    </row>
    <row r="368" spans="1:18" x14ac:dyDescent="0.3">
      <c r="A368" s="112"/>
      <c r="B368" s="110"/>
      <c r="C368" s="59" t="s">
        <v>754</v>
      </c>
      <c r="D368" s="37" t="s">
        <v>368</v>
      </c>
      <c r="E368" s="41"/>
      <c r="F368" s="42" t="s">
        <v>409</v>
      </c>
      <c r="G368" s="169"/>
      <c r="H368" s="160"/>
      <c r="I368" s="160"/>
      <c r="J368" s="160"/>
      <c r="K368" s="168"/>
      <c r="M368" s="158"/>
      <c r="N368" s="168"/>
      <c r="O368" s="160"/>
      <c r="P368" s="160"/>
      <c r="Q368" s="59"/>
    </row>
    <row r="369" spans="1:18" x14ac:dyDescent="0.3">
      <c r="A369" s="109"/>
      <c r="B369" s="110"/>
      <c r="C369" s="59" t="s">
        <v>755</v>
      </c>
      <c r="D369" s="37" t="s">
        <v>318</v>
      </c>
      <c r="E369" s="41"/>
      <c r="F369" s="42" t="s">
        <v>409</v>
      </c>
      <c r="G369" s="169"/>
      <c r="H369" s="160"/>
      <c r="I369" s="160"/>
      <c r="J369" s="160"/>
      <c r="K369" s="168"/>
      <c r="M369" s="158"/>
      <c r="N369" s="168"/>
      <c r="O369" s="160"/>
      <c r="P369" s="160"/>
      <c r="Q369" s="59"/>
    </row>
    <row r="370" spans="1:18" x14ac:dyDescent="0.3">
      <c r="A370" s="109"/>
      <c r="B370" s="110"/>
      <c r="C370" s="59" t="s">
        <v>756</v>
      </c>
      <c r="D370" s="37" t="s">
        <v>369</v>
      </c>
      <c r="E370" s="41"/>
      <c r="F370" s="42" t="s">
        <v>409</v>
      </c>
      <c r="G370" s="169"/>
      <c r="H370" s="160"/>
      <c r="I370" s="160"/>
      <c r="J370" s="160"/>
      <c r="K370" s="168"/>
      <c r="M370" s="158"/>
      <c r="N370" s="168"/>
      <c r="O370" s="160"/>
      <c r="P370" s="160"/>
      <c r="Q370" s="59"/>
    </row>
    <row r="371" spans="1:18" x14ac:dyDescent="0.3">
      <c r="A371" s="109"/>
      <c r="B371" s="110"/>
      <c r="C371" s="59" t="s">
        <v>757</v>
      </c>
      <c r="D371" s="37" t="s">
        <v>318</v>
      </c>
      <c r="E371" s="41"/>
      <c r="F371" s="42" t="s">
        <v>409</v>
      </c>
      <c r="G371" s="169"/>
      <c r="H371" s="160"/>
      <c r="I371" s="160"/>
      <c r="J371" s="160"/>
      <c r="K371" s="168"/>
      <c r="M371" s="158"/>
      <c r="N371" s="168"/>
      <c r="O371" s="160"/>
      <c r="P371" s="160"/>
      <c r="Q371" s="59"/>
    </row>
    <row r="372" spans="1:18" x14ac:dyDescent="0.3">
      <c r="A372" s="109"/>
      <c r="B372" s="110"/>
      <c r="C372" s="59" t="s">
        <v>758</v>
      </c>
      <c r="D372" s="37" t="s">
        <v>370</v>
      </c>
      <c r="E372" s="41"/>
      <c r="F372" s="42" t="s">
        <v>409</v>
      </c>
      <c r="G372" s="169"/>
      <c r="H372" s="160"/>
      <c r="I372" s="160"/>
      <c r="J372" s="160"/>
      <c r="K372" s="168"/>
      <c r="M372" s="158"/>
      <c r="N372" s="168"/>
      <c r="O372" s="160"/>
      <c r="P372" s="160"/>
      <c r="Q372" s="59"/>
    </row>
    <row r="373" spans="1:18" x14ac:dyDescent="0.3">
      <c r="A373" s="59" t="s">
        <v>371</v>
      </c>
      <c r="B373" s="59" t="s">
        <v>759</v>
      </c>
      <c r="C373" s="105"/>
      <c r="D373" s="32"/>
      <c r="E373" s="32"/>
      <c r="F373" s="146"/>
      <c r="G373" s="160"/>
      <c r="H373" s="60"/>
      <c r="I373" s="61"/>
      <c r="J373" s="61"/>
      <c r="K373" s="61"/>
      <c r="L373" s="61"/>
      <c r="M373" s="61"/>
      <c r="N373" s="61"/>
      <c r="O373" s="61"/>
      <c r="P373" s="61"/>
      <c r="Q373" s="61"/>
      <c r="R373" s="43"/>
    </row>
    <row r="374" spans="1:18" x14ac:dyDescent="0.3">
      <c r="A374" s="112"/>
      <c r="B374" s="110"/>
      <c r="C374" s="59" t="s">
        <v>760</v>
      </c>
      <c r="D374" s="28" t="s">
        <v>372</v>
      </c>
      <c r="E374" s="41"/>
      <c r="F374" s="42" t="s">
        <v>409</v>
      </c>
      <c r="G374" s="169"/>
      <c r="H374" s="160"/>
      <c r="I374" s="160"/>
      <c r="J374" s="160"/>
      <c r="K374" s="168"/>
      <c r="M374" s="158"/>
      <c r="N374" s="168"/>
      <c r="O374" s="160"/>
      <c r="P374" s="160"/>
      <c r="Q374" s="59"/>
    </row>
    <row r="375" spans="1:18" x14ac:dyDescent="0.3">
      <c r="A375" s="109"/>
      <c r="B375" s="110"/>
      <c r="C375" s="59" t="s">
        <v>761</v>
      </c>
      <c r="D375" s="28" t="s">
        <v>373</v>
      </c>
      <c r="E375" s="41"/>
      <c r="F375" s="42" t="s">
        <v>409</v>
      </c>
      <c r="G375" s="169"/>
      <c r="H375" s="160"/>
      <c r="I375" s="160"/>
      <c r="J375" s="160"/>
      <c r="K375" s="168"/>
      <c r="M375" s="158"/>
      <c r="N375" s="168"/>
      <c r="O375" s="160"/>
      <c r="P375" s="160"/>
      <c r="Q375" s="59"/>
    </row>
    <row r="376" spans="1:18" x14ac:dyDescent="0.3">
      <c r="A376" s="109"/>
      <c r="B376" s="110"/>
      <c r="C376" s="59" t="s">
        <v>762</v>
      </c>
      <c r="D376" s="28" t="s">
        <v>374</v>
      </c>
      <c r="E376" s="41"/>
      <c r="F376" s="42" t="s">
        <v>409</v>
      </c>
      <c r="G376" s="169"/>
      <c r="H376" s="160"/>
      <c r="I376" s="160"/>
      <c r="J376" s="160"/>
      <c r="K376" s="168"/>
      <c r="M376" s="158"/>
      <c r="N376" s="168"/>
      <c r="O376" s="160"/>
      <c r="P376" s="160"/>
      <c r="Q376" s="59"/>
    </row>
    <row r="377" spans="1:18" x14ac:dyDescent="0.3">
      <c r="A377" s="109"/>
      <c r="B377" s="110"/>
      <c r="C377" s="59" t="s">
        <v>763</v>
      </c>
      <c r="D377" s="28" t="s">
        <v>375</v>
      </c>
      <c r="E377" s="41"/>
      <c r="F377" s="42" t="s">
        <v>409</v>
      </c>
      <c r="G377" s="169"/>
      <c r="H377" s="160"/>
      <c r="I377" s="160"/>
      <c r="J377" s="160"/>
      <c r="K377" s="168"/>
      <c r="M377" s="158"/>
      <c r="N377" s="168"/>
      <c r="O377" s="160"/>
      <c r="P377" s="160"/>
      <c r="Q377" s="59"/>
    </row>
    <row r="378" spans="1:18" x14ac:dyDescent="0.3">
      <c r="A378" s="109"/>
      <c r="B378" s="110"/>
      <c r="C378" s="59" t="s">
        <v>764</v>
      </c>
      <c r="D378" s="28" t="s">
        <v>376</v>
      </c>
      <c r="E378" s="41"/>
      <c r="F378" s="42" t="s">
        <v>409</v>
      </c>
      <c r="G378" s="169"/>
      <c r="H378" s="160"/>
      <c r="I378" s="160"/>
      <c r="J378" s="160"/>
      <c r="K378" s="168"/>
      <c r="M378" s="158"/>
      <c r="N378" s="168"/>
      <c r="O378" s="160"/>
      <c r="P378" s="160"/>
      <c r="Q378" s="59"/>
    </row>
    <row r="379" spans="1:18" x14ac:dyDescent="0.3">
      <c r="A379" s="109"/>
      <c r="B379" s="110"/>
      <c r="C379" s="59" t="s">
        <v>765</v>
      </c>
      <c r="D379" s="37" t="s">
        <v>377</v>
      </c>
      <c r="E379" s="41"/>
      <c r="F379" s="42" t="s">
        <v>409</v>
      </c>
      <c r="G379" s="169"/>
      <c r="H379" s="160"/>
      <c r="I379" s="160"/>
      <c r="J379" s="160"/>
      <c r="K379" s="168"/>
      <c r="M379" s="158"/>
      <c r="N379" s="168"/>
      <c r="O379" s="160"/>
      <c r="P379" s="160"/>
      <c r="Q379" s="59"/>
    </row>
    <row r="380" spans="1:18" x14ac:dyDescent="0.3">
      <c r="A380" s="109"/>
      <c r="B380" s="110"/>
      <c r="C380" s="59" t="s">
        <v>766</v>
      </c>
      <c r="D380" s="37" t="s">
        <v>378</v>
      </c>
      <c r="E380" s="41"/>
      <c r="F380" s="42" t="s">
        <v>409</v>
      </c>
      <c r="G380" s="169"/>
      <c r="H380" s="160"/>
      <c r="I380" s="160"/>
      <c r="J380" s="160"/>
      <c r="K380" s="168"/>
      <c r="M380" s="158"/>
      <c r="N380" s="168"/>
      <c r="O380" s="160"/>
      <c r="P380" s="160"/>
      <c r="Q380" s="59"/>
    </row>
    <row r="381" spans="1:18" x14ac:dyDescent="0.3">
      <c r="A381" s="109"/>
      <c r="B381" s="110"/>
      <c r="C381" s="59" t="s">
        <v>767</v>
      </c>
      <c r="D381" s="37" t="s">
        <v>379</v>
      </c>
      <c r="E381" s="41"/>
      <c r="F381" s="42" t="s">
        <v>409</v>
      </c>
      <c r="G381" s="169"/>
      <c r="H381" s="160"/>
      <c r="I381" s="160"/>
      <c r="J381" s="160"/>
      <c r="K381" s="168"/>
      <c r="M381" s="158"/>
      <c r="N381" s="168"/>
      <c r="O381" s="160"/>
      <c r="P381" s="160"/>
      <c r="Q381" s="59"/>
    </row>
    <row r="382" spans="1:18" x14ac:dyDescent="0.3">
      <c r="A382" s="109"/>
      <c r="B382" s="110"/>
      <c r="C382" s="59" t="s">
        <v>768</v>
      </c>
      <c r="D382" s="37" t="s">
        <v>380</v>
      </c>
      <c r="E382" s="41"/>
      <c r="F382" s="42" t="s">
        <v>409</v>
      </c>
      <c r="G382" s="169"/>
      <c r="H382" s="160"/>
      <c r="I382" s="160"/>
      <c r="J382" s="160"/>
      <c r="K382" s="168"/>
      <c r="M382" s="158"/>
      <c r="N382" s="168"/>
      <c r="O382" s="160"/>
      <c r="P382" s="160"/>
      <c r="Q382" s="59"/>
    </row>
    <row r="383" spans="1:18" x14ac:dyDescent="0.3">
      <c r="A383" s="109"/>
      <c r="B383" s="110"/>
      <c r="C383" s="59" t="s">
        <v>769</v>
      </c>
      <c r="D383" s="37" t="s">
        <v>319</v>
      </c>
      <c r="E383" s="41"/>
      <c r="F383" s="42" t="s">
        <v>409</v>
      </c>
      <c r="G383" s="169"/>
      <c r="H383" s="160"/>
      <c r="I383" s="160"/>
      <c r="J383" s="161"/>
      <c r="K383" s="176"/>
      <c r="M383" s="158"/>
      <c r="N383" s="176"/>
      <c r="O383" s="161"/>
      <c r="P383" s="161"/>
      <c r="Q383" s="107"/>
    </row>
    <row r="384" spans="1:18" x14ac:dyDescent="0.3">
      <c r="A384" s="109"/>
      <c r="B384" s="110"/>
      <c r="C384" s="59" t="s">
        <v>770</v>
      </c>
      <c r="D384" s="37" t="s">
        <v>318</v>
      </c>
      <c r="E384" s="41"/>
      <c r="F384" s="42" t="s">
        <v>409</v>
      </c>
      <c r="G384" s="169"/>
      <c r="H384" s="160"/>
      <c r="I384" s="160"/>
      <c r="J384" s="160"/>
      <c r="K384" s="168"/>
      <c r="L384" s="88"/>
      <c r="M384" s="158"/>
      <c r="N384" s="168"/>
      <c r="O384" s="160"/>
      <c r="P384" s="160"/>
      <c r="Q384" s="59"/>
    </row>
    <row r="385" spans="1:18" x14ac:dyDescent="0.3">
      <c r="A385" s="59" t="s">
        <v>381</v>
      </c>
      <c r="B385" s="59" t="s">
        <v>771</v>
      </c>
      <c r="C385" s="105"/>
      <c r="D385" s="32"/>
      <c r="E385" s="32"/>
      <c r="F385" s="146"/>
      <c r="G385" s="160"/>
      <c r="H385" s="60"/>
      <c r="I385" s="61"/>
      <c r="J385" s="61"/>
      <c r="K385" s="61"/>
      <c r="L385" s="61"/>
      <c r="M385" s="61"/>
      <c r="N385" s="61"/>
      <c r="O385" s="61"/>
      <c r="P385" s="61"/>
      <c r="Q385" s="61"/>
      <c r="R385" s="43"/>
    </row>
    <row r="386" spans="1:18" x14ac:dyDescent="0.3">
      <c r="A386" s="112"/>
      <c r="B386" s="110"/>
      <c r="C386" s="59" t="s">
        <v>772</v>
      </c>
      <c r="D386" s="28" t="s">
        <v>382</v>
      </c>
      <c r="E386" s="41"/>
      <c r="F386" s="42" t="s">
        <v>409</v>
      </c>
      <c r="G386" s="169"/>
      <c r="H386" s="160"/>
      <c r="I386" s="160"/>
      <c r="J386" s="160"/>
      <c r="K386" s="168"/>
      <c r="M386" s="158"/>
      <c r="N386" s="168"/>
      <c r="O386" s="160"/>
      <c r="P386" s="160"/>
      <c r="Q386" s="59"/>
    </row>
    <row r="387" spans="1:18" x14ac:dyDescent="0.3">
      <c r="A387" s="77"/>
      <c r="B387" s="78"/>
      <c r="C387" s="59" t="s">
        <v>773</v>
      </c>
      <c r="D387" s="28" t="s">
        <v>383</v>
      </c>
      <c r="E387" s="41"/>
      <c r="F387" s="42" t="s">
        <v>409</v>
      </c>
      <c r="G387" s="169"/>
      <c r="H387" s="160"/>
      <c r="I387" s="160"/>
      <c r="J387" s="160"/>
      <c r="K387" s="168"/>
      <c r="M387" s="263"/>
      <c r="N387" s="168"/>
      <c r="O387" s="160"/>
      <c r="P387" s="160"/>
      <c r="Q387" s="59"/>
    </row>
    <row r="388" spans="1:18" x14ac:dyDescent="0.3">
      <c r="A388" s="77"/>
      <c r="B388" s="78"/>
      <c r="C388" s="59" t="s">
        <v>774</v>
      </c>
      <c r="D388" s="28" t="s">
        <v>384</v>
      </c>
      <c r="E388" s="41"/>
      <c r="F388" s="42" t="s">
        <v>409</v>
      </c>
      <c r="G388" s="169"/>
      <c r="H388" s="160"/>
      <c r="I388" s="160"/>
      <c r="J388" s="160"/>
      <c r="K388" s="168"/>
      <c r="M388" s="263"/>
      <c r="N388" s="168"/>
      <c r="O388" s="160"/>
      <c r="P388" s="160"/>
      <c r="Q388" s="59"/>
    </row>
    <row r="389" spans="1:18" x14ac:dyDescent="0.3">
      <c r="A389" s="77"/>
      <c r="B389" s="78"/>
      <c r="C389" s="59" t="s">
        <v>775</v>
      </c>
      <c r="D389" s="28" t="s">
        <v>385</v>
      </c>
      <c r="E389" s="41"/>
      <c r="F389" s="42" t="s">
        <v>409</v>
      </c>
      <c r="G389" s="169"/>
      <c r="H389" s="160"/>
      <c r="I389" s="160"/>
      <c r="J389" s="160"/>
      <c r="K389" s="168"/>
      <c r="M389" s="158"/>
      <c r="N389" s="168"/>
      <c r="O389" s="160"/>
      <c r="P389" s="160"/>
      <c r="Q389" s="59"/>
    </row>
    <row r="390" spans="1:18" x14ac:dyDescent="0.3">
      <c r="A390" s="77"/>
      <c r="B390" s="78"/>
      <c r="C390" s="59" t="s">
        <v>776</v>
      </c>
      <c r="D390" s="28" t="s">
        <v>386</v>
      </c>
      <c r="E390" s="41"/>
      <c r="F390" s="42" t="s">
        <v>409</v>
      </c>
      <c r="G390" s="169"/>
      <c r="H390" s="160"/>
      <c r="I390" s="160"/>
      <c r="J390" s="160"/>
      <c r="K390" s="168"/>
      <c r="M390" s="158"/>
      <c r="N390" s="168"/>
      <c r="O390" s="160"/>
      <c r="P390" s="160"/>
      <c r="Q390" s="59"/>
    </row>
    <row r="391" spans="1:18" x14ac:dyDescent="0.3">
      <c r="A391" s="77"/>
      <c r="B391" s="78"/>
      <c r="C391" s="59" t="s">
        <v>777</v>
      </c>
      <c r="D391" s="28" t="s">
        <v>387</v>
      </c>
      <c r="E391" s="41"/>
      <c r="F391" s="42" t="s">
        <v>409</v>
      </c>
      <c r="G391" s="169"/>
      <c r="H391" s="160"/>
      <c r="I391" s="160"/>
      <c r="J391" s="160"/>
      <c r="K391" s="168"/>
      <c r="M391" s="158"/>
      <c r="N391" s="168"/>
      <c r="O391" s="160"/>
      <c r="P391" s="160"/>
      <c r="Q391" s="59"/>
    </row>
    <row r="392" spans="1:18" x14ac:dyDescent="0.3">
      <c r="A392" s="77"/>
      <c r="B392" s="78"/>
      <c r="C392" s="59" t="s">
        <v>778</v>
      </c>
      <c r="D392" s="28" t="s">
        <v>388</v>
      </c>
      <c r="E392" s="41"/>
      <c r="F392" s="42" t="s">
        <v>409</v>
      </c>
      <c r="G392" s="169"/>
      <c r="H392" s="160"/>
      <c r="I392" s="160"/>
      <c r="J392" s="160"/>
      <c r="K392" s="168"/>
      <c r="M392" s="158"/>
      <c r="N392" s="168"/>
      <c r="O392" s="160"/>
      <c r="P392" s="160"/>
      <c r="Q392" s="59"/>
    </row>
    <row r="393" spans="1:18" x14ac:dyDescent="0.3">
      <c r="A393" s="77"/>
      <c r="B393" s="78"/>
      <c r="C393" s="59" t="s">
        <v>779</v>
      </c>
      <c r="D393" s="28" t="s">
        <v>389</v>
      </c>
      <c r="E393" s="41"/>
      <c r="F393" s="42" t="s">
        <v>409</v>
      </c>
      <c r="G393" s="169"/>
      <c r="H393" s="160"/>
      <c r="I393" s="160"/>
      <c r="J393" s="160"/>
      <c r="K393" s="168"/>
      <c r="M393" s="158"/>
      <c r="N393" s="168"/>
      <c r="O393" s="160"/>
      <c r="P393" s="160"/>
      <c r="Q393" s="59"/>
    </row>
    <row r="394" spans="1:18" s="115" customFormat="1" x14ac:dyDescent="0.3">
      <c r="A394" s="59" t="s">
        <v>390</v>
      </c>
      <c r="B394" s="57" t="s">
        <v>780</v>
      </c>
      <c r="C394" s="105"/>
      <c r="D394" s="32"/>
      <c r="E394" s="32"/>
      <c r="F394" s="146"/>
      <c r="G394" s="160"/>
      <c r="H394" s="60"/>
      <c r="I394" s="61"/>
      <c r="J394" s="61"/>
      <c r="K394" s="61"/>
      <c r="L394" s="61"/>
      <c r="M394" s="61"/>
      <c r="N394" s="61"/>
      <c r="O394" s="61"/>
      <c r="P394" s="61"/>
      <c r="Q394" s="61"/>
      <c r="R394" s="43"/>
    </row>
    <row r="395" spans="1:18" ht="28.8" x14ac:dyDescent="0.3">
      <c r="A395" s="112"/>
      <c r="B395" s="78"/>
      <c r="C395" s="59" t="s">
        <v>781</v>
      </c>
      <c r="D395" s="28" t="s">
        <v>782</v>
      </c>
      <c r="E395" s="41"/>
      <c r="F395" s="42" t="s">
        <v>409</v>
      </c>
      <c r="G395" s="169"/>
      <c r="H395" s="160"/>
      <c r="I395" s="160"/>
      <c r="J395" s="160"/>
      <c r="K395" s="168"/>
      <c r="L395" s="88"/>
      <c r="M395" s="158"/>
      <c r="N395" s="168"/>
      <c r="O395" s="160"/>
      <c r="P395" s="160"/>
      <c r="Q395" s="59"/>
    </row>
    <row r="396" spans="1:18" x14ac:dyDescent="0.3">
      <c r="A396" s="77"/>
      <c r="B396" s="78"/>
      <c r="C396" s="59" t="s">
        <v>783</v>
      </c>
      <c r="D396" s="37" t="s">
        <v>391</v>
      </c>
      <c r="E396" s="41"/>
      <c r="F396" s="42" t="s">
        <v>409</v>
      </c>
      <c r="G396" s="169"/>
      <c r="H396" s="160"/>
      <c r="I396" s="160"/>
      <c r="J396" s="160"/>
      <c r="K396" s="168"/>
      <c r="L396" s="88"/>
      <c r="M396" s="158"/>
      <c r="N396" s="168"/>
      <c r="O396" s="160"/>
      <c r="P396" s="160"/>
      <c r="Q396" s="59"/>
    </row>
    <row r="397" spans="1:18" x14ac:dyDescent="0.3">
      <c r="A397" s="77"/>
      <c r="B397" s="78"/>
      <c r="C397" s="59" t="s">
        <v>784</v>
      </c>
      <c r="D397" s="37" t="s">
        <v>392</v>
      </c>
      <c r="E397" s="41"/>
      <c r="F397" s="42" t="s">
        <v>409</v>
      </c>
      <c r="G397" s="169"/>
      <c r="H397" s="160"/>
      <c r="I397" s="160"/>
      <c r="J397" s="160"/>
      <c r="K397" s="168"/>
      <c r="L397" s="88"/>
      <c r="M397" s="158"/>
      <c r="N397" s="168"/>
      <c r="O397" s="160"/>
      <c r="P397" s="160"/>
      <c r="Q397" s="59"/>
    </row>
    <row r="398" spans="1:18" x14ac:dyDescent="0.3">
      <c r="A398" s="77"/>
      <c r="B398" s="78"/>
      <c r="C398" s="59" t="s">
        <v>785</v>
      </c>
      <c r="D398" s="28" t="s">
        <v>393</v>
      </c>
      <c r="E398" s="41"/>
      <c r="F398" s="42" t="s">
        <v>409</v>
      </c>
      <c r="G398" s="169"/>
      <c r="H398" s="160"/>
      <c r="I398" s="160"/>
      <c r="J398" s="160"/>
      <c r="K398" s="168"/>
      <c r="L398" s="88"/>
      <c r="M398" s="158"/>
      <c r="N398" s="168"/>
      <c r="O398" s="160"/>
      <c r="P398" s="160"/>
      <c r="Q398" s="59"/>
    </row>
    <row r="399" spans="1:18" x14ac:dyDescent="0.3">
      <c r="A399" s="77"/>
      <c r="B399" s="78"/>
      <c r="C399" s="59" t="s">
        <v>786</v>
      </c>
      <c r="D399" s="28" t="s">
        <v>394</v>
      </c>
      <c r="E399" s="41"/>
      <c r="F399" s="42" t="s">
        <v>409</v>
      </c>
      <c r="G399" s="169"/>
      <c r="H399" s="160"/>
      <c r="I399" s="160"/>
      <c r="J399" s="160"/>
      <c r="K399" s="168"/>
      <c r="L399" s="88"/>
      <c r="M399" s="158"/>
      <c r="N399" s="168"/>
      <c r="O399" s="160"/>
      <c r="P399" s="160"/>
      <c r="Q399" s="59"/>
    </row>
    <row r="400" spans="1:18" x14ac:dyDescent="0.3">
      <c r="A400" s="77"/>
      <c r="B400" s="78"/>
      <c r="C400" s="59" t="s">
        <v>787</v>
      </c>
      <c r="D400" s="28" t="s">
        <v>395</v>
      </c>
      <c r="E400" s="41"/>
      <c r="F400" s="42" t="s">
        <v>409</v>
      </c>
      <c r="G400" s="169"/>
      <c r="H400" s="160"/>
      <c r="I400" s="160"/>
      <c r="J400" s="160"/>
      <c r="K400" s="168"/>
      <c r="L400" s="88"/>
      <c r="M400" s="158"/>
      <c r="N400" s="168"/>
      <c r="O400" s="160"/>
      <c r="P400" s="160"/>
      <c r="Q400" s="59"/>
    </row>
    <row r="401" spans="1:18" x14ac:dyDescent="0.3">
      <c r="A401" s="77"/>
      <c r="B401" s="78"/>
      <c r="C401" s="59" t="s">
        <v>788</v>
      </c>
      <c r="D401" s="28" t="s">
        <v>396</v>
      </c>
      <c r="E401" s="41"/>
      <c r="F401" s="42" t="s">
        <v>409</v>
      </c>
      <c r="G401" s="169"/>
      <c r="H401" s="160"/>
      <c r="I401" s="160"/>
      <c r="J401" s="160"/>
      <c r="K401" s="168"/>
      <c r="L401" s="88"/>
      <c r="M401" s="158"/>
      <c r="N401" s="168"/>
      <c r="O401" s="160"/>
      <c r="P401" s="160"/>
      <c r="Q401" s="59"/>
    </row>
    <row r="402" spans="1:18" x14ac:dyDescent="0.3">
      <c r="A402" s="77"/>
      <c r="B402" s="78"/>
      <c r="C402" s="59" t="s">
        <v>789</v>
      </c>
      <c r="D402" s="28" t="s">
        <v>397</v>
      </c>
      <c r="E402" s="41"/>
      <c r="F402" s="42" t="s">
        <v>409</v>
      </c>
      <c r="G402" s="169"/>
      <c r="H402" s="160"/>
      <c r="I402" s="160"/>
      <c r="J402" s="160"/>
      <c r="K402" s="168"/>
      <c r="L402" s="88"/>
      <c r="M402" s="158"/>
      <c r="N402" s="168"/>
      <c r="O402" s="160"/>
      <c r="P402" s="160"/>
      <c r="Q402" s="59"/>
    </row>
    <row r="403" spans="1:18" x14ac:dyDescent="0.3">
      <c r="A403" s="59" t="s">
        <v>398</v>
      </c>
      <c r="B403" s="59" t="s">
        <v>790</v>
      </c>
      <c r="C403" s="105"/>
      <c r="D403" s="32"/>
      <c r="E403" s="32"/>
      <c r="F403" s="146"/>
      <c r="G403" s="160"/>
      <c r="H403" s="60"/>
      <c r="I403" s="61"/>
      <c r="J403" s="61"/>
      <c r="K403" s="61"/>
      <c r="L403" s="61"/>
      <c r="M403" s="61"/>
      <c r="N403" s="61"/>
      <c r="O403" s="61"/>
      <c r="P403" s="61"/>
      <c r="Q403" s="61"/>
      <c r="R403" s="124"/>
    </row>
    <row r="404" spans="1:18" x14ac:dyDescent="0.3">
      <c r="A404" s="112"/>
      <c r="B404" s="78"/>
      <c r="C404" s="59" t="s">
        <v>791</v>
      </c>
      <c r="D404" s="28" t="s">
        <v>792</v>
      </c>
      <c r="F404" s="42" t="s">
        <v>409</v>
      </c>
      <c r="G404" s="169"/>
      <c r="H404" s="160"/>
      <c r="I404" s="160"/>
      <c r="J404" s="160"/>
      <c r="K404" s="168"/>
      <c r="L404" s="88"/>
      <c r="M404" s="158"/>
      <c r="N404" s="168"/>
      <c r="O404" s="160"/>
      <c r="P404" s="160"/>
      <c r="Q404" s="59"/>
    </row>
    <row r="405" spans="1:18" x14ac:dyDescent="0.3">
      <c r="A405" s="59" t="s">
        <v>793</v>
      </c>
      <c r="B405" s="59" t="s">
        <v>794</v>
      </c>
      <c r="C405" s="105"/>
      <c r="D405" s="32"/>
      <c r="E405" s="32"/>
      <c r="F405" s="146"/>
      <c r="G405" s="160"/>
      <c r="H405" s="60"/>
      <c r="I405" s="61"/>
      <c r="J405" s="61"/>
      <c r="K405" s="61"/>
      <c r="L405" s="61"/>
      <c r="M405" s="61"/>
      <c r="N405" s="61"/>
      <c r="O405" s="61"/>
      <c r="P405" s="61"/>
      <c r="Q405" s="61"/>
      <c r="R405" s="124"/>
    </row>
    <row r="406" spans="1:18" x14ac:dyDescent="0.3">
      <c r="A406" s="112"/>
      <c r="B406" s="78"/>
      <c r="C406" s="59" t="s">
        <v>795</v>
      </c>
      <c r="D406" s="28" t="s">
        <v>796</v>
      </c>
      <c r="F406" s="42" t="s">
        <v>409</v>
      </c>
      <c r="G406" s="179"/>
      <c r="H406" s="160"/>
      <c r="I406" s="160"/>
      <c r="J406" s="160"/>
      <c r="K406" s="168"/>
      <c r="L406" s="88"/>
      <c r="M406" s="158"/>
      <c r="N406" s="168"/>
      <c r="O406" s="160"/>
      <c r="P406" s="160"/>
      <c r="Q406" s="59"/>
    </row>
    <row r="407" spans="1:18" x14ac:dyDescent="0.3">
      <c r="A407" s="59" t="s">
        <v>881</v>
      </c>
      <c r="B407" s="59" t="s">
        <v>800</v>
      </c>
      <c r="C407" s="105"/>
      <c r="D407" s="32"/>
      <c r="F407" s="146"/>
      <c r="M407" s="121"/>
      <c r="N407" s="122"/>
      <c r="O407" s="121"/>
      <c r="P407" s="121"/>
      <c r="Q407" s="121"/>
      <c r="R407" s="125"/>
    </row>
    <row r="408" spans="1:18" x14ac:dyDescent="0.3">
      <c r="A408" s="112"/>
      <c r="B408" s="78"/>
      <c r="C408" s="59" t="s">
        <v>801</v>
      </c>
      <c r="D408" s="33" t="s">
        <v>816</v>
      </c>
      <c r="F408" s="145" t="s">
        <v>803</v>
      </c>
      <c r="G408" s="181" t="s">
        <v>16</v>
      </c>
      <c r="H408" s="160"/>
      <c r="I408" s="160"/>
      <c r="J408" s="160"/>
      <c r="K408" s="168"/>
      <c r="M408" s="199"/>
      <c r="N408" s="177"/>
      <c r="O408" s="162"/>
      <c r="P408" s="162"/>
      <c r="Q408" s="126"/>
    </row>
    <row r="409" spans="1:18" x14ac:dyDescent="0.3">
      <c r="A409" s="112"/>
      <c r="B409" s="123"/>
      <c r="C409" s="59" t="s">
        <v>804</v>
      </c>
      <c r="D409" s="33" t="s">
        <v>805</v>
      </c>
      <c r="F409" s="145" t="s">
        <v>803</v>
      </c>
      <c r="G409" s="181" t="s">
        <v>16</v>
      </c>
      <c r="H409" s="160"/>
      <c r="I409" s="160"/>
      <c r="J409" s="160"/>
      <c r="K409" s="168"/>
      <c r="M409" s="265"/>
      <c r="N409" s="168"/>
      <c r="O409" s="162"/>
      <c r="P409" s="160"/>
      <c r="Q409" s="206"/>
    </row>
    <row r="410" spans="1:18" x14ac:dyDescent="0.3">
      <c r="A410" s="112"/>
      <c r="B410" s="123"/>
      <c r="C410" s="59" t="s">
        <v>811</v>
      </c>
      <c r="D410" s="33" t="s">
        <v>806</v>
      </c>
      <c r="F410" s="145" t="s">
        <v>803</v>
      </c>
      <c r="G410" s="181" t="s">
        <v>16</v>
      </c>
      <c r="H410" s="160"/>
      <c r="I410" s="160"/>
      <c r="J410" s="160"/>
      <c r="K410" s="168"/>
      <c r="M410" s="265"/>
      <c r="N410" s="168"/>
      <c r="O410" s="162"/>
      <c r="P410" s="160"/>
      <c r="Q410" s="206"/>
    </row>
    <row r="411" spans="1:18" x14ac:dyDescent="0.3">
      <c r="A411" s="112"/>
      <c r="B411" s="123"/>
      <c r="C411" s="59" t="s">
        <v>812</v>
      </c>
      <c r="D411" s="33" t="s">
        <v>807</v>
      </c>
      <c r="F411" s="145" t="s">
        <v>803</v>
      </c>
      <c r="G411" s="181" t="s">
        <v>16</v>
      </c>
      <c r="H411" s="160"/>
      <c r="I411" s="160"/>
      <c r="J411" s="160"/>
      <c r="K411" s="168"/>
      <c r="M411" s="265"/>
      <c r="N411" s="168"/>
      <c r="O411" s="162"/>
      <c r="P411" s="160"/>
      <c r="Q411" s="206"/>
    </row>
    <row r="412" spans="1:18" x14ac:dyDescent="0.3">
      <c r="A412" s="112"/>
      <c r="B412" s="123"/>
      <c r="C412" s="59" t="s">
        <v>813</v>
      </c>
      <c r="D412" s="33" t="s">
        <v>808</v>
      </c>
      <c r="F412" s="145" t="s">
        <v>803</v>
      </c>
      <c r="G412" s="181" t="s">
        <v>0</v>
      </c>
      <c r="H412" s="160"/>
      <c r="I412" s="160"/>
      <c r="J412" s="160"/>
      <c r="K412" s="168"/>
      <c r="M412" s="265"/>
      <c r="N412" s="168"/>
      <c r="O412" s="162"/>
      <c r="P412" s="160"/>
      <c r="Q412" s="59"/>
    </row>
    <row r="413" spans="1:18" x14ac:dyDescent="0.3">
      <c r="A413" s="112"/>
      <c r="B413" s="123"/>
      <c r="C413" s="59" t="s">
        <v>814</v>
      </c>
      <c r="D413" s="33" t="s">
        <v>809</v>
      </c>
      <c r="F413" s="145" t="s">
        <v>803</v>
      </c>
      <c r="G413" s="181" t="s">
        <v>0</v>
      </c>
      <c r="H413" s="160"/>
      <c r="I413" s="160"/>
      <c r="J413" s="160"/>
      <c r="K413" s="168"/>
      <c r="M413" s="265"/>
      <c r="N413" s="168"/>
      <c r="O413" s="162"/>
      <c r="P413" s="160"/>
      <c r="Q413" s="59"/>
    </row>
    <row r="414" spans="1:18" x14ac:dyDescent="0.3">
      <c r="A414" s="112"/>
      <c r="B414" s="78"/>
      <c r="C414" s="59" t="s">
        <v>815</v>
      </c>
      <c r="D414" s="33" t="s">
        <v>810</v>
      </c>
      <c r="F414" s="145" t="s">
        <v>803</v>
      </c>
      <c r="G414" s="181" t="s">
        <v>0</v>
      </c>
      <c r="H414" s="160"/>
      <c r="I414" s="160"/>
      <c r="J414" s="160"/>
      <c r="K414" s="168"/>
      <c r="M414" s="266"/>
      <c r="N414" s="176"/>
      <c r="O414" s="162"/>
      <c r="P414" s="161"/>
      <c r="Q414" s="107"/>
    </row>
    <row r="415" spans="1:18" x14ac:dyDescent="0.3">
      <c r="A415" s="112"/>
      <c r="B415" s="78"/>
      <c r="C415" s="59" t="s">
        <v>880</v>
      </c>
      <c r="D415" s="33" t="s">
        <v>882</v>
      </c>
      <c r="F415" s="145" t="s">
        <v>803</v>
      </c>
      <c r="G415" s="160" t="s">
        <v>16</v>
      </c>
      <c r="H415" s="160"/>
      <c r="I415" s="160"/>
      <c r="J415" s="160"/>
      <c r="K415" s="168"/>
      <c r="M415" s="266"/>
      <c r="N415" s="168"/>
      <c r="O415" s="162"/>
      <c r="P415" s="160"/>
      <c r="Q415" s="33"/>
    </row>
    <row r="416" spans="1:18" x14ac:dyDescent="0.3">
      <c r="A416" s="59" t="s">
        <v>817</v>
      </c>
      <c r="B416" s="59" t="s">
        <v>818</v>
      </c>
      <c r="C416" s="105"/>
      <c r="D416" s="32"/>
      <c r="F416" s="146"/>
      <c r="G416" s="146"/>
      <c r="H416" s="146"/>
      <c r="I416" s="146"/>
      <c r="J416" s="146"/>
      <c r="K416" s="146"/>
      <c r="L416" s="146"/>
      <c r="M416" s="121"/>
      <c r="N416" s="122"/>
      <c r="O416" s="121"/>
      <c r="P416" s="121"/>
      <c r="Q416" s="121"/>
    </row>
    <row r="417" spans="1:19" x14ac:dyDescent="0.3">
      <c r="A417" s="112"/>
      <c r="B417" s="123"/>
      <c r="C417" s="59" t="s">
        <v>819</v>
      </c>
      <c r="D417" s="33" t="s">
        <v>826</v>
      </c>
      <c r="F417" s="145" t="s">
        <v>803</v>
      </c>
      <c r="G417" s="181" t="s">
        <v>16</v>
      </c>
      <c r="H417" s="160"/>
      <c r="I417" s="160"/>
      <c r="J417" s="160"/>
      <c r="K417" s="168"/>
      <c r="M417" s="264"/>
      <c r="N417" s="177"/>
      <c r="O417" s="162"/>
      <c r="P417" s="162"/>
      <c r="Q417" s="126"/>
    </row>
    <row r="418" spans="1:19" x14ac:dyDescent="0.3">
      <c r="A418" s="112"/>
      <c r="B418" s="123"/>
      <c r="C418" s="59" t="s">
        <v>820</v>
      </c>
      <c r="D418" s="33" t="s">
        <v>821</v>
      </c>
      <c r="F418" s="145" t="s">
        <v>803</v>
      </c>
      <c r="G418" s="181" t="s">
        <v>890</v>
      </c>
      <c r="H418" s="160"/>
      <c r="I418" s="160"/>
      <c r="J418" s="160"/>
      <c r="K418" s="168"/>
      <c r="M418" s="266"/>
      <c r="N418" s="168"/>
      <c r="O418" s="160"/>
      <c r="P418" s="160"/>
      <c r="Q418" s="33"/>
    </row>
    <row r="419" spans="1:19" x14ac:dyDescent="0.3">
      <c r="A419" s="112"/>
      <c r="B419" s="123"/>
      <c r="C419" s="59" t="s">
        <v>822</v>
      </c>
      <c r="D419" s="33" t="s">
        <v>823</v>
      </c>
      <c r="F419" s="145" t="s">
        <v>803</v>
      </c>
      <c r="G419" s="181" t="s">
        <v>890</v>
      </c>
      <c r="H419" s="160"/>
      <c r="I419" s="160"/>
      <c r="J419" s="160"/>
      <c r="K419" s="168"/>
      <c r="M419" s="266"/>
      <c r="N419" s="168"/>
      <c r="O419" s="160"/>
      <c r="P419" s="160"/>
      <c r="Q419" s="59"/>
    </row>
    <row r="420" spans="1:19" x14ac:dyDescent="0.3">
      <c r="A420" s="112"/>
      <c r="B420" s="123"/>
      <c r="C420" s="59" t="s">
        <v>824</v>
      </c>
      <c r="D420" s="33" t="s">
        <v>825</v>
      </c>
      <c r="F420" s="145" t="s">
        <v>803</v>
      </c>
      <c r="G420" s="182" t="s">
        <v>890</v>
      </c>
      <c r="H420" s="161"/>
      <c r="I420" s="161"/>
      <c r="J420" s="161"/>
      <c r="K420" s="176"/>
      <c r="M420" s="266"/>
      <c r="N420" s="168"/>
      <c r="O420" s="161"/>
      <c r="P420" s="161"/>
      <c r="Q420" s="107"/>
    </row>
    <row r="421" spans="1:19" x14ac:dyDescent="0.3">
      <c r="A421" s="112"/>
      <c r="B421" s="123"/>
      <c r="C421" s="59" t="s">
        <v>889</v>
      </c>
      <c r="D421" s="33" t="s">
        <v>891</v>
      </c>
      <c r="E421" s="88"/>
      <c r="F421" s="145" t="s">
        <v>803</v>
      </c>
      <c r="G421" s="160" t="s">
        <v>890</v>
      </c>
      <c r="H421" s="160"/>
      <c r="I421" s="160"/>
      <c r="J421" s="160"/>
      <c r="K421" s="168"/>
      <c r="M421" s="266"/>
      <c r="N421" s="177"/>
      <c r="O421" s="210"/>
      <c r="P421" s="210"/>
      <c r="Q421" s="261"/>
    </row>
    <row r="422" spans="1:19" s="130" customFormat="1" x14ac:dyDescent="0.3">
      <c r="A422" s="131" t="s">
        <v>830</v>
      </c>
      <c r="B422" s="131" t="s">
        <v>835</v>
      </c>
      <c r="C422" s="132"/>
      <c r="D422" s="132"/>
      <c r="E422" s="133"/>
      <c r="F422" s="134"/>
      <c r="G422" s="183"/>
      <c r="H422" s="136"/>
      <c r="I422" s="136"/>
      <c r="J422" s="136"/>
      <c r="K422" s="137"/>
      <c r="L422" s="136"/>
      <c r="M422" s="136"/>
      <c r="N422" s="137"/>
      <c r="O422" s="136"/>
      <c r="P422" s="136"/>
      <c r="Q422" s="136"/>
      <c r="R422" s="147"/>
      <c r="S422" s="149"/>
    </row>
    <row r="423" spans="1:19" s="130" customFormat="1" x14ac:dyDescent="0.3">
      <c r="A423" s="139"/>
      <c r="B423" s="139"/>
      <c r="C423" s="140" t="s">
        <v>836</v>
      </c>
      <c r="D423" s="141" t="s">
        <v>900</v>
      </c>
      <c r="E423" s="142"/>
      <c r="F423" s="144" t="s">
        <v>409</v>
      </c>
      <c r="G423" s="181"/>
      <c r="H423" s="163"/>
      <c r="I423" s="163"/>
      <c r="J423" s="163"/>
      <c r="K423" s="184"/>
      <c r="L423" s="138"/>
      <c r="M423" s="201"/>
      <c r="N423" s="203"/>
      <c r="O423" s="201"/>
      <c r="P423" s="201"/>
      <c r="Q423" s="140"/>
      <c r="R423" s="148"/>
      <c r="S423" s="150"/>
    </row>
    <row r="424" spans="1:19" s="130" customFormat="1" x14ac:dyDescent="0.3">
      <c r="A424" s="139"/>
      <c r="B424" s="139"/>
      <c r="C424" s="140" t="s">
        <v>837</v>
      </c>
      <c r="D424" s="141" t="s">
        <v>914</v>
      </c>
      <c r="E424" s="142"/>
      <c r="F424" s="252" t="s">
        <v>802</v>
      </c>
      <c r="G424" s="181"/>
      <c r="H424" s="163"/>
      <c r="I424" s="163"/>
      <c r="J424" s="163"/>
      <c r="K424" s="184"/>
      <c r="L424" s="138"/>
      <c r="M424" s="204"/>
      <c r="N424" s="184"/>
      <c r="O424" s="163"/>
      <c r="P424" s="163"/>
      <c r="Q424" s="140"/>
      <c r="R424" s="148"/>
      <c r="S424" s="150"/>
    </row>
    <row r="425" spans="1:19" s="130" customFormat="1" x14ac:dyDescent="0.3">
      <c r="A425" s="139"/>
      <c r="B425" s="139"/>
      <c r="C425" s="140" t="s">
        <v>838</v>
      </c>
      <c r="D425" s="141" t="s">
        <v>913</v>
      </c>
      <c r="E425" s="142"/>
      <c r="F425" s="144" t="s">
        <v>409</v>
      </c>
      <c r="G425" s="181"/>
      <c r="H425" s="163"/>
      <c r="I425" s="163"/>
      <c r="J425" s="163"/>
      <c r="K425" s="184"/>
      <c r="L425" s="138"/>
      <c r="M425" s="201"/>
      <c r="N425" s="203"/>
      <c r="O425" s="201"/>
      <c r="P425" s="201"/>
      <c r="Q425" s="140"/>
      <c r="R425" s="148"/>
      <c r="S425" s="150"/>
    </row>
    <row r="426" spans="1:19" s="130" customFormat="1" x14ac:dyDescent="0.3">
      <c r="A426" s="139"/>
      <c r="B426" s="139"/>
      <c r="C426" s="140" t="s">
        <v>839</v>
      </c>
      <c r="D426" s="141" t="s">
        <v>915</v>
      </c>
      <c r="E426" s="142"/>
      <c r="F426" s="144" t="s">
        <v>409</v>
      </c>
      <c r="G426" s="181"/>
      <c r="H426" s="163"/>
      <c r="I426" s="163"/>
      <c r="J426" s="163"/>
      <c r="K426" s="184"/>
      <c r="L426" s="138"/>
      <c r="M426" s="163"/>
      <c r="N426" s="184"/>
      <c r="O426" s="163"/>
      <c r="P426" s="163"/>
      <c r="Q426" s="140"/>
      <c r="R426" s="148"/>
      <c r="S426" s="150"/>
    </row>
    <row r="427" spans="1:19" s="130" customFormat="1" x14ac:dyDescent="0.3">
      <c r="A427" s="139"/>
      <c r="B427" s="139"/>
      <c r="C427" s="140" t="s">
        <v>840</v>
      </c>
      <c r="D427" s="141" t="s">
        <v>916</v>
      </c>
      <c r="E427" s="142"/>
      <c r="F427" s="144" t="s">
        <v>409</v>
      </c>
      <c r="G427" s="181"/>
      <c r="H427" s="163"/>
      <c r="I427" s="163"/>
      <c r="J427" s="163"/>
      <c r="K427" s="184"/>
      <c r="L427" s="138"/>
      <c r="M427" s="163"/>
      <c r="N427" s="184"/>
      <c r="O427" s="163"/>
      <c r="P427" s="163"/>
      <c r="Q427" s="140"/>
      <c r="R427" s="148"/>
      <c r="S427" s="150"/>
    </row>
    <row r="428" spans="1:19" s="130" customFormat="1" x14ac:dyDescent="0.3">
      <c r="A428" s="139"/>
      <c r="B428" s="139"/>
      <c r="C428" s="140" t="s">
        <v>841</v>
      </c>
      <c r="D428" s="141" t="s">
        <v>917</v>
      </c>
      <c r="E428" s="142"/>
      <c r="F428" s="144" t="s">
        <v>409</v>
      </c>
      <c r="G428" s="181"/>
      <c r="H428" s="163"/>
      <c r="I428" s="163"/>
      <c r="J428" s="163"/>
      <c r="K428" s="184"/>
      <c r="L428" s="138"/>
      <c r="M428" s="163"/>
      <c r="N428" s="184"/>
      <c r="O428" s="163"/>
      <c r="P428" s="163"/>
      <c r="Q428" s="140"/>
      <c r="R428" s="148"/>
      <c r="S428" s="150"/>
    </row>
    <row r="429" spans="1:19" s="130" customFormat="1" x14ac:dyDescent="0.3">
      <c r="A429" s="139"/>
      <c r="B429" s="139"/>
      <c r="C429" s="140" t="s">
        <v>842</v>
      </c>
      <c r="D429" s="141" t="s">
        <v>918</v>
      </c>
      <c r="E429" s="142"/>
      <c r="F429" s="144" t="s">
        <v>409</v>
      </c>
      <c r="G429" s="181"/>
      <c r="H429" s="163"/>
      <c r="I429" s="163"/>
      <c r="J429" s="163"/>
      <c r="K429" s="184"/>
      <c r="L429" s="138"/>
      <c r="M429" s="259"/>
      <c r="N429" s="170"/>
      <c r="O429" s="187"/>
      <c r="P429" s="187"/>
      <c r="Q429" s="140"/>
      <c r="R429" s="148"/>
      <c r="S429" s="150"/>
    </row>
    <row r="430" spans="1:19" s="130" customFormat="1" x14ac:dyDescent="0.3">
      <c r="A430" s="139"/>
      <c r="B430" s="139"/>
      <c r="C430" s="140" t="s">
        <v>843</v>
      </c>
      <c r="D430" s="141" t="s">
        <v>831</v>
      </c>
      <c r="E430" s="142"/>
      <c r="F430" s="252" t="s">
        <v>802</v>
      </c>
      <c r="G430" s="181"/>
      <c r="H430" s="163"/>
      <c r="I430" s="163"/>
      <c r="J430" s="163"/>
      <c r="K430" s="184"/>
      <c r="L430" s="138"/>
      <c r="M430" s="204"/>
      <c r="N430" s="184"/>
      <c r="O430" s="163"/>
      <c r="P430" s="163"/>
      <c r="Q430" s="140"/>
      <c r="R430" s="148"/>
      <c r="S430" s="150"/>
    </row>
    <row r="431" spans="1:19" s="130" customFormat="1" x14ac:dyDescent="0.3">
      <c r="A431" s="139"/>
      <c r="B431" s="139"/>
      <c r="C431" s="140" t="s">
        <v>844</v>
      </c>
      <c r="D431" s="141" t="s">
        <v>912</v>
      </c>
      <c r="E431" s="142"/>
      <c r="F431" s="144" t="s">
        <v>409</v>
      </c>
      <c r="G431" s="181"/>
      <c r="H431" s="163"/>
      <c r="I431" s="163"/>
      <c r="J431" s="163"/>
      <c r="K431" s="184"/>
      <c r="L431" s="138"/>
      <c r="M431" s="201"/>
      <c r="N431" s="184"/>
      <c r="O431" s="163"/>
      <c r="P431" s="163"/>
      <c r="Q431" s="140"/>
      <c r="R431" s="148"/>
      <c r="S431" s="150"/>
    </row>
    <row r="432" spans="1:19" s="130" customFormat="1" x14ac:dyDescent="0.3">
      <c r="A432" s="139"/>
      <c r="B432" s="139"/>
      <c r="C432" s="140" t="s">
        <v>845</v>
      </c>
      <c r="D432" s="141" t="s">
        <v>919</v>
      </c>
      <c r="E432" s="142"/>
      <c r="F432" s="252" t="s">
        <v>802</v>
      </c>
      <c r="G432" s="181"/>
      <c r="H432" s="163"/>
      <c r="I432" s="163"/>
      <c r="J432" s="163"/>
      <c r="K432" s="184"/>
      <c r="L432" s="138"/>
      <c r="M432" s="259"/>
      <c r="N432" s="170"/>
      <c r="O432" s="187"/>
      <c r="P432" s="187"/>
      <c r="Q432" s="140"/>
      <c r="R432" s="148"/>
      <c r="S432" s="150"/>
    </row>
    <row r="433" spans="1:19" s="130" customFormat="1" x14ac:dyDescent="0.3">
      <c r="A433" s="139"/>
      <c r="B433" s="139"/>
      <c r="C433" s="140" t="s">
        <v>846</v>
      </c>
      <c r="D433" s="141" t="s">
        <v>911</v>
      </c>
      <c r="E433" s="142"/>
      <c r="F433" s="252" t="s">
        <v>802</v>
      </c>
      <c r="G433" s="181"/>
      <c r="H433" s="163"/>
      <c r="I433" s="163"/>
      <c r="J433" s="163"/>
      <c r="K433" s="184"/>
      <c r="L433" s="138"/>
      <c r="M433" s="205"/>
      <c r="N433" s="184"/>
      <c r="O433" s="163"/>
      <c r="P433" s="163"/>
      <c r="Q433" s="140"/>
      <c r="R433" s="148"/>
      <c r="S433" s="150"/>
    </row>
    <row r="434" spans="1:19" s="130" customFormat="1" x14ac:dyDescent="0.3">
      <c r="A434" s="139"/>
      <c r="B434" s="139"/>
      <c r="C434" s="140" t="s">
        <v>847</v>
      </c>
      <c r="D434" s="141" t="s">
        <v>910</v>
      </c>
      <c r="E434" s="142"/>
      <c r="F434" s="252" t="s">
        <v>802</v>
      </c>
      <c r="G434" s="181"/>
      <c r="H434" s="163"/>
      <c r="I434" s="163"/>
      <c r="J434" s="163"/>
      <c r="K434" s="184"/>
      <c r="L434" s="138"/>
      <c r="M434" s="205"/>
      <c r="N434" s="184"/>
      <c r="O434" s="163"/>
      <c r="P434" s="163"/>
      <c r="Q434" s="140"/>
      <c r="R434" s="148"/>
      <c r="S434" s="150"/>
    </row>
    <row r="435" spans="1:19" s="130" customFormat="1" x14ac:dyDescent="0.3">
      <c r="A435" s="139"/>
      <c r="B435" s="139"/>
      <c r="C435" s="140" t="s">
        <v>848</v>
      </c>
      <c r="D435" s="141" t="s">
        <v>832</v>
      </c>
      <c r="E435" s="142"/>
      <c r="F435" s="252" t="s">
        <v>802</v>
      </c>
      <c r="G435" s="181"/>
      <c r="H435" s="163"/>
      <c r="I435" s="163"/>
      <c r="J435" s="163"/>
      <c r="K435" s="184"/>
      <c r="L435" s="138"/>
      <c r="M435" s="204"/>
      <c r="N435" s="184"/>
      <c r="O435" s="163"/>
      <c r="P435" s="163"/>
      <c r="Q435" s="140"/>
      <c r="R435" s="148"/>
      <c r="S435" s="150"/>
    </row>
    <row r="436" spans="1:19" s="130" customFormat="1" x14ac:dyDescent="0.3">
      <c r="A436" s="139"/>
      <c r="B436" s="139"/>
      <c r="C436" s="140" t="s">
        <v>849</v>
      </c>
      <c r="D436" s="141" t="s">
        <v>833</v>
      </c>
      <c r="E436" s="142"/>
      <c r="F436" s="252" t="s">
        <v>802</v>
      </c>
      <c r="G436" s="181"/>
      <c r="H436" s="163"/>
      <c r="I436" s="163"/>
      <c r="J436" s="163"/>
      <c r="K436" s="184"/>
      <c r="L436" s="138"/>
      <c r="M436" s="207"/>
      <c r="N436" s="184"/>
      <c r="O436" s="163"/>
      <c r="P436" s="163"/>
      <c r="Q436" s="140"/>
      <c r="R436" s="148"/>
      <c r="S436" s="150"/>
    </row>
    <row r="437" spans="1:19" s="130" customFormat="1" x14ac:dyDescent="0.3">
      <c r="A437" s="139"/>
      <c r="B437" s="139"/>
      <c r="C437" s="140" t="s">
        <v>850</v>
      </c>
      <c r="D437" s="141" t="s">
        <v>834</v>
      </c>
      <c r="E437" s="142"/>
      <c r="F437" s="252" t="s">
        <v>802</v>
      </c>
      <c r="G437" s="181"/>
      <c r="H437" s="163"/>
      <c r="I437" s="163"/>
      <c r="J437" s="163"/>
      <c r="K437" s="184"/>
      <c r="L437" s="138"/>
      <c r="M437" s="208"/>
      <c r="N437" s="184"/>
      <c r="O437" s="163"/>
      <c r="P437" s="163"/>
      <c r="Q437" s="140"/>
      <c r="R437" s="148"/>
      <c r="S437" s="150"/>
    </row>
    <row r="438" spans="1:19" s="130" customFormat="1" x14ac:dyDescent="0.3">
      <c r="A438" s="139"/>
      <c r="B438" s="139"/>
      <c r="C438" s="140" t="s">
        <v>851</v>
      </c>
      <c r="D438" s="141" t="s">
        <v>921</v>
      </c>
      <c r="E438" s="142"/>
      <c r="F438" s="144" t="s">
        <v>409</v>
      </c>
      <c r="G438" s="181"/>
      <c r="H438" s="163"/>
      <c r="I438" s="163"/>
      <c r="J438" s="163"/>
      <c r="K438" s="184"/>
      <c r="L438" s="138"/>
      <c r="M438" s="163"/>
      <c r="N438" s="184"/>
      <c r="O438" s="163"/>
      <c r="P438" s="163"/>
      <c r="Q438" s="140"/>
      <c r="R438" s="148"/>
      <c r="S438" s="150"/>
    </row>
    <row r="439" spans="1:19" s="130" customFormat="1" x14ac:dyDescent="0.3">
      <c r="A439" s="139"/>
      <c r="B439" s="139"/>
      <c r="C439" s="140" t="s">
        <v>852</v>
      </c>
      <c r="D439" s="141" t="s">
        <v>920</v>
      </c>
      <c r="E439" s="142"/>
      <c r="F439" s="144" t="s">
        <v>409</v>
      </c>
      <c r="G439" s="181"/>
      <c r="H439" s="163"/>
      <c r="I439" s="163"/>
      <c r="J439" s="163"/>
      <c r="K439" s="184"/>
      <c r="L439" s="138"/>
      <c r="M439" s="204"/>
      <c r="N439" s="184"/>
      <c r="O439" s="163"/>
      <c r="P439" s="163"/>
      <c r="Q439" s="140"/>
      <c r="R439" s="148"/>
      <c r="S439" s="150"/>
    </row>
    <row r="440" spans="1:19" s="130" customFormat="1" x14ac:dyDescent="0.3">
      <c r="A440" s="139"/>
      <c r="B440" s="139"/>
      <c r="C440" s="140" t="s">
        <v>853</v>
      </c>
      <c r="D440" s="141" t="s">
        <v>922</v>
      </c>
      <c r="E440" s="142"/>
      <c r="F440" s="144" t="s">
        <v>409</v>
      </c>
      <c r="G440" s="181"/>
      <c r="H440" s="163"/>
      <c r="I440" s="163"/>
      <c r="J440" s="163"/>
      <c r="K440" s="184"/>
      <c r="L440" s="138"/>
      <c r="M440" s="204"/>
      <c r="N440" s="184"/>
      <c r="O440" s="163"/>
      <c r="P440" s="163"/>
      <c r="Q440" s="140"/>
      <c r="R440" s="148"/>
      <c r="S440" s="150"/>
    </row>
    <row r="441" spans="1:19" s="130" customFormat="1" x14ac:dyDescent="0.3">
      <c r="A441" s="139"/>
      <c r="B441" s="139"/>
      <c r="C441" s="140" t="s">
        <v>854</v>
      </c>
      <c r="D441" s="141" t="s">
        <v>923</v>
      </c>
      <c r="E441" s="142"/>
      <c r="F441" s="252" t="s">
        <v>802</v>
      </c>
      <c r="G441" s="181"/>
      <c r="H441" s="163"/>
      <c r="I441" s="163"/>
      <c r="J441" s="163"/>
      <c r="K441" s="184"/>
      <c r="L441" s="138"/>
      <c r="M441" s="204"/>
      <c r="N441" s="184"/>
      <c r="O441" s="163"/>
      <c r="P441" s="163"/>
      <c r="Q441" s="140"/>
      <c r="R441" s="148"/>
      <c r="S441" s="150"/>
    </row>
    <row r="442" spans="1:19" s="130" customFormat="1" x14ac:dyDescent="0.3">
      <c r="A442" s="139"/>
      <c r="B442" s="139"/>
      <c r="C442" s="140" t="s">
        <v>855</v>
      </c>
      <c r="D442" s="141" t="s">
        <v>909</v>
      </c>
      <c r="E442" s="142"/>
      <c r="F442" s="252" t="s">
        <v>802</v>
      </c>
      <c r="G442" s="181"/>
      <c r="H442" s="163"/>
      <c r="I442" s="163"/>
      <c r="J442" s="163"/>
      <c r="K442" s="184"/>
      <c r="L442" s="138"/>
      <c r="M442" s="204"/>
      <c r="N442" s="184"/>
      <c r="O442" s="163"/>
      <c r="P442" s="163"/>
      <c r="Q442" s="140"/>
      <c r="R442" s="148"/>
      <c r="S442" s="150"/>
    </row>
    <row r="443" spans="1:19" s="130" customFormat="1" x14ac:dyDescent="0.3">
      <c r="A443" s="139"/>
      <c r="B443" s="139"/>
      <c r="C443" s="140" t="s">
        <v>856</v>
      </c>
      <c r="D443" s="141" t="s">
        <v>908</v>
      </c>
      <c r="E443" s="142"/>
      <c r="F443" s="252" t="s">
        <v>802</v>
      </c>
      <c r="G443" s="181"/>
      <c r="H443" s="163"/>
      <c r="I443" s="163"/>
      <c r="J443" s="163"/>
      <c r="K443" s="184"/>
      <c r="L443" s="138"/>
      <c r="M443" s="204"/>
      <c r="N443" s="184"/>
      <c r="O443" s="163"/>
      <c r="P443" s="163"/>
      <c r="Q443" s="140"/>
      <c r="R443" s="148"/>
      <c r="S443" s="150"/>
    </row>
    <row r="444" spans="1:19" s="130" customFormat="1" x14ac:dyDescent="0.3">
      <c r="A444" s="139"/>
      <c r="B444" s="139"/>
      <c r="C444" s="140" t="s">
        <v>857</v>
      </c>
      <c r="D444" s="141" t="s">
        <v>907</v>
      </c>
      <c r="E444" s="142"/>
      <c r="F444" s="144" t="s">
        <v>409</v>
      </c>
      <c r="G444" s="181"/>
      <c r="H444" s="163"/>
      <c r="I444" s="163"/>
      <c r="J444" s="163"/>
      <c r="K444" s="184"/>
      <c r="L444" s="138"/>
      <c r="M444" s="204"/>
      <c r="N444" s="184"/>
      <c r="O444" s="163"/>
      <c r="P444" s="163"/>
      <c r="Q444" s="140"/>
      <c r="R444" s="148"/>
      <c r="S444" s="150"/>
    </row>
    <row r="445" spans="1:19" s="130" customFormat="1" x14ac:dyDescent="0.3">
      <c r="A445" s="139"/>
      <c r="B445" s="139"/>
      <c r="C445" s="140" t="s">
        <v>858</v>
      </c>
      <c r="D445" s="141" t="s">
        <v>906</v>
      </c>
      <c r="E445" s="142"/>
      <c r="F445" s="144" t="s">
        <v>409</v>
      </c>
      <c r="G445" s="181"/>
      <c r="H445" s="163"/>
      <c r="I445" s="163"/>
      <c r="J445" s="163"/>
      <c r="K445" s="184"/>
      <c r="L445" s="138"/>
      <c r="M445" s="201"/>
      <c r="N445" s="184"/>
      <c r="O445" s="163"/>
      <c r="P445" s="163"/>
      <c r="Q445" s="140"/>
      <c r="R445" s="148"/>
      <c r="S445" s="150"/>
    </row>
    <row r="446" spans="1:19" s="130" customFormat="1" x14ac:dyDescent="0.3">
      <c r="A446" s="139"/>
      <c r="B446" s="139"/>
      <c r="C446" s="140" t="s">
        <v>859</v>
      </c>
      <c r="D446" s="141" t="s">
        <v>905</v>
      </c>
      <c r="E446" s="142"/>
      <c r="F446" s="144" t="s">
        <v>409</v>
      </c>
      <c r="G446" s="181"/>
      <c r="H446" s="163"/>
      <c r="I446" s="163"/>
      <c r="J446" s="163"/>
      <c r="K446" s="184"/>
      <c r="L446" s="138"/>
      <c r="M446" s="201"/>
      <c r="N446" s="184"/>
      <c r="O446" s="163"/>
      <c r="P446" s="163"/>
      <c r="Q446" s="140"/>
      <c r="R446" s="148"/>
      <c r="S446" s="150"/>
    </row>
    <row r="447" spans="1:19" s="130" customFormat="1" x14ac:dyDescent="0.3">
      <c r="A447" s="139"/>
      <c r="B447" s="139"/>
      <c r="C447" s="140" t="s">
        <v>860</v>
      </c>
      <c r="D447" s="141" t="s">
        <v>904</v>
      </c>
      <c r="E447" s="142"/>
      <c r="F447" s="144" t="s">
        <v>409</v>
      </c>
      <c r="G447" s="181"/>
      <c r="H447" s="163"/>
      <c r="I447" s="163"/>
      <c r="J447" s="163"/>
      <c r="K447" s="184"/>
      <c r="L447" s="138"/>
      <c r="M447" s="204"/>
      <c r="N447" s="184"/>
      <c r="O447" s="163"/>
      <c r="P447" s="163"/>
      <c r="Q447" s="140"/>
      <c r="R447" s="148"/>
      <c r="S447" s="150"/>
    </row>
    <row r="448" spans="1:19" s="130" customFormat="1" x14ac:dyDescent="0.3">
      <c r="A448" s="139"/>
      <c r="B448" s="139"/>
      <c r="C448" s="140" t="s">
        <v>861</v>
      </c>
      <c r="D448" s="141" t="s">
        <v>903</v>
      </c>
      <c r="E448" s="142"/>
      <c r="F448" s="144" t="s">
        <v>409</v>
      </c>
      <c r="G448" s="181"/>
      <c r="H448" s="163"/>
      <c r="I448" s="163"/>
      <c r="J448" s="163"/>
      <c r="K448" s="184"/>
      <c r="L448" s="138"/>
      <c r="M448" s="163"/>
      <c r="N448" s="184"/>
      <c r="O448" s="163"/>
      <c r="P448" s="163"/>
      <c r="Q448" s="140"/>
      <c r="R448" s="148"/>
      <c r="S448" s="150"/>
    </row>
    <row r="449" spans="1:19" s="130" customFormat="1" x14ac:dyDescent="0.3">
      <c r="A449" s="139"/>
      <c r="B449" s="139"/>
      <c r="C449" s="140" t="s">
        <v>862</v>
      </c>
      <c r="D449" s="141" t="s">
        <v>902</v>
      </c>
      <c r="E449" s="142"/>
      <c r="F449" s="144" t="s">
        <v>409</v>
      </c>
      <c r="G449" s="181"/>
      <c r="H449" s="163"/>
      <c r="I449" s="163"/>
      <c r="J449" s="163"/>
      <c r="K449" s="184"/>
      <c r="L449" s="138"/>
      <c r="M449" s="163"/>
      <c r="N449" s="184"/>
      <c r="O449" s="163"/>
      <c r="P449" s="163"/>
      <c r="Q449" s="140"/>
      <c r="R449" s="148"/>
      <c r="S449" s="150"/>
    </row>
    <row r="450" spans="1:19" s="130" customFormat="1" x14ac:dyDescent="0.3">
      <c r="A450" s="139"/>
      <c r="B450" s="139"/>
      <c r="C450" s="140" t="s">
        <v>863</v>
      </c>
      <c r="D450" s="141" t="s">
        <v>901</v>
      </c>
      <c r="E450" s="142"/>
      <c r="F450" s="144" t="s">
        <v>409</v>
      </c>
      <c r="G450" s="181"/>
      <c r="H450" s="163"/>
      <c r="I450" s="163"/>
      <c r="J450" s="163"/>
      <c r="K450" s="184"/>
      <c r="L450" s="138"/>
      <c r="M450" s="200"/>
      <c r="N450" s="184"/>
      <c r="O450" s="187"/>
      <c r="P450" s="163"/>
      <c r="Q450" s="140"/>
      <c r="R450" s="148"/>
      <c r="S450" s="150"/>
    </row>
    <row r="451" spans="1:19" s="130" customFormat="1" x14ac:dyDescent="0.3">
      <c r="A451" s="139"/>
      <c r="B451" s="139"/>
      <c r="C451" s="140" t="s">
        <v>864</v>
      </c>
      <c r="D451" s="141" t="s">
        <v>924</v>
      </c>
      <c r="E451" s="142"/>
      <c r="F451" s="144" t="s">
        <v>409</v>
      </c>
      <c r="G451" s="181"/>
      <c r="H451" s="163"/>
      <c r="I451" s="163"/>
      <c r="J451" s="163"/>
      <c r="K451" s="184"/>
      <c r="L451" s="138"/>
      <c r="M451" s="259"/>
      <c r="N451" s="170"/>
      <c r="O451" s="187"/>
      <c r="P451" s="163"/>
      <c r="Q451" s="140"/>
      <c r="R451" s="148"/>
      <c r="S451" s="150"/>
    </row>
    <row r="452" spans="1:19" s="70" customFormat="1" x14ac:dyDescent="0.3">
      <c r="A452" s="267"/>
      <c r="B452" s="267"/>
      <c r="C452" s="57" t="s">
        <v>899</v>
      </c>
      <c r="D452" s="258" t="s">
        <v>925</v>
      </c>
      <c r="E452" s="41"/>
      <c r="F452" s="120" t="s">
        <v>409</v>
      </c>
      <c r="G452" s="181"/>
      <c r="H452" s="160"/>
      <c r="I452" s="160"/>
      <c r="J452" s="158"/>
      <c r="K452" s="171"/>
      <c r="L452" s="43"/>
      <c r="M452" s="259"/>
      <c r="N452" s="170"/>
      <c r="O452" s="187"/>
      <c r="P452" s="187"/>
      <c r="Q452" s="67"/>
      <c r="R452" s="43"/>
    </row>
    <row r="453" spans="1:19" s="130" customFormat="1" x14ac:dyDescent="0.3">
      <c r="A453" s="131"/>
      <c r="B453" s="131"/>
      <c r="C453" s="143"/>
      <c r="D453" s="133"/>
      <c r="E453" s="135"/>
      <c r="F453" s="253"/>
      <c r="G453" s="254"/>
      <c r="H453" s="254"/>
      <c r="I453" s="254"/>
      <c r="J453" s="254"/>
      <c r="K453" s="255"/>
      <c r="L453" s="136"/>
      <c r="M453" s="136"/>
      <c r="N453" s="137"/>
      <c r="O453" s="136"/>
      <c r="P453" s="136"/>
      <c r="Q453" s="202"/>
      <c r="R453" s="138"/>
      <c r="S453" s="150"/>
    </row>
    <row r="454" spans="1:19" x14ac:dyDescent="0.3">
      <c r="A454" s="112"/>
      <c r="B454" s="123"/>
      <c r="C454" s="59"/>
      <c r="D454" s="33"/>
      <c r="F454" s="145"/>
      <c r="G454" s="160"/>
      <c r="H454" s="160"/>
      <c r="I454" s="160"/>
      <c r="J454" s="160"/>
      <c r="K454" s="168"/>
      <c r="M454" s="164"/>
      <c r="N454" s="177"/>
      <c r="O454" s="162"/>
      <c r="P454" s="162"/>
      <c r="Q454" s="126"/>
      <c r="S454" s="130"/>
    </row>
    <row r="455" spans="1:19" x14ac:dyDescent="0.3">
      <c r="A455" s="112"/>
      <c r="B455" s="123"/>
      <c r="C455" s="59"/>
      <c r="D455" s="33"/>
      <c r="F455" s="145"/>
      <c r="G455" s="160"/>
      <c r="H455" s="160"/>
      <c r="I455" s="160"/>
      <c r="J455" s="160"/>
      <c r="K455" s="168"/>
      <c r="M455" s="160"/>
      <c r="N455" s="168"/>
      <c r="O455" s="160"/>
      <c r="P455" s="160"/>
      <c r="Q455" s="59"/>
    </row>
    <row r="456" spans="1:19" x14ac:dyDescent="0.3">
      <c r="A456" s="112"/>
      <c r="B456" s="123"/>
      <c r="C456" s="59"/>
      <c r="D456" s="33"/>
      <c r="F456" s="145"/>
      <c r="G456" s="160"/>
      <c r="H456" s="160"/>
      <c r="I456" s="160"/>
      <c r="J456" s="160"/>
      <c r="K456" s="168"/>
      <c r="M456" s="160"/>
      <c r="N456" s="168"/>
      <c r="O456" s="160"/>
      <c r="P456" s="160"/>
      <c r="Q456" s="59"/>
    </row>
    <row r="457" spans="1:19" x14ac:dyDescent="0.3">
      <c r="A457" s="112"/>
      <c r="B457" s="123"/>
      <c r="C457" s="59"/>
      <c r="D457" s="33"/>
      <c r="F457" s="145"/>
      <c r="G457" s="160"/>
      <c r="H457" s="160"/>
      <c r="I457" s="160"/>
      <c r="J457" s="160"/>
      <c r="K457" s="168"/>
      <c r="M457" s="160"/>
      <c r="N457" s="168"/>
      <c r="O457" s="160"/>
      <c r="P457" s="160"/>
      <c r="Q457" s="59"/>
    </row>
    <row r="458" spans="1:19" x14ac:dyDescent="0.3">
      <c r="A458" s="112"/>
      <c r="B458" s="123"/>
      <c r="C458" s="59"/>
      <c r="D458" s="33"/>
      <c r="F458" s="145"/>
      <c r="G458" s="160"/>
      <c r="H458" s="160"/>
      <c r="I458" s="160"/>
      <c r="J458" s="160"/>
      <c r="K458" s="168"/>
      <c r="M458" s="160"/>
      <c r="N458" s="168"/>
      <c r="O458" s="160"/>
      <c r="P458" s="160"/>
      <c r="Q458" s="59"/>
    </row>
    <row r="459" spans="1:19" x14ac:dyDescent="0.3">
      <c r="A459" s="112"/>
      <c r="B459" s="123"/>
      <c r="C459" s="59"/>
      <c r="D459" s="33"/>
      <c r="F459" s="145"/>
      <c r="G459" s="160"/>
      <c r="H459" s="160"/>
      <c r="I459" s="160"/>
      <c r="J459" s="160"/>
      <c r="K459" s="168"/>
      <c r="M459" s="160"/>
      <c r="N459" s="168"/>
      <c r="O459" s="160"/>
      <c r="P459" s="160"/>
      <c r="Q459" s="59"/>
    </row>
    <row r="460" spans="1:19" x14ac:dyDescent="0.3">
      <c r="A460" s="112"/>
      <c r="B460" s="123"/>
      <c r="C460" s="59"/>
      <c r="D460" s="33"/>
      <c r="F460" s="145"/>
      <c r="G460" s="160"/>
      <c r="H460" s="160"/>
      <c r="I460" s="160"/>
      <c r="J460" s="160"/>
      <c r="K460" s="168"/>
      <c r="M460" s="160"/>
      <c r="N460" s="168"/>
      <c r="O460" s="160"/>
      <c r="P460" s="160"/>
      <c r="Q460" s="59"/>
    </row>
    <row r="461" spans="1:19" x14ac:dyDescent="0.3">
      <c r="A461" s="57"/>
      <c r="B461" s="57"/>
      <c r="C461" s="128"/>
      <c r="D461" s="30"/>
      <c r="F461" s="185"/>
      <c r="G461" s="185"/>
      <c r="H461" s="185"/>
      <c r="I461" s="185"/>
      <c r="J461" s="185"/>
      <c r="K461" s="185"/>
      <c r="L461" s="185"/>
      <c r="M461" s="185"/>
      <c r="N461" s="185"/>
      <c r="O461" s="185"/>
      <c r="P461" s="185"/>
      <c r="Q461" s="185"/>
    </row>
    <row r="462" spans="1:19" x14ac:dyDescent="0.3">
      <c r="A462" s="112"/>
      <c r="B462" s="123"/>
      <c r="C462" s="59"/>
      <c r="D462" s="33"/>
      <c r="F462" s="145"/>
      <c r="G462" s="160"/>
      <c r="H462" s="160"/>
      <c r="I462" s="160"/>
      <c r="J462" s="160"/>
      <c r="K462" s="168"/>
      <c r="M462" s="165"/>
      <c r="N462" s="168"/>
      <c r="O462" s="160"/>
      <c r="P462" s="160"/>
      <c r="Q462" s="33"/>
    </row>
    <row r="463" spans="1:19" x14ac:dyDescent="0.3">
      <c r="A463" s="112"/>
      <c r="B463" s="123"/>
      <c r="C463" s="59"/>
      <c r="D463" s="33"/>
      <c r="F463" s="145"/>
      <c r="G463" s="160"/>
      <c r="H463" s="160"/>
      <c r="I463" s="160"/>
      <c r="J463" s="160"/>
      <c r="K463" s="168"/>
      <c r="M463" s="160"/>
      <c r="N463" s="168"/>
      <c r="O463" s="160"/>
      <c r="P463" s="160"/>
      <c r="Q463" s="59"/>
    </row>
    <row r="464" spans="1:19" x14ac:dyDescent="0.3">
      <c r="A464" s="112"/>
      <c r="B464" s="123"/>
      <c r="C464" s="59"/>
      <c r="D464" s="33"/>
      <c r="F464" s="145"/>
      <c r="G464" s="160"/>
      <c r="H464" s="160"/>
      <c r="I464" s="160"/>
      <c r="J464" s="160"/>
      <c r="K464" s="168"/>
      <c r="M464" s="160"/>
      <c r="N464" s="168"/>
      <c r="O464" s="160"/>
      <c r="P464" s="160"/>
      <c r="Q464" s="59"/>
    </row>
    <row r="465" spans="1:17" x14ac:dyDescent="0.3">
      <c r="A465" s="112"/>
      <c r="B465" s="123"/>
      <c r="C465" s="59"/>
      <c r="D465" s="33"/>
      <c r="F465" s="145"/>
      <c r="G465" s="160"/>
      <c r="H465" s="160"/>
      <c r="I465" s="160"/>
      <c r="J465" s="160"/>
      <c r="K465" s="168"/>
      <c r="M465" s="160"/>
      <c r="N465" s="168"/>
      <c r="O465" s="160"/>
      <c r="P465" s="160"/>
      <c r="Q465" s="59"/>
    </row>
    <row r="466" spans="1:17" x14ac:dyDescent="0.3">
      <c r="A466" s="112"/>
      <c r="B466" s="123"/>
      <c r="C466" s="59"/>
      <c r="D466" s="33"/>
      <c r="F466" s="145"/>
      <c r="G466" s="160"/>
      <c r="H466" s="160"/>
      <c r="I466" s="160"/>
      <c r="J466" s="160"/>
      <c r="K466" s="168"/>
      <c r="M466" s="160"/>
      <c r="N466" s="168"/>
      <c r="O466" s="160"/>
      <c r="P466" s="160"/>
      <c r="Q466" s="59"/>
    </row>
    <row r="467" spans="1:17" x14ac:dyDescent="0.3">
      <c r="A467" s="112"/>
      <c r="B467" s="123"/>
      <c r="C467" s="59"/>
      <c r="D467" s="33"/>
      <c r="F467" s="145"/>
      <c r="G467" s="160"/>
      <c r="H467" s="160"/>
      <c r="I467" s="160"/>
      <c r="J467" s="160"/>
      <c r="K467" s="168"/>
      <c r="M467" s="160"/>
      <c r="N467" s="168"/>
      <c r="O467" s="160"/>
      <c r="P467" s="160"/>
      <c r="Q467" s="59"/>
    </row>
    <row r="468" spans="1:17" x14ac:dyDescent="0.3">
      <c r="A468" s="112"/>
      <c r="B468" s="123"/>
      <c r="C468" s="59"/>
      <c r="D468" s="33"/>
      <c r="F468" s="145"/>
      <c r="G468" s="160"/>
      <c r="H468" s="160"/>
      <c r="I468" s="160"/>
      <c r="J468" s="160"/>
      <c r="K468" s="168"/>
      <c r="M468" s="160"/>
      <c r="N468" s="168"/>
      <c r="O468" s="160"/>
      <c r="P468" s="160"/>
      <c r="Q468" s="59"/>
    </row>
    <row r="469" spans="1:17" x14ac:dyDescent="0.3">
      <c r="A469" s="57"/>
      <c r="B469" s="57"/>
      <c r="C469" s="128"/>
      <c r="D469" s="30"/>
      <c r="F469" s="185"/>
      <c r="G469" s="185"/>
      <c r="H469" s="185"/>
      <c r="I469" s="185"/>
      <c r="J469" s="185"/>
      <c r="K469" s="185"/>
      <c r="L469" s="185"/>
      <c r="M469" s="185"/>
      <c r="N469" s="185"/>
      <c r="O469" s="185"/>
      <c r="P469" s="185"/>
      <c r="Q469" s="185"/>
    </row>
    <row r="470" spans="1:17" x14ac:dyDescent="0.3">
      <c r="A470" s="112"/>
      <c r="B470" s="123"/>
      <c r="C470" s="59"/>
      <c r="D470" s="33"/>
      <c r="F470" s="145"/>
      <c r="G470" s="160"/>
      <c r="H470" s="160"/>
      <c r="I470" s="160"/>
      <c r="J470" s="160"/>
      <c r="K470" s="168"/>
      <c r="M470" s="165"/>
      <c r="N470" s="168"/>
      <c r="O470" s="160"/>
      <c r="P470" s="160"/>
      <c r="Q470" s="33"/>
    </row>
    <row r="471" spans="1:17" x14ac:dyDescent="0.3">
      <c r="A471" s="112"/>
      <c r="B471" s="123"/>
      <c r="C471" s="59"/>
      <c r="D471" s="33"/>
      <c r="F471" s="145"/>
      <c r="G471" s="160"/>
      <c r="H471" s="160"/>
      <c r="I471" s="160"/>
      <c r="J471" s="160"/>
      <c r="K471" s="168"/>
      <c r="M471" s="160"/>
      <c r="N471" s="168"/>
      <c r="O471" s="160"/>
      <c r="P471" s="160"/>
      <c r="Q471" s="59"/>
    </row>
    <row r="472" spans="1:17" x14ac:dyDescent="0.3">
      <c r="A472" s="112"/>
      <c r="B472" s="123"/>
      <c r="C472" s="59"/>
      <c r="D472" s="33"/>
      <c r="F472" s="145"/>
      <c r="G472" s="160"/>
      <c r="H472" s="160"/>
      <c r="I472" s="160"/>
      <c r="J472" s="160"/>
      <c r="K472" s="168"/>
      <c r="M472" s="160"/>
      <c r="N472" s="168"/>
      <c r="O472" s="160"/>
      <c r="P472" s="160"/>
      <c r="Q472" s="59"/>
    </row>
    <row r="473" spans="1:17" x14ac:dyDescent="0.3">
      <c r="A473" s="112"/>
      <c r="B473" s="123"/>
      <c r="C473" s="59"/>
      <c r="D473" s="33"/>
      <c r="F473" s="145"/>
      <c r="G473" s="160"/>
      <c r="H473" s="160"/>
      <c r="I473" s="160"/>
      <c r="J473" s="160"/>
      <c r="K473" s="168"/>
      <c r="M473" s="160"/>
      <c r="N473" s="168"/>
      <c r="O473" s="160"/>
      <c r="P473" s="160"/>
      <c r="Q473" s="59"/>
    </row>
    <row r="474" spans="1:17" x14ac:dyDescent="0.3">
      <c r="A474" s="112"/>
      <c r="B474" s="123"/>
      <c r="C474" s="59"/>
      <c r="D474" s="33"/>
      <c r="F474" s="145"/>
      <c r="G474" s="160"/>
      <c r="H474" s="160"/>
      <c r="I474" s="160"/>
      <c r="J474" s="160"/>
      <c r="K474" s="168"/>
      <c r="M474" s="160"/>
      <c r="N474" s="168"/>
      <c r="O474" s="160"/>
      <c r="P474" s="160"/>
      <c r="Q474" s="59"/>
    </row>
    <row r="475" spans="1:17" x14ac:dyDescent="0.3">
      <c r="A475" s="112"/>
      <c r="B475" s="123"/>
      <c r="C475" s="59"/>
      <c r="D475" s="33"/>
      <c r="F475" s="145"/>
      <c r="G475" s="160"/>
      <c r="H475" s="160"/>
      <c r="I475" s="160"/>
      <c r="J475" s="160"/>
      <c r="K475" s="168"/>
      <c r="M475" s="160"/>
      <c r="N475" s="168"/>
      <c r="O475" s="160"/>
      <c r="P475" s="160"/>
      <c r="Q475" s="59"/>
    </row>
    <row r="476" spans="1:17" x14ac:dyDescent="0.3">
      <c r="A476" s="112"/>
      <c r="B476" s="123"/>
      <c r="C476" s="59"/>
      <c r="D476" s="33"/>
      <c r="F476" s="145"/>
      <c r="G476" s="160"/>
      <c r="H476" s="160"/>
      <c r="I476" s="160"/>
      <c r="J476" s="160"/>
      <c r="K476" s="168"/>
      <c r="M476" s="160"/>
      <c r="N476" s="168"/>
      <c r="O476" s="160"/>
      <c r="P476" s="160"/>
      <c r="Q476" s="59"/>
    </row>
    <row r="477" spans="1:17" x14ac:dyDescent="0.3">
      <c r="A477" s="57"/>
      <c r="B477" s="57"/>
      <c r="C477" s="128"/>
      <c r="D477" s="30"/>
      <c r="F477" s="185"/>
      <c r="G477" s="185"/>
      <c r="H477" s="185"/>
      <c r="I477" s="185"/>
      <c r="J477" s="185"/>
      <c r="K477" s="185"/>
      <c r="L477" s="185"/>
      <c r="M477" s="185"/>
      <c r="N477" s="185"/>
      <c r="O477" s="185"/>
      <c r="P477" s="185"/>
      <c r="Q477" s="185"/>
    </row>
    <row r="478" spans="1:17" x14ac:dyDescent="0.3">
      <c r="A478" s="112"/>
      <c r="B478" s="123"/>
      <c r="C478" s="59"/>
      <c r="D478" s="33"/>
      <c r="F478" s="145"/>
      <c r="G478" s="160"/>
      <c r="H478" s="160"/>
      <c r="I478" s="160"/>
      <c r="J478" s="160"/>
      <c r="K478" s="168"/>
      <c r="M478" s="165"/>
      <c r="N478" s="168"/>
      <c r="O478" s="160"/>
      <c r="P478" s="160"/>
      <c r="Q478" s="33"/>
    </row>
    <row r="479" spans="1:17" x14ac:dyDescent="0.3">
      <c r="A479" s="112"/>
      <c r="B479" s="123"/>
      <c r="C479" s="59"/>
      <c r="D479" s="33"/>
      <c r="F479" s="145"/>
      <c r="G479" s="160"/>
      <c r="H479" s="160"/>
      <c r="I479" s="160"/>
      <c r="J479" s="160"/>
      <c r="K479" s="168"/>
      <c r="M479" s="160"/>
      <c r="N479" s="168"/>
      <c r="O479" s="160"/>
      <c r="P479" s="160"/>
      <c r="Q479" s="59"/>
    </row>
    <row r="480" spans="1:17" x14ac:dyDescent="0.3">
      <c r="A480" s="112"/>
      <c r="B480" s="123"/>
      <c r="C480" s="59"/>
      <c r="D480" s="33"/>
      <c r="F480" s="145"/>
      <c r="G480" s="160"/>
      <c r="H480" s="160"/>
      <c r="I480" s="160"/>
      <c r="J480" s="160"/>
      <c r="K480" s="168"/>
      <c r="M480" s="160"/>
      <c r="N480" s="168"/>
      <c r="O480" s="160"/>
      <c r="P480" s="160"/>
      <c r="Q480" s="59"/>
    </row>
    <row r="481" spans="1:17" x14ac:dyDescent="0.3">
      <c r="A481" s="112"/>
      <c r="B481" s="123"/>
      <c r="C481" s="59"/>
      <c r="D481" s="33"/>
      <c r="F481" s="145"/>
      <c r="G481" s="160"/>
      <c r="H481" s="160"/>
      <c r="I481" s="160"/>
      <c r="J481" s="160"/>
      <c r="K481" s="168"/>
      <c r="M481" s="160"/>
      <c r="N481" s="168"/>
      <c r="O481" s="160"/>
      <c r="P481" s="160"/>
      <c r="Q481" s="59"/>
    </row>
    <row r="482" spans="1:17" x14ac:dyDescent="0.3">
      <c r="A482" s="112"/>
      <c r="B482" s="123"/>
      <c r="C482" s="59"/>
      <c r="D482" s="33"/>
      <c r="F482" s="145"/>
      <c r="G482" s="160"/>
      <c r="H482" s="160"/>
      <c r="I482" s="160"/>
      <c r="J482" s="160"/>
      <c r="K482" s="168"/>
      <c r="M482" s="160"/>
      <c r="N482" s="168"/>
      <c r="O482" s="160"/>
      <c r="P482" s="160"/>
      <c r="Q482" s="59"/>
    </row>
    <row r="483" spans="1:17" x14ac:dyDescent="0.3">
      <c r="A483" s="112"/>
      <c r="B483" s="123"/>
      <c r="C483" s="59"/>
      <c r="D483" s="33"/>
      <c r="F483" s="145"/>
      <c r="G483" s="160"/>
      <c r="H483" s="160"/>
      <c r="I483" s="160"/>
      <c r="J483" s="160"/>
      <c r="K483" s="168"/>
      <c r="M483" s="160"/>
      <c r="N483" s="168"/>
      <c r="O483" s="160"/>
      <c r="P483" s="160"/>
      <c r="Q483" s="59"/>
    </row>
    <row r="484" spans="1:17" x14ac:dyDescent="0.3">
      <c r="A484" s="112"/>
      <c r="B484" s="123"/>
      <c r="C484" s="59"/>
      <c r="D484" s="33"/>
      <c r="F484" s="145"/>
      <c r="G484" s="160"/>
      <c r="H484" s="160"/>
      <c r="I484" s="160"/>
      <c r="J484" s="160"/>
      <c r="K484" s="168"/>
      <c r="M484" s="160"/>
      <c r="N484" s="168"/>
      <c r="O484" s="160"/>
      <c r="P484" s="160"/>
      <c r="Q484" s="59"/>
    </row>
    <row r="485" spans="1:17" x14ac:dyDescent="0.3">
      <c r="A485" s="57"/>
      <c r="B485" s="57"/>
      <c r="C485" s="128"/>
      <c r="D485" s="30"/>
      <c r="F485" s="185"/>
      <c r="G485" s="185"/>
      <c r="H485" s="185"/>
      <c r="I485" s="185"/>
      <c r="J485" s="185"/>
      <c r="K485" s="185"/>
      <c r="L485" s="185"/>
      <c r="M485" s="185"/>
      <c r="N485" s="185"/>
      <c r="O485" s="185"/>
      <c r="P485" s="185"/>
      <c r="Q485" s="185"/>
    </row>
    <row r="486" spans="1:17" x14ac:dyDescent="0.3">
      <c r="A486" s="112"/>
      <c r="B486" s="123"/>
      <c r="C486" s="59"/>
      <c r="D486" s="33"/>
      <c r="F486" s="145"/>
      <c r="G486" s="160"/>
      <c r="H486" s="160"/>
      <c r="I486" s="160"/>
      <c r="J486" s="160"/>
      <c r="K486" s="168"/>
      <c r="M486" s="165"/>
      <c r="N486" s="168"/>
      <c r="O486" s="160"/>
      <c r="P486" s="160"/>
      <c r="Q486" s="33"/>
    </row>
    <row r="487" spans="1:17" x14ac:dyDescent="0.3">
      <c r="A487" s="112"/>
      <c r="B487" s="123"/>
      <c r="C487" s="59"/>
      <c r="D487" s="33"/>
      <c r="F487" s="145"/>
      <c r="G487" s="160"/>
      <c r="H487" s="160"/>
      <c r="I487" s="160"/>
      <c r="J487" s="160"/>
      <c r="K487" s="168"/>
      <c r="M487" s="160"/>
      <c r="N487" s="168"/>
      <c r="O487" s="160"/>
      <c r="P487" s="160"/>
      <c r="Q487" s="59"/>
    </row>
    <row r="488" spans="1:17" x14ac:dyDescent="0.3">
      <c r="A488" s="112"/>
      <c r="B488" s="123"/>
      <c r="C488" s="59"/>
      <c r="D488" s="33"/>
      <c r="F488" s="145"/>
      <c r="G488" s="160"/>
      <c r="H488" s="160"/>
      <c r="I488" s="160"/>
      <c r="J488" s="160"/>
      <c r="K488" s="168"/>
      <c r="M488" s="160"/>
      <c r="N488" s="168"/>
      <c r="O488" s="160"/>
      <c r="P488" s="160"/>
      <c r="Q488" s="59"/>
    </row>
    <row r="489" spans="1:17" x14ac:dyDescent="0.3">
      <c r="A489" s="112"/>
      <c r="B489" s="123"/>
      <c r="C489" s="59"/>
      <c r="D489" s="33"/>
      <c r="F489" s="145"/>
      <c r="G489" s="160"/>
      <c r="H489" s="160"/>
      <c r="I489" s="160"/>
      <c r="J489" s="160"/>
      <c r="K489" s="168"/>
      <c r="M489" s="160"/>
      <c r="N489" s="168"/>
      <c r="O489" s="160"/>
      <c r="P489" s="160"/>
      <c r="Q489" s="59"/>
    </row>
    <row r="490" spans="1:17" x14ac:dyDescent="0.3">
      <c r="A490" s="112"/>
      <c r="B490" s="123"/>
      <c r="C490" s="59"/>
      <c r="D490" s="33"/>
      <c r="F490" s="145"/>
      <c r="G490" s="160"/>
      <c r="H490" s="160"/>
      <c r="I490" s="160"/>
      <c r="J490" s="160"/>
      <c r="K490" s="168"/>
      <c r="M490" s="160"/>
      <c r="N490" s="168"/>
      <c r="O490" s="160"/>
      <c r="P490" s="160"/>
      <c r="Q490" s="59"/>
    </row>
    <row r="491" spans="1:17" x14ac:dyDescent="0.3">
      <c r="A491" s="112"/>
      <c r="B491" s="123"/>
      <c r="C491" s="59"/>
      <c r="D491" s="33"/>
      <c r="F491" s="145"/>
      <c r="G491" s="160"/>
      <c r="H491" s="160"/>
      <c r="I491" s="160"/>
      <c r="J491" s="160"/>
      <c r="K491" s="168"/>
      <c r="M491" s="160"/>
      <c r="N491" s="168"/>
      <c r="O491" s="160"/>
      <c r="P491" s="160"/>
      <c r="Q491" s="59"/>
    </row>
    <row r="492" spans="1:17" x14ac:dyDescent="0.3">
      <c r="A492" s="112"/>
      <c r="B492" s="123"/>
      <c r="C492" s="59"/>
      <c r="D492" s="33"/>
      <c r="F492" s="145"/>
      <c r="G492" s="160"/>
      <c r="H492" s="160"/>
      <c r="I492" s="160"/>
      <c r="J492" s="160"/>
      <c r="K492" s="168"/>
      <c r="M492" s="160"/>
      <c r="N492" s="168"/>
      <c r="O492" s="160"/>
      <c r="P492" s="160"/>
      <c r="Q492" s="59"/>
    </row>
    <row r="493" spans="1:17" x14ac:dyDescent="0.3">
      <c r="Q493" s="54"/>
    </row>
    <row r="494" spans="1:17" x14ac:dyDescent="0.3">
      <c r="Q494" s="54"/>
    </row>
  </sheetData>
  <customSheetViews>
    <customSheetView guid="{978E910B-2E53-42C8-AB86-F7FE7B4EFB97}" scale="85">
      <selection activeCell="I6" sqref="I6"/>
      <pageMargins left="0.7" right="0.7" top="0.75" bottom="0.75" header="0.3" footer="0.3"/>
      <pageSetup orientation="portrait" r:id="rId1"/>
    </customSheetView>
    <customSheetView guid="{9A395651-F888-43B1-971D-AD971463CA2B}" scale="85" state="hidden" topLeftCell="B1">
      <pane ySplit="2" topLeftCell="A129" activePane="bottomLeft" state="frozen"/>
      <selection pane="bottomLeft" activeCell="Q140" sqref="Q140"/>
      <pageMargins left="0.7" right="0.7" top="0.75" bottom="0.75" header="0.3" footer="0.3"/>
      <pageSetup orientation="portrait" r:id="rId2"/>
    </customSheetView>
    <customSheetView guid="{D41C3454-368A-48AC-A320-0CE211FABA1A}" scale="85" state="hidden" topLeftCell="B1">
      <pane ySplit="2" topLeftCell="A129" activePane="bottomLeft" state="frozen"/>
      <selection pane="bottomLeft" activeCell="Q140" sqref="Q140"/>
      <pageMargins left="0.7" right="0.7" top="0.75" bottom="0.75" header="0.3" footer="0.3"/>
      <pageSetup orientation="portrait" r:id="rId3"/>
    </customSheetView>
    <customSheetView guid="{06B6F526-39A9-4C68-AA81-B3DA77A3E417}" scale="85">
      <selection activeCell="I6" sqref="I6"/>
      <pageMargins left="0.7" right="0.7" top="0.75" bottom="0.75" header="0.3" footer="0.3"/>
      <pageSetup orientation="portrait" r:id="rId4"/>
    </customSheetView>
    <customSheetView guid="{0B6B0A62-2E94-4121-B1D4-E1B39461561B}" scale="85">
      <selection activeCell="I6" sqref="I6"/>
      <pageMargins left="0.7" right="0.7" top="0.75" bottom="0.75" header="0.3" footer="0.3"/>
      <pageSetup orientation="portrait" r:id="rId5"/>
    </customSheetView>
    <customSheetView guid="{57865303-FF8C-4051-B637-DC311F943E90}" scale="85">
      <selection activeCell="I6" sqref="I6"/>
      <pageMargins left="0.7" right="0.7" top="0.75" bottom="0.75" header="0.3" footer="0.3"/>
      <pageSetup orientation="portrait" r:id="rId6"/>
    </customSheetView>
    <customSheetView guid="{41B5E1E6-D81D-4418-90CF-068605595801}" scale="85" showPageBreaks="1" topLeftCell="A34">
      <selection activeCell="D75" sqref="D75"/>
      <pageMargins left="0.7" right="0.7" top="0.75" bottom="0.75" header="0.3" footer="0.3"/>
      <pageSetup orientation="portrait" r:id="rId7"/>
    </customSheetView>
    <customSheetView guid="{02F1DCA0-C356-49E7-A3FC-1BC0A4E710CB}" scale="80" hiddenColumns="1" topLeftCell="A278">
      <selection activeCell="D291" sqref="D291"/>
      <pageMargins left="0.7" right="0.7" top="0.75" bottom="0.75" header="0.3" footer="0.3"/>
      <pageSetup orientation="portrait" r:id="rId8"/>
    </customSheetView>
    <customSheetView guid="{D97FF768-193E-4E4A-8E13-0460191F6DA0}" scale="85">
      <pane ySplit="7" topLeftCell="A198" activePane="bottomLeft" state="frozen"/>
      <selection pane="bottomLeft" activeCell="D387" sqref="D387"/>
      <pageMargins left="0.7" right="0.7" top="0.75" bottom="0.75" header="0.3" footer="0.3"/>
      <pageSetup orientation="portrait" r:id="rId9"/>
    </customSheetView>
    <customSheetView guid="{56D17783-CFB7-4892-B20E-C9D7BF4B61FD}" scale="85" topLeftCell="A247">
      <selection activeCell="Q254" sqref="Q254"/>
      <pageMargins left="0.7" right="0.7" top="0.75" bottom="0.75" header="0.3" footer="0.3"/>
      <pageSetup orientation="portrait" r:id="rId10"/>
    </customSheetView>
    <customSheetView guid="{50E38E47-C876-4D71-966B-39A10C8344FC}" scale="80" hiddenColumns="1" topLeftCell="A392">
      <selection activeCell="A414" sqref="A414"/>
      <pageMargins left="0.7" right="0.7" top="0.75" bottom="0.75" header="0.3" footer="0.3"/>
      <pageSetup orientation="portrait" r:id="rId11"/>
    </customSheetView>
    <customSheetView guid="{7CF0C155-7F9D-4CDA-8F98-B3D50A9FFAC9}" scale="85" topLeftCell="A34">
      <selection activeCell="D75" sqref="D75"/>
      <pageMargins left="0.7" right="0.7" top="0.75" bottom="0.75" header="0.3" footer="0.3"/>
      <pageSetup orientation="portrait" r:id="rId12"/>
    </customSheetView>
    <customSheetView guid="{F1904570-663C-4DAE-A734-C61AC6A10CE9}" scale="85" topLeftCell="C397">
      <selection activeCell="A187" sqref="A187"/>
      <pageMargins left="0.7" right="0.7" top="0.75" bottom="0.75" header="0.3" footer="0.3"/>
      <pageSetup orientation="portrait" r:id="rId13"/>
    </customSheetView>
    <customSheetView guid="{F5F241CF-4A3E-4FE9-A644-77C3CBF3BE38}" scale="85" hiddenColumns="1" topLeftCell="A205">
      <selection activeCell="M231" sqref="M230:M231"/>
      <pageMargins left="0.7" right="0.7" top="0.75" bottom="0.75" header="0.3" footer="0.3"/>
      <pageSetup orientation="portrait" r:id="rId14"/>
    </customSheetView>
    <customSheetView guid="{D8FF018B-2675-473C-8F23-BC10D35CD6B5}" scale="85" topLeftCell="A34">
      <selection activeCell="D75" sqref="D75"/>
      <pageMargins left="0.7" right="0.7" top="0.75" bottom="0.75" header="0.3" footer="0.3"/>
      <pageSetup orientation="portrait" r:id="rId15"/>
    </customSheetView>
    <customSheetView guid="{F9C549F8-858B-424C-A00B-E89F584F456D}" scale="85">
      <selection activeCell="A202" sqref="A202:XFD202"/>
      <pageMargins left="0.7" right="0.7" top="0.75" bottom="0.75" header="0.3" footer="0.3"/>
      <pageSetup orientation="portrait" r:id="rId16"/>
    </customSheetView>
    <customSheetView guid="{ABFAAFE0-6146-4C45-9E69-36008DCCF455}" scale="85" hiddenColumns="1" topLeftCell="A271">
      <selection activeCell="D301" sqref="D301"/>
      <pageMargins left="0.7" right="0.7" top="0.75" bottom="0.75" header="0.3" footer="0.3"/>
      <pageSetup orientation="portrait" r:id="rId17"/>
    </customSheetView>
    <customSheetView guid="{009AB0FD-D685-4BD2-905D-894644B94BC3}" scale="85" topLeftCell="B418">
      <selection activeCell="F424" sqref="F424"/>
      <pageMargins left="0.7" right="0.7" top="0.75" bottom="0.75" header="0.3" footer="0.3"/>
      <pageSetup orientation="portrait" r:id="rId18"/>
    </customSheetView>
    <customSheetView guid="{D6EB1334-DC98-4657-9EAA-21970B29091F}" scale="85" hiddenColumns="1" topLeftCell="C76">
      <selection activeCell="Q88" sqref="Q88"/>
      <pageMargins left="0.7" right="0.7" top="0.75" bottom="0.75" header="0.3" footer="0.3"/>
      <pageSetup orientation="portrait" r:id="rId19"/>
    </customSheetView>
    <customSheetView guid="{D7EF8DBE-C867-4E82-ABFE-ED0D914BC085}" scale="85" topLeftCell="E1">
      <pane ySplit="2" topLeftCell="A356" activePane="bottomLeft" state="frozen"/>
      <selection pane="bottomLeft" activeCell="M417" sqref="M417"/>
      <pageMargins left="0.7" right="0.7" top="0.75" bottom="0.75" header="0.3" footer="0.3"/>
      <pageSetup orientation="portrait" r:id="rId20"/>
    </customSheetView>
    <customSheetView guid="{371DCA25-3BEB-475B-ACED-45DCA1917255}" scale="85" topLeftCell="A34">
      <selection activeCell="D75" sqref="D75"/>
      <pageMargins left="0.7" right="0.7" top="0.75" bottom="0.75" header="0.3" footer="0.3"/>
      <pageSetup orientation="portrait" r:id="rId21"/>
    </customSheetView>
    <customSheetView guid="{3D0F17A1-A124-4BB4-96D5-608B2620097B}" scale="85">
      <pane ySplit="2" topLeftCell="A210" activePane="bottomLeft" state="frozen"/>
      <selection pane="bottomLeft" activeCell="D387" sqref="D387"/>
      <pageMargins left="0.7" right="0.7" top="0.75" bottom="0.75" header="0.3" footer="0.3"/>
      <pageSetup orientation="portrait" r:id="rId22"/>
    </customSheetView>
    <customSheetView guid="{C8CBBAB8-31BB-4568-82CC-E8EA988FDCC8}" scale="85" topLeftCell="A166">
      <selection activeCell="A187" sqref="A187"/>
      <pageMargins left="0.7" right="0.7" top="0.75" bottom="0.75" header="0.3" footer="0.3"/>
      <pageSetup orientation="portrait" r:id="rId23"/>
    </customSheetView>
    <customSheetView guid="{9172CE8C-EB5C-49AA-8A85-986A9524A36A}" scale="85" topLeftCell="B1">
      <pane ySplit="2" topLeftCell="A129" activePane="bottomLeft" state="frozen"/>
      <selection pane="bottomLeft" activeCell="Q140" sqref="Q140"/>
      <pageMargins left="0.7" right="0.7" top="0.75" bottom="0.75" header="0.3" footer="0.3"/>
      <pageSetup orientation="portrait" r:id="rId24"/>
    </customSheetView>
    <customSheetView guid="{BAA648AC-56B1-489E-8189-CBF76C9134BC}" scale="85" topLeftCell="B1">
      <selection activeCell="P273" sqref="P273"/>
      <pageMargins left="0.7" right="0.7" top="0.75" bottom="0.75" header="0.3" footer="0.3"/>
      <pageSetup orientation="portrait" r:id="rId25"/>
    </customSheetView>
    <customSheetView guid="{F0C40752-745E-4687-A8E2-1DE49D22D325}" scale="85">
      <selection activeCell="I6" sqref="I6"/>
      <pageMargins left="0.7" right="0.7" top="0.75" bottom="0.75" header="0.3" footer="0.3"/>
      <pageSetup orientation="portrait" r:id="rId26"/>
    </customSheetView>
    <customSheetView guid="{6728A155-0923-4192-A071-482FC8A6D609}" scale="85">
      <selection activeCell="I6" sqref="I6"/>
      <pageMargins left="0.7" right="0.7" top="0.75" bottom="0.75" header="0.3" footer="0.3"/>
      <pageSetup orientation="portrait" r:id="rId27"/>
    </customSheetView>
    <customSheetView guid="{8F90114D-E4B8-4061-8C15-46AF72F71CD9}" scale="85">
      <selection activeCell="I6" sqref="I6"/>
      <pageMargins left="0.7" right="0.7" top="0.75" bottom="0.75" header="0.3" footer="0.3"/>
      <pageSetup orientation="portrait" r:id="rId28"/>
    </customSheetView>
    <customSheetView guid="{1B097AA2-400F-41D3-950E-4C056858C068}" scale="85">
      <selection activeCell="I6" sqref="I6"/>
      <pageMargins left="0.7" right="0.7" top="0.75" bottom="0.75" header="0.3" footer="0.3"/>
      <pageSetup orientation="portrait" r:id="rId29"/>
    </customSheetView>
  </customSheetViews>
  <dataValidations count="3">
    <dataValidation type="list" allowBlank="1" showInputMessage="1" showErrorMessage="1" sqref="L249:L254 L603:L605 L66:L70 L239:L247 L613:L623 L625:L628 L607:L611 L630:L634 L689:L699 L704:L705 L256:L262 L701:L702 L725:L734 L736:L741 L5:L45 L72:L86 L707:L723 L47:L64 L636:L687 L264:L387 L389:L601 L88:L237" xr:uid="{00000000-0002-0000-0200-000000000000}">
      <formula1>PF</formula1>
    </dataValidation>
    <dataValidation type="list" allowBlank="1" showInputMessage="1" showErrorMessage="1" sqref="I636:I687 I249:I254 I264:I273 I603:I605 I701:I702 I256:I262 I725:I734 I707:I723 I239:I247 I66:I70 I736:I741 I613:I623 I5:I45 I625:I628 I607:I611 I47:I64 I630:I634 I72:I86 I689:I699 I704:I705 I389:I601 I88:I237" xr:uid="{00000000-0002-0000-0200-000001000000}">
      <formula1>Validators</formula1>
    </dataValidation>
    <dataValidation type="list" allowBlank="1" showInputMessage="1" showErrorMessage="1" sqref="G256:H262 G249:H254 G603:H605 G66:H70 F4 F65 F87 F238 F255 F248 F263 F388 F602 F606 F735 F71 G689:H699 G239:H247 G613:H623 F629 F624 G607:H611 F612 G625:H628 F635 F688 F700 F703 G704:H705 F46 F706 F724 G630:H634 G701:H702 G725:H734 G736:H741 G5:H45 G72:H86 G707:H723 G47:H64 G636:H687 G264:H387 G389:H601 G88:H237" xr:uid="{00000000-0002-0000-0200-000002000000}">
      <formula1>Status</formula1>
    </dataValidation>
  </dataValidations>
  <pageMargins left="0.7" right="0.7" top="0.75" bottom="0.75" header="0.3" footer="0.3"/>
  <pageSetup orientation="portrait" r:id="rId3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3000000}">
          <x14:formula1>
            <xm:f>'Acceptable Values'!$A$19:$A$24</xm:f>
          </x14:formula1>
          <xm:sqref>M5:M1048576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MEPP Summary</vt:lpstr>
      <vt:lpstr>Regression Testing Summary</vt:lpstr>
      <vt:lpstr>PROC E to E</vt:lpstr>
      <vt:lpstr>Sheet2</vt:lpstr>
      <vt:lpstr>Sheet1</vt:lpstr>
      <vt:lpstr>Acceptable Values</vt:lpstr>
      <vt:lpstr>Mepp 19C</vt:lpstr>
      <vt:lpstr>PF</vt:lpstr>
      <vt:lpstr>Process</vt:lpstr>
      <vt:lpstr>Status</vt:lpstr>
      <vt:lpstr>Validators</vt:lpstr>
    </vt:vector>
  </TitlesOfParts>
  <Company>Public Employees Benefits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Yusuf, Mohammad PEBA</cp:lastModifiedBy>
  <dcterms:created xsi:type="dcterms:W3CDTF">2019-03-27T16:38:12Z</dcterms:created>
  <dcterms:modified xsi:type="dcterms:W3CDTF">2023-05-29T18:14:55Z</dcterms:modified>
</cp:coreProperties>
</file>