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showInkAnnotation="0"/>
  <mc:AlternateContent xmlns:mc="http://schemas.openxmlformats.org/markup-compatibility/2006">
    <mc:Choice Requires="x15">
      <x15ac:absPath xmlns:x15ac="http://schemas.microsoft.com/office/spreadsheetml/2010/11/ac" url="C:\Users\wme757\Downloads\"/>
    </mc:Choice>
  </mc:AlternateContent>
  <xr:revisionPtr revIDLastSave="0" documentId="13_ncr:1_{0ED244FA-6EFD-4614-9D37-2B824B353A3F}" xr6:coauthVersionLast="47" xr6:coauthVersionMax="47" xr10:uidLastSave="{00000000-0000-0000-0000-000000000000}"/>
  <bookViews>
    <workbookView xWindow="-110" yWindow="-110" windowWidth="19420" windowHeight="11500" tabRatio="770" firstSheet="18" activeTab="27" xr2:uid="{00000000-000D-0000-FFFF-FFFF00000000}"/>
  </bookViews>
  <sheets>
    <sheet name="Cover Sheet" sheetId="27" r:id="rId1"/>
    <sheet name="Sources" sheetId="28" r:id="rId2"/>
    <sheet name="Australia" sheetId="1" r:id="rId3"/>
    <sheet name="Austria" sheetId="12" r:id="rId4"/>
    <sheet name="Belgium" sheetId="14" r:id="rId5"/>
    <sheet name="Bulgaria" sheetId="17" r:id="rId6"/>
    <sheet name="Canada" sheetId="10" r:id="rId7"/>
    <sheet name="Croatia" sheetId="18" r:id="rId8"/>
    <sheet name="Denmark" sheetId="16" r:id="rId9"/>
    <sheet name="Finland" sheetId="6" r:id="rId10"/>
    <sheet name="France" sheetId="7" r:id="rId11"/>
    <sheet name="Germany" sheetId="15" r:id="rId12"/>
    <sheet name="Greece" sheetId="19" r:id="rId13"/>
    <sheet name="Hungary" sheetId="20" r:id="rId14"/>
    <sheet name="Ireland" sheetId="21" r:id="rId15"/>
    <sheet name="Italy" sheetId="22" r:id="rId16"/>
    <sheet name="Japan" sheetId="8" r:id="rId17"/>
    <sheet name="Netherlands" sheetId="26" r:id="rId18"/>
    <sheet name="New Zealand" sheetId="4" r:id="rId19"/>
    <sheet name="Norway" sheetId="9" r:id="rId20"/>
    <sheet name="Portugal" sheetId="23" r:id="rId21"/>
    <sheet name="Romania" sheetId="24" r:id="rId22"/>
    <sheet name="Spain" sheetId="11" r:id="rId23"/>
    <sheet name="Sweden" sheetId="5" r:id="rId24"/>
    <sheet name="Switzerland" sheetId="25" r:id="rId25"/>
    <sheet name="Turkey" sheetId="13" r:id="rId26"/>
    <sheet name="UK" sheetId="3" r:id="rId27"/>
    <sheet name="US" sheetId="2" r:id="rId28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6" i="4" l="1"/>
  <c r="J66" i="4"/>
  <c r="AO66" i="4"/>
  <c r="I66" i="4"/>
  <c r="H66" i="4"/>
  <c r="G66" i="4"/>
  <c r="L63" i="4"/>
  <c r="J63" i="4"/>
  <c r="AO63" i="4"/>
  <c r="I63" i="4"/>
  <c r="H63" i="4"/>
  <c r="G63" i="4"/>
  <c r="L60" i="4"/>
  <c r="J60" i="4"/>
  <c r="I60" i="4"/>
  <c r="H60" i="4"/>
  <c r="G60" i="4"/>
  <c r="AO60" i="4"/>
  <c r="P63" i="4"/>
  <c r="AU63" i="4"/>
  <c r="AN63" i="4"/>
  <c r="O66" i="4"/>
  <c r="AT66" i="4"/>
  <c r="AM66" i="4"/>
  <c r="N60" i="4"/>
  <c r="AS60" i="4"/>
  <c r="AL60" i="4"/>
  <c r="AQ60" i="4"/>
  <c r="P66" i="4"/>
  <c r="AU66" i="4"/>
  <c r="AN66" i="4"/>
  <c r="O60" i="4"/>
  <c r="AT60" i="4"/>
  <c r="AM60" i="4"/>
  <c r="N63" i="4"/>
  <c r="AS63" i="4"/>
  <c r="AL63" i="4"/>
  <c r="AQ63" i="4"/>
  <c r="P60" i="4"/>
  <c r="AU60" i="4"/>
  <c r="AN60" i="4"/>
  <c r="O63" i="4"/>
  <c r="AT63" i="4"/>
  <c r="AM63" i="4"/>
  <c r="N66" i="4"/>
  <c r="AS66" i="4"/>
  <c r="AL66" i="4"/>
  <c r="K66" i="4"/>
  <c r="M66" i="4"/>
  <c r="AR66" i="4"/>
  <c r="AQ66" i="4"/>
  <c r="AD60" i="4"/>
  <c r="AC63" i="4"/>
  <c r="AF66" i="4"/>
  <c r="AE60" i="4"/>
  <c r="AD63" i="4"/>
  <c r="AC66" i="4"/>
  <c r="AF60" i="4"/>
  <c r="AE63" i="4"/>
  <c r="AD66" i="4"/>
  <c r="AC60" i="4"/>
  <c r="AF63" i="4"/>
  <c r="AE66" i="4"/>
  <c r="AP66" i="4"/>
  <c r="K63" i="4"/>
  <c r="AP63" i="4"/>
  <c r="K60" i="4"/>
  <c r="AP60" i="4"/>
  <c r="L49" i="26"/>
  <c r="F49" i="26"/>
  <c r="Y60" i="4"/>
  <c r="M63" i="4"/>
  <c r="AR63" i="4"/>
  <c r="M60" i="4"/>
  <c r="AR60" i="4"/>
  <c r="AB60" i="4"/>
  <c r="AG63" i="4"/>
  <c r="AG66" i="4"/>
  <c r="AA63" i="4"/>
  <c r="Z63" i="4"/>
  <c r="Z66" i="4"/>
  <c r="AB66" i="4"/>
  <c r="AG60" i="4"/>
  <c r="AA66" i="4"/>
  <c r="Z60" i="4"/>
  <c r="AA60" i="4"/>
  <c r="AB63" i="4"/>
  <c r="Y66" i="4"/>
  <c r="Y63" i="4"/>
  <c r="N53" i="24"/>
  <c r="AM53" i="6"/>
  <c r="AR13" i="12"/>
  <c r="AP14" i="9"/>
  <c r="AQ14" i="9"/>
  <c r="AR14" i="9"/>
  <c r="AP15" i="9"/>
  <c r="AQ15" i="9"/>
  <c r="AR15" i="9"/>
  <c r="AP16" i="9"/>
  <c r="AQ16" i="9"/>
  <c r="AR16" i="9"/>
  <c r="AP17" i="9"/>
  <c r="AQ17" i="9"/>
  <c r="AR17" i="9"/>
  <c r="AP18" i="9"/>
  <c r="AQ18" i="9"/>
  <c r="AR18" i="9"/>
  <c r="AO14" i="9"/>
  <c r="AO15" i="9"/>
  <c r="AO16" i="9"/>
  <c r="AO17" i="9"/>
  <c r="AR68" i="9"/>
  <c r="AQ68" i="9"/>
  <c r="AP68" i="9"/>
  <c r="AO68" i="9"/>
  <c r="AR67" i="9"/>
  <c r="AQ67" i="9"/>
  <c r="AP67" i="9"/>
  <c r="AO67" i="9"/>
  <c r="AM67" i="9"/>
  <c r="AR66" i="9"/>
  <c r="AQ66" i="9"/>
  <c r="AP66" i="9"/>
  <c r="AO66" i="9"/>
  <c r="AM66" i="9"/>
  <c r="AR65" i="9"/>
  <c r="AQ65" i="9"/>
  <c r="AP65" i="9"/>
  <c r="AO65" i="9"/>
  <c r="AM65" i="9"/>
  <c r="AR64" i="9"/>
  <c r="AQ64" i="9"/>
  <c r="AP64" i="9"/>
  <c r="AO64" i="9"/>
  <c r="AM64" i="9"/>
  <c r="AR63" i="9"/>
  <c r="AQ63" i="9"/>
  <c r="AP63" i="9"/>
  <c r="AO63" i="9"/>
  <c r="AM63" i="9"/>
  <c r="AR62" i="9"/>
  <c r="AQ62" i="9"/>
  <c r="AP62" i="9"/>
  <c r="AO62" i="9"/>
  <c r="AM62" i="9"/>
  <c r="AR61" i="9"/>
  <c r="AQ61" i="9"/>
  <c r="AP61" i="9"/>
  <c r="AO61" i="9"/>
  <c r="AM61" i="9"/>
  <c r="AR60" i="9"/>
  <c r="AQ60" i="9"/>
  <c r="AP60" i="9"/>
  <c r="AO60" i="9"/>
  <c r="AM60" i="9"/>
  <c r="AR59" i="9"/>
  <c r="AQ59" i="9"/>
  <c r="AP59" i="9"/>
  <c r="AO59" i="9"/>
  <c r="AM59" i="9"/>
  <c r="AR58" i="9"/>
  <c r="AQ58" i="9"/>
  <c r="AP58" i="9"/>
  <c r="AO58" i="9"/>
  <c r="AM58" i="9"/>
  <c r="AR57" i="9"/>
  <c r="AQ57" i="9"/>
  <c r="AP57" i="9"/>
  <c r="AO57" i="9"/>
  <c r="AM57" i="9"/>
  <c r="AR56" i="9"/>
  <c r="AQ56" i="9"/>
  <c r="AP56" i="9"/>
  <c r="AO56" i="9"/>
  <c r="AM56" i="9"/>
  <c r="AR55" i="9"/>
  <c r="AQ55" i="9"/>
  <c r="AP55" i="9"/>
  <c r="AO55" i="9"/>
  <c r="AM55" i="9"/>
  <c r="AR54" i="9"/>
  <c r="AQ54" i="9"/>
  <c r="AP54" i="9"/>
  <c r="AO54" i="9"/>
  <c r="AM54" i="9"/>
  <c r="AR53" i="9"/>
  <c r="AQ53" i="9"/>
  <c r="AP53" i="9"/>
  <c r="AO53" i="9"/>
  <c r="AM53" i="9"/>
  <c r="AR52" i="9"/>
  <c r="AQ52" i="9"/>
  <c r="AP52" i="9"/>
  <c r="AO52" i="9"/>
  <c r="AM52" i="9"/>
  <c r="AR51" i="9"/>
  <c r="AQ51" i="9"/>
  <c r="AP51" i="9"/>
  <c r="AO51" i="9"/>
  <c r="AM51" i="9"/>
  <c r="AR50" i="9"/>
  <c r="AQ50" i="9"/>
  <c r="AP50" i="9"/>
  <c r="AO50" i="9"/>
  <c r="AM50" i="9"/>
  <c r="AR49" i="9"/>
  <c r="AQ49" i="9"/>
  <c r="AP49" i="9"/>
  <c r="AO49" i="9"/>
  <c r="AM49" i="9"/>
  <c r="AR48" i="9"/>
  <c r="AQ48" i="9"/>
  <c r="AP48" i="9"/>
  <c r="AO48" i="9"/>
  <c r="AM48" i="9"/>
  <c r="AR47" i="9"/>
  <c r="AQ47" i="9"/>
  <c r="AP47" i="9"/>
  <c r="AO47" i="9"/>
  <c r="AM47" i="9"/>
  <c r="AR46" i="9"/>
  <c r="AQ46" i="9"/>
  <c r="AP46" i="9"/>
  <c r="AO46" i="9"/>
  <c r="AM46" i="9"/>
  <c r="AR45" i="9"/>
  <c r="AQ45" i="9"/>
  <c r="AP45" i="9"/>
  <c r="AO45" i="9"/>
  <c r="AM45" i="9"/>
  <c r="AR44" i="9"/>
  <c r="AQ44" i="9"/>
  <c r="AP44" i="9"/>
  <c r="AO44" i="9"/>
  <c r="AM44" i="9"/>
  <c r="AR43" i="9"/>
  <c r="AQ43" i="9"/>
  <c r="AP43" i="9"/>
  <c r="AO43" i="9"/>
  <c r="AM43" i="9"/>
  <c r="AR42" i="9"/>
  <c r="AQ42" i="9"/>
  <c r="AP42" i="9"/>
  <c r="AO42" i="9"/>
  <c r="AM42" i="9"/>
  <c r="AR41" i="9"/>
  <c r="AQ41" i="9"/>
  <c r="AP41" i="9"/>
  <c r="AO41" i="9"/>
  <c r="AM41" i="9"/>
  <c r="AR40" i="9"/>
  <c r="AQ40" i="9"/>
  <c r="AP40" i="9"/>
  <c r="AO40" i="9"/>
  <c r="AM40" i="9"/>
  <c r="AR39" i="9"/>
  <c r="AQ39" i="9"/>
  <c r="AP39" i="9"/>
  <c r="AO39" i="9"/>
  <c r="AM39" i="9"/>
  <c r="AR38" i="9"/>
  <c r="AQ38" i="9"/>
  <c r="AP38" i="9"/>
  <c r="AO38" i="9"/>
  <c r="AM38" i="9"/>
  <c r="AR37" i="9"/>
  <c r="AQ37" i="9"/>
  <c r="AP37" i="9"/>
  <c r="AO37" i="9"/>
  <c r="AM37" i="9"/>
  <c r="AR36" i="9"/>
  <c r="AQ36" i="9"/>
  <c r="AP36" i="9"/>
  <c r="AO36" i="9"/>
  <c r="AM36" i="9"/>
  <c r="AR35" i="9"/>
  <c r="AQ35" i="9"/>
  <c r="AP35" i="9"/>
  <c r="AO35" i="9"/>
  <c r="AM35" i="9"/>
  <c r="AR34" i="9"/>
  <c r="AQ34" i="9"/>
  <c r="AP34" i="9"/>
  <c r="AO34" i="9"/>
  <c r="AM34" i="9"/>
  <c r="AR33" i="9"/>
  <c r="AQ33" i="9"/>
  <c r="AP33" i="9"/>
  <c r="AO33" i="9"/>
  <c r="AM33" i="9"/>
  <c r="AR32" i="9"/>
  <c r="AQ32" i="9"/>
  <c r="AP32" i="9"/>
  <c r="AO32" i="9"/>
  <c r="AM32" i="9"/>
  <c r="AR31" i="9"/>
  <c r="AQ31" i="9"/>
  <c r="AP31" i="9"/>
  <c r="AO31" i="9"/>
  <c r="AM31" i="9"/>
  <c r="AR30" i="9"/>
  <c r="AQ30" i="9"/>
  <c r="AP30" i="9"/>
  <c r="AO30" i="9"/>
  <c r="AM30" i="9"/>
  <c r="AR29" i="9"/>
  <c r="AQ29" i="9"/>
  <c r="AP29" i="9"/>
  <c r="AO29" i="9"/>
  <c r="AM29" i="9"/>
  <c r="AR28" i="9"/>
  <c r="AQ28" i="9"/>
  <c r="AP28" i="9"/>
  <c r="AO28" i="9"/>
  <c r="AM28" i="9"/>
  <c r="AR27" i="9"/>
  <c r="AQ27" i="9"/>
  <c r="AP27" i="9"/>
  <c r="AO27" i="9"/>
  <c r="AM27" i="9"/>
  <c r="AR26" i="9"/>
  <c r="AQ26" i="9"/>
  <c r="AP26" i="9"/>
  <c r="AO26" i="9"/>
  <c r="AM26" i="9"/>
  <c r="AR25" i="9"/>
  <c r="AQ25" i="9"/>
  <c r="AP25" i="9"/>
  <c r="AO25" i="9"/>
  <c r="AM25" i="9"/>
  <c r="AR24" i="9"/>
  <c r="AQ24" i="9"/>
  <c r="AP24" i="9"/>
  <c r="AO24" i="9"/>
  <c r="AM24" i="9"/>
  <c r="AR23" i="9"/>
  <c r="AQ23" i="9"/>
  <c r="AP23" i="9"/>
  <c r="AO23" i="9"/>
  <c r="AM23" i="9"/>
  <c r="AR22" i="9"/>
  <c r="AQ22" i="9"/>
  <c r="AP22" i="9"/>
  <c r="AO22" i="9"/>
  <c r="AR21" i="9"/>
  <c r="AQ21" i="9"/>
  <c r="AP21" i="9"/>
  <c r="AO21" i="9"/>
  <c r="AR20" i="9"/>
  <c r="AQ20" i="9"/>
  <c r="AP20" i="9"/>
  <c r="AO20" i="9"/>
  <c r="AR19" i="9"/>
  <c r="AQ19" i="9"/>
  <c r="AP19" i="9"/>
  <c r="AO19" i="9"/>
  <c r="AO18" i="9"/>
  <c r="AQ68" i="3"/>
  <c r="AP68" i="3"/>
  <c r="AO68" i="3"/>
  <c r="AR67" i="3"/>
  <c r="AQ67" i="3"/>
  <c r="AP67" i="3"/>
  <c r="AO67" i="3"/>
  <c r="AM67" i="3"/>
  <c r="AR66" i="3"/>
  <c r="AQ66" i="3"/>
  <c r="AP66" i="3"/>
  <c r="AO66" i="3"/>
  <c r="AM66" i="3"/>
  <c r="AR65" i="3"/>
  <c r="AQ65" i="3"/>
  <c r="AP65" i="3"/>
  <c r="AO65" i="3"/>
  <c r="AM65" i="3"/>
  <c r="AR64" i="3"/>
  <c r="AQ64" i="3"/>
  <c r="AP64" i="3"/>
  <c r="AO64" i="3"/>
  <c r="AM64" i="3"/>
  <c r="AR63" i="3"/>
  <c r="AQ63" i="3"/>
  <c r="AP63" i="3"/>
  <c r="AO63" i="3"/>
  <c r="AM63" i="3"/>
  <c r="AR62" i="3"/>
  <c r="AQ62" i="3"/>
  <c r="AP62" i="3"/>
  <c r="AO62" i="3"/>
  <c r="AM62" i="3"/>
  <c r="AR61" i="3"/>
  <c r="AQ61" i="3"/>
  <c r="AP61" i="3"/>
  <c r="AO61" i="3"/>
  <c r="AM61" i="3"/>
  <c r="AR60" i="3"/>
  <c r="AQ60" i="3"/>
  <c r="AP60" i="3"/>
  <c r="AO60" i="3"/>
  <c r="AM60" i="3"/>
  <c r="AR59" i="3"/>
  <c r="AQ59" i="3"/>
  <c r="AP59" i="3"/>
  <c r="AO59" i="3"/>
  <c r="AM59" i="3"/>
  <c r="AR58" i="3"/>
  <c r="AQ58" i="3"/>
  <c r="AP58" i="3"/>
  <c r="AO58" i="3"/>
  <c r="AM58" i="3"/>
  <c r="AR57" i="3"/>
  <c r="AQ57" i="3"/>
  <c r="AP57" i="3"/>
  <c r="AO57" i="3"/>
  <c r="AM57" i="3"/>
  <c r="AR56" i="3"/>
  <c r="AQ56" i="3"/>
  <c r="AP56" i="3"/>
  <c r="AO56" i="3"/>
  <c r="AM56" i="3"/>
  <c r="AR55" i="3"/>
  <c r="AQ55" i="3"/>
  <c r="AP55" i="3"/>
  <c r="AO55" i="3"/>
  <c r="AM55" i="3"/>
  <c r="AR54" i="3"/>
  <c r="AQ54" i="3"/>
  <c r="AP54" i="3"/>
  <c r="AO54" i="3"/>
  <c r="AM54" i="3"/>
  <c r="AR53" i="3"/>
  <c r="AQ53" i="3"/>
  <c r="AP53" i="3"/>
  <c r="AO53" i="3"/>
  <c r="AM53" i="3"/>
  <c r="AR52" i="3"/>
  <c r="AQ52" i="3"/>
  <c r="AP52" i="3"/>
  <c r="AO52" i="3"/>
  <c r="AM52" i="3"/>
  <c r="AR51" i="3"/>
  <c r="AQ51" i="3"/>
  <c r="AP51" i="3"/>
  <c r="AO51" i="3"/>
  <c r="AM51" i="3"/>
  <c r="AR50" i="3"/>
  <c r="AQ50" i="3"/>
  <c r="AP50" i="3"/>
  <c r="AO50" i="3"/>
  <c r="AM50" i="3"/>
  <c r="AR49" i="3"/>
  <c r="AQ49" i="3"/>
  <c r="AP49" i="3"/>
  <c r="AO49" i="3"/>
  <c r="AM49" i="3"/>
  <c r="AR48" i="3"/>
  <c r="AQ48" i="3"/>
  <c r="AP48" i="3"/>
  <c r="AO48" i="3"/>
  <c r="AM48" i="3"/>
  <c r="AR47" i="3"/>
  <c r="AQ47" i="3"/>
  <c r="AP47" i="3"/>
  <c r="AO47" i="3"/>
  <c r="AM47" i="3"/>
  <c r="AR46" i="3"/>
  <c r="AQ46" i="3"/>
  <c r="AP46" i="3"/>
  <c r="AO46" i="3"/>
  <c r="AM46" i="3"/>
  <c r="AR45" i="3"/>
  <c r="AQ45" i="3"/>
  <c r="AP45" i="3"/>
  <c r="AO45" i="3"/>
  <c r="AM45" i="3"/>
  <c r="AR44" i="3"/>
  <c r="AQ44" i="3"/>
  <c r="AP44" i="3"/>
  <c r="AO44" i="3"/>
  <c r="AM44" i="3"/>
  <c r="AR43" i="3"/>
  <c r="AQ43" i="3"/>
  <c r="AP43" i="3"/>
  <c r="AO43" i="3"/>
  <c r="AM43" i="3"/>
  <c r="AR42" i="3"/>
  <c r="AQ42" i="3"/>
  <c r="AP42" i="3"/>
  <c r="AO42" i="3"/>
  <c r="AM42" i="3"/>
  <c r="AR41" i="3"/>
  <c r="AQ41" i="3"/>
  <c r="AP41" i="3"/>
  <c r="AO41" i="3"/>
  <c r="AM41" i="3"/>
  <c r="AR40" i="3"/>
  <c r="AQ40" i="3"/>
  <c r="AP40" i="3"/>
  <c r="AO40" i="3"/>
  <c r="AM40" i="3"/>
  <c r="AR39" i="3"/>
  <c r="AQ39" i="3"/>
  <c r="AP39" i="3"/>
  <c r="AO39" i="3"/>
  <c r="AM39" i="3"/>
  <c r="AR38" i="3"/>
  <c r="AQ38" i="3"/>
  <c r="AP38" i="3"/>
  <c r="AO38" i="3"/>
  <c r="AM38" i="3"/>
  <c r="AR37" i="3"/>
  <c r="AQ37" i="3"/>
  <c r="AP37" i="3"/>
  <c r="AO37" i="3"/>
  <c r="AM37" i="3"/>
  <c r="AR36" i="3"/>
  <c r="AQ36" i="3"/>
  <c r="AP36" i="3"/>
  <c r="AO36" i="3"/>
  <c r="AM36" i="3"/>
  <c r="AR35" i="3"/>
  <c r="AQ35" i="3"/>
  <c r="AP35" i="3"/>
  <c r="AO35" i="3"/>
  <c r="AM35" i="3"/>
  <c r="AR34" i="3"/>
  <c r="AQ34" i="3"/>
  <c r="AP34" i="3"/>
  <c r="AO34" i="3"/>
  <c r="AM34" i="3"/>
  <c r="AR33" i="3"/>
  <c r="AQ33" i="3"/>
  <c r="AP33" i="3"/>
  <c r="AO33" i="3"/>
  <c r="AM33" i="3"/>
  <c r="AR32" i="3"/>
  <c r="AQ32" i="3"/>
  <c r="AP32" i="3"/>
  <c r="AO32" i="3"/>
  <c r="AM32" i="3"/>
  <c r="AR31" i="3"/>
  <c r="AQ31" i="3"/>
  <c r="AP31" i="3"/>
  <c r="AO31" i="3"/>
  <c r="AM31" i="3"/>
  <c r="AR30" i="3"/>
  <c r="AQ30" i="3"/>
  <c r="AP30" i="3"/>
  <c r="AO30" i="3"/>
  <c r="AM30" i="3"/>
  <c r="AR29" i="3"/>
  <c r="AQ29" i="3"/>
  <c r="AP29" i="3"/>
  <c r="AO29" i="3"/>
  <c r="AM29" i="3"/>
  <c r="AR28" i="3"/>
  <c r="AQ28" i="3"/>
  <c r="AP28" i="3"/>
  <c r="AO28" i="3"/>
  <c r="AM28" i="3"/>
  <c r="AR27" i="3"/>
  <c r="AQ27" i="3"/>
  <c r="AP27" i="3"/>
  <c r="AO27" i="3"/>
  <c r="AM27" i="3"/>
  <c r="AR26" i="3"/>
  <c r="AQ26" i="3"/>
  <c r="AP26" i="3"/>
  <c r="AO26" i="3"/>
  <c r="AM26" i="3"/>
  <c r="AR25" i="3"/>
  <c r="AQ25" i="3"/>
  <c r="AP25" i="3"/>
  <c r="AO25" i="3"/>
  <c r="AM25" i="3"/>
  <c r="AR24" i="3"/>
  <c r="AQ24" i="3"/>
  <c r="AP24" i="3"/>
  <c r="AO24" i="3"/>
  <c r="AM24" i="3"/>
  <c r="AR23" i="3"/>
  <c r="AQ23" i="3"/>
  <c r="AP23" i="3"/>
  <c r="AO23" i="3"/>
  <c r="AM23" i="3"/>
  <c r="AR22" i="3"/>
  <c r="AQ22" i="3"/>
  <c r="AP22" i="3"/>
  <c r="AO22" i="3"/>
  <c r="AR21" i="3"/>
  <c r="AQ21" i="3"/>
  <c r="AP21" i="3"/>
  <c r="AO21" i="3"/>
  <c r="AR20" i="3"/>
  <c r="AQ20" i="3"/>
  <c r="AP20" i="3"/>
  <c r="AO20" i="3"/>
  <c r="AR19" i="3"/>
  <c r="AQ19" i="3"/>
  <c r="AP19" i="3"/>
  <c r="AO19" i="3"/>
  <c r="AR18" i="3"/>
  <c r="AQ18" i="3"/>
  <c r="AP18" i="3"/>
  <c r="AO18" i="3"/>
  <c r="AR17" i="3"/>
  <c r="AQ17" i="3"/>
  <c r="AP17" i="3"/>
  <c r="AO17" i="3"/>
  <c r="AR16" i="3"/>
  <c r="AQ16" i="3"/>
  <c r="AP16" i="3"/>
  <c r="AO16" i="3"/>
  <c r="AR15" i="3"/>
  <c r="AQ15" i="3"/>
  <c r="AP15" i="3"/>
  <c r="AO15" i="3"/>
  <c r="AR14" i="3"/>
  <c r="AQ14" i="3"/>
  <c r="AP14" i="3"/>
  <c r="AO14" i="3"/>
  <c r="AR13" i="3"/>
  <c r="AQ13" i="3"/>
  <c r="AP13" i="3"/>
  <c r="AO13" i="3"/>
  <c r="AR12" i="3"/>
  <c r="AQ12" i="3"/>
  <c r="AP12" i="3"/>
  <c r="AO12" i="3"/>
  <c r="AR11" i="3"/>
  <c r="AQ11" i="3"/>
  <c r="AP11" i="3"/>
  <c r="AO11" i="3"/>
  <c r="AR10" i="3"/>
  <c r="AQ10" i="3"/>
  <c r="AP10" i="3"/>
  <c r="AO10" i="3"/>
  <c r="AR9" i="3"/>
  <c r="AQ9" i="3"/>
  <c r="AP9" i="3"/>
  <c r="AO9" i="3"/>
  <c r="AR8" i="3"/>
  <c r="AQ8" i="3"/>
  <c r="AP8" i="3"/>
  <c r="AO8" i="3"/>
  <c r="AM67" i="13"/>
  <c r="AM66" i="13"/>
  <c r="AM65" i="13"/>
  <c r="AM64" i="13"/>
  <c r="AQ63" i="13"/>
  <c r="AP63" i="13"/>
  <c r="AO63" i="13"/>
  <c r="AM63" i="13"/>
  <c r="AM62" i="13"/>
  <c r="AM61" i="13"/>
  <c r="AM60" i="13"/>
  <c r="AM59" i="13"/>
  <c r="AM58" i="13"/>
  <c r="AM57" i="13"/>
  <c r="AM56" i="13"/>
  <c r="AM55" i="13"/>
  <c r="AM54" i="13"/>
  <c r="AM53" i="13"/>
  <c r="AM52" i="13"/>
  <c r="AM51" i="13"/>
  <c r="AM50" i="13"/>
  <c r="AM49" i="13"/>
  <c r="AR48" i="13"/>
  <c r="AQ48" i="13"/>
  <c r="AP48" i="13"/>
  <c r="AO48" i="13"/>
  <c r="AN48" i="13"/>
  <c r="AM48" i="13"/>
  <c r="AL48" i="13"/>
  <c r="AK48" i="13"/>
  <c r="AJ48" i="13"/>
  <c r="AI48" i="13"/>
  <c r="AR47" i="13"/>
  <c r="AQ47" i="13"/>
  <c r="AP47" i="13"/>
  <c r="AO47" i="13"/>
  <c r="AN47" i="13"/>
  <c r="AM47" i="13"/>
  <c r="AL47" i="13"/>
  <c r="AK47" i="13"/>
  <c r="AJ47" i="13"/>
  <c r="AI47" i="13"/>
  <c r="AR46" i="13"/>
  <c r="AQ46" i="13"/>
  <c r="AP46" i="13"/>
  <c r="AO46" i="13"/>
  <c r="AN46" i="13"/>
  <c r="AM46" i="13"/>
  <c r="AL46" i="13"/>
  <c r="AK46" i="13"/>
  <c r="AJ46" i="13"/>
  <c r="AI46" i="13"/>
  <c r="AR45" i="13"/>
  <c r="AQ45" i="13"/>
  <c r="AP45" i="13"/>
  <c r="AO45" i="13"/>
  <c r="AN45" i="13"/>
  <c r="AM45" i="13"/>
  <c r="AL45" i="13"/>
  <c r="AK45" i="13"/>
  <c r="AJ45" i="13"/>
  <c r="AI45" i="13"/>
  <c r="AR44" i="13"/>
  <c r="AQ44" i="13"/>
  <c r="AP44" i="13"/>
  <c r="AO44" i="13"/>
  <c r="AN44" i="13"/>
  <c r="AM44" i="13"/>
  <c r="AL44" i="13"/>
  <c r="AK44" i="13"/>
  <c r="AJ44" i="13"/>
  <c r="AI44" i="13"/>
  <c r="AR43" i="13"/>
  <c r="AQ43" i="13"/>
  <c r="AP43" i="13"/>
  <c r="AO43" i="13"/>
  <c r="AN43" i="13"/>
  <c r="AM43" i="13"/>
  <c r="AL43" i="13"/>
  <c r="AK43" i="13"/>
  <c r="AJ43" i="13"/>
  <c r="AI43" i="13"/>
  <c r="AR42" i="13"/>
  <c r="AQ42" i="13"/>
  <c r="AP42" i="13"/>
  <c r="AO42" i="13"/>
  <c r="AN42" i="13"/>
  <c r="AM42" i="13"/>
  <c r="AL42" i="13"/>
  <c r="AK42" i="13"/>
  <c r="AJ42" i="13"/>
  <c r="AI42" i="13"/>
  <c r="AR41" i="13"/>
  <c r="AQ41" i="13"/>
  <c r="AP41" i="13"/>
  <c r="AO41" i="13"/>
  <c r="AN41" i="13"/>
  <c r="AM41" i="13"/>
  <c r="AL41" i="13"/>
  <c r="AK41" i="13"/>
  <c r="AJ41" i="13"/>
  <c r="AI41" i="13"/>
  <c r="AR40" i="13"/>
  <c r="AQ40" i="13"/>
  <c r="AP40" i="13"/>
  <c r="AO40" i="13"/>
  <c r="AN40" i="13"/>
  <c r="AM40" i="13"/>
  <c r="AL40" i="13"/>
  <c r="AK40" i="13"/>
  <c r="AJ40" i="13"/>
  <c r="AI40" i="13"/>
  <c r="AR39" i="13"/>
  <c r="AQ39" i="13"/>
  <c r="AP39" i="13"/>
  <c r="AO39" i="13"/>
  <c r="AN39" i="13"/>
  <c r="AM39" i="13"/>
  <c r="AL39" i="13"/>
  <c r="AK39" i="13"/>
  <c r="AJ39" i="13"/>
  <c r="AI39" i="13"/>
  <c r="AR38" i="13"/>
  <c r="AQ38" i="13"/>
  <c r="AP38" i="13"/>
  <c r="AO38" i="13"/>
  <c r="AN38" i="13"/>
  <c r="AM38" i="13"/>
  <c r="AL38" i="13"/>
  <c r="AK38" i="13"/>
  <c r="AJ38" i="13"/>
  <c r="AI38" i="13"/>
  <c r="AR37" i="13"/>
  <c r="AQ37" i="13"/>
  <c r="AP37" i="13"/>
  <c r="AO37" i="13"/>
  <c r="AN37" i="13"/>
  <c r="AM37" i="13"/>
  <c r="AL37" i="13"/>
  <c r="AK37" i="13"/>
  <c r="AJ37" i="13"/>
  <c r="AI37" i="13"/>
  <c r="AR36" i="13"/>
  <c r="AQ36" i="13"/>
  <c r="AP36" i="13"/>
  <c r="AO36" i="13"/>
  <c r="AN36" i="13"/>
  <c r="AM36" i="13"/>
  <c r="AL36" i="13"/>
  <c r="AK36" i="13"/>
  <c r="AJ36" i="13"/>
  <c r="AI36" i="13"/>
  <c r="AR35" i="13"/>
  <c r="AQ35" i="13"/>
  <c r="AP35" i="13"/>
  <c r="AO35" i="13"/>
  <c r="AN35" i="13"/>
  <c r="AM35" i="13"/>
  <c r="AL35" i="13"/>
  <c r="AK35" i="13"/>
  <c r="AJ35" i="13"/>
  <c r="AI35" i="13"/>
  <c r="AR34" i="13"/>
  <c r="AQ34" i="13"/>
  <c r="AP34" i="13"/>
  <c r="AO34" i="13"/>
  <c r="AN34" i="13"/>
  <c r="AM34" i="13"/>
  <c r="AL34" i="13"/>
  <c r="AK34" i="13"/>
  <c r="AJ34" i="13"/>
  <c r="AI34" i="13"/>
  <c r="AR33" i="13"/>
  <c r="AQ33" i="13"/>
  <c r="AP33" i="13"/>
  <c r="AO33" i="13"/>
  <c r="AN33" i="13"/>
  <c r="AM33" i="13"/>
  <c r="AL33" i="13"/>
  <c r="AK33" i="13"/>
  <c r="AJ33" i="13"/>
  <c r="AI33" i="13"/>
  <c r="AR32" i="13"/>
  <c r="AQ32" i="13"/>
  <c r="AP32" i="13"/>
  <c r="AO32" i="13"/>
  <c r="AN32" i="13"/>
  <c r="AM32" i="13"/>
  <c r="AL32" i="13"/>
  <c r="AK32" i="13"/>
  <c r="AJ32" i="13"/>
  <c r="AI32" i="13"/>
  <c r="AR31" i="13"/>
  <c r="AQ31" i="13"/>
  <c r="AP31" i="13"/>
  <c r="AO31" i="13"/>
  <c r="AN31" i="13"/>
  <c r="AM31" i="13"/>
  <c r="AL31" i="13"/>
  <c r="AK31" i="13"/>
  <c r="AJ31" i="13"/>
  <c r="AI31" i="13"/>
  <c r="AR30" i="13"/>
  <c r="AQ30" i="13"/>
  <c r="AP30" i="13"/>
  <c r="AO30" i="13"/>
  <c r="AN30" i="13"/>
  <c r="AM30" i="13"/>
  <c r="AL30" i="13"/>
  <c r="AK30" i="13"/>
  <c r="AJ30" i="13"/>
  <c r="AI30" i="13"/>
  <c r="AR29" i="13"/>
  <c r="AQ29" i="13"/>
  <c r="AP29" i="13"/>
  <c r="AO29" i="13"/>
  <c r="AN29" i="13"/>
  <c r="AM29" i="13"/>
  <c r="AL29" i="13"/>
  <c r="AK29" i="13"/>
  <c r="AJ29" i="13"/>
  <c r="AI29" i="13"/>
  <c r="AR28" i="13"/>
  <c r="AQ28" i="13"/>
  <c r="AP28" i="13"/>
  <c r="AO28" i="13"/>
  <c r="AN28" i="13"/>
  <c r="AM28" i="13"/>
  <c r="AL28" i="13"/>
  <c r="AK28" i="13"/>
  <c r="AJ28" i="13"/>
  <c r="AI28" i="13"/>
  <c r="AR27" i="13"/>
  <c r="AQ27" i="13"/>
  <c r="AP27" i="13"/>
  <c r="AO27" i="13"/>
  <c r="AN27" i="13"/>
  <c r="AM27" i="13"/>
  <c r="AL27" i="13"/>
  <c r="AK27" i="13"/>
  <c r="AJ27" i="13"/>
  <c r="AI27" i="13"/>
  <c r="AR26" i="13"/>
  <c r="AQ26" i="13"/>
  <c r="AP26" i="13"/>
  <c r="AO26" i="13"/>
  <c r="AN26" i="13"/>
  <c r="AM26" i="13"/>
  <c r="AL26" i="13"/>
  <c r="AK26" i="13"/>
  <c r="AJ26" i="13"/>
  <c r="AI26" i="13"/>
  <c r="AR25" i="13"/>
  <c r="AQ25" i="13"/>
  <c r="AP25" i="13"/>
  <c r="AO25" i="13"/>
  <c r="AN25" i="13"/>
  <c r="AM25" i="13"/>
  <c r="AL25" i="13"/>
  <c r="AK25" i="13"/>
  <c r="AJ25" i="13"/>
  <c r="AI25" i="13"/>
  <c r="AR24" i="13"/>
  <c r="AQ24" i="13"/>
  <c r="AP24" i="13"/>
  <c r="AO24" i="13"/>
  <c r="AN24" i="13"/>
  <c r="AM24" i="13"/>
  <c r="AL24" i="13"/>
  <c r="AK24" i="13"/>
  <c r="AJ24" i="13"/>
  <c r="AI24" i="13"/>
  <c r="AR23" i="13"/>
  <c r="AQ23" i="13"/>
  <c r="AP23" i="13"/>
  <c r="AO23" i="13"/>
  <c r="AN23" i="13"/>
  <c r="AM23" i="13"/>
  <c r="AL23" i="13"/>
  <c r="AK23" i="13"/>
  <c r="AJ23" i="13"/>
  <c r="AI23" i="13"/>
  <c r="AR22" i="13"/>
  <c r="AQ22" i="13"/>
  <c r="AP22" i="13"/>
  <c r="AO22" i="13"/>
  <c r="AN22" i="13"/>
  <c r="AM22" i="13"/>
  <c r="AL22" i="13"/>
  <c r="AK22" i="13"/>
  <c r="AJ22" i="13"/>
  <c r="AI22" i="13"/>
  <c r="AR21" i="13"/>
  <c r="AQ21" i="13"/>
  <c r="AP21" i="13"/>
  <c r="AO21" i="13"/>
  <c r="AN21" i="13"/>
  <c r="AM21" i="13"/>
  <c r="AL21" i="13"/>
  <c r="AK21" i="13"/>
  <c r="AJ21" i="13"/>
  <c r="AI21" i="13"/>
  <c r="AR20" i="13"/>
  <c r="AQ20" i="13"/>
  <c r="AP20" i="13"/>
  <c r="AO20" i="13"/>
  <c r="AN20" i="13"/>
  <c r="AM20" i="13"/>
  <c r="AL20" i="13"/>
  <c r="AK20" i="13"/>
  <c r="AJ20" i="13"/>
  <c r="AI20" i="13"/>
  <c r="AR19" i="13"/>
  <c r="AQ19" i="13"/>
  <c r="AP19" i="13"/>
  <c r="AO19" i="13"/>
  <c r="AN19" i="13"/>
  <c r="AM19" i="13"/>
  <c r="AL19" i="13"/>
  <c r="AK19" i="13"/>
  <c r="AJ19" i="13"/>
  <c r="AI19" i="13"/>
  <c r="AR18" i="13"/>
  <c r="AQ18" i="13"/>
  <c r="AP18" i="13"/>
  <c r="AO18" i="13"/>
  <c r="AN18" i="13"/>
  <c r="AM18" i="13"/>
  <c r="AL18" i="13"/>
  <c r="AK18" i="13"/>
  <c r="AJ18" i="13"/>
  <c r="AI18" i="13"/>
  <c r="AR17" i="13"/>
  <c r="AQ17" i="13"/>
  <c r="AP17" i="13"/>
  <c r="AO17" i="13"/>
  <c r="AN17" i="13"/>
  <c r="AM17" i="13"/>
  <c r="AL17" i="13"/>
  <c r="AK17" i="13"/>
  <c r="AJ17" i="13"/>
  <c r="AI17" i="13"/>
  <c r="AR16" i="13"/>
  <c r="AQ16" i="13"/>
  <c r="AP16" i="13"/>
  <c r="AO16" i="13"/>
  <c r="AN16" i="13"/>
  <c r="AM16" i="13"/>
  <c r="AL16" i="13"/>
  <c r="AK16" i="13"/>
  <c r="AJ16" i="13"/>
  <c r="AI16" i="13"/>
  <c r="AR15" i="13"/>
  <c r="AQ15" i="13"/>
  <c r="AP15" i="13"/>
  <c r="AO15" i="13"/>
  <c r="AN15" i="13"/>
  <c r="AM15" i="13"/>
  <c r="AL15" i="13"/>
  <c r="AK15" i="13"/>
  <c r="AJ15" i="13"/>
  <c r="AI15" i="13"/>
  <c r="AR14" i="13"/>
  <c r="AQ14" i="13"/>
  <c r="AP14" i="13"/>
  <c r="AO14" i="13"/>
  <c r="AN14" i="13"/>
  <c r="AM14" i="13"/>
  <c r="AL14" i="13"/>
  <c r="AK14" i="13"/>
  <c r="AJ14" i="13"/>
  <c r="AI14" i="13"/>
  <c r="AR13" i="13"/>
  <c r="AQ13" i="13"/>
  <c r="AP13" i="13"/>
  <c r="AO13" i="13"/>
  <c r="AN13" i="13"/>
  <c r="AM13" i="13"/>
  <c r="AL13" i="13"/>
  <c r="AK13" i="13"/>
  <c r="AJ13" i="13"/>
  <c r="AI13" i="13"/>
  <c r="AR12" i="13"/>
  <c r="AQ12" i="13"/>
  <c r="AP12" i="13"/>
  <c r="AO12" i="13"/>
  <c r="AN12" i="13"/>
  <c r="AM12" i="13"/>
  <c r="AL12" i="13"/>
  <c r="AK12" i="13"/>
  <c r="AJ12" i="13"/>
  <c r="AI12" i="13"/>
  <c r="AR11" i="13"/>
  <c r="AQ11" i="13"/>
  <c r="AP11" i="13"/>
  <c r="AO11" i="13"/>
  <c r="AN11" i="13"/>
  <c r="AM11" i="13"/>
  <c r="AL11" i="13"/>
  <c r="AK11" i="13"/>
  <c r="AJ11" i="13"/>
  <c r="AI11" i="13"/>
  <c r="AR10" i="13"/>
  <c r="AQ10" i="13"/>
  <c r="AP10" i="13"/>
  <c r="AO10" i="13"/>
  <c r="AN10" i="13"/>
  <c r="AM10" i="13"/>
  <c r="AL10" i="13"/>
  <c r="AK10" i="13"/>
  <c r="AJ10" i="13"/>
  <c r="AI10" i="13"/>
  <c r="AR9" i="13"/>
  <c r="AQ9" i="13"/>
  <c r="AP9" i="13"/>
  <c r="AO9" i="13"/>
  <c r="AN9" i="13"/>
  <c r="AM9" i="13"/>
  <c r="AL9" i="13"/>
  <c r="AK9" i="13"/>
  <c r="AJ9" i="13"/>
  <c r="AI9" i="13"/>
  <c r="AR8" i="13"/>
  <c r="AQ8" i="13"/>
  <c r="AP8" i="13"/>
  <c r="AO8" i="13"/>
  <c r="AN8" i="13"/>
  <c r="AM8" i="13"/>
  <c r="AL8" i="13"/>
  <c r="AK8" i="13"/>
  <c r="AJ8" i="13"/>
  <c r="AI8" i="13"/>
  <c r="AR7" i="13"/>
  <c r="AQ7" i="13"/>
  <c r="AP7" i="13"/>
  <c r="AO7" i="13"/>
  <c r="AN7" i="13"/>
  <c r="AM7" i="13"/>
  <c r="AL7" i="13"/>
  <c r="AK7" i="13"/>
  <c r="AJ7" i="13"/>
  <c r="AI7" i="13"/>
  <c r="AR6" i="13"/>
  <c r="AQ6" i="13"/>
  <c r="AP6" i="13"/>
  <c r="AO6" i="13"/>
  <c r="AN6" i="13"/>
  <c r="AM6" i="13"/>
  <c r="AL6" i="13"/>
  <c r="AK6" i="13"/>
  <c r="AJ6" i="13"/>
  <c r="AI6" i="13"/>
  <c r="AR5" i="13"/>
  <c r="AQ5" i="13"/>
  <c r="AP5" i="13"/>
  <c r="AO5" i="13"/>
  <c r="AN5" i="13"/>
  <c r="AM5" i="13"/>
  <c r="AL5" i="13"/>
  <c r="AK5" i="13"/>
  <c r="AJ5" i="13"/>
  <c r="AI5" i="13"/>
  <c r="AR4" i="13"/>
  <c r="AQ4" i="13"/>
  <c r="AP4" i="13"/>
  <c r="AO4" i="13"/>
  <c r="AN4" i="13"/>
  <c r="AM4" i="13"/>
  <c r="AL4" i="13"/>
  <c r="AK4" i="13"/>
  <c r="AJ4" i="13"/>
  <c r="AI4" i="13"/>
  <c r="AR3" i="13"/>
  <c r="AQ3" i="13"/>
  <c r="AP3" i="13"/>
  <c r="AO3" i="13"/>
  <c r="AN3" i="13"/>
  <c r="AM3" i="13"/>
  <c r="AL3" i="13"/>
  <c r="AK3" i="13"/>
  <c r="AJ3" i="13"/>
  <c r="AI3" i="13"/>
  <c r="AQ67" i="25"/>
  <c r="AP67" i="25"/>
  <c r="AO67" i="25"/>
  <c r="AM67" i="25"/>
  <c r="AM66" i="25"/>
  <c r="AM65" i="25"/>
  <c r="AM64" i="25"/>
  <c r="AM63" i="25"/>
  <c r="AM62" i="25"/>
  <c r="AM61" i="25"/>
  <c r="AM60" i="25"/>
  <c r="AM59" i="25"/>
  <c r="AM58" i="25"/>
  <c r="AM57" i="25"/>
  <c r="AM56" i="25"/>
  <c r="AM55" i="25"/>
  <c r="AM54" i="25"/>
  <c r="AM53" i="25"/>
  <c r="AM52" i="25"/>
  <c r="AM51" i="25"/>
  <c r="AM50" i="25"/>
  <c r="AM49" i="25"/>
  <c r="AM48" i="25"/>
  <c r="AM47" i="25"/>
  <c r="AM46" i="25"/>
  <c r="AM45" i="25"/>
  <c r="AM44" i="25"/>
  <c r="AM43" i="25"/>
  <c r="AM42" i="25"/>
  <c r="AM41" i="25"/>
  <c r="AM40" i="25"/>
  <c r="AM39" i="25"/>
  <c r="AM38" i="25"/>
  <c r="AM37" i="25"/>
  <c r="AM36" i="25"/>
  <c r="AM35" i="25"/>
  <c r="AM34" i="25"/>
  <c r="AM33" i="25"/>
  <c r="AM32" i="25"/>
  <c r="AM31" i="25"/>
  <c r="AM30" i="25"/>
  <c r="AM29" i="25"/>
  <c r="AM28" i="25"/>
  <c r="AM27" i="25"/>
  <c r="AM26" i="25"/>
  <c r="AM25" i="25"/>
  <c r="AM24" i="25"/>
  <c r="AM23" i="25"/>
  <c r="AR68" i="5"/>
  <c r="AQ68" i="5"/>
  <c r="AP68" i="5"/>
  <c r="AO68" i="5"/>
  <c r="AR67" i="5"/>
  <c r="AQ67" i="5"/>
  <c r="AP67" i="5"/>
  <c r="AO67" i="5"/>
  <c r="AM67" i="5"/>
  <c r="AR66" i="5"/>
  <c r="AM66" i="5"/>
  <c r="AR65" i="5"/>
  <c r="AM65" i="5"/>
  <c r="AR64" i="5"/>
  <c r="AM64" i="5"/>
  <c r="AR63" i="5"/>
  <c r="AM63" i="5"/>
  <c r="AR62" i="5"/>
  <c r="AM62" i="5"/>
  <c r="AR61" i="5"/>
  <c r="AM61" i="5"/>
  <c r="AR60" i="5"/>
  <c r="AM60" i="5"/>
  <c r="AR59" i="5"/>
  <c r="AM59" i="5"/>
  <c r="AR58" i="5"/>
  <c r="AM58" i="5"/>
  <c r="AR57" i="5"/>
  <c r="AM57" i="5"/>
  <c r="AR56" i="5"/>
  <c r="AM56" i="5"/>
  <c r="AR55" i="5"/>
  <c r="AM55" i="5"/>
  <c r="AR54" i="5"/>
  <c r="AM54" i="5"/>
  <c r="AR53" i="5"/>
  <c r="AM53" i="5"/>
  <c r="AR52" i="5"/>
  <c r="AM52" i="5"/>
  <c r="AR51" i="5"/>
  <c r="AM51" i="5"/>
  <c r="AR50" i="5"/>
  <c r="AM50" i="5"/>
  <c r="AR49" i="5"/>
  <c r="AM49" i="5"/>
  <c r="AR48" i="5"/>
  <c r="AQ48" i="5"/>
  <c r="AP48" i="5"/>
  <c r="AO48" i="5"/>
  <c r="AM48" i="5"/>
  <c r="AR47" i="5"/>
  <c r="AQ47" i="5"/>
  <c r="AP47" i="5"/>
  <c r="AO47" i="5"/>
  <c r="AM47" i="5"/>
  <c r="AR46" i="5"/>
  <c r="AQ46" i="5"/>
  <c r="AP46" i="5"/>
  <c r="AO46" i="5"/>
  <c r="AM46" i="5"/>
  <c r="AR45" i="5"/>
  <c r="AQ45" i="5"/>
  <c r="AP45" i="5"/>
  <c r="AO45" i="5"/>
  <c r="AM45" i="5"/>
  <c r="AR44" i="5"/>
  <c r="AQ44" i="5"/>
  <c r="AP44" i="5"/>
  <c r="AO44" i="5"/>
  <c r="AM44" i="5"/>
  <c r="AR43" i="5"/>
  <c r="AQ43" i="5"/>
  <c r="AP43" i="5"/>
  <c r="AO43" i="5"/>
  <c r="AM43" i="5"/>
  <c r="AR42" i="5"/>
  <c r="AQ42" i="5"/>
  <c r="AP42" i="5"/>
  <c r="AO42" i="5"/>
  <c r="AM42" i="5"/>
  <c r="AR41" i="5"/>
  <c r="AQ41" i="5"/>
  <c r="AP41" i="5"/>
  <c r="AO41" i="5"/>
  <c r="AM41" i="5"/>
  <c r="AR40" i="5"/>
  <c r="AQ40" i="5"/>
  <c r="AP40" i="5"/>
  <c r="AO40" i="5"/>
  <c r="AM40" i="5"/>
  <c r="AR39" i="5"/>
  <c r="AQ39" i="5"/>
  <c r="AP39" i="5"/>
  <c r="AO39" i="5"/>
  <c r="AM39" i="5"/>
  <c r="AR38" i="5"/>
  <c r="AQ38" i="5"/>
  <c r="AP38" i="5"/>
  <c r="AO38" i="5"/>
  <c r="AM38" i="5"/>
  <c r="AR37" i="5"/>
  <c r="AQ37" i="5"/>
  <c r="AP37" i="5"/>
  <c r="AO37" i="5"/>
  <c r="AM37" i="5"/>
  <c r="AR36" i="5"/>
  <c r="AQ36" i="5"/>
  <c r="AP36" i="5"/>
  <c r="AO36" i="5"/>
  <c r="AM36" i="5"/>
  <c r="AR35" i="5"/>
  <c r="AQ35" i="5"/>
  <c r="AP35" i="5"/>
  <c r="AO35" i="5"/>
  <c r="AM35" i="5"/>
  <c r="AR34" i="5"/>
  <c r="AQ34" i="5"/>
  <c r="AP34" i="5"/>
  <c r="AO34" i="5"/>
  <c r="AM34" i="5"/>
  <c r="AR33" i="5"/>
  <c r="AQ33" i="5"/>
  <c r="AP33" i="5"/>
  <c r="AO33" i="5"/>
  <c r="AM33" i="5"/>
  <c r="AR32" i="5"/>
  <c r="AQ32" i="5"/>
  <c r="AP32" i="5"/>
  <c r="AO32" i="5"/>
  <c r="AM32" i="5"/>
  <c r="AR31" i="5"/>
  <c r="AQ31" i="5"/>
  <c r="AP31" i="5"/>
  <c r="AO31" i="5"/>
  <c r="AM31" i="5"/>
  <c r="AR30" i="5"/>
  <c r="AQ30" i="5"/>
  <c r="AP30" i="5"/>
  <c r="AO30" i="5"/>
  <c r="AM30" i="5"/>
  <c r="AR29" i="5"/>
  <c r="AQ29" i="5"/>
  <c r="AP29" i="5"/>
  <c r="AO29" i="5"/>
  <c r="AM29" i="5"/>
  <c r="AR28" i="5"/>
  <c r="AQ28" i="5"/>
  <c r="AP28" i="5"/>
  <c r="AO28" i="5"/>
  <c r="AM28" i="5"/>
  <c r="AR27" i="5"/>
  <c r="AQ27" i="5"/>
  <c r="AP27" i="5"/>
  <c r="AO27" i="5"/>
  <c r="AM27" i="5"/>
  <c r="AR26" i="5"/>
  <c r="AQ26" i="5"/>
  <c r="AP26" i="5"/>
  <c r="AO26" i="5"/>
  <c r="AM26" i="5"/>
  <c r="AR25" i="5"/>
  <c r="AQ25" i="5"/>
  <c r="AP25" i="5"/>
  <c r="AO25" i="5"/>
  <c r="AM25" i="5"/>
  <c r="AR24" i="5"/>
  <c r="AQ24" i="5"/>
  <c r="AP24" i="5"/>
  <c r="AO24" i="5"/>
  <c r="AM24" i="5"/>
  <c r="AR23" i="5"/>
  <c r="AQ23" i="5"/>
  <c r="AP23" i="5"/>
  <c r="AO23" i="5"/>
  <c r="AM23" i="5"/>
  <c r="AR22" i="5"/>
  <c r="AQ22" i="5"/>
  <c r="AP22" i="5"/>
  <c r="AO22" i="5"/>
  <c r="AR21" i="5"/>
  <c r="AQ21" i="5"/>
  <c r="AP21" i="5"/>
  <c r="AO21" i="5"/>
  <c r="AR20" i="5"/>
  <c r="AQ20" i="5"/>
  <c r="AP20" i="5"/>
  <c r="AO20" i="5"/>
  <c r="AR19" i="5"/>
  <c r="AQ19" i="5"/>
  <c r="AP19" i="5"/>
  <c r="AO19" i="5"/>
  <c r="AR18" i="5"/>
  <c r="AQ18" i="5"/>
  <c r="AP18" i="5"/>
  <c r="AO18" i="5"/>
  <c r="AR17" i="5"/>
  <c r="AQ17" i="5"/>
  <c r="AP17" i="5"/>
  <c r="AO17" i="5"/>
  <c r="AR16" i="5"/>
  <c r="AQ16" i="5"/>
  <c r="AP16" i="5"/>
  <c r="AO16" i="5"/>
  <c r="AR15" i="5"/>
  <c r="AQ15" i="5"/>
  <c r="AP15" i="5"/>
  <c r="AO15" i="5"/>
  <c r="AR14" i="5"/>
  <c r="AQ14" i="5"/>
  <c r="AP14" i="5"/>
  <c r="AO14" i="5"/>
  <c r="AR68" i="11"/>
  <c r="AQ68" i="11"/>
  <c r="AP68" i="11"/>
  <c r="AO68" i="11"/>
  <c r="AM66" i="11"/>
  <c r="AM65" i="11"/>
  <c r="AM64" i="11"/>
  <c r="AM63" i="11"/>
  <c r="AM62" i="11"/>
  <c r="AM61" i="11"/>
  <c r="AM60" i="11"/>
  <c r="AM59" i="11"/>
  <c r="AM58" i="11"/>
  <c r="AM57" i="11"/>
  <c r="AM56" i="11"/>
  <c r="AM55" i="11"/>
  <c r="AM54" i="11"/>
  <c r="AM53" i="11"/>
  <c r="AM52" i="11"/>
  <c r="AM51" i="11"/>
  <c r="AM50" i="11"/>
  <c r="AM49" i="11"/>
  <c r="AM48" i="11"/>
  <c r="AR10" i="11"/>
  <c r="AQ10" i="11"/>
  <c r="AP10" i="11"/>
  <c r="AO10" i="11"/>
  <c r="AN10" i="11"/>
  <c r="AM10" i="11"/>
  <c r="AL10" i="11"/>
  <c r="AK10" i="11"/>
  <c r="AJ10" i="11"/>
  <c r="AI10" i="11"/>
  <c r="AR9" i="11"/>
  <c r="AQ9" i="11"/>
  <c r="AP9" i="11"/>
  <c r="AO9" i="11"/>
  <c r="AN9" i="11"/>
  <c r="AM9" i="11"/>
  <c r="AL9" i="11"/>
  <c r="AK9" i="11"/>
  <c r="AJ9" i="11"/>
  <c r="AI9" i="11"/>
  <c r="AR8" i="11"/>
  <c r="AQ8" i="11"/>
  <c r="AP8" i="11"/>
  <c r="AO8" i="11"/>
  <c r="AN8" i="11"/>
  <c r="AM8" i="11"/>
  <c r="AL8" i="11"/>
  <c r="AK8" i="11"/>
  <c r="AJ8" i="11"/>
  <c r="AI8" i="11"/>
  <c r="AR7" i="11"/>
  <c r="AQ7" i="11"/>
  <c r="AP7" i="11"/>
  <c r="AO7" i="11"/>
  <c r="AN7" i="11"/>
  <c r="AM7" i="11"/>
  <c r="AL7" i="11"/>
  <c r="AK7" i="11"/>
  <c r="AJ7" i="11"/>
  <c r="AI7" i="11"/>
  <c r="AR6" i="11"/>
  <c r="AQ6" i="11"/>
  <c r="AP6" i="11"/>
  <c r="AO6" i="11"/>
  <c r="AN6" i="11"/>
  <c r="AM6" i="11"/>
  <c r="AL6" i="11"/>
  <c r="AK6" i="11"/>
  <c r="AJ6" i="11"/>
  <c r="AI6" i="11"/>
  <c r="AR5" i="11"/>
  <c r="AQ5" i="11"/>
  <c r="AP5" i="11"/>
  <c r="AO5" i="11"/>
  <c r="AN5" i="11"/>
  <c r="AM5" i="11"/>
  <c r="AL5" i="11"/>
  <c r="AK5" i="11"/>
  <c r="AJ5" i="11"/>
  <c r="AI5" i="11"/>
  <c r="AR4" i="11"/>
  <c r="AQ4" i="11"/>
  <c r="AP4" i="11"/>
  <c r="AO4" i="11"/>
  <c r="AN4" i="11"/>
  <c r="AM4" i="11"/>
  <c r="AL4" i="11"/>
  <c r="AK4" i="11"/>
  <c r="AJ4" i="11"/>
  <c r="AI4" i="11"/>
  <c r="AR3" i="11"/>
  <c r="AQ3" i="11"/>
  <c r="AP3" i="11"/>
  <c r="AO3" i="11"/>
  <c r="AN3" i="11"/>
  <c r="AM3" i="11"/>
  <c r="AL3" i="11"/>
  <c r="AK3" i="11"/>
  <c r="AJ3" i="11"/>
  <c r="AI3" i="11"/>
  <c r="AQ67" i="24"/>
  <c r="AP67" i="24"/>
  <c r="AO67" i="24"/>
  <c r="AM67" i="24"/>
  <c r="AM66" i="24"/>
  <c r="AM65" i="24"/>
  <c r="AM64" i="24"/>
  <c r="AM63" i="24"/>
  <c r="AM62" i="24"/>
  <c r="AM61" i="24"/>
  <c r="AM60" i="24"/>
  <c r="AM59" i="24"/>
  <c r="AM58" i="24"/>
  <c r="AM57" i="24"/>
  <c r="AM56" i="24"/>
  <c r="AM55" i="24"/>
  <c r="AM54" i="24"/>
  <c r="AQ53" i="24"/>
  <c r="AM53" i="24"/>
  <c r="AR12" i="24"/>
  <c r="AQ12" i="24"/>
  <c r="AP12" i="24"/>
  <c r="AO12" i="24"/>
  <c r="AN12" i="24"/>
  <c r="AM12" i="24"/>
  <c r="AL12" i="24"/>
  <c r="AK12" i="24"/>
  <c r="AJ12" i="24"/>
  <c r="AI12" i="24"/>
  <c r="AR11" i="24"/>
  <c r="AQ11" i="24"/>
  <c r="AP11" i="24"/>
  <c r="AO11" i="24"/>
  <c r="AN11" i="24"/>
  <c r="AM11" i="24"/>
  <c r="AL11" i="24"/>
  <c r="AK11" i="24"/>
  <c r="AJ11" i="24"/>
  <c r="AI11" i="24"/>
  <c r="AR10" i="24"/>
  <c r="AQ10" i="24"/>
  <c r="AP10" i="24"/>
  <c r="AO10" i="24"/>
  <c r="AN10" i="24"/>
  <c r="AM10" i="24"/>
  <c r="AL10" i="24"/>
  <c r="AK10" i="24"/>
  <c r="AJ10" i="24"/>
  <c r="AI10" i="24"/>
  <c r="AR9" i="24"/>
  <c r="AQ9" i="24"/>
  <c r="AP9" i="24"/>
  <c r="AO9" i="24"/>
  <c r="AN9" i="24"/>
  <c r="AM9" i="24"/>
  <c r="AL9" i="24"/>
  <c r="AK9" i="24"/>
  <c r="AJ9" i="24"/>
  <c r="AI9" i="24"/>
  <c r="AR8" i="24"/>
  <c r="AQ8" i="24"/>
  <c r="AP8" i="24"/>
  <c r="AO8" i="24"/>
  <c r="AN8" i="24"/>
  <c r="AM8" i="24"/>
  <c r="AL8" i="24"/>
  <c r="AK8" i="24"/>
  <c r="AJ8" i="24"/>
  <c r="AI8" i="24"/>
  <c r="AR7" i="24"/>
  <c r="AQ7" i="24"/>
  <c r="AP7" i="24"/>
  <c r="AO7" i="24"/>
  <c r="AN7" i="24"/>
  <c r="AM7" i="24"/>
  <c r="AL7" i="24"/>
  <c r="AK7" i="24"/>
  <c r="AJ7" i="24"/>
  <c r="AI7" i="24"/>
  <c r="AR6" i="24"/>
  <c r="AQ6" i="24"/>
  <c r="AP6" i="24"/>
  <c r="AO6" i="24"/>
  <c r="AN6" i="24"/>
  <c r="AM6" i="24"/>
  <c r="AL6" i="24"/>
  <c r="AK6" i="24"/>
  <c r="AJ6" i="24"/>
  <c r="AI6" i="24"/>
  <c r="AR5" i="24"/>
  <c r="AQ5" i="24"/>
  <c r="AP5" i="24"/>
  <c r="AO5" i="24"/>
  <c r="AN5" i="24"/>
  <c r="AM5" i="24"/>
  <c r="AL5" i="24"/>
  <c r="AK5" i="24"/>
  <c r="AJ5" i="24"/>
  <c r="AI5" i="24"/>
  <c r="AR4" i="24"/>
  <c r="AQ4" i="24"/>
  <c r="AP4" i="24"/>
  <c r="AO4" i="24"/>
  <c r="AN4" i="24"/>
  <c r="AM4" i="24"/>
  <c r="AL4" i="24"/>
  <c r="AK4" i="24"/>
  <c r="AJ4" i="24"/>
  <c r="AI4" i="24"/>
  <c r="AR3" i="24"/>
  <c r="AQ3" i="24"/>
  <c r="AP3" i="24"/>
  <c r="AO3" i="24"/>
  <c r="AN3" i="24"/>
  <c r="AM3" i="24"/>
  <c r="AL3" i="24"/>
  <c r="AK3" i="24"/>
  <c r="AJ3" i="24"/>
  <c r="AI3" i="24"/>
  <c r="AQ67" i="23"/>
  <c r="AP67" i="23"/>
  <c r="AO67" i="23"/>
  <c r="AM67" i="23"/>
  <c r="AM66" i="23"/>
  <c r="AM65" i="23"/>
  <c r="AM64" i="23"/>
  <c r="AM63" i="23"/>
  <c r="AM62" i="23"/>
  <c r="AM61" i="23"/>
  <c r="AM60" i="23"/>
  <c r="AM59" i="23"/>
  <c r="AM58" i="23"/>
  <c r="AM57" i="23"/>
  <c r="AM56" i="23"/>
  <c r="AM55" i="23"/>
  <c r="AM54" i="23"/>
  <c r="AM53" i="23"/>
  <c r="AM52" i="23"/>
  <c r="AM51" i="23"/>
  <c r="AM50" i="23"/>
  <c r="AM49" i="23"/>
  <c r="AM48" i="23"/>
  <c r="AM47" i="23"/>
  <c r="AM46" i="23"/>
  <c r="AM45" i="23"/>
  <c r="AM44" i="23"/>
  <c r="AM43" i="23"/>
  <c r="AM42" i="23"/>
  <c r="AM41" i="23"/>
  <c r="AM40" i="23"/>
  <c r="AM39" i="23"/>
  <c r="AM38" i="23"/>
  <c r="AM37" i="23"/>
  <c r="AM36" i="23"/>
  <c r="AM35" i="23"/>
  <c r="AM34" i="23"/>
  <c r="AM33" i="23"/>
  <c r="AM32" i="23"/>
  <c r="AM31" i="23"/>
  <c r="AM30" i="23"/>
  <c r="AM29" i="23"/>
  <c r="AM28" i="23"/>
  <c r="AM27" i="23"/>
  <c r="AM26" i="23"/>
  <c r="AM25" i="23"/>
  <c r="AM24" i="23"/>
  <c r="AM23" i="23"/>
  <c r="AU68" i="4"/>
  <c r="AT68" i="4"/>
  <c r="AS68" i="4"/>
  <c r="AU48" i="4"/>
  <c r="AT48" i="4"/>
  <c r="AS48" i="4"/>
  <c r="AQ48" i="4"/>
  <c r="AU47" i="4"/>
  <c r="AT47" i="4"/>
  <c r="AS47" i="4"/>
  <c r="AQ47" i="4"/>
  <c r="AU46" i="4"/>
  <c r="AT46" i="4"/>
  <c r="AS46" i="4"/>
  <c r="AQ46" i="4"/>
  <c r="AU45" i="4"/>
  <c r="AT45" i="4"/>
  <c r="AS45" i="4"/>
  <c r="AQ45" i="4"/>
  <c r="AU44" i="4"/>
  <c r="AT44" i="4"/>
  <c r="AS44" i="4"/>
  <c r="AQ44" i="4"/>
  <c r="AQ43" i="4"/>
  <c r="AN43" i="4"/>
  <c r="AM43" i="4"/>
  <c r="AL43" i="4"/>
  <c r="AQ42" i="4"/>
  <c r="AN42" i="4"/>
  <c r="AM42" i="4"/>
  <c r="AL42" i="4"/>
  <c r="AQ41" i="4"/>
  <c r="AN41" i="4"/>
  <c r="AM41" i="4"/>
  <c r="AL41" i="4"/>
  <c r="AQ40" i="4"/>
  <c r="AN40" i="4"/>
  <c r="AM40" i="4"/>
  <c r="AL40" i="4"/>
  <c r="AQ39" i="4"/>
  <c r="AN39" i="4"/>
  <c r="AM39" i="4"/>
  <c r="AL39" i="4"/>
  <c r="AQ38" i="4"/>
  <c r="AN38" i="4"/>
  <c r="AM38" i="4"/>
  <c r="AL38" i="4"/>
  <c r="AQ37" i="4"/>
  <c r="AN37" i="4"/>
  <c r="AM37" i="4"/>
  <c r="AL37" i="4"/>
  <c r="AQ36" i="4"/>
  <c r="AN36" i="4"/>
  <c r="AM36" i="4"/>
  <c r="AL36" i="4"/>
  <c r="AQ35" i="4"/>
  <c r="AN35" i="4"/>
  <c r="AM35" i="4"/>
  <c r="AL35" i="4"/>
  <c r="AQ34" i="4"/>
  <c r="AN34" i="4"/>
  <c r="AM34" i="4"/>
  <c r="AL34" i="4"/>
  <c r="AQ33" i="4"/>
  <c r="AN33" i="4"/>
  <c r="AM33" i="4"/>
  <c r="AL33" i="4"/>
  <c r="AQ32" i="4"/>
  <c r="AN32" i="4"/>
  <c r="AM32" i="4"/>
  <c r="AL32" i="4"/>
  <c r="AQ31" i="4"/>
  <c r="AN31" i="4"/>
  <c r="AM31" i="4"/>
  <c r="AL31" i="4"/>
  <c r="AQ30" i="4"/>
  <c r="AN30" i="4"/>
  <c r="AM30" i="4"/>
  <c r="AL30" i="4"/>
  <c r="AQ29" i="4"/>
  <c r="AN29" i="4"/>
  <c r="AM29" i="4"/>
  <c r="AL29" i="4"/>
  <c r="AQ28" i="4"/>
  <c r="AN28" i="4"/>
  <c r="AM28" i="4"/>
  <c r="AL28" i="4"/>
  <c r="AQ27" i="4"/>
  <c r="AN27" i="4"/>
  <c r="AM27" i="4"/>
  <c r="AL27" i="4"/>
  <c r="AQ26" i="4"/>
  <c r="AN26" i="4"/>
  <c r="AM26" i="4"/>
  <c r="AL26" i="4"/>
  <c r="AQ25" i="4"/>
  <c r="AN25" i="4"/>
  <c r="AM25" i="4"/>
  <c r="AL25" i="4"/>
  <c r="AQ24" i="4"/>
  <c r="AN24" i="4"/>
  <c r="AM24" i="4"/>
  <c r="AL24" i="4"/>
  <c r="AQ23" i="4"/>
  <c r="AN23" i="4"/>
  <c r="AM23" i="4"/>
  <c r="AL23" i="4"/>
  <c r="AN22" i="4"/>
  <c r="AM22" i="4"/>
  <c r="AL22" i="4"/>
  <c r="AN21" i="4"/>
  <c r="AM21" i="4"/>
  <c r="AL21" i="4"/>
  <c r="AN20" i="4"/>
  <c r="AM20" i="4"/>
  <c r="AL20" i="4"/>
  <c r="AN19" i="4"/>
  <c r="AM19" i="4"/>
  <c r="AL19" i="4"/>
  <c r="AN18" i="4"/>
  <c r="AM18" i="4"/>
  <c r="AL18" i="4"/>
  <c r="AQ67" i="26"/>
  <c r="AP67" i="26"/>
  <c r="AO67" i="26"/>
  <c r="AM67" i="26"/>
  <c r="AM66" i="26"/>
  <c r="AM65" i="26"/>
  <c r="AM64" i="26"/>
  <c r="AM63" i="26"/>
  <c r="AM62" i="26"/>
  <c r="AM61" i="26"/>
  <c r="AM60" i="26"/>
  <c r="AM59" i="26"/>
  <c r="AM58" i="26"/>
  <c r="AM57" i="26"/>
  <c r="AM56" i="26"/>
  <c r="AM55" i="26"/>
  <c r="AM54" i="26"/>
  <c r="AM53" i="26"/>
  <c r="AM52" i="26"/>
  <c r="AM51" i="26"/>
  <c r="AM50" i="26"/>
  <c r="AO49" i="26"/>
  <c r="AM49" i="26"/>
  <c r="AI49" i="26"/>
  <c r="AM48" i="26"/>
  <c r="AM47" i="26"/>
  <c r="AM46" i="26"/>
  <c r="AM45" i="26"/>
  <c r="AM44" i="26"/>
  <c r="AM43" i="26"/>
  <c r="AM42" i="26"/>
  <c r="AM41" i="26"/>
  <c r="AM40" i="26"/>
  <c r="AM39" i="26"/>
  <c r="AM38" i="26"/>
  <c r="AM37" i="26"/>
  <c r="AM36" i="26"/>
  <c r="AM35" i="26"/>
  <c r="AM34" i="26"/>
  <c r="AM33" i="26"/>
  <c r="AM32" i="26"/>
  <c r="AM31" i="26"/>
  <c r="AM30" i="26"/>
  <c r="AM29" i="26"/>
  <c r="AM28" i="26"/>
  <c r="AM27" i="26"/>
  <c r="AM26" i="26"/>
  <c r="AM25" i="26"/>
  <c r="AM24" i="26"/>
  <c r="AM23" i="26"/>
  <c r="AP67" i="8"/>
  <c r="AM67" i="8"/>
  <c r="AM66" i="8"/>
  <c r="AM65" i="8"/>
  <c r="AM64" i="8"/>
  <c r="AM63" i="8"/>
  <c r="AM62" i="8"/>
  <c r="AM61" i="8"/>
  <c r="AM60" i="8"/>
  <c r="AM59" i="8"/>
  <c r="AM58" i="8"/>
  <c r="AM57" i="8"/>
  <c r="AM56" i="8"/>
  <c r="AM55" i="8"/>
  <c r="AM54" i="8"/>
  <c r="AM53" i="8"/>
  <c r="AM52" i="8"/>
  <c r="AM51" i="8"/>
  <c r="AM50" i="8"/>
  <c r="AM49" i="8"/>
  <c r="AM48" i="8"/>
  <c r="AM47" i="8"/>
  <c r="AM46" i="8"/>
  <c r="AM45" i="8"/>
  <c r="AM44" i="8"/>
  <c r="AM43" i="8"/>
  <c r="AM42" i="8"/>
  <c r="AM41" i="8"/>
  <c r="AM40" i="8"/>
  <c r="AM39" i="8"/>
  <c r="AM38" i="8"/>
  <c r="AM37" i="8"/>
  <c r="AM36" i="8"/>
  <c r="AM35" i="8"/>
  <c r="AM34" i="8"/>
  <c r="AM33" i="8"/>
  <c r="AM32" i="8"/>
  <c r="AM31" i="8"/>
  <c r="AM30" i="8"/>
  <c r="AM29" i="8"/>
  <c r="AM28" i="8"/>
  <c r="AM27" i="8"/>
  <c r="AM26" i="8"/>
  <c r="AM25" i="8"/>
  <c r="AM24" i="8"/>
  <c r="AM23" i="8"/>
  <c r="AQ16" i="8"/>
  <c r="AO16" i="8"/>
  <c r="AN8" i="8"/>
  <c r="AM8" i="8"/>
  <c r="AL8" i="8"/>
  <c r="AK8" i="8"/>
  <c r="AJ8" i="8"/>
  <c r="AI8" i="8"/>
  <c r="AR7" i="8"/>
  <c r="AQ7" i="8"/>
  <c r="AP7" i="8"/>
  <c r="AO7" i="8"/>
  <c r="AN7" i="8"/>
  <c r="AM7" i="8"/>
  <c r="AL7" i="8"/>
  <c r="AK7" i="8"/>
  <c r="AJ7" i="8"/>
  <c r="AI7" i="8"/>
  <c r="AR6" i="8"/>
  <c r="AQ6" i="8"/>
  <c r="AP6" i="8"/>
  <c r="AO6" i="8"/>
  <c r="AN6" i="8"/>
  <c r="AM6" i="8"/>
  <c r="AL6" i="8"/>
  <c r="AK6" i="8"/>
  <c r="AJ6" i="8"/>
  <c r="AI6" i="8"/>
  <c r="AR5" i="8"/>
  <c r="AQ5" i="8"/>
  <c r="AP5" i="8"/>
  <c r="AO5" i="8"/>
  <c r="AN5" i="8"/>
  <c r="AM5" i="8"/>
  <c r="AL5" i="8"/>
  <c r="AK5" i="8"/>
  <c r="AJ5" i="8"/>
  <c r="AI5" i="8"/>
  <c r="AR4" i="8"/>
  <c r="AQ4" i="8"/>
  <c r="AP4" i="8"/>
  <c r="AO4" i="8"/>
  <c r="AN4" i="8"/>
  <c r="AM4" i="8"/>
  <c r="AL4" i="8"/>
  <c r="AK4" i="8"/>
  <c r="AJ4" i="8"/>
  <c r="AI4" i="8"/>
  <c r="AR3" i="8"/>
  <c r="AQ3" i="8"/>
  <c r="AP3" i="8"/>
  <c r="AO3" i="8"/>
  <c r="AN3" i="8"/>
  <c r="AM3" i="8"/>
  <c r="AL3" i="8"/>
  <c r="AK3" i="8"/>
  <c r="AJ3" i="8"/>
  <c r="AI3" i="8"/>
  <c r="AQ67" i="22"/>
  <c r="AP67" i="22"/>
  <c r="AO67" i="22"/>
  <c r="AM67" i="22"/>
  <c r="AM66" i="22"/>
  <c r="AM65" i="22"/>
  <c r="AM64" i="22"/>
  <c r="AM63" i="22"/>
  <c r="AM62" i="22"/>
  <c r="AM61" i="22"/>
  <c r="AM60" i="22"/>
  <c r="AM59" i="22"/>
  <c r="AM58" i="22"/>
  <c r="AM57" i="22"/>
  <c r="AM56" i="22"/>
  <c r="AM55" i="22"/>
  <c r="AM54" i="22"/>
  <c r="AM53" i="22"/>
  <c r="AM52" i="22"/>
  <c r="AM51" i="22"/>
  <c r="AM50" i="22"/>
  <c r="AM49" i="22"/>
  <c r="AM48" i="22"/>
  <c r="AM47" i="22"/>
  <c r="AM46" i="22"/>
  <c r="AM45" i="22"/>
  <c r="AM44" i="22"/>
  <c r="AM43" i="22"/>
  <c r="AM42" i="22"/>
  <c r="AM41" i="22"/>
  <c r="AM40" i="22"/>
  <c r="AM39" i="22"/>
  <c r="AM38" i="22"/>
  <c r="AM37" i="22"/>
  <c r="AM36" i="22"/>
  <c r="AM35" i="22"/>
  <c r="AM34" i="22"/>
  <c r="AM33" i="22"/>
  <c r="AM32" i="22"/>
  <c r="AM31" i="22"/>
  <c r="AM30" i="22"/>
  <c r="AM29" i="22"/>
  <c r="AM28" i="22"/>
  <c r="AM27" i="22"/>
  <c r="AM26" i="22"/>
  <c r="AM25" i="22"/>
  <c r="AM24" i="22"/>
  <c r="AM23" i="22"/>
  <c r="AQ67" i="21"/>
  <c r="AP67" i="21"/>
  <c r="AO67" i="21"/>
  <c r="AM67" i="21"/>
  <c r="AM66" i="21"/>
  <c r="AM65" i="21"/>
  <c r="AM64" i="21"/>
  <c r="AM63" i="21"/>
  <c r="AM62" i="21"/>
  <c r="AM61" i="21"/>
  <c r="AM60" i="21"/>
  <c r="AM59" i="21"/>
  <c r="AM58" i="21"/>
  <c r="AM57" i="21"/>
  <c r="AM56" i="21"/>
  <c r="AM55" i="21"/>
  <c r="AM54" i="21"/>
  <c r="AM53" i="21"/>
  <c r="AM52" i="21"/>
  <c r="AM51" i="21"/>
  <c r="AM50" i="21"/>
  <c r="AM49" i="21"/>
  <c r="AM48" i="21"/>
  <c r="AM47" i="21"/>
  <c r="AM46" i="21"/>
  <c r="AM45" i="21"/>
  <c r="AM44" i="21"/>
  <c r="AM43" i="21"/>
  <c r="AM42" i="21"/>
  <c r="AM41" i="21"/>
  <c r="AM40" i="21"/>
  <c r="AM39" i="21"/>
  <c r="AM38" i="21"/>
  <c r="AM37" i="21"/>
  <c r="AM36" i="21"/>
  <c r="AM35" i="21"/>
  <c r="AM34" i="21"/>
  <c r="AM33" i="21"/>
  <c r="AM32" i="21"/>
  <c r="AM31" i="21"/>
  <c r="AM30" i="21"/>
  <c r="AM29" i="21"/>
  <c r="AM28" i="21"/>
  <c r="AM27" i="21"/>
  <c r="AM26" i="21"/>
  <c r="AM25" i="21"/>
  <c r="AM24" i="21"/>
  <c r="AM23" i="21"/>
  <c r="AR3" i="21"/>
  <c r="AQ3" i="21"/>
  <c r="AP3" i="21"/>
  <c r="AO3" i="21"/>
  <c r="AN3" i="21"/>
  <c r="AM3" i="21"/>
  <c r="AL3" i="21"/>
  <c r="AK3" i="21"/>
  <c r="AJ3" i="21"/>
  <c r="AI3" i="21"/>
  <c r="AQ67" i="20"/>
  <c r="AP67" i="20"/>
  <c r="AO67" i="20"/>
  <c r="AM67" i="20"/>
  <c r="AM66" i="20"/>
  <c r="AM65" i="20"/>
  <c r="AM64" i="20"/>
  <c r="AM63" i="20"/>
  <c r="AM62" i="20"/>
  <c r="AM61" i="20"/>
  <c r="AM60" i="20"/>
  <c r="AM59" i="20"/>
  <c r="AM58" i="20"/>
  <c r="AM57" i="20"/>
  <c r="AM56" i="20"/>
  <c r="AM55" i="20"/>
  <c r="AM54" i="20"/>
  <c r="AM53" i="20"/>
  <c r="AM52" i="20"/>
  <c r="AM51" i="20"/>
  <c r="AM50" i="20"/>
  <c r="AM49" i="20"/>
  <c r="AM48" i="20"/>
  <c r="AM47" i="20"/>
  <c r="AM46" i="20"/>
  <c r="AM45" i="20"/>
  <c r="AM44" i="20"/>
  <c r="AN20" i="20"/>
  <c r="AM20" i="20"/>
  <c r="AL20" i="20"/>
  <c r="AK20" i="20"/>
  <c r="AJ20" i="20"/>
  <c r="AI20" i="20"/>
  <c r="AR19" i="20"/>
  <c r="AQ19" i="20"/>
  <c r="AP19" i="20"/>
  <c r="AO19" i="20"/>
  <c r="AN19" i="20"/>
  <c r="AM19" i="20"/>
  <c r="AL19" i="20"/>
  <c r="AK19" i="20"/>
  <c r="AJ19" i="20"/>
  <c r="AI19" i="20"/>
  <c r="AR18" i="20"/>
  <c r="AQ18" i="20"/>
  <c r="AP18" i="20"/>
  <c r="AO18" i="20"/>
  <c r="AN18" i="20"/>
  <c r="AM18" i="20"/>
  <c r="AL18" i="20"/>
  <c r="AK18" i="20"/>
  <c r="AJ18" i="20"/>
  <c r="AI18" i="20"/>
  <c r="AR17" i="20"/>
  <c r="AQ17" i="20"/>
  <c r="AP17" i="20"/>
  <c r="AO17" i="20"/>
  <c r="AN17" i="20"/>
  <c r="AM17" i="20"/>
  <c r="AL17" i="20"/>
  <c r="AK17" i="20"/>
  <c r="AJ17" i="20"/>
  <c r="AI17" i="20"/>
  <c r="AR16" i="20"/>
  <c r="AQ16" i="20"/>
  <c r="AP16" i="20"/>
  <c r="AO16" i="20"/>
  <c r="AN16" i="20"/>
  <c r="AM16" i="20"/>
  <c r="AL16" i="20"/>
  <c r="AK16" i="20"/>
  <c r="AJ16" i="20"/>
  <c r="AI16" i="20"/>
  <c r="AR15" i="20"/>
  <c r="AQ15" i="20"/>
  <c r="AP15" i="20"/>
  <c r="AO15" i="20"/>
  <c r="AN15" i="20"/>
  <c r="AM15" i="20"/>
  <c r="AL15" i="20"/>
  <c r="AK15" i="20"/>
  <c r="AJ15" i="20"/>
  <c r="AI15" i="20"/>
  <c r="AR14" i="20"/>
  <c r="AQ14" i="20"/>
  <c r="AP14" i="20"/>
  <c r="AO14" i="20"/>
  <c r="AN14" i="20"/>
  <c r="AM14" i="20"/>
  <c r="AL14" i="20"/>
  <c r="AK14" i="20"/>
  <c r="AJ14" i="20"/>
  <c r="AI14" i="20"/>
  <c r="AR13" i="20"/>
  <c r="AQ13" i="20"/>
  <c r="AP13" i="20"/>
  <c r="AO13" i="20"/>
  <c r="AN13" i="20"/>
  <c r="AM13" i="20"/>
  <c r="AL13" i="20"/>
  <c r="AK13" i="20"/>
  <c r="AJ13" i="20"/>
  <c r="AI13" i="20"/>
  <c r="AR12" i="20"/>
  <c r="AQ12" i="20"/>
  <c r="AP12" i="20"/>
  <c r="AO12" i="20"/>
  <c r="AN12" i="20"/>
  <c r="AM12" i="20"/>
  <c r="AL12" i="20"/>
  <c r="AK12" i="20"/>
  <c r="AJ12" i="20"/>
  <c r="AI12" i="20"/>
  <c r="AR11" i="20"/>
  <c r="AQ11" i="20"/>
  <c r="AP11" i="20"/>
  <c r="AO11" i="20"/>
  <c r="AN11" i="20"/>
  <c r="AM11" i="20"/>
  <c r="AL11" i="20"/>
  <c r="AK11" i="20"/>
  <c r="AJ11" i="20"/>
  <c r="AI11" i="20"/>
  <c r="AR10" i="20"/>
  <c r="AQ10" i="20"/>
  <c r="AP10" i="20"/>
  <c r="AO10" i="20"/>
  <c r="AN10" i="20"/>
  <c r="AM10" i="20"/>
  <c r="AL10" i="20"/>
  <c r="AK10" i="20"/>
  <c r="AJ10" i="20"/>
  <c r="AI10" i="20"/>
  <c r="AR9" i="20"/>
  <c r="AQ9" i="20"/>
  <c r="AP9" i="20"/>
  <c r="AO9" i="20"/>
  <c r="AN9" i="20"/>
  <c r="AM9" i="20"/>
  <c r="AL9" i="20"/>
  <c r="AK9" i="20"/>
  <c r="AJ9" i="20"/>
  <c r="AI9" i="20"/>
  <c r="AR8" i="20"/>
  <c r="AQ8" i="20"/>
  <c r="AP8" i="20"/>
  <c r="AO8" i="20"/>
  <c r="AN8" i="20"/>
  <c r="AM8" i="20"/>
  <c r="AL8" i="20"/>
  <c r="AK8" i="20"/>
  <c r="AJ8" i="20"/>
  <c r="AI8" i="20"/>
  <c r="AR7" i="20"/>
  <c r="AQ7" i="20"/>
  <c r="AP7" i="20"/>
  <c r="AO7" i="20"/>
  <c r="AN7" i="20"/>
  <c r="AM7" i="20"/>
  <c r="AL7" i="20"/>
  <c r="AK7" i="20"/>
  <c r="AJ7" i="20"/>
  <c r="AI7" i="20"/>
  <c r="AR6" i="20"/>
  <c r="AQ6" i="20"/>
  <c r="AP6" i="20"/>
  <c r="AO6" i="20"/>
  <c r="AN6" i="20"/>
  <c r="AM6" i="20"/>
  <c r="AL6" i="20"/>
  <c r="AK6" i="20"/>
  <c r="AJ6" i="20"/>
  <c r="AI6" i="20"/>
  <c r="AR5" i="20"/>
  <c r="AQ5" i="20"/>
  <c r="AP5" i="20"/>
  <c r="AO5" i="20"/>
  <c r="AN5" i="20"/>
  <c r="AM5" i="20"/>
  <c r="AL5" i="20"/>
  <c r="AK5" i="20"/>
  <c r="AJ5" i="20"/>
  <c r="AI5" i="20"/>
  <c r="AR4" i="20"/>
  <c r="AQ4" i="20"/>
  <c r="AP4" i="20"/>
  <c r="AO4" i="20"/>
  <c r="AN4" i="20"/>
  <c r="AM4" i="20"/>
  <c r="AL4" i="20"/>
  <c r="AK4" i="20"/>
  <c r="AJ4" i="20"/>
  <c r="AI4" i="20"/>
  <c r="AR3" i="20"/>
  <c r="AQ3" i="20"/>
  <c r="AP3" i="20"/>
  <c r="AO3" i="20"/>
  <c r="AN3" i="20"/>
  <c r="AM3" i="20"/>
  <c r="AL3" i="20"/>
  <c r="AK3" i="20"/>
  <c r="AJ3" i="20"/>
  <c r="AI3" i="20"/>
  <c r="AQ67" i="19"/>
  <c r="AP67" i="19"/>
  <c r="AO67" i="19"/>
  <c r="AM67" i="19"/>
  <c r="AM66" i="19"/>
  <c r="AM65" i="19"/>
  <c r="AM64" i="19"/>
  <c r="AM63" i="19"/>
  <c r="AM62" i="19"/>
  <c r="AM61" i="19"/>
  <c r="AM60" i="19"/>
  <c r="AM59" i="19"/>
  <c r="AM58" i="19"/>
  <c r="AM57" i="19"/>
  <c r="AM56" i="19"/>
  <c r="AM55" i="19"/>
  <c r="AM54" i="19"/>
  <c r="AM53" i="19"/>
  <c r="AM52" i="19"/>
  <c r="AM51" i="19"/>
  <c r="AM50" i="19"/>
  <c r="AM49" i="19"/>
  <c r="AM48" i="19"/>
  <c r="AM47" i="19"/>
  <c r="AM46" i="19"/>
  <c r="AM45" i="19"/>
  <c r="AM44" i="19"/>
  <c r="AM43" i="19"/>
  <c r="AM42" i="19"/>
  <c r="AM41" i="19"/>
  <c r="AM40" i="19"/>
  <c r="AM39" i="19"/>
  <c r="AM38" i="19"/>
  <c r="AM37" i="19"/>
  <c r="AM36" i="19"/>
  <c r="AM35" i="19"/>
  <c r="AM34" i="19"/>
  <c r="AM33" i="19"/>
  <c r="AM32" i="19"/>
  <c r="AM31" i="19"/>
  <c r="AM30" i="19"/>
  <c r="AM29" i="19"/>
  <c r="AM28" i="19"/>
  <c r="AM27" i="19"/>
  <c r="AM26" i="19"/>
  <c r="AM25" i="19"/>
  <c r="AM24" i="19"/>
  <c r="AM23" i="19"/>
  <c r="AR12" i="19"/>
  <c r="AQ12" i="19"/>
  <c r="AP12" i="19"/>
  <c r="AO12" i="19"/>
  <c r="AN12" i="19"/>
  <c r="AM12" i="19"/>
  <c r="AL12" i="19"/>
  <c r="AK12" i="19"/>
  <c r="AJ12" i="19"/>
  <c r="AI12" i="19"/>
  <c r="AR11" i="19"/>
  <c r="AQ11" i="19"/>
  <c r="AP11" i="19"/>
  <c r="AO11" i="19"/>
  <c r="AN11" i="19"/>
  <c r="AM11" i="19"/>
  <c r="AL11" i="19"/>
  <c r="AK11" i="19"/>
  <c r="AJ11" i="19"/>
  <c r="AI11" i="19"/>
  <c r="AR10" i="19"/>
  <c r="AQ10" i="19"/>
  <c r="AP10" i="19"/>
  <c r="AO10" i="19"/>
  <c r="AN10" i="19"/>
  <c r="AM10" i="19"/>
  <c r="AL10" i="19"/>
  <c r="AK10" i="19"/>
  <c r="AJ10" i="19"/>
  <c r="AI10" i="19"/>
  <c r="AR9" i="19"/>
  <c r="AQ9" i="19"/>
  <c r="AP9" i="19"/>
  <c r="AO9" i="19"/>
  <c r="AN9" i="19"/>
  <c r="AM9" i="19"/>
  <c r="AL9" i="19"/>
  <c r="AK9" i="19"/>
  <c r="AJ9" i="19"/>
  <c r="AI9" i="19"/>
  <c r="AR8" i="19"/>
  <c r="AQ8" i="19"/>
  <c r="AP8" i="19"/>
  <c r="AO8" i="19"/>
  <c r="AN8" i="19"/>
  <c r="AM8" i="19"/>
  <c r="AL8" i="19"/>
  <c r="AK8" i="19"/>
  <c r="AJ8" i="19"/>
  <c r="AI8" i="19"/>
  <c r="AR7" i="19"/>
  <c r="AQ7" i="19"/>
  <c r="AP7" i="19"/>
  <c r="AO7" i="19"/>
  <c r="AN7" i="19"/>
  <c r="AM7" i="19"/>
  <c r="AL7" i="19"/>
  <c r="AK7" i="19"/>
  <c r="AJ7" i="19"/>
  <c r="AI7" i="19"/>
  <c r="AR6" i="19"/>
  <c r="AQ6" i="19"/>
  <c r="AP6" i="19"/>
  <c r="AO6" i="19"/>
  <c r="AN6" i="19"/>
  <c r="AM6" i="19"/>
  <c r="AL6" i="19"/>
  <c r="AK6" i="19"/>
  <c r="AJ6" i="19"/>
  <c r="AI6" i="19"/>
  <c r="AR5" i="19"/>
  <c r="AQ5" i="19"/>
  <c r="AP5" i="19"/>
  <c r="AO5" i="19"/>
  <c r="AN5" i="19"/>
  <c r="AM5" i="19"/>
  <c r="AL5" i="19"/>
  <c r="AK5" i="19"/>
  <c r="AJ5" i="19"/>
  <c r="AI5" i="19"/>
  <c r="AR4" i="19"/>
  <c r="AQ4" i="19"/>
  <c r="AP4" i="19"/>
  <c r="AO4" i="19"/>
  <c r="AN4" i="19"/>
  <c r="AM4" i="19"/>
  <c r="AL4" i="19"/>
  <c r="AK4" i="19"/>
  <c r="AJ4" i="19"/>
  <c r="AI4" i="19"/>
  <c r="AR3" i="19"/>
  <c r="AQ3" i="19"/>
  <c r="AP3" i="19"/>
  <c r="AO3" i="19"/>
  <c r="AN3" i="19"/>
  <c r="AM3" i="19"/>
  <c r="AL3" i="19"/>
  <c r="AK3" i="19"/>
  <c r="AJ3" i="19"/>
  <c r="AI3" i="19"/>
  <c r="AQ67" i="15"/>
  <c r="AP67" i="15"/>
  <c r="AO67" i="15"/>
  <c r="AM67" i="15"/>
  <c r="AM66" i="15"/>
  <c r="AM65" i="15"/>
  <c r="AM64" i="15"/>
  <c r="AM63" i="15"/>
  <c r="AM62" i="15"/>
  <c r="AM61" i="15"/>
  <c r="AM60" i="15"/>
  <c r="AM59" i="15"/>
  <c r="AM58" i="15"/>
  <c r="AM57" i="15"/>
  <c r="AM56" i="15"/>
  <c r="AM55" i="15"/>
  <c r="AM54" i="15"/>
  <c r="AM53" i="15"/>
  <c r="AM52" i="15"/>
  <c r="AM51" i="15"/>
  <c r="AM50" i="15"/>
  <c r="AM49" i="15"/>
  <c r="AM48" i="15"/>
  <c r="AM47" i="15"/>
  <c r="AM46" i="15"/>
  <c r="AM45" i="15"/>
  <c r="AM44" i="15"/>
  <c r="AM43" i="15"/>
  <c r="AM42" i="15"/>
  <c r="AM41" i="15"/>
  <c r="AM40" i="15"/>
  <c r="AM39" i="15"/>
  <c r="AM38" i="15"/>
  <c r="AM37" i="15"/>
  <c r="AM36" i="15"/>
  <c r="AM35" i="15"/>
  <c r="AM34" i="15"/>
  <c r="AM33" i="15"/>
  <c r="AM32" i="15"/>
  <c r="AM31" i="15"/>
  <c r="AM30" i="15"/>
  <c r="AM29" i="15"/>
  <c r="AM28" i="15"/>
  <c r="AM27" i="15"/>
  <c r="AM26" i="15"/>
  <c r="AM25" i="15"/>
  <c r="AM24" i="15"/>
  <c r="AM23" i="15"/>
  <c r="AR67" i="7"/>
  <c r="AQ67" i="7"/>
  <c r="AP67" i="7"/>
  <c r="AO67" i="7"/>
  <c r="AM67" i="7"/>
  <c r="AR66" i="7"/>
  <c r="AM66" i="7"/>
  <c r="AR65" i="7"/>
  <c r="AM65" i="7"/>
  <c r="AR64" i="7"/>
  <c r="AM64" i="7"/>
  <c r="AR63" i="7"/>
  <c r="AM63" i="7"/>
  <c r="AR62" i="7"/>
  <c r="AM62" i="7"/>
  <c r="AR61" i="7"/>
  <c r="AM61" i="7"/>
  <c r="AR60" i="7"/>
  <c r="AM60" i="7"/>
  <c r="AR59" i="7"/>
  <c r="AM59" i="7"/>
  <c r="AR58" i="7"/>
  <c r="AM58" i="7"/>
  <c r="AR57" i="7"/>
  <c r="AM57" i="7"/>
  <c r="AR56" i="7"/>
  <c r="AM56" i="7"/>
  <c r="AR55" i="7"/>
  <c r="AM55" i="7"/>
  <c r="AR54" i="7"/>
  <c r="AM54" i="7"/>
  <c r="AR53" i="7"/>
  <c r="AM53" i="7"/>
  <c r="AR52" i="7"/>
  <c r="AM52" i="7"/>
  <c r="AR51" i="7"/>
  <c r="AM51" i="7"/>
  <c r="AR50" i="7"/>
  <c r="AM50" i="7"/>
  <c r="AR49" i="7"/>
  <c r="AM49" i="7"/>
  <c r="AR48" i="7"/>
  <c r="AQ48" i="7"/>
  <c r="AP48" i="7"/>
  <c r="AO48" i="7"/>
  <c r="AM48" i="7"/>
  <c r="AR47" i="7"/>
  <c r="AQ47" i="7"/>
  <c r="AP47" i="7"/>
  <c r="AO47" i="7"/>
  <c r="AM47" i="7"/>
  <c r="AR46" i="7"/>
  <c r="AQ46" i="7"/>
  <c r="AP46" i="7"/>
  <c r="AO46" i="7"/>
  <c r="AM46" i="7"/>
  <c r="AR45" i="7"/>
  <c r="AQ45" i="7"/>
  <c r="AP45" i="7"/>
  <c r="AO45" i="7"/>
  <c r="AM45" i="7"/>
  <c r="AR44" i="7"/>
  <c r="AQ44" i="7"/>
  <c r="AP44" i="7"/>
  <c r="AO44" i="7"/>
  <c r="AM44" i="7"/>
  <c r="AR43" i="7"/>
  <c r="AQ43" i="7"/>
  <c r="AP43" i="7"/>
  <c r="AO43" i="7"/>
  <c r="AM43" i="7"/>
  <c r="AR42" i="7"/>
  <c r="AQ42" i="7"/>
  <c r="AP42" i="7"/>
  <c r="AO42" i="7"/>
  <c r="AM42" i="7"/>
  <c r="AR41" i="7"/>
  <c r="AQ41" i="7"/>
  <c r="AP41" i="7"/>
  <c r="AO41" i="7"/>
  <c r="AM41" i="7"/>
  <c r="AR40" i="7"/>
  <c r="AQ40" i="7"/>
  <c r="AP40" i="7"/>
  <c r="AO40" i="7"/>
  <c r="AM40" i="7"/>
  <c r="AR39" i="7"/>
  <c r="AQ39" i="7"/>
  <c r="AP39" i="7"/>
  <c r="AO39" i="7"/>
  <c r="AM39" i="7"/>
  <c r="AR38" i="7"/>
  <c r="AQ38" i="7"/>
  <c r="AP38" i="7"/>
  <c r="AO38" i="7"/>
  <c r="AM38" i="7"/>
  <c r="AR37" i="7"/>
  <c r="AQ37" i="7"/>
  <c r="AP37" i="7"/>
  <c r="AO37" i="7"/>
  <c r="AM37" i="7"/>
  <c r="AR36" i="7"/>
  <c r="AQ36" i="7"/>
  <c r="AP36" i="7"/>
  <c r="AO36" i="7"/>
  <c r="AM36" i="7"/>
  <c r="AR35" i="7"/>
  <c r="AQ35" i="7"/>
  <c r="AP35" i="7"/>
  <c r="AO35" i="7"/>
  <c r="AM35" i="7"/>
  <c r="AR34" i="7"/>
  <c r="AQ34" i="7"/>
  <c r="AP34" i="7"/>
  <c r="AO34" i="7"/>
  <c r="AM34" i="7"/>
  <c r="AR33" i="7"/>
  <c r="AQ33" i="7"/>
  <c r="AP33" i="7"/>
  <c r="AO33" i="7"/>
  <c r="AM33" i="7"/>
  <c r="AR32" i="7"/>
  <c r="AQ32" i="7"/>
  <c r="AP32" i="7"/>
  <c r="AO32" i="7"/>
  <c r="AM32" i="7"/>
  <c r="AR31" i="7"/>
  <c r="AQ31" i="7"/>
  <c r="AP31" i="7"/>
  <c r="AO31" i="7"/>
  <c r="AM31" i="7"/>
  <c r="AR30" i="7"/>
  <c r="AQ30" i="7"/>
  <c r="AP30" i="7"/>
  <c r="AO30" i="7"/>
  <c r="AM30" i="7"/>
  <c r="AR29" i="7"/>
  <c r="AQ29" i="7"/>
  <c r="AP29" i="7"/>
  <c r="AO29" i="7"/>
  <c r="AM29" i="7"/>
  <c r="AR28" i="7"/>
  <c r="AQ28" i="7"/>
  <c r="AP28" i="7"/>
  <c r="AO28" i="7"/>
  <c r="AM28" i="7"/>
  <c r="AR27" i="7"/>
  <c r="AQ27" i="7"/>
  <c r="AP27" i="7"/>
  <c r="AO27" i="7"/>
  <c r="AM27" i="7"/>
  <c r="AR26" i="7"/>
  <c r="AQ26" i="7"/>
  <c r="AP26" i="7"/>
  <c r="AO26" i="7"/>
  <c r="AM26" i="7"/>
  <c r="AR25" i="7"/>
  <c r="AQ25" i="7"/>
  <c r="AP25" i="7"/>
  <c r="AO25" i="7"/>
  <c r="AM25" i="7"/>
  <c r="AR24" i="7"/>
  <c r="AQ24" i="7"/>
  <c r="AP24" i="7"/>
  <c r="AO24" i="7"/>
  <c r="AM24" i="7"/>
  <c r="AM23" i="7"/>
  <c r="AR12" i="7"/>
  <c r="AQ12" i="7"/>
  <c r="AP12" i="7"/>
  <c r="AO12" i="7"/>
  <c r="AN12" i="7"/>
  <c r="AM12" i="7"/>
  <c r="AL12" i="7"/>
  <c r="AK12" i="7"/>
  <c r="AJ12" i="7"/>
  <c r="AI12" i="7"/>
  <c r="AR11" i="7"/>
  <c r="AQ11" i="7"/>
  <c r="AP11" i="7"/>
  <c r="AO11" i="7"/>
  <c r="AN11" i="7"/>
  <c r="AM11" i="7"/>
  <c r="AL11" i="7"/>
  <c r="AK11" i="7"/>
  <c r="AJ11" i="7"/>
  <c r="AI11" i="7"/>
  <c r="AR10" i="7"/>
  <c r="AQ10" i="7"/>
  <c r="AP10" i="7"/>
  <c r="AO10" i="7"/>
  <c r="AN10" i="7"/>
  <c r="AM10" i="7"/>
  <c r="AL10" i="7"/>
  <c r="AK10" i="7"/>
  <c r="AJ10" i="7"/>
  <c r="AI10" i="7"/>
  <c r="AR9" i="7"/>
  <c r="AQ9" i="7"/>
  <c r="AP9" i="7"/>
  <c r="AO9" i="7"/>
  <c r="AN9" i="7"/>
  <c r="AM9" i="7"/>
  <c r="AL9" i="7"/>
  <c r="AK9" i="7"/>
  <c r="AJ9" i="7"/>
  <c r="AI9" i="7"/>
  <c r="AR8" i="7"/>
  <c r="AQ8" i="7"/>
  <c r="AP8" i="7"/>
  <c r="AO8" i="7"/>
  <c r="AN8" i="7"/>
  <c r="AM8" i="7"/>
  <c r="AL8" i="7"/>
  <c r="AK8" i="7"/>
  <c r="AJ8" i="7"/>
  <c r="AI8" i="7"/>
  <c r="AR7" i="7"/>
  <c r="AQ7" i="7"/>
  <c r="AP7" i="7"/>
  <c r="AO7" i="7"/>
  <c r="AN7" i="7"/>
  <c r="AM7" i="7"/>
  <c r="AL7" i="7"/>
  <c r="AK7" i="7"/>
  <c r="AJ7" i="7"/>
  <c r="AI7" i="7"/>
  <c r="AR6" i="7"/>
  <c r="AQ6" i="7"/>
  <c r="AP6" i="7"/>
  <c r="AO6" i="7"/>
  <c r="AN6" i="7"/>
  <c r="AM6" i="7"/>
  <c r="AL6" i="7"/>
  <c r="AK6" i="7"/>
  <c r="AJ6" i="7"/>
  <c r="AI6" i="7"/>
  <c r="AR5" i="7"/>
  <c r="AQ5" i="7"/>
  <c r="AP5" i="7"/>
  <c r="AO5" i="7"/>
  <c r="AN5" i="7"/>
  <c r="AM5" i="7"/>
  <c r="AL5" i="7"/>
  <c r="AK5" i="7"/>
  <c r="AJ5" i="7"/>
  <c r="AI5" i="7"/>
  <c r="AR4" i="7"/>
  <c r="AQ4" i="7"/>
  <c r="AP4" i="7"/>
  <c r="AO4" i="7"/>
  <c r="AN4" i="7"/>
  <c r="AM4" i="7"/>
  <c r="AL4" i="7"/>
  <c r="AK4" i="7"/>
  <c r="AJ4" i="7"/>
  <c r="AI4" i="7"/>
  <c r="AR3" i="7"/>
  <c r="AQ3" i="7"/>
  <c r="AP3" i="7"/>
  <c r="AO3" i="7"/>
  <c r="AN3" i="7"/>
  <c r="AM3" i="7"/>
  <c r="AL3" i="7"/>
  <c r="AK3" i="7"/>
  <c r="AJ3" i="7"/>
  <c r="AI3" i="7"/>
  <c r="AM67" i="6"/>
  <c r="AM66" i="6"/>
  <c r="AM65" i="6"/>
  <c r="AM64" i="6"/>
  <c r="AM63" i="6"/>
  <c r="AM62" i="6"/>
  <c r="AM61" i="6"/>
  <c r="AM60" i="6"/>
  <c r="AM59" i="6"/>
  <c r="AM58" i="6"/>
  <c r="AM57" i="6"/>
  <c r="AM56" i="6"/>
  <c r="AM55" i="6"/>
  <c r="AM54" i="6"/>
  <c r="AM52" i="6"/>
  <c r="AM51" i="6"/>
  <c r="AM50" i="6"/>
  <c r="AM49" i="6"/>
  <c r="AM48" i="6"/>
  <c r="AM47" i="6"/>
  <c r="AM46" i="6"/>
  <c r="AM45" i="6"/>
  <c r="AM44" i="6"/>
  <c r="AM43" i="6"/>
  <c r="AM42" i="6"/>
  <c r="AM41" i="6"/>
  <c r="AM40" i="6"/>
  <c r="AM39" i="6"/>
  <c r="AM38" i="6"/>
  <c r="AK38" i="6"/>
  <c r="AJ38" i="6"/>
  <c r="AI38" i="6"/>
  <c r="AM37" i="6"/>
  <c r="AK37" i="6"/>
  <c r="AJ37" i="6"/>
  <c r="AI37" i="6"/>
  <c r="AM36" i="6"/>
  <c r="AK36" i="6"/>
  <c r="AJ36" i="6"/>
  <c r="AI36" i="6"/>
  <c r="AM35" i="6"/>
  <c r="AK35" i="6"/>
  <c r="AJ35" i="6"/>
  <c r="AI35" i="6"/>
  <c r="AM34" i="6"/>
  <c r="AK34" i="6"/>
  <c r="AJ34" i="6"/>
  <c r="AI34" i="6"/>
  <c r="AM33" i="6"/>
  <c r="AK33" i="6"/>
  <c r="AJ33" i="6"/>
  <c r="AI33" i="6"/>
  <c r="AM32" i="6"/>
  <c r="AK32" i="6"/>
  <c r="AJ32" i="6"/>
  <c r="AI32" i="6"/>
  <c r="AM31" i="6"/>
  <c r="AK31" i="6"/>
  <c r="AJ31" i="6"/>
  <c r="AI31" i="6"/>
  <c r="AM30" i="6"/>
  <c r="AK30" i="6"/>
  <c r="AJ30" i="6"/>
  <c r="AI30" i="6"/>
  <c r="AM29" i="6"/>
  <c r="AK29" i="6"/>
  <c r="AJ29" i="6"/>
  <c r="AI29" i="6"/>
  <c r="AM28" i="6"/>
  <c r="AK28" i="6"/>
  <c r="AJ28" i="6"/>
  <c r="AI28" i="6"/>
  <c r="AM27" i="6"/>
  <c r="AK27" i="6"/>
  <c r="AJ27" i="6"/>
  <c r="AI27" i="6"/>
  <c r="AM26" i="6"/>
  <c r="AK26" i="6"/>
  <c r="AJ26" i="6"/>
  <c r="AI26" i="6"/>
  <c r="AM25" i="6"/>
  <c r="AK25" i="6"/>
  <c r="AJ25" i="6"/>
  <c r="AI25" i="6"/>
  <c r="AM24" i="6"/>
  <c r="AK24" i="6"/>
  <c r="AJ24" i="6"/>
  <c r="AI24" i="6"/>
  <c r="AM23" i="6"/>
  <c r="AK23" i="6"/>
  <c r="AJ23" i="6"/>
  <c r="AI23" i="6"/>
  <c r="AM22" i="6"/>
  <c r="AK22" i="6"/>
  <c r="AJ22" i="6"/>
  <c r="AI22" i="6"/>
  <c r="AR21" i="6"/>
  <c r="AQ21" i="6"/>
  <c r="AP21" i="6"/>
  <c r="AO21" i="6"/>
  <c r="AN21" i="6"/>
  <c r="AM21" i="6"/>
  <c r="AL21" i="6"/>
  <c r="AK21" i="6"/>
  <c r="AJ21" i="6"/>
  <c r="AI21" i="6"/>
  <c r="AR20" i="6"/>
  <c r="AQ20" i="6"/>
  <c r="AP20" i="6"/>
  <c r="AO20" i="6"/>
  <c r="AN20" i="6"/>
  <c r="AM20" i="6"/>
  <c r="AL20" i="6"/>
  <c r="AK20" i="6"/>
  <c r="AJ20" i="6"/>
  <c r="AI20" i="6"/>
  <c r="AR19" i="6"/>
  <c r="AQ19" i="6"/>
  <c r="AP19" i="6"/>
  <c r="AO19" i="6"/>
  <c r="AN19" i="6"/>
  <c r="AM19" i="6"/>
  <c r="AL19" i="6"/>
  <c r="AK19" i="6"/>
  <c r="AJ19" i="6"/>
  <c r="AI19" i="6"/>
  <c r="AR18" i="6"/>
  <c r="AQ18" i="6"/>
  <c r="AP18" i="6"/>
  <c r="AO18" i="6"/>
  <c r="AN18" i="6"/>
  <c r="AM18" i="6"/>
  <c r="AL18" i="6"/>
  <c r="AK18" i="6"/>
  <c r="AJ18" i="6"/>
  <c r="AI18" i="6"/>
  <c r="AR17" i="6"/>
  <c r="AQ17" i="6"/>
  <c r="AP17" i="6"/>
  <c r="AO17" i="6"/>
  <c r="AN17" i="6"/>
  <c r="AM17" i="6"/>
  <c r="AL17" i="6"/>
  <c r="AK17" i="6"/>
  <c r="AJ17" i="6"/>
  <c r="AI17" i="6"/>
  <c r="AR16" i="6"/>
  <c r="AQ16" i="6"/>
  <c r="AP16" i="6"/>
  <c r="AO16" i="6"/>
  <c r="AN16" i="6"/>
  <c r="AM16" i="6"/>
  <c r="AL16" i="6"/>
  <c r="AK16" i="6"/>
  <c r="AJ16" i="6"/>
  <c r="AI16" i="6"/>
  <c r="AR15" i="6"/>
  <c r="AQ15" i="6"/>
  <c r="AP15" i="6"/>
  <c r="AO15" i="6"/>
  <c r="AN15" i="6"/>
  <c r="AM15" i="6"/>
  <c r="AL15" i="6"/>
  <c r="AK15" i="6"/>
  <c r="AJ15" i="6"/>
  <c r="AI15" i="6"/>
  <c r="AR14" i="6"/>
  <c r="AQ14" i="6"/>
  <c r="AP14" i="6"/>
  <c r="AO14" i="6"/>
  <c r="AN14" i="6"/>
  <c r="AM14" i="6"/>
  <c r="AL14" i="6"/>
  <c r="AK14" i="6"/>
  <c r="AJ14" i="6"/>
  <c r="AI14" i="6"/>
  <c r="AR13" i="6"/>
  <c r="AQ13" i="6"/>
  <c r="AP13" i="6"/>
  <c r="AO13" i="6"/>
  <c r="AN13" i="6"/>
  <c r="AM13" i="6"/>
  <c r="AL13" i="6"/>
  <c r="AK13" i="6"/>
  <c r="AJ13" i="6"/>
  <c r="AI13" i="6"/>
  <c r="AR12" i="6"/>
  <c r="AQ12" i="6"/>
  <c r="AP12" i="6"/>
  <c r="AO12" i="6"/>
  <c r="AN12" i="6"/>
  <c r="AM12" i="6"/>
  <c r="AL12" i="6"/>
  <c r="AK12" i="6"/>
  <c r="AJ12" i="6"/>
  <c r="AI12" i="6"/>
  <c r="AR11" i="6"/>
  <c r="AQ11" i="6"/>
  <c r="AP11" i="6"/>
  <c r="AO11" i="6"/>
  <c r="AN11" i="6"/>
  <c r="AM11" i="6"/>
  <c r="AL11" i="6"/>
  <c r="AK11" i="6"/>
  <c r="AJ11" i="6"/>
  <c r="AI11" i="6"/>
  <c r="AR10" i="6"/>
  <c r="AQ10" i="6"/>
  <c r="AP10" i="6"/>
  <c r="AO10" i="6"/>
  <c r="AN10" i="6"/>
  <c r="AM10" i="6"/>
  <c r="AL10" i="6"/>
  <c r="AK10" i="6"/>
  <c r="AJ10" i="6"/>
  <c r="AI10" i="6"/>
  <c r="AR9" i="6"/>
  <c r="AQ9" i="6"/>
  <c r="AP9" i="6"/>
  <c r="AO9" i="6"/>
  <c r="AN9" i="6"/>
  <c r="AM9" i="6"/>
  <c r="AL9" i="6"/>
  <c r="AK9" i="6"/>
  <c r="AJ9" i="6"/>
  <c r="AI9" i="6"/>
  <c r="AR8" i="6"/>
  <c r="AQ8" i="6"/>
  <c r="AP8" i="6"/>
  <c r="AO8" i="6"/>
  <c r="AN8" i="6"/>
  <c r="AM8" i="6"/>
  <c r="AL8" i="6"/>
  <c r="AK8" i="6"/>
  <c r="AJ8" i="6"/>
  <c r="AI8" i="6"/>
  <c r="AR7" i="6"/>
  <c r="AQ7" i="6"/>
  <c r="AP7" i="6"/>
  <c r="AO7" i="6"/>
  <c r="AN7" i="6"/>
  <c r="AM7" i="6"/>
  <c r="AL7" i="6"/>
  <c r="AK7" i="6"/>
  <c r="AJ7" i="6"/>
  <c r="AI7" i="6"/>
  <c r="AR6" i="6"/>
  <c r="AQ6" i="6"/>
  <c r="AP6" i="6"/>
  <c r="AO6" i="6"/>
  <c r="AN6" i="6"/>
  <c r="AM6" i="6"/>
  <c r="AL6" i="6"/>
  <c r="AK6" i="6"/>
  <c r="AJ6" i="6"/>
  <c r="AI6" i="6"/>
  <c r="AR5" i="6"/>
  <c r="AQ5" i="6"/>
  <c r="AP5" i="6"/>
  <c r="AO5" i="6"/>
  <c r="AN5" i="6"/>
  <c r="AM5" i="6"/>
  <c r="AL5" i="6"/>
  <c r="AK5" i="6"/>
  <c r="AJ5" i="6"/>
  <c r="AI5" i="6"/>
  <c r="AR4" i="6"/>
  <c r="AQ4" i="6"/>
  <c r="AP4" i="6"/>
  <c r="AO4" i="6"/>
  <c r="AN4" i="6"/>
  <c r="AM4" i="6"/>
  <c r="AL4" i="6"/>
  <c r="AK4" i="6"/>
  <c r="AJ4" i="6"/>
  <c r="AI4" i="6"/>
  <c r="AR3" i="6"/>
  <c r="AQ3" i="6"/>
  <c r="AP3" i="6"/>
  <c r="AO3" i="6"/>
  <c r="AN3" i="6"/>
  <c r="AM3" i="6"/>
  <c r="AL3" i="6"/>
  <c r="AK3" i="6"/>
  <c r="AJ3" i="6"/>
  <c r="AI3" i="6"/>
  <c r="AQ67" i="16"/>
  <c r="AP67" i="16"/>
  <c r="AO67" i="16"/>
  <c r="AM67" i="16"/>
  <c r="AM66" i="16"/>
  <c r="AM65" i="16"/>
  <c r="AM64" i="16"/>
  <c r="AM63" i="16"/>
  <c r="AM62" i="16"/>
  <c r="AM61" i="16"/>
  <c r="AM60" i="16"/>
  <c r="AM59" i="16"/>
  <c r="AM58" i="16"/>
  <c r="AM57" i="16"/>
  <c r="AM56" i="16"/>
  <c r="AM55" i="16"/>
  <c r="AM54" i="16"/>
  <c r="AM53" i="16"/>
  <c r="AM52" i="16"/>
  <c r="AM51" i="16"/>
  <c r="AM50" i="16"/>
  <c r="AM49" i="16"/>
  <c r="AM48" i="16"/>
  <c r="AM47" i="16"/>
  <c r="AM46" i="16"/>
  <c r="AM45" i="16"/>
  <c r="AM44" i="16"/>
  <c r="AM43" i="16"/>
  <c r="AM42" i="16"/>
  <c r="AM41" i="16"/>
  <c r="AM40" i="16"/>
  <c r="AM39" i="16"/>
  <c r="AM38" i="16"/>
  <c r="AM37" i="16"/>
  <c r="AM36" i="16"/>
  <c r="AM35" i="16"/>
  <c r="AM34" i="16"/>
  <c r="AM33" i="16"/>
  <c r="AM32" i="16"/>
  <c r="AM31" i="16"/>
  <c r="AM30" i="16"/>
  <c r="AM29" i="16"/>
  <c r="AM28" i="16"/>
  <c r="AM27" i="16"/>
  <c r="AM26" i="16"/>
  <c r="AM25" i="16"/>
  <c r="AM24" i="16"/>
  <c r="AM23" i="16"/>
  <c r="AQ67" i="18"/>
  <c r="AP67" i="18"/>
  <c r="AO67" i="18"/>
  <c r="AM67" i="18"/>
  <c r="AM66" i="18"/>
  <c r="AM65" i="18"/>
  <c r="AM64" i="18"/>
  <c r="AM63" i="18"/>
  <c r="AM62" i="18"/>
  <c r="AM61" i="18"/>
  <c r="AM60" i="18"/>
  <c r="AM59" i="18"/>
  <c r="AM58" i="18"/>
  <c r="AM57" i="18"/>
  <c r="AM56" i="18"/>
  <c r="AM55" i="18"/>
  <c r="AM54" i="18"/>
  <c r="AM53" i="18"/>
  <c r="AM52" i="18"/>
  <c r="AM51" i="18"/>
  <c r="AM50" i="18"/>
  <c r="AM49" i="18"/>
  <c r="AM48" i="18"/>
  <c r="AR44" i="18"/>
  <c r="AQ44" i="18"/>
  <c r="AP44" i="18"/>
  <c r="AO44" i="18"/>
  <c r="AN44" i="18"/>
  <c r="AM44" i="18"/>
  <c r="AL44" i="18"/>
  <c r="AK44" i="18"/>
  <c r="AJ44" i="18"/>
  <c r="AI44" i="18"/>
  <c r="AR43" i="18"/>
  <c r="AQ43" i="18"/>
  <c r="AP43" i="18"/>
  <c r="AO43" i="18"/>
  <c r="AN43" i="18"/>
  <c r="AM43" i="18"/>
  <c r="AL43" i="18"/>
  <c r="AK43" i="18"/>
  <c r="AJ43" i="18"/>
  <c r="AI43" i="18"/>
  <c r="AR42" i="18"/>
  <c r="AQ42" i="18"/>
  <c r="AP42" i="18"/>
  <c r="AO42" i="18"/>
  <c r="AN42" i="18"/>
  <c r="AM42" i="18"/>
  <c r="AL42" i="18"/>
  <c r="AK42" i="18"/>
  <c r="AJ42" i="18"/>
  <c r="AI42" i="18"/>
  <c r="AR41" i="18"/>
  <c r="AQ41" i="18"/>
  <c r="AP41" i="18"/>
  <c r="AO41" i="18"/>
  <c r="AN41" i="18"/>
  <c r="AM41" i="18"/>
  <c r="AL41" i="18"/>
  <c r="AK41" i="18"/>
  <c r="AJ41" i="18"/>
  <c r="AI41" i="18"/>
  <c r="AR40" i="18"/>
  <c r="AQ40" i="18"/>
  <c r="AP40" i="18"/>
  <c r="AO40" i="18"/>
  <c r="AN40" i="18"/>
  <c r="AM40" i="18"/>
  <c r="AL40" i="18"/>
  <c r="AK40" i="18"/>
  <c r="AJ40" i="18"/>
  <c r="AI40" i="18"/>
  <c r="AR39" i="18"/>
  <c r="AQ39" i="18"/>
  <c r="AP39" i="18"/>
  <c r="AO39" i="18"/>
  <c r="AN39" i="18"/>
  <c r="AM39" i="18"/>
  <c r="AL39" i="18"/>
  <c r="AK39" i="18"/>
  <c r="AJ39" i="18"/>
  <c r="AI39" i="18"/>
  <c r="AR38" i="18"/>
  <c r="AQ38" i="18"/>
  <c r="AP38" i="18"/>
  <c r="AO38" i="18"/>
  <c r="AN38" i="18"/>
  <c r="AM38" i="18"/>
  <c r="AL38" i="18"/>
  <c r="AK38" i="18"/>
  <c r="AJ38" i="18"/>
  <c r="AI38" i="18"/>
  <c r="AR37" i="18"/>
  <c r="AQ37" i="18"/>
  <c r="AP37" i="18"/>
  <c r="AO37" i="18"/>
  <c r="AN37" i="18"/>
  <c r="AM37" i="18"/>
  <c r="AL37" i="18"/>
  <c r="AK37" i="18"/>
  <c r="AJ37" i="18"/>
  <c r="AI37" i="18"/>
  <c r="AR36" i="18"/>
  <c r="AQ36" i="18"/>
  <c r="AP36" i="18"/>
  <c r="AO36" i="18"/>
  <c r="AN36" i="18"/>
  <c r="AM36" i="18"/>
  <c r="AL36" i="18"/>
  <c r="AK36" i="18"/>
  <c r="AJ36" i="18"/>
  <c r="AI36" i="18"/>
  <c r="AR35" i="18"/>
  <c r="AQ35" i="18"/>
  <c r="AP35" i="18"/>
  <c r="AO35" i="18"/>
  <c r="AN35" i="18"/>
  <c r="AM35" i="18"/>
  <c r="AL35" i="18"/>
  <c r="AK35" i="18"/>
  <c r="AJ35" i="18"/>
  <c r="AI35" i="18"/>
  <c r="AR34" i="18"/>
  <c r="AQ34" i="18"/>
  <c r="AP34" i="18"/>
  <c r="AO34" i="18"/>
  <c r="AN34" i="18"/>
  <c r="AM34" i="18"/>
  <c r="AL34" i="18"/>
  <c r="AK34" i="18"/>
  <c r="AJ34" i="18"/>
  <c r="AI34" i="18"/>
  <c r="AR33" i="18"/>
  <c r="AQ33" i="18"/>
  <c r="AP33" i="18"/>
  <c r="AO33" i="18"/>
  <c r="AN33" i="18"/>
  <c r="AM33" i="18"/>
  <c r="AL33" i="18"/>
  <c r="AK33" i="18"/>
  <c r="AJ33" i="18"/>
  <c r="AI33" i="18"/>
  <c r="AR32" i="18"/>
  <c r="AQ32" i="18"/>
  <c r="AP32" i="18"/>
  <c r="AO32" i="18"/>
  <c r="AN32" i="18"/>
  <c r="AM32" i="18"/>
  <c r="AL32" i="18"/>
  <c r="AK32" i="18"/>
  <c r="AJ32" i="18"/>
  <c r="AI32" i="18"/>
  <c r="AR31" i="18"/>
  <c r="AQ31" i="18"/>
  <c r="AP31" i="18"/>
  <c r="AO31" i="18"/>
  <c r="AN31" i="18"/>
  <c r="AM31" i="18"/>
  <c r="AL31" i="18"/>
  <c r="AK31" i="18"/>
  <c r="AJ31" i="18"/>
  <c r="AI31" i="18"/>
  <c r="AR30" i="18"/>
  <c r="AQ30" i="18"/>
  <c r="AP30" i="18"/>
  <c r="AO30" i="18"/>
  <c r="AN30" i="18"/>
  <c r="AM30" i="18"/>
  <c r="AL30" i="18"/>
  <c r="AK30" i="18"/>
  <c r="AJ30" i="18"/>
  <c r="AI30" i="18"/>
  <c r="AR29" i="18"/>
  <c r="AQ29" i="18"/>
  <c r="AP29" i="18"/>
  <c r="AO29" i="18"/>
  <c r="AN29" i="18"/>
  <c r="AM29" i="18"/>
  <c r="AL29" i="18"/>
  <c r="AK29" i="18"/>
  <c r="AJ29" i="18"/>
  <c r="AI29" i="18"/>
  <c r="AR28" i="18"/>
  <c r="AQ28" i="18"/>
  <c r="AP28" i="18"/>
  <c r="AO28" i="18"/>
  <c r="AN28" i="18"/>
  <c r="AM28" i="18"/>
  <c r="AL28" i="18"/>
  <c r="AK28" i="18"/>
  <c r="AJ28" i="18"/>
  <c r="AI28" i="18"/>
  <c r="AR27" i="18"/>
  <c r="AQ27" i="18"/>
  <c r="AP27" i="18"/>
  <c r="AO27" i="18"/>
  <c r="AN27" i="18"/>
  <c r="AM27" i="18"/>
  <c r="AL27" i="18"/>
  <c r="AK27" i="18"/>
  <c r="AJ27" i="18"/>
  <c r="AI27" i="18"/>
  <c r="AR26" i="18"/>
  <c r="AQ26" i="18"/>
  <c r="AP26" i="18"/>
  <c r="AO26" i="18"/>
  <c r="AN26" i="18"/>
  <c r="AM26" i="18"/>
  <c r="AL26" i="18"/>
  <c r="AK26" i="18"/>
  <c r="AJ26" i="18"/>
  <c r="AI26" i="18"/>
  <c r="AR25" i="18"/>
  <c r="AQ25" i="18"/>
  <c r="AP25" i="18"/>
  <c r="AO25" i="18"/>
  <c r="AN25" i="18"/>
  <c r="AM25" i="18"/>
  <c r="AL25" i="18"/>
  <c r="AK25" i="18"/>
  <c r="AJ25" i="18"/>
  <c r="AI25" i="18"/>
  <c r="AR24" i="18"/>
  <c r="AQ24" i="18"/>
  <c r="AP24" i="18"/>
  <c r="AO24" i="18"/>
  <c r="AN24" i="18"/>
  <c r="AM24" i="18"/>
  <c r="AL24" i="18"/>
  <c r="AK24" i="18"/>
  <c r="AJ24" i="18"/>
  <c r="AI24" i="18"/>
  <c r="AR23" i="18"/>
  <c r="AQ23" i="18"/>
  <c r="AP23" i="18"/>
  <c r="AO23" i="18"/>
  <c r="AN23" i="18"/>
  <c r="AM23" i="18"/>
  <c r="AL23" i="18"/>
  <c r="AK23" i="18"/>
  <c r="AJ23" i="18"/>
  <c r="AI23" i="18"/>
  <c r="AR22" i="18"/>
  <c r="AQ22" i="18"/>
  <c r="AP22" i="18"/>
  <c r="AO22" i="18"/>
  <c r="AN22" i="18"/>
  <c r="AM22" i="18"/>
  <c r="AL22" i="18"/>
  <c r="AK22" i="18"/>
  <c r="AJ22" i="18"/>
  <c r="AI22" i="18"/>
  <c r="AR21" i="18"/>
  <c r="AQ21" i="18"/>
  <c r="AP21" i="18"/>
  <c r="AO21" i="18"/>
  <c r="AN21" i="18"/>
  <c r="AM21" i="18"/>
  <c r="AL21" i="18"/>
  <c r="AK21" i="18"/>
  <c r="AJ21" i="18"/>
  <c r="AI21" i="18"/>
  <c r="AR20" i="18"/>
  <c r="AQ20" i="18"/>
  <c r="AP20" i="18"/>
  <c r="AO20" i="18"/>
  <c r="AN20" i="18"/>
  <c r="AM20" i="18"/>
  <c r="AL20" i="18"/>
  <c r="AK20" i="18"/>
  <c r="AJ20" i="18"/>
  <c r="AI20" i="18"/>
  <c r="AR19" i="18"/>
  <c r="AQ19" i="18"/>
  <c r="AP19" i="18"/>
  <c r="AO19" i="18"/>
  <c r="AN19" i="18"/>
  <c r="AM19" i="18"/>
  <c r="AL19" i="18"/>
  <c r="AK19" i="18"/>
  <c r="AJ19" i="18"/>
  <c r="AI19" i="18"/>
  <c r="AR18" i="18"/>
  <c r="AQ18" i="18"/>
  <c r="AP18" i="18"/>
  <c r="AO18" i="18"/>
  <c r="AN18" i="18"/>
  <c r="AM18" i="18"/>
  <c r="AL18" i="18"/>
  <c r="AK18" i="18"/>
  <c r="AJ18" i="18"/>
  <c r="AI18" i="18"/>
  <c r="AR17" i="18"/>
  <c r="AQ17" i="18"/>
  <c r="AP17" i="18"/>
  <c r="AO17" i="18"/>
  <c r="AN17" i="18"/>
  <c r="AM17" i="18"/>
  <c r="AL17" i="18"/>
  <c r="AK17" i="18"/>
  <c r="AJ17" i="18"/>
  <c r="AI17" i="18"/>
  <c r="AR16" i="18"/>
  <c r="AQ16" i="18"/>
  <c r="AP16" i="18"/>
  <c r="AO16" i="18"/>
  <c r="AN16" i="18"/>
  <c r="AM16" i="18"/>
  <c r="AL16" i="18"/>
  <c r="AK16" i="18"/>
  <c r="AJ16" i="18"/>
  <c r="AI16" i="18"/>
  <c r="AR15" i="18"/>
  <c r="AQ15" i="18"/>
  <c r="AP15" i="18"/>
  <c r="AO15" i="18"/>
  <c r="AN15" i="18"/>
  <c r="AM15" i="18"/>
  <c r="AL15" i="18"/>
  <c r="AK15" i="18"/>
  <c r="AJ15" i="18"/>
  <c r="AI15" i="18"/>
  <c r="AR14" i="18"/>
  <c r="AQ14" i="18"/>
  <c r="AP14" i="18"/>
  <c r="AO14" i="18"/>
  <c r="AN14" i="18"/>
  <c r="AM14" i="18"/>
  <c r="AL14" i="18"/>
  <c r="AK14" i="18"/>
  <c r="AJ14" i="18"/>
  <c r="AI14" i="18"/>
  <c r="AR13" i="18"/>
  <c r="AQ13" i="18"/>
  <c r="AP13" i="18"/>
  <c r="AO13" i="18"/>
  <c r="AN13" i="18"/>
  <c r="AM13" i="18"/>
  <c r="AL13" i="18"/>
  <c r="AK13" i="18"/>
  <c r="AJ13" i="18"/>
  <c r="AI13" i="18"/>
  <c r="AR12" i="18"/>
  <c r="AQ12" i="18"/>
  <c r="AP12" i="18"/>
  <c r="AO12" i="18"/>
  <c r="AN12" i="18"/>
  <c r="AM12" i="18"/>
  <c r="AL12" i="18"/>
  <c r="AK12" i="18"/>
  <c r="AJ12" i="18"/>
  <c r="AI12" i="18"/>
  <c r="AR11" i="18"/>
  <c r="AQ11" i="18"/>
  <c r="AP11" i="18"/>
  <c r="AO11" i="18"/>
  <c r="AN11" i="18"/>
  <c r="AM11" i="18"/>
  <c r="AL11" i="18"/>
  <c r="AK11" i="18"/>
  <c r="AJ11" i="18"/>
  <c r="AI11" i="18"/>
  <c r="AR10" i="18"/>
  <c r="AQ10" i="18"/>
  <c r="AP10" i="18"/>
  <c r="AO10" i="18"/>
  <c r="AN10" i="18"/>
  <c r="AM10" i="18"/>
  <c r="AL10" i="18"/>
  <c r="AK10" i="18"/>
  <c r="AJ10" i="18"/>
  <c r="AI10" i="18"/>
  <c r="AR9" i="18"/>
  <c r="AQ9" i="18"/>
  <c r="AP9" i="18"/>
  <c r="AO9" i="18"/>
  <c r="AN9" i="18"/>
  <c r="AM9" i="18"/>
  <c r="AL9" i="18"/>
  <c r="AK9" i="18"/>
  <c r="AJ9" i="18"/>
  <c r="AI9" i="18"/>
  <c r="AR8" i="18"/>
  <c r="AQ8" i="18"/>
  <c r="AP8" i="18"/>
  <c r="AO8" i="18"/>
  <c r="AN8" i="18"/>
  <c r="AM8" i="18"/>
  <c r="AL8" i="18"/>
  <c r="AK8" i="18"/>
  <c r="AJ8" i="18"/>
  <c r="AI8" i="18"/>
  <c r="AR7" i="18"/>
  <c r="AQ7" i="18"/>
  <c r="AP7" i="18"/>
  <c r="AO7" i="18"/>
  <c r="AN7" i="18"/>
  <c r="AM7" i="18"/>
  <c r="AL7" i="18"/>
  <c r="AK7" i="18"/>
  <c r="AJ7" i="18"/>
  <c r="AI7" i="18"/>
  <c r="AR6" i="18"/>
  <c r="AQ6" i="18"/>
  <c r="AP6" i="18"/>
  <c r="AO6" i="18"/>
  <c r="AN6" i="18"/>
  <c r="AM6" i="18"/>
  <c r="AL6" i="18"/>
  <c r="AK6" i="18"/>
  <c r="AJ6" i="18"/>
  <c r="AI6" i="18"/>
  <c r="AR5" i="18"/>
  <c r="AQ5" i="18"/>
  <c r="AP5" i="18"/>
  <c r="AO5" i="18"/>
  <c r="AN5" i="18"/>
  <c r="AM5" i="18"/>
  <c r="AL5" i="18"/>
  <c r="AK5" i="18"/>
  <c r="AJ5" i="18"/>
  <c r="AI5" i="18"/>
  <c r="AR4" i="18"/>
  <c r="AQ4" i="18"/>
  <c r="AP4" i="18"/>
  <c r="AO4" i="18"/>
  <c r="AN4" i="18"/>
  <c r="AM4" i="18"/>
  <c r="AL4" i="18"/>
  <c r="AK4" i="18"/>
  <c r="AJ4" i="18"/>
  <c r="AI4" i="18"/>
  <c r="AR3" i="18"/>
  <c r="AQ3" i="18"/>
  <c r="AP3" i="18"/>
  <c r="AO3" i="18"/>
  <c r="AN3" i="18"/>
  <c r="AM3" i="18"/>
  <c r="AL3" i="18"/>
  <c r="AK3" i="18"/>
  <c r="AJ3" i="18"/>
  <c r="AI3" i="18"/>
  <c r="AR67" i="10"/>
  <c r="AM67" i="10"/>
  <c r="AR66" i="10"/>
  <c r="AM66" i="10"/>
  <c r="AR65" i="10"/>
  <c r="AM65" i="10"/>
  <c r="AR64" i="10"/>
  <c r="AM64" i="10"/>
  <c r="AR63" i="10"/>
  <c r="AM63" i="10"/>
  <c r="AR62" i="10"/>
  <c r="AM62" i="10"/>
  <c r="AR61" i="10"/>
  <c r="AM61" i="10"/>
  <c r="AR60" i="10"/>
  <c r="AM60" i="10"/>
  <c r="AR59" i="10"/>
  <c r="AM59" i="10"/>
  <c r="AR58" i="10"/>
  <c r="AM58" i="10"/>
  <c r="AR57" i="10"/>
  <c r="AM57" i="10"/>
  <c r="AR56" i="10"/>
  <c r="AM56" i="10"/>
  <c r="AR55" i="10"/>
  <c r="AM55" i="10"/>
  <c r="AR54" i="10"/>
  <c r="AM54" i="10"/>
  <c r="AR53" i="10"/>
  <c r="AM53" i="10"/>
  <c r="AR52" i="10"/>
  <c r="AM52" i="10"/>
  <c r="AR51" i="10"/>
  <c r="AM51" i="10"/>
  <c r="AR50" i="10"/>
  <c r="AM50" i="10"/>
  <c r="AR49" i="10"/>
  <c r="AM49" i="10"/>
  <c r="AR48" i="10"/>
  <c r="AQ48" i="10"/>
  <c r="AP48" i="10"/>
  <c r="AO48" i="10"/>
  <c r="AM48" i="10"/>
  <c r="AR47" i="10"/>
  <c r="AQ47" i="10"/>
  <c r="AP47" i="10"/>
  <c r="AO47" i="10"/>
  <c r="AM47" i="10"/>
  <c r="AR46" i="10"/>
  <c r="AQ46" i="10"/>
  <c r="AP46" i="10"/>
  <c r="AO46" i="10"/>
  <c r="AM46" i="10"/>
  <c r="AR45" i="10"/>
  <c r="AQ45" i="10"/>
  <c r="AP45" i="10"/>
  <c r="AO45" i="10"/>
  <c r="AM45" i="10"/>
  <c r="AR44" i="10"/>
  <c r="AQ44" i="10"/>
  <c r="AP44" i="10"/>
  <c r="AO44" i="10"/>
  <c r="AM44" i="10"/>
  <c r="AR43" i="10"/>
  <c r="AQ43" i="10"/>
  <c r="AP43" i="10"/>
  <c r="AO43" i="10"/>
  <c r="AM43" i="10"/>
  <c r="AR42" i="10"/>
  <c r="AQ42" i="10"/>
  <c r="AP42" i="10"/>
  <c r="AO42" i="10"/>
  <c r="AM42" i="10"/>
  <c r="AR41" i="10"/>
  <c r="AQ41" i="10"/>
  <c r="AP41" i="10"/>
  <c r="AO41" i="10"/>
  <c r="AM41" i="10"/>
  <c r="AR40" i="10"/>
  <c r="AQ40" i="10"/>
  <c r="AP40" i="10"/>
  <c r="AO40" i="10"/>
  <c r="AM40" i="10"/>
  <c r="AR39" i="10"/>
  <c r="AQ39" i="10"/>
  <c r="AP39" i="10"/>
  <c r="AO39" i="10"/>
  <c r="AM39" i="10"/>
  <c r="AR38" i="10"/>
  <c r="AQ38" i="10"/>
  <c r="AP38" i="10"/>
  <c r="AO38" i="10"/>
  <c r="AM38" i="10"/>
  <c r="AR37" i="10"/>
  <c r="AQ37" i="10"/>
  <c r="AP37" i="10"/>
  <c r="AO37" i="10"/>
  <c r="AM37" i="10"/>
  <c r="AR36" i="10"/>
  <c r="AQ36" i="10"/>
  <c r="AP36" i="10"/>
  <c r="AO36" i="10"/>
  <c r="AM36" i="10"/>
  <c r="AR35" i="10"/>
  <c r="AQ35" i="10"/>
  <c r="AP35" i="10"/>
  <c r="AO35" i="10"/>
  <c r="AM35" i="10"/>
  <c r="AR34" i="10"/>
  <c r="AQ34" i="10"/>
  <c r="AP34" i="10"/>
  <c r="AO34" i="10"/>
  <c r="AM34" i="10"/>
  <c r="AR33" i="10"/>
  <c r="AQ33" i="10"/>
  <c r="AP33" i="10"/>
  <c r="AO33" i="10"/>
  <c r="AM33" i="10"/>
  <c r="AR32" i="10"/>
  <c r="AQ32" i="10"/>
  <c r="AP32" i="10"/>
  <c r="AO32" i="10"/>
  <c r="AM32" i="10"/>
  <c r="AR31" i="10"/>
  <c r="AQ31" i="10"/>
  <c r="AP31" i="10"/>
  <c r="AO31" i="10"/>
  <c r="AM31" i="10"/>
  <c r="AR30" i="10"/>
  <c r="AQ30" i="10"/>
  <c r="AP30" i="10"/>
  <c r="AO30" i="10"/>
  <c r="AM30" i="10"/>
  <c r="AR29" i="10"/>
  <c r="AQ29" i="10"/>
  <c r="AP29" i="10"/>
  <c r="AO29" i="10"/>
  <c r="AM29" i="10"/>
  <c r="AR28" i="10"/>
  <c r="AQ28" i="10"/>
  <c r="AP28" i="10"/>
  <c r="AO28" i="10"/>
  <c r="AM28" i="10"/>
  <c r="AR27" i="10"/>
  <c r="AQ27" i="10"/>
  <c r="AP27" i="10"/>
  <c r="AO27" i="10"/>
  <c r="AM27" i="10"/>
  <c r="AR26" i="10"/>
  <c r="AQ26" i="10"/>
  <c r="AP26" i="10"/>
  <c r="AO26" i="10"/>
  <c r="AM26" i="10"/>
  <c r="AR25" i="10"/>
  <c r="AQ25" i="10"/>
  <c r="AP25" i="10"/>
  <c r="AO25" i="10"/>
  <c r="AM25" i="10"/>
  <c r="AR24" i="10"/>
  <c r="AQ24" i="10"/>
  <c r="AP24" i="10"/>
  <c r="AO24" i="10"/>
  <c r="AM24" i="10"/>
  <c r="AR23" i="10"/>
  <c r="AQ23" i="10"/>
  <c r="AP23" i="10"/>
  <c r="AO23" i="10"/>
  <c r="AM23" i="10"/>
  <c r="AR22" i="10"/>
  <c r="AQ22" i="10"/>
  <c r="AP22" i="10"/>
  <c r="AO22" i="10"/>
  <c r="AR21" i="10"/>
  <c r="AQ21" i="10"/>
  <c r="AP21" i="10"/>
  <c r="AO21" i="10"/>
  <c r="AR20" i="10"/>
  <c r="AQ20" i="10"/>
  <c r="AP20" i="10"/>
  <c r="AO20" i="10"/>
  <c r="AR19" i="10"/>
  <c r="AQ19" i="10"/>
  <c r="AP19" i="10"/>
  <c r="AO19" i="10"/>
  <c r="AR18" i="10"/>
  <c r="AQ18" i="10"/>
  <c r="AP18" i="10"/>
  <c r="AO18" i="10"/>
  <c r="AR17" i="10"/>
  <c r="AQ17" i="10"/>
  <c r="AP17" i="10"/>
  <c r="AO17" i="10"/>
  <c r="AR16" i="10"/>
  <c r="AQ16" i="10"/>
  <c r="AP16" i="10"/>
  <c r="AO16" i="10"/>
  <c r="AR15" i="10"/>
  <c r="AQ15" i="10"/>
  <c r="AP15" i="10"/>
  <c r="AO15" i="10"/>
  <c r="AR14" i="10"/>
  <c r="AQ14" i="10"/>
  <c r="AP14" i="10"/>
  <c r="AO14" i="10"/>
  <c r="AR13" i="10"/>
  <c r="AQ13" i="10"/>
  <c r="AP13" i="10"/>
  <c r="AO13" i="10"/>
  <c r="AR12" i="10"/>
  <c r="AQ12" i="10"/>
  <c r="AP12" i="10"/>
  <c r="AO12" i="10"/>
  <c r="AR11" i="10"/>
  <c r="AQ11" i="10"/>
  <c r="AP11" i="10"/>
  <c r="AO11" i="10"/>
  <c r="AR10" i="10"/>
  <c r="AQ10" i="10"/>
  <c r="AP10" i="10"/>
  <c r="AO10" i="10"/>
  <c r="AR9" i="10"/>
  <c r="AQ9" i="10"/>
  <c r="AP9" i="10"/>
  <c r="AO9" i="10"/>
  <c r="AR8" i="10"/>
  <c r="AQ8" i="10"/>
  <c r="AP8" i="10"/>
  <c r="AO8" i="10"/>
  <c r="AR7" i="10"/>
  <c r="AQ7" i="10"/>
  <c r="AP7" i="10"/>
  <c r="AO7" i="10"/>
  <c r="AR6" i="10"/>
  <c r="AQ6" i="10"/>
  <c r="AP6" i="10"/>
  <c r="AO6" i="10"/>
  <c r="AQ67" i="17"/>
  <c r="AP67" i="17"/>
  <c r="AO67" i="17"/>
  <c r="AM67" i="17"/>
  <c r="AM66" i="17"/>
  <c r="AM65" i="17"/>
  <c r="AM64" i="17"/>
  <c r="AM63" i="17"/>
  <c r="AM62" i="17"/>
  <c r="AM61" i="17"/>
  <c r="AM60" i="17"/>
  <c r="AM59" i="17"/>
  <c r="AM58" i="17"/>
  <c r="AM57" i="17"/>
  <c r="AM56" i="17"/>
  <c r="AM55" i="17"/>
  <c r="AM54" i="17"/>
  <c r="AM53" i="17"/>
  <c r="AM52" i="17"/>
  <c r="AM51" i="17"/>
  <c r="AM50" i="17"/>
  <c r="AR36" i="17"/>
  <c r="AQ36" i="17"/>
  <c r="AP36" i="17"/>
  <c r="AO36" i="17"/>
  <c r="AN36" i="17"/>
  <c r="AM36" i="17"/>
  <c r="AL36" i="17"/>
  <c r="AK36" i="17"/>
  <c r="AJ36" i="17"/>
  <c r="AI36" i="17"/>
  <c r="AR35" i="17"/>
  <c r="AQ35" i="17"/>
  <c r="AP35" i="17"/>
  <c r="AO35" i="17"/>
  <c r="AN35" i="17"/>
  <c r="AM35" i="17"/>
  <c r="AL35" i="17"/>
  <c r="AK35" i="17"/>
  <c r="AJ35" i="17"/>
  <c r="AI35" i="17"/>
  <c r="AR34" i="17"/>
  <c r="AQ34" i="17"/>
  <c r="AP34" i="17"/>
  <c r="AO34" i="17"/>
  <c r="AN34" i="17"/>
  <c r="AM34" i="17"/>
  <c r="AL34" i="17"/>
  <c r="AK34" i="17"/>
  <c r="AJ34" i="17"/>
  <c r="AI34" i="17"/>
  <c r="AR33" i="17"/>
  <c r="AQ33" i="17"/>
  <c r="AP33" i="17"/>
  <c r="AO33" i="17"/>
  <c r="AN33" i="17"/>
  <c r="AM33" i="17"/>
  <c r="AL33" i="17"/>
  <c r="AK33" i="17"/>
  <c r="AJ33" i="17"/>
  <c r="AI33" i="17"/>
  <c r="AR32" i="17"/>
  <c r="AQ32" i="17"/>
  <c r="AP32" i="17"/>
  <c r="AO32" i="17"/>
  <c r="AN32" i="17"/>
  <c r="AM32" i="17"/>
  <c r="AL32" i="17"/>
  <c r="AK32" i="17"/>
  <c r="AJ32" i="17"/>
  <c r="AI32" i="17"/>
  <c r="AR31" i="17"/>
  <c r="AQ31" i="17"/>
  <c r="AP31" i="17"/>
  <c r="AO31" i="17"/>
  <c r="AN31" i="17"/>
  <c r="AM31" i="17"/>
  <c r="AL31" i="17"/>
  <c r="AK31" i="17"/>
  <c r="AJ31" i="17"/>
  <c r="AI31" i="17"/>
  <c r="AR30" i="17"/>
  <c r="AQ30" i="17"/>
  <c r="AP30" i="17"/>
  <c r="AO30" i="17"/>
  <c r="AN30" i="17"/>
  <c r="AM30" i="17"/>
  <c r="AL30" i="17"/>
  <c r="AK30" i="17"/>
  <c r="AJ30" i="17"/>
  <c r="AI30" i="17"/>
  <c r="AR29" i="17"/>
  <c r="AQ29" i="17"/>
  <c r="AP29" i="17"/>
  <c r="AO29" i="17"/>
  <c r="AN29" i="17"/>
  <c r="AM29" i="17"/>
  <c r="AL29" i="17"/>
  <c r="AK29" i="17"/>
  <c r="AJ29" i="17"/>
  <c r="AI29" i="17"/>
  <c r="AR28" i="17"/>
  <c r="AQ28" i="17"/>
  <c r="AP28" i="17"/>
  <c r="AO28" i="17"/>
  <c r="AN28" i="17"/>
  <c r="AM28" i="17"/>
  <c r="AL28" i="17"/>
  <c r="AK28" i="17"/>
  <c r="AJ28" i="17"/>
  <c r="AI28" i="17"/>
  <c r="AR12" i="17"/>
  <c r="AQ12" i="17"/>
  <c r="AP12" i="17"/>
  <c r="AO12" i="17"/>
  <c r="AN12" i="17"/>
  <c r="AM12" i="17"/>
  <c r="AL12" i="17"/>
  <c r="AK12" i="17"/>
  <c r="AJ12" i="17"/>
  <c r="AI12" i="17"/>
  <c r="AR11" i="17"/>
  <c r="AQ11" i="17"/>
  <c r="AP11" i="17"/>
  <c r="AO11" i="17"/>
  <c r="AN11" i="17"/>
  <c r="AM11" i="17"/>
  <c r="AL11" i="17"/>
  <c r="AK11" i="17"/>
  <c r="AJ11" i="17"/>
  <c r="AI11" i="17"/>
  <c r="AR10" i="17"/>
  <c r="AQ10" i="17"/>
  <c r="AP10" i="17"/>
  <c r="AO10" i="17"/>
  <c r="AN10" i="17"/>
  <c r="AM10" i="17"/>
  <c r="AL10" i="17"/>
  <c r="AK10" i="17"/>
  <c r="AJ10" i="17"/>
  <c r="AI10" i="17"/>
  <c r="AR9" i="17"/>
  <c r="AQ9" i="17"/>
  <c r="AP9" i="17"/>
  <c r="AO9" i="17"/>
  <c r="AN9" i="17"/>
  <c r="AM9" i="17"/>
  <c r="AL9" i="17"/>
  <c r="AK9" i="17"/>
  <c r="AJ9" i="17"/>
  <c r="AI9" i="17"/>
  <c r="AR8" i="17"/>
  <c r="AQ8" i="17"/>
  <c r="AP8" i="17"/>
  <c r="AO8" i="17"/>
  <c r="AN8" i="17"/>
  <c r="AM8" i="17"/>
  <c r="AL8" i="17"/>
  <c r="AK8" i="17"/>
  <c r="AJ8" i="17"/>
  <c r="AI8" i="17"/>
  <c r="AR7" i="17"/>
  <c r="AQ7" i="17"/>
  <c r="AP7" i="17"/>
  <c r="AO7" i="17"/>
  <c r="AN7" i="17"/>
  <c r="AM7" i="17"/>
  <c r="AL7" i="17"/>
  <c r="AK7" i="17"/>
  <c r="AJ7" i="17"/>
  <c r="AI7" i="17"/>
  <c r="AR6" i="17"/>
  <c r="AQ6" i="17"/>
  <c r="AP6" i="17"/>
  <c r="AO6" i="17"/>
  <c r="AN6" i="17"/>
  <c r="AM6" i="17"/>
  <c r="AL6" i="17"/>
  <c r="AK6" i="17"/>
  <c r="AJ6" i="17"/>
  <c r="AI6" i="17"/>
  <c r="AR5" i="17"/>
  <c r="AQ5" i="17"/>
  <c r="AP5" i="17"/>
  <c r="AO5" i="17"/>
  <c r="AN5" i="17"/>
  <c r="AM5" i="17"/>
  <c r="AL5" i="17"/>
  <c r="AK5" i="17"/>
  <c r="AJ5" i="17"/>
  <c r="AI5" i="17"/>
  <c r="AR4" i="17"/>
  <c r="AQ4" i="17"/>
  <c r="AP4" i="17"/>
  <c r="AO4" i="17"/>
  <c r="AN4" i="17"/>
  <c r="AM4" i="17"/>
  <c r="AL4" i="17"/>
  <c r="AK4" i="17"/>
  <c r="AJ4" i="17"/>
  <c r="AI4" i="17"/>
  <c r="AR3" i="17"/>
  <c r="AQ3" i="17"/>
  <c r="AP3" i="17"/>
  <c r="AO3" i="17"/>
  <c r="AN3" i="17"/>
  <c r="AM3" i="17"/>
  <c r="AL3" i="17"/>
  <c r="AK3" i="17"/>
  <c r="AJ3" i="17"/>
  <c r="AI3" i="17"/>
  <c r="AQ67" i="14"/>
  <c r="AP67" i="14"/>
  <c r="AO67" i="14"/>
  <c r="AM67" i="14"/>
  <c r="AM66" i="14"/>
  <c r="AM65" i="14"/>
  <c r="AM64" i="14"/>
  <c r="AM63" i="14"/>
  <c r="AM62" i="14"/>
  <c r="AM61" i="14"/>
  <c r="AM60" i="14"/>
  <c r="AM59" i="14"/>
  <c r="AM58" i="14"/>
  <c r="AM57" i="14"/>
  <c r="AM56" i="14"/>
  <c r="AM55" i="14"/>
  <c r="AM54" i="14"/>
  <c r="AM53" i="14"/>
  <c r="AM52" i="14"/>
  <c r="AM51" i="14"/>
  <c r="AM50" i="14"/>
  <c r="AM49" i="14"/>
  <c r="AM48" i="14"/>
  <c r="AM47" i="14"/>
  <c r="AM46" i="14"/>
  <c r="AM45" i="14"/>
  <c r="AM44" i="14"/>
  <c r="AM43" i="14"/>
  <c r="AM42" i="14"/>
  <c r="AM41" i="14"/>
  <c r="AM40" i="14"/>
  <c r="AM39" i="14"/>
  <c r="AM38" i="14"/>
  <c r="AM37" i="14"/>
  <c r="AM36" i="14"/>
  <c r="AM35" i="14"/>
  <c r="AM34" i="14"/>
  <c r="AM33" i="14"/>
  <c r="AM32" i="14"/>
  <c r="AM31" i="14"/>
  <c r="AM30" i="14"/>
  <c r="AM29" i="14"/>
  <c r="AM28" i="14"/>
  <c r="AM27" i="14"/>
  <c r="AM26" i="14"/>
  <c r="AM25" i="14"/>
  <c r="AM24" i="14"/>
  <c r="AM23" i="14"/>
  <c r="AQ68" i="12"/>
  <c r="AP68" i="12"/>
  <c r="AO68" i="12"/>
  <c r="AM67" i="12"/>
  <c r="AM66" i="12"/>
  <c r="AM65" i="12"/>
  <c r="AM64" i="12"/>
  <c r="AM63" i="12"/>
  <c r="AM62" i="12"/>
  <c r="AM61" i="12"/>
  <c r="AM60" i="12"/>
  <c r="AM59" i="12"/>
  <c r="AM58" i="12"/>
  <c r="AM57" i="12"/>
  <c r="AM56" i="12"/>
  <c r="AM55" i="12"/>
  <c r="AM54" i="12"/>
  <c r="AM53" i="12"/>
  <c r="AM52" i="12"/>
  <c r="AM51" i="12"/>
  <c r="AM50" i="12"/>
  <c r="AM49" i="12"/>
  <c r="AM48" i="12"/>
  <c r="AM47" i="12"/>
  <c r="AM46" i="12"/>
  <c r="AM45" i="12"/>
  <c r="AM44" i="12"/>
  <c r="AM43" i="12"/>
  <c r="AM42" i="12"/>
  <c r="AM41" i="12"/>
  <c r="AM40" i="12"/>
  <c r="AM39" i="12"/>
  <c r="AM38" i="12"/>
  <c r="AM37" i="12"/>
  <c r="AM36" i="12"/>
  <c r="AM35" i="12"/>
  <c r="AM34" i="12"/>
  <c r="AM33" i="12"/>
  <c r="AM32" i="12"/>
  <c r="AM31" i="12"/>
  <c r="AM30" i="12"/>
  <c r="AM29" i="12"/>
  <c r="AM28" i="12"/>
  <c r="AM27" i="12"/>
  <c r="AM26" i="12"/>
  <c r="AM25" i="12"/>
  <c r="AM24" i="12"/>
  <c r="AM23" i="12"/>
  <c r="AR12" i="12"/>
  <c r="AR5" i="12"/>
  <c r="AQ5" i="12"/>
  <c r="AP5" i="12"/>
  <c r="AO5" i="12"/>
  <c r="AN5" i="12"/>
  <c r="AM5" i="12"/>
  <c r="AL5" i="12"/>
  <c r="AK5" i="12"/>
  <c r="AJ5" i="12"/>
  <c r="AI5" i="12"/>
  <c r="AR4" i="12"/>
  <c r="AQ4" i="12"/>
  <c r="AP4" i="12"/>
  <c r="AO4" i="12"/>
  <c r="AN4" i="12"/>
  <c r="AM4" i="12"/>
  <c r="AL4" i="12"/>
  <c r="AK4" i="12"/>
  <c r="AJ4" i="12"/>
  <c r="AI4" i="12"/>
  <c r="AR3" i="12"/>
  <c r="AQ3" i="12"/>
  <c r="AP3" i="12"/>
  <c r="AO3" i="12"/>
  <c r="AN3" i="12"/>
  <c r="AM3" i="12"/>
  <c r="AL3" i="12"/>
  <c r="AK3" i="12"/>
  <c r="AJ3" i="12"/>
  <c r="AI3" i="12"/>
  <c r="AP8" i="1"/>
  <c r="AQ8" i="1"/>
  <c r="AR8" i="1"/>
  <c r="AP9" i="1"/>
  <c r="AQ9" i="1"/>
  <c r="AR9" i="1"/>
  <c r="AP10" i="1"/>
  <c r="AQ10" i="1"/>
  <c r="AR10" i="1"/>
  <c r="AP11" i="1"/>
  <c r="AQ11" i="1"/>
  <c r="AR11" i="1"/>
  <c r="AP12" i="1"/>
  <c r="AQ12" i="1"/>
  <c r="AR12" i="1"/>
  <c r="AP13" i="1"/>
  <c r="AQ13" i="1"/>
  <c r="AR13" i="1"/>
  <c r="AP14" i="1"/>
  <c r="AQ14" i="1"/>
  <c r="AR14" i="1"/>
  <c r="AP15" i="1"/>
  <c r="AQ15" i="1"/>
  <c r="AR15" i="1"/>
  <c r="AP16" i="1"/>
  <c r="AQ16" i="1"/>
  <c r="AR16" i="1"/>
  <c r="AP17" i="1"/>
  <c r="AQ17" i="1"/>
  <c r="AR17" i="1"/>
  <c r="AP18" i="1"/>
  <c r="AQ18" i="1"/>
  <c r="AR18" i="1"/>
  <c r="AP19" i="1"/>
  <c r="AQ19" i="1"/>
  <c r="AR19" i="1"/>
  <c r="AP20" i="1"/>
  <c r="AQ20" i="1"/>
  <c r="AR20" i="1"/>
  <c r="AP21" i="1"/>
  <c r="AQ21" i="1"/>
  <c r="AR21" i="1"/>
  <c r="AP22" i="1"/>
  <c r="AQ22" i="1"/>
  <c r="AR22" i="1"/>
  <c r="AP23" i="1"/>
  <c r="AQ23" i="1"/>
  <c r="AR23" i="1"/>
  <c r="AP24" i="1"/>
  <c r="AQ24" i="1"/>
  <c r="AR24" i="1"/>
  <c r="AP25" i="1"/>
  <c r="AQ25" i="1"/>
  <c r="AR25" i="1"/>
  <c r="AP26" i="1"/>
  <c r="AQ26" i="1"/>
  <c r="AR26" i="1"/>
  <c r="AP27" i="1"/>
  <c r="AQ27" i="1"/>
  <c r="AR27" i="1"/>
  <c r="AP28" i="1"/>
  <c r="AQ28" i="1"/>
  <c r="AR28" i="1"/>
  <c r="AP29" i="1"/>
  <c r="AQ29" i="1"/>
  <c r="AR29" i="1"/>
  <c r="AP30" i="1"/>
  <c r="AQ30" i="1"/>
  <c r="AR30" i="1"/>
  <c r="AP31" i="1"/>
  <c r="AQ31" i="1"/>
  <c r="AR31" i="1"/>
  <c r="AP32" i="1"/>
  <c r="AQ32" i="1"/>
  <c r="AR32" i="1"/>
  <c r="AP33" i="1"/>
  <c r="AQ33" i="1"/>
  <c r="AR33" i="1"/>
  <c r="AP34" i="1"/>
  <c r="AQ34" i="1"/>
  <c r="AR34" i="1"/>
  <c r="AP35" i="1"/>
  <c r="AQ35" i="1"/>
  <c r="AR35" i="1"/>
  <c r="AP36" i="1"/>
  <c r="AQ36" i="1"/>
  <c r="AR36" i="1"/>
  <c r="AP37" i="1"/>
  <c r="AQ37" i="1"/>
  <c r="AR37" i="1"/>
  <c r="AP38" i="1"/>
  <c r="AQ38" i="1"/>
  <c r="AR38" i="1"/>
  <c r="AP39" i="1"/>
  <c r="AQ39" i="1"/>
  <c r="AR39" i="1"/>
  <c r="AP40" i="1"/>
  <c r="AQ40" i="1"/>
  <c r="AR40" i="1"/>
  <c r="AP41" i="1"/>
  <c r="AQ41" i="1"/>
  <c r="AR41" i="1"/>
  <c r="AP42" i="1"/>
  <c r="AQ42" i="1"/>
  <c r="AR42" i="1"/>
  <c r="AP43" i="1"/>
  <c r="AQ43" i="1"/>
  <c r="AR43" i="1"/>
  <c r="AP44" i="1"/>
  <c r="AQ44" i="1"/>
  <c r="AR44" i="1"/>
  <c r="AP45" i="1"/>
  <c r="AQ45" i="1"/>
  <c r="AR45" i="1"/>
  <c r="AP46" i="1"/>
  <c r="AQ46" i="1"/>
  <c r="AR46" i="1"/>
  <c r="AP47" i="1"/>
  <c r="AQ47" i="1"/>
  <c r="AR47" i="1"/>
  <c r="AP48" i="1"/>
  <c r="AQ48" i="1"/>
  <c r="AR48" i="1"/>
  <c r="AP49" i="1"/>
  <c r="AQ49" i="1"/>
  <c r="AR49" i="1"/>
  <c r="AP50" i="1"/>
  <c r="AQ50" i="1"/>
  <c r="AR50" i="1"/>
  <c r="AP51" i="1"/>
  <c r="AQ51" i="1"/>
  <c r="AR51" i="1"/>
  <c r="AP52" i="1"/>
  <c r="AQ52" i="1"/>
  <c r="AR52" i="1"/>
  <c r="AP53" i="1"/>
  <c r="AQ53" i="1"/>
  <c r="AR53" i="1"/>
  <c r="AP54" i="1"/>
  <c r="AQ54" i="1"/>
  <c r="AR54" i="1"/>
  <c r="AP55" i="1"/>
  <c r="AQ55" i="1"/>
  <c r="AR55" i="1"/>
  <c r="AP56" i="1"/>
  <c r="AQ56" i="1"/>
  <c r="AR56" i="1"/>
  <c r="AP57" i="1"/>
  <c r="AQ57" i="1"/>
  <c r="AR57" i="1"/>
  <c r="AP58" i="1"/>
  <c r="AQ58" i="1"/>
  <c r="AR58" i="1"/>
  <c r="AP59" i="1"/>
  <c r="AQ59" i="1"/>
  <c r="AR59" i="1"/>
  <c r="AP60" i="1"/>
  <c r="AQ60" i="1"/>
  <c r="AR60" i="1"/>
  <c r="AP61" i="1"/>
  <c r="AQ61" i="1"/>
  <c r="AR61" i="1"/>
  <c r="AP62" i="1"/>
  <c r="AQ62" i="1"/>
  <c r="AR62" i="1"/>
  <c r="AP63" i="1"/>
  <c r="AQ63" i="1"/>
  <c r="AR63" i="1"/>
  <c r="AP64" i="1"/>
  <c r="AQ64" i="1"/>
  <c r="AR64" i="1"/>
  <c r="AP65" i="1"/>
  <c r="AQ65" i="1"/>
  <c r="AR65" i="1"/>
  <c r="AP66" i="1"/>
  <c r="AQ66" i="1"/>
  <c r="AR66" i="1"/>
  <c r="AP67" i="1"/>
  <c r="AQ67" i="1"/>
  <c r="AR67" i="1"/>
  <c r="AP68" i="1"/>
  <c r="AQ6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8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L66" i="13"/>
  <c r="AO66" i="13"/>
  <c r="F66" i="13"/>
  <c r="AI66" i="13"/>
  <c r="M66" i="13"/>
  <c r="N66" i="13"/>
  <c r="AQ66" i="13"/>
  <c r="L67" i="13"/>
  <c r="M67" i="13"/>
  <c r="AP67" i="13"/>
  <c r="G67" i="13"/>
  <c r="AJ67" i="13"/>
  <c r="AA67" i="13"/>
  <c r="N67" i="13"/>
  <c r="AQ67" i="13"/>
  <c r="H67" i="13"/>
  <c r="AK67" i="13"/>
  <c r="AB67" i="13"/>
  <c r="E67" i="26"/>
  <c r="F67" i="19"/>
  <c r="AI67" i="19"/>
  <c r="G67" i="19"/>
  <c r="AJ67" i="19"/>
  <c r="H67" i="19"/>
  <c r="AK67" i="19"/>
  <c r="L66" i="19"/>
  <c r="M66" i="19"/>
  <c r="N66" i="19"/>
  <c r="AQ66" i="19"/>
  <c r="H66" i="19"/>
  <c r="AK66" i="19"/>
  <c r="L65" i="19"/>
  <c r="AO65" i="19"/>
  <c r="F65" i="19"/>
  <c r="AI65" i="19"/>
  <c r="M65" i="19"/>
  <c r="AP65" i="19"/>
  <c r="N65" i="19"/>
  <c r="L64" i="19"/>
  <c r="AO64" i="19"/>
  <c r="M64" i="19"/>
  <c r="AP64" i="19"/>
  <c r="N64" i="19"/>
  <c r="AQ64" i="19"/>
  <c r="L63" i="19"/>
  <c r="AO63" i="19"/>
  <c r="F63" i="19"/>
  <c r="AI63" i="19"/>
  <c r="M63" i="19"/>
  <c r="AP63" i="19"/>
  <c r="N63" i="19"/>
  <c r="AQ63" i="19"/>
  <c r="L62" i="19"/>
  <c r="AO62" i="19"/>
  <c r="M62" i="19"/>
  <c r="AP62" i="19"/>
  <c r="N62" i="19"/>
  <c r="L61" i="19"/>
  <c r="AO61" i="19"/>
  <c r="F61" i="19"/>
  <c r="AI61" i="19"/>
  <c r="M61" i="19"/>
  <c r="AP61" i="19"/>
  <c r="N61" i="19"/>
  <c r="AQ61" i="19"/>
  <c r="L60" i="19"/>
  <c r="AO60" i="19"/>
  <c r="M60" i="19"/>
  <c r="AP60" i="19"/>
  <c r="N60" i="19"/>
  <c r="L59" i="19"/>
  <c r="AO59" i="19"/>
  <c r="F59" i="19"/>
  <c r="AI59" i="19"/>
  <c r="M59" i="19"/>
  <c r="AP59" i="19"/>
  <c r="N59" i="19"/>
  <c r="AQ59" i="19"/>
  <c r="L58" i="19"/>
  <c r="AO58" i="19"/>
  <c r="F58" i="19"/>
  <c r="AI58" i="19"/>
  <c r="M58" i="19"/>
  <c r="AP58" i="19"/>
  <c r="N58" i="19"/>
  <c r="AQ58" i="19"/>
  <c r="L57" i="19"/>
  <c r="AO57" i="19"/>
  <c r="F57" i="19"/>
  <c r="AI57" i="19"/>
  <c r="M57" i="19"/>
  <c r="AP57" i="19"/>
  <c r="N57" i="19"/>
  <c r="AQ57" i="19"/>
  <c r="H57" i="19"/>
  <c r="AK57" i="19"/>
  <c r="L56" i="19"/>
  <c r="M56" i="19"/>
  <c r="AP56" i="19"/>
  <c r="N56" i="19"/>
  <c r="AQ56" i="19"/>
  <c r="L55" i="19"/>
  <c r="AO55" i="19"/>
  <c r="F55" i="19"/>
  <c r="AI55" i="19"/>
  <c r="M55" i="19"/>
  <c r="AP55" i="19"/>
  <c r="N55" i="19"/>
  <c r="AQ55" i="19"/>
  <c r="L54" i="19"/>
  <c r="AO54" i="19"/>
  <c r="F54" i="19"/>
  <c r="AI54" i="19"/>
  <c r="M54" i="19"/>
  <c r="AP54" i="19"/>
  <c r="N54" i="19"/>
  <c r="AQ54" i="19"/>
  <c r="H54" i="19"/>
  <c r="AK54" i="19"/>
  <c r="L53" i="19"/>
  <c r="M53" i="19"/>
  <c r="AP53" i="19"/>
  <c r="N53" i="19"/>
  <c r="AQ53" i="19"/>
  <c r="H53" i="19"/>
  <c r="AK53" i="19"/>
  <c r="L52" i="19"/>
  <c r="AO52" i="19"/>
  <c r="M52" i="19"/>
  <c r="N52" i="19"/>
  <c r="AQ52" i="19"/>
  <c r="L51" i="19"/>
  <c r="M51" i="19"/>
  <c r="AP51" i="19"/>
  <c r="N51" i="19"/>
  <c r="L50" i="19"/>
  <c r="M50" i="19"/>
  <c r="N50" i="19"/>
  <c r="AQ50" i="19"/>
  <c r="H50" i="19"/>
  <c r="AK50" i="19"/>
  <c r="L49" i="19"/>
  <c r="AO49" i="19"/>
  <c r="M49" i="19"/>
  <c r="AP49" i="19"/>
  <c r="N49" i="19"/>
  <c r="W3" i="14"/>
  <c r="X3" i="14"/>
  <c r="Y3" i="14"/>
  <c r="W4" i="14"/>
  <c r="X4" i="14"/>
  <c r="Y4" i="14"/>
  <c r="W5" i="14"/>
  <c r="X5" i="14"/>
  <c r="Y5" i="14"/>
  <c r="W6" i="14"/>
  <c r="X6" i="14"/>
  <c r="Y6" i="14"/>
  <c r="W7" i="14"/>
  <c r="X7" i="14"/>
  <c r="Y7" i="14"/>
  <c r="W8" i="14"/>
  <c r="X8" i="14"/>
  <c r="Y8" i="14"/>
  <c r="W9" i="14"/>
  <c r="X9" i="14"/>
  <c r="Y9" i="14"/>
  <c r="W10" i="14"/>
  <c r="X10" i="14"/>
  <c r="Y10" i="14"/>
  <c r="W11" i="14"/>
  <c r="X11" i="14"/>
  <c r="Y11" i="14"/>
  <c r="W12" i="14"/>
  <c r="X12" i="14"/>
  <c r="Y12" i="14"/>
  <c r="W13" i="14"/>
  <c r="X13" i="14"/>
  <c r="Y13" i="14"/>
  <c r="W14" i="14"/>
  <c r="X14" i="14"/>
  <c r="Y14" i="14"/>
  <c r="W15" i="14"/>
  <c r="X15" i="14"/>
  <c r="Y15" i="14"/>
  <c r="W16" i="14"/>
  <c r="X16" i="14"/>
  <c r="Y16" i="14"/>
  <c r="W17" i="14"/>
  <c r="X17" i="14"/>
  <c r="Y17" i="14"/>
  <c r="W18" i="14"/>
  <c r="X18" i="14"/>
  <c r="Y18" i="14"/>
  <c r="W19" i="14"/>
  <c r="X19" i="14"/>
  <c r="Y19" i="14"/>
  <c r="W20" i="14"/>
  <c r="X20" i="14"/>
  <c r="Y20" i="14"/>
  <c r="W21" i="14"/>
  <c r="X21" i="14"/>
  <c r="Y21" i="14"/>
  <c r="W22" i="14"/>
  <c r="X22" i="14"/>
  <c r="Y22" i="14"/>
  <c r="W23" i="14"/>
  <c r="X23" i="14"/>
  <c r="Y23" i="14"/>
  <c r="W24" i="14"/>
  <c r="X24" i="14"/>
  <c r="Y24" i="14"/>
  <c r="W25" i="14"/>
  <c r="X25" i="14"/>
  <c r="Y25" i="14"/>
  <c r="W26" i="14"/>
  <c r="X26" i="14"/>
  <c r="Y26" i="14"/>
  <c r="W27" i="14"/>
  <c r="X27" i="14"/>
  <c r="Y27" i="14"/>
  <c r="W28" i="14"/>
  <c r="X28" i="14"/>
  <c r="Y28" i="14"/>
  <c r="W29" i="14"/>
  <c r="X29" i="14"/>
  <c r="Y29" i="14"/>
  <c r="W30" i="14"/>
  <c r="X30" i="14"/>
  <c r="Y30" i="14"/>
  <c r="W31" i="14"/>
  <c r="X31" i="14"/>
  <c r="Y31" i="14"/>
  <c r="W32" i="14"/>
  <c r="X32" i="14"/>
  <c r="Y32" i="14"/>
  <c r="W33" i="14"/>
  <c r="X33" i="14"/>
  <c r="Y33" i="14"/>
  <c r="W34" i="14"/>
  <c r="X34" i="14"/>
  <c r="Y34" i="14"/>
  <c r="W35" i="14"/>
  <c r="X35" i="14"/>
  <c r="Y35" i="14"/>
  <c r="W36" i="14"/>
  <c r="X36" i="14"/>
  <c r="Y36" i="14"/>
  <c r="W37" i="14"/>
  <c r="X37" i="14"/>
  <c r="Y37" i="14"/>
  <c r="W38" i="14"/>
  <c r="X38" i="14"/>
  <c r="Y38" i="14"/>
  <c r="W39" i="14"/>
  <c r="X39" i="14"/>
  <c r="Y39" i="14"/>
  <c r="W40" i="14"/>
  <c r="X40" i="14"/>
  <c r="Y40" i="14"/>
  <c r="W41" i="14"/>
  <c r="X41" i="14"/>
  <c r="Y41" i="14"/>
  <c r="W42" i="14"/>
  <c r="X42" i="14"/>
  <c r="Y42" i="14"/>
  <c r="W43" i="14"/>
  <c r="X43" i="14"/>
  <c r="Y43" i="14"/>
  <c r="W44" i="14"/>
  <c r="X44" i="14"/>
  <c r="Y44" i="14"/>
  <c r="W45" i="14"/>
  <c r="X45" i="14"/>
  <c r="Y45" i="14"/>
  <c r="W46" i="14"/>
  <c r="X46" i="14"/>
  <c r="Y46" i="14"/>
  <c r="W47" i="14"/>
  <c r="X47" i="14"/>
  <c r="Y47" i="14"/>
  <c r="W48" i="14"/>
  <c r="X48" i="14"/>
  <c r="Y48" i="14"/>
  <c r="L49" i="14"/>
  <c r="M49" i="14"/>
  <c r="AP49" i="14"/>
  <c r="N49" i="14"/>
  <c r="AQ49" i="14"/>
  <c r="G49" i="14"/>
  <c r="L50" i="14"/>
  <c r="M50" i="14"/>
  <c r="AP50" i="14"/>
  <c r="N50" i="14"/>
  <c r="AQ50" i="14"/>
  <c r="G50" i="14"/>
  <c r="AJ50" i="14"/>
  <c r="L51" i="14"/>
  <c r="AO51" i="14"/>
  <c r="M51" i="14"/>
  <c r="AP51" i="14"/>
  <c r="N51" i="14"/>
  <c r="F51" i="14"/>
  <c r="AI51" i="14"/>
  <c r="L52" i="14"/>
  <c r="AO52" i="14"/>
  <c r="M52" i="14"/>
  <c r="N52" i="14"/>
  <c r="AQ52" i="14"/>
  <c r="L53" i="14"/>
  <c r="AO53" i="14"/>
  <c r="M53" i="14"/>
  <c r="N53" i="14"/>
  <c r="L54" i="14"/>
  <c r="M54" i="14"/>
  <c r="AP54" i="14"/>
  <c r="N54" i="14"/>
  <c r="AQ54" i="14"/>
  <c r="G54" i="14"/>
  <c r="L55" i="14"/>
  <c r="AO55" i="14"/>
  <c r="M55" i="14"/>
  <c r="AP55" i="14"/>
  <c r="N55" i="14"/>
  <c r="F55" i="14"/>
  <c r="AI55" i="14"/>
  <c r="L56" i="14"/>
  <c r="M56" i="14"/>
  <c r="AP56" i="14"/>
  <c r="N56" i="14"/>
  <c r="AQ56" i="14"/>
  <c r="L57" i="14"/>
  <c r="AO57" i="14"/>
  <c r="M57" i="14"/>
  <c r="N57" i="14"/>
  <c r="AQ57" i="14"/>
  <c r="L58" i="14"/>
  <c r="M58" i="14"/>
  <c r="AP58" i="14"/>
  <c r="N58" i="14"/>
  <c r="AQ58" i="14"/>
  <c r="G58" i="14"/>
  <c r="AJ58" i="14"/>
  <c r="H58" i="14"/>
  <c r="AK58" i="14"/>
  <c r="L59" i="14"/>
  <c r="AO59" i="14"/>
  <c r="M59" i="14"/>
  <c r="AP59" i="14"/>
  <c r="N59" i="14"/>
  <c r="F59" i="14"/>
  <c r="G59" i="14"/>
  <c r="AJ59" i="14"/>
  <c r="L60" i="14"/>
  <c r="AO60" i="14"/>
  <c r="M60" i="14"/>
  <c r="N60" i="14"/>
  <c r="L61" i="14"/>
  <c r="AO61" i="14"/>
  <c r="M61" i="14"/>
  <c r="AP61" i="14"/>
  <c r="N61" i="14"/>
  <c r="F61" i="14"/>
  <c r="AI61" i="14"/>
  <c r="L62" i="14"/>
  <c r="M62" i="14"/>
  <c r="AP62" i="14"/>
  <c r="N62" i="14"/>
  <c r="AQ62" i="14"/>
  <c r="G62" i="14"/>
  <c r="AJ62" i="14"/>
  <c r="H62" i="14"/>
  <c r="AK62" i="14"/>
  <c r="L63" i="14"/>
  <c r="AO63" i="14"/>
  <c r="M63" i="14"/>
  <c r="AP63" i="14"/>
  <c r="N63" i="14"/>
  <c r="F63" i="14"/>
  <c r="AI63" i="14"/>
  <c r="G63" i="14"/>
  <c r="AJ63" i="14"/>
  <c r="L64" i="14"/>
  <c r="M64" i="14"/>
  <c r="AP64" i="14"/>
  <c r="N64" i="14"/>
  <c r="L65" i="14"/>
  <c r="AO65" i="14"/>
  <c r="M65" i="14"/>
  <c r="AP65" i="14"/>
  <c r="N65" i="14"/>
  <c r="AQ65" i="14"/>
  <c r="F65" i="14"/>
  <c r="AI65" i="14"/>
  <c r="L66" i="14"/>
  <c r="M66" i="14"/>
  <c r="N66" i="14"/>
  <c r="AQ66" i="14"/>
  <c r="H66" i="14"/>
  <c r="AK66" i="14"/>
  <c r="F67" i="14"/>
  <c r="G67" i="14"/>
  <c r="AJ67" i="14"/>
  <c r="H67" i="14"/>
  <c r="AK67" i="14"/>
  <c r="L67" i="12"/>
  <c r="F41" i="10"/>
  <c r="AI41" i="10"/>
  <c r="F42" i="10"/>
  <c r="AI42" i="10"/>
  <c r="F43" i="10"/>
  <c r="AI43" i="10"/>
  <c r="F44" i="10"/>
  <c r="F45" i="10"/>
  <c r="AI45" i="10"/>
  <c r="F46" i="10"/>
  <c r="AI46" i="10"/>
  <c r="F47" i="10"/>
  <c r="AI47" i="10"/>
  <c r="F48" i="10"/>
  <c r="L67" i="10"/>
  <c r="AO67" i="10"/>
  <c r="F6" i="10"/>
  <c r="AI6" i="10"/>
  <c r="F7" i="10"/>
  <c r="AI7" i="10"/>
  <c r="F8" i="10"/>
  <c r="F9" i="10"/>
  <c r="AI9" i="10"/>
  <c r="F10" i="10"/>
  <c r="AI10" i="10"/>
  <c r="F11" i="10"/>
  <c r="AI11" i="10"/>
  <c r="F12" i="10"/>
  <c r="F13" i="10"/>
  <c r="AI13" i="10"/>
  <c r="F14" i="10"/>
  <c r="AI14" i="10"/>
  <c r="F15" i="10"/>
  <c r="AI15" i="10"/>
  <c r="F16" i="10"/>
  <c r="F17" i="10"/>
  <c r="AI17" i="10"/>
  <c r="F18" i="10"/>
  <c r="AI18" i="10"/>
  <c r="F19" i="10"/>
  <c r="AI19" i="10"/>
  <c r="F20" i="10"/>
  <c r="AI20" i="10"/>
  <c r="F21" i="10"/>
  <c r="AI21" i="10"/>
  <c r="F22" i="10"/>
  <c r="AI22" i="10"/>
  <c r="F23" i="10"/>
  <c r="AI23" i="10"/>
  <c r="F24" i="10"/>
  <c r="F25" i="10"/>
  <c r="AI25" i="10"/>
  <c r="F26" i="10"/>
  <c r="AI26" i="10"/>
  <c r="F27" i="10"/>
  <c r="AI27" i="10"/>
  <c r="F28" i="10"/>
  <c r="F29" i="10"/>
  <c r="AI29" i="10"/>
  <c r="F30" i="10"/>
  <c r="AI30" i="10"/>
  <c r="F31" i="10"/>
  <c r="AI31" i="10"/>
  <c r="F32" i="10"/>
  <c r="F33" i="10"/>
  <c r="AI33" i="10"/>
  <c r="F34" i="10"/>
  <c r="AI34" i="10"/>
  <c r="F35" i="10"/>
  <c r="AI35" i="10"/>
  <c r="F36" i="10"/>
  <c r="AI36" i="10"/>
  <c r="F37" i="10"/>
  <c r="AI37" i="10"/>
  <c r="F38" i="10"/>
  <c r="AI38" i="10"/>
  <c r="F39" i="10"/>
  <c r="AI39" i="10"/>
  <c r="F40" i="10"/>
  <c r="F67" i="7"/>
  <c r="AI67" i="7"/>
  <c r="G67" i="7"/>
  <c r="AJ67" i="7"/>
  <c r="H67" i="7"/>
  <c r="AK67" i="7"/>
  <c r="L66" i="7"/>
  <c r="M66" i="7"/>
  <c r="AP66" i="7"/>
  <c r="N66" i="7"/>
  <c r="L65" i="7"/>
  <c r="AO65" i="7"/>
  <c r="M65" i="7"/>
  <c r="AP65" i="7"/>
  <c r="N65" i="7"/>
  <c r="AQ65" i="7"/>
  <c r="H65" i="7"/>
  <c r="AK65" i="7"/>
  <c r="L64" i="7"/>
  <c r="M64" i="7"/>
  <c r="AP64" i="7"/>
  <c r="N64" i="7"/>
  <c r="AQ64" i="7"/>
  <c r="H64" i="7"/>
  <c r="AK64" i="7"/>
  <c r="L63" i="7"/>
  <c r="AO63" i="7"/>
  <c r="M63" i="7"/>
  <c r="AP63" i="7"/>
  <c r="G63" i="7"/>
  <c r="AJ63" i="7"/>
  <c r="N63" i="7"/>
  <c r="AQ63" i="7"/>
  <c r="L62" i="7"/>
  <c r="M62" i="7"/>
  <c r="AP62" i="7"/>
  <c r="G62" i="7"/>
  <c r="AJ62" i="7"/>
  <c r="N62" i="7"/>
  <c r="L61" i="7"/>
  <c r="AO61" i="7"/>
  <c r="M61" i="7"/>
  <c r="AP61" i="7"/>
  <c r="N61" i="7"/>
  <c r="AQ61" i="7"/>
  <c r="H61" i="7"/>
  <c r="AK61" i="7"/>
  <c r="L60" i="7"/>
  <c r="AO60" i="7"/>
  <c r="M60" i="7"/>
  <c r="AP60" i="7"/>
  <c r="N60" i="7"/>
  <c r="L59" i="7"/>
  <c r="AO59" i="7"/>
  <c r="M59" i="7"/>
  <c r="AP59" i="7"/>
  <c r="G59" i="7"/>
  <c r="AJ59" i="7"/>
  <c r="N59" i="7"/>
  <c r="AQ59" i="7"/>
  <c r="L58" i="7"/>
  <c r="M58" i="7"/>
  <c r="AP58" i="7"/>
  <c r="G58" i="7"/>
  <c r="AJ58" i="7"/>
  <c r="N58" i="7"/>
  <c r="L57" i="7"/>
  <c r="AO57" i="7"/>
  <c r="M57" i="7"/>
  <c r="AP57" i="7"/>
  <c r="N57" i="7"/>
  <c r="L56" i="7"/>
  <c r="AO56" i="7"/>
  <c r="F56" i="7"/>
  <c r="AI56" i="7"/>
  <c r="M56" i="7"/>
  <c r="AP56" i="7"/>
  <c r="N56" i="7"/>
  <c r="AQ56" i="7"/>
  <c r="L55" i="7"/>
  <c r="AO55" i="7"/>
  <c r="M55" i="7"/>
  <c r="N55" i="7"/>
  <c r="AQ55" i="7"/>
  <c r="L54" i="7"/>
  <c r="AO54" i="7"/>
  <c r="M54" i="7"/>
  <c r="N54" i="7"/>
  <c r="L53" i="7"/>
  <c r="AO53" i="7"/>
  <c r="M53" i="7"/>
  <c r="AP53" i="7"/>
  <c r="N53" i="7"/>
  <c r="AQ53" i="7"/>
  <c r="L52" i="7"/>
  <c r="AO52" i="7"/>
  <c r="F52" i="7"/>
  <c r="M52" i="7"/>
  <c r="N52" i="7"/>
  <c r="AQ52" i="7"/>
  <c r="H52" i="7"/>
  <c r="AK52" i="7"/>
  <c r="L51" i="7"/>
  <c r="AO51" i="7"/>
  <c r="M51" i="7"/>
  <c r="AP51" i="7"/>
  <c r="N51" i="7"/>
  <c r="AQ51" i="7"/>
  <c r="L50" i="7"/>
  <c r="AO50" i="7"/>
  <c r="M50" i="7"/>
  <c r="AP50" i="7"/>
  <c r="N50" i="7"/>
  <c r="L49" i="7"/>
  <c r="AO49" i="7"/>
  <c r="M49" i="7"/>
  <c r="AP49" i="7"/>
  <c r="N49" i="7"/>
  <c r="AQ49" i="7"/>
  <c r="H49" i="7"/>
  <c r="AK49" i="7"/>
  <c r="F48" i="7"/>
  <c r="AI48" i="7"/>
  <c r="G48" i="7"/>
  <c r="AJ48" i="7"/>
  <c r="H48" i="7"/>
  <c r="AK48" i="7"/>
  <c r="F47" i="7"/>
  <c r="AI47" i="7"/>
  <c r="G47" i="7"/>
  <c r="H47" i="7"/>
  <c r="AK47" i="7"/>
  <c r="F46" i="7"/>
  <c r="AI46" i="7"/>
  <c r="G46" i="7"/>
  <c r="AJ46" i="7"/>
  <c r="H46" i="7"/>
  <c r="AK46" i="7"/>
  <c r="F45" i="7"/>
  <c r="AI45" i="7"/>
  <c r="G45" i="7"/>
  <c r="AJ45" i="7"/>
  <c r="H45" i="7"/>
  <c r="AK45" i="7"/>
  <c r="F44" i="7"/>
  <c r="AI44" i="7"/>
  <c r="G44" i="7"/>
  <c r="AJ44" i="7"/>
  <c r="H44" i="7"/>
  <c r="AK44" i="7"/>
  <c r="F43" i="7"/>
  <c r="AI43" i="7"/>
  <c r="G43" i="7"/>
  <c r="H43" i="7"/>
  <c r="AK43" i="7"/>
  <c r="F42" i="7"/>
  <c r="AI42" i="7"/>
  <c r="G42" i="7"/>
  <c r="AJ42" i="7"/>
  <c r="H42" i="7"/>
  <c r="AK42" i="7"/>
  <c r="F41" i="7"/>
  <c r="AI41" i="7"/>
  <c r="G41" i="7"/>
  <c r="AJ41" i="7"/>
  <c r="H41" i="7"/>
  <c r="AK41" i="7"/>
  <c r="F40" i="7"/>
  <c r="AI40" i="7"/>
  <c r="G40" i="7"/>
  <c r="AJ40" i="7"/>
  <c r="H40" i="7"/>
  <c r="AK40" i="7"/>
  <c r="F39" i="7"/>
  <c r="AI39" i="7"/>
  <c r="G39" i="7"/>
  <c r="H39" i="7"/>
  <c r="AK39" i="7"/>
  <c r="F38" i="7"/>
  <c r="AI38" i="7"/>
  <c r="G38" i="7"/>
  <c r="AJ38" i="7"/>
  <c r="H38" i="7"/>
  <c r="AK38" i="7"/>
  <c r="F37" i="7"/>
  <c r="AI37" i="7"/>
  <c r="G37" i="7"/>
  <c r="AJ37" i="7"/>
  <c r="H37" i="7"/>
  <c r="AK37" i="7"/>
  <c r="F36" i="7"/>
  <c r="AI36" i="7"/>
  <c r="G36" i="7"/>
  <c r="AJ36" i="7"/>
  <c r="H36" i="7"/>
  <c r="AK36" i="7"/>
  <c r="F35" i="7"/>
  <c r="AI35" i="7"/>
  <c r="G35" i="7"/>
  <c r="H35" i="7"/>
  <c r="AK35" i="7"/>
  <c r="F34" i="7"/>
  <c r="AI34" i="7"/>
  <c r="G34" i="7"/>
  <c r="AJ34" i="7"/>
  <c r="H34" i="7"/>
  <c r="AK34" i="7"/>
  <c r="F33" i="7"/>
  <c r="AI33" i="7"/>
  <c r="G33" i="7"/>
  <c r="AJ33" i="7"/>
  <c r="H33" i="7"/>
  <c r="AK33" i="7"/>
  <c r="F32" i="7"/>
  <c r="AI32" i="7"/>
  <c r="G32" i="7"/>
  <c r="AJ32" i="7"/>
  <c r="H32" i="7"/>
  <c r="AK32" i="7"/>
  <c r="F31" i="7"/>
  <c r="AI31" i="7"/>
  <c r="G31" i="7"/>
  <c r="AJ31" i="7"/>
  <c r="H31" i="7"/>
  <c r="AK31" i="7"/>
  <c r="F30" i="7"/>
  <c r="AI30" i="7"/>
  <c r="G30" i="7"/>
  <c r="AJ30" i="7"/>
  <c r="H30" i="7"/>
  <c r="AK30" i="7"/>
  <c r="F29" i="7"/>
  <c r="AI29" i="7"/>
  <c r="G29" i="7"/>
  <c r="AJ29" i="7"/>
  <c r="H29" i="7"/>
  <c r="AK29" i="7"/>
  <c r="F28" i="7"/>
  <c r="AI28" i="7"/>
  <c r="G28" i="7"/>
  <c r="AJ28" i="7"/>
  <c r="H28" i="7"/>
  <c r="AK28" i="7"/>
  <c r="F27" i="7"/>
  <c r="AI27" i="7"/>
  <c r="G27" i="7"/>
  <c r="AJ27" i="7"/>
  <c r="H27" i="7"/>
  <c r="AK27" i="7"/>
  <c r="F26" i="7"/>
  <c r="AI26" i="7"/>
  <c r="G26" i="7"/>
  <c r="AJ26" i="7"/>
  <c r="H26" i="7"/>
  <c r="AK26" i="7"/>
  <c r="F25" i="7"/>
  <c r="AI25" i="7"/>
  <c r="G25" i="7"/>
  <c r="AJ25" i="7"/>
  <c r="H25" i="7"/>
  <c r="AK25" i="7"/>
  <c r="F24" i="7"/>
  <c r="AI24" i="7"/>
  <c r="G24" i="7"/>
  <c r="AJ24" i="7"/>
  <c r="H24" i="7"/>
  <c r="AK24" i="7"/>
  <c r="L38" i="6"/>
  <c r="AO38" i="6"/>
  <c r="L39" i="6"/>
  <c r="M38" i="6"/>
  <c r="AP38" i="6"/>
  <c r="N38" i="6"/>
  <c r="AQ38" i="6"/>
  <c r="N39" i="6"/>
  <c r="AQ39" i="6"/>
  <c r="I38" i="6"/>
  <c r="AL38" i="6"/>
  <c r="I37" i="6"/>
  <c r="AL37" i="6"/>
  <c r="I36" i="6"/>
  <c r="AL36" i="6"/>
  <c r="I35" i="6"/>
  <c r="AL35" i="6"/>
  <c r="I34" i="6"/>
  <c r="AL34" i="6"/>
  <c r="I33" i="6"/>
  <c r="AL33" i="6"/>
  <c r="I32" i="6"/>
  <c r="AL32" i="6"/>
  <c r="I31" i="6"/>
  <c r="AL31" i="6"/>
  <c r="I30" i="6"/>
  <c r="AL30" i="6"/>
  <c r="I29" i="6"/>
  <c r="AL29" i="6"/>
  <c r="I28" i="6"/>
  <c r="AL28" i="6"/>
  <c r="I27" i="6"/>
  <c r="AL27" i="6"/>
  <c r="I26" i="6"/>
  <c r="AL26" i="6"/>
  <c r="I25" i="6"/>
  <c r="AL25" i="6"/>
  <c r="I24" i="6"/>
  <c r="AL24" i="6"/>
  <c r="I23" i="6"/>
  <c r="AL23" i="6"/>
  <c r="I22" i="6"/>
  <c r="AL22" i="6"/>
  <c r="F67" i="5"/>
  <c r="AI67" i="5"/>
  <c r="G67" i="5"/>
  <c r="AJ67" i="5"/>
  <c r="H67" i="5"/>
  <c r="AK67" i="5"/>
  <c r="L66" i="5"/>
  <c r="AO66" i="5"/>
  <c r="M66" i="5"/>
  <c r="AP66" i="5"/>
  <c r="N66" i="5"/>
  <c r="L65" i="5"/>
  <c r="AO65" i="5"/>
  <c r="M65" i="5"/>
  <c r="AP65" i="5"/>
  <c r="G65" i="5"/>
  <c r="AJ65" i="5"/>
  <c r="N65" i="5"/>
  <c r="AQ65" i="5"/>
  <c r="L64" i="5"/>
  <c r="AO64" i="5"/>
  <c r="M64" i="5"/>
  <c r="AP64" i="5"/>
  <c r="G64" i="5"/>
  <c r="N64" i="5"/>
  <c r="AQ64" i="5"/>
  <c r="L63" i="5"/>
  <c r="AO63" i="5"/>
  <c r="F63" i="5"/>
  <c r="AI63" i="5"/>
  <c r="M63" i="5"/>
  <c r="AP63" i="5"/>
  <c r="N63" i="5"/>
  <c r="AQ63" i="5"/>
  <c r="L62" i="5"/>
  <c r="AO62" i="5"/>
  <c r="F62" i="5"/>
  <c r="AI62" i="5"/>
  <c r="M62" i="5"/>
  <c r="AP62" i="5"/>
  <c r="N62" i="5"/>
  <c r="AQ62" i="5"/>
  <c r="H62" i="5"/>
  <c r="L61" i="5"/>
  <c r="M61" i="5"/>
  <c r="AP61" i="5"/>
  <c r="N61" i="5"/>
  <c r="AQ61" i="5"/>
  <c r="L60" i="5"/>
  <c r="AO60" i="5"/>
  <c r="M60" i="5"/>
  <c r="AP60" i="5"/>
  <c r="N60" i="5"/>
  <c r="AQ60" i="5"/>
  <c r="L59" i="5"/>
  <c r="M59" i="5"/>
  <c r="AP59" i="5"/>
  <c r="N59" i="5"/>
  <c r="AQ59" i="5"/>
  <c r="L58" i="5"/>
  <c r="M58" i="5"/>
  <c r="AP58" i="5"/>
  <c r="N58" i="5"/>
  <c r="AQ58" i="5"/>
  <c r="H58" i="5"/>
  <c r="AK58" i="5"/>
  <c r="L57" i="5"/>
  <c r="AO57" i="5"/>
  <c r="M57" i="5"/>
  <c r="AP57" i="5"/>
  <c r="N57" i="5"/>
  <c r="AQ57" i="5"/>
  <c r="L56" i="5"/>
  <c r="AO56" i="5"/>
  <c r="M56" i="5"/>
  <c r="AP56" i="5"/>
  <c r="N56" i="5"/>
  <c r="AQ56" i="5"/>
  <c r="L55" i="5"/>
  <c r="AO55" i="5"/>
  <c r="M55" i="5"/>
  <c r="AP55" i="5"/>
  <c r="N55" i="5"/>
  <c r="AQ55" i="5"/>
  <c r="L54" i="5"/>
  <c r="AO54" i="5"/>
  <c r="F54" i="5"/>
  <c r="AI54" i="5"/>
  <c r="M54" i="5"/>
  <c r="AP54" i="5"/>
  <c r="N54" i="5"/>
  <c r="AQ54" i="5"/>
  <c r="H54" i="5"/>
  <c r="AK54" i="5"/>
  <c r="L53" i="5"/>
  <c r="AO53" i="5"/>
  <c r="M53" i="5"/>
  <c r="AP53" i="5"/>
  <c r="N53" i="5"/>
  <c r="AQ53" i="5"/>
  <c r="L52" i="5"/>
  <c r="AO52" i="5"/>
  <c r="M52" i="5"/>
  <c r="N52" i="5"/>
  <c r="AQ52" i="5"/>
  <c r="L51" i="5"/>
  <c r="AO51" i="5"/>
  <c r="M51" i="5"/>
  <c r="AP51" i="5"/>
  <c r="N51" i="5"/>
  <c r="AQ51" i="5"/>
  <c r="L50" i="5"/>
  <c r="AO50" i="5"/>
  <c r="F50" i="5"/>
  <c r="AI50" i="5"/>
  <c r="M50" i="5"/>
  <c r="AP50" i="5"/>
  <c r="N50" i="5"/>
  <c r="AQ50" i="5"/>
  <c r="H50" i="5"/>
  <c r="AK50" i="5"/>
  <c r="L49" i="5"/>
  <c r="AO49" i="5"/>
  <c r="M49" i="5"/>
  <c r="AP49" i="5"/>
  <c r="N49" i="5"/>
  <c r="AQ49" i="5"/>
  <c r="F48" i="5"/>
  <c r="G48" i="5"/>
  <c r="AJ48" i="5"/>
  <c r="H48" i="5"/>
  <c r="AK48" i="5"/>
  <c r="F47" i="5"/>
  <c r="AI47" i="5"/>
  <c r="G47" i="5"/>
  <c r="AJ47" i="5"/>
  <c r="H47" i="5"/>
  <c r="AK47" i="5"/>
  <c r="F46" i="5"/>
  <c r="AI46" i="5"/>
  <c r="G46" i="5"/>
  <c r="AJ46" i="5"/>
  <c r="H46" i="5"/>
  <c r="AK46" i="5"/>
  <c r="F45" i="5"/>
  <c r="AI45" i="5"/>
  <c r="G45" i="5"/>
  <c r="AJ45" i="5"/>
  <c r="H45" i="5"/>
  <c r="AK45" i="5"/>
  <c r="F44" i="5"/>
  <c r="G44" i="5"/>
  <c r="AJ44" i="5"/>
  <c r="H44" i="5"/>
  <c r="AK44" i="5"/>
  <c r="F43" i="5"/>
  <c r="AI43" i="5"/>
  <c r="G43" i="5"/>
  <c r="AJ43" i="5"/>
  <c r="H43" i="5"/>
  <c r="AK43" i="5"/>
  <c r="F42" i="5"/>
  <c r="AI42" i="5"/>
  <c r="G42" i="5"/>
  <c r="AJ42" i="5"/>
  <c r="H42" i="5"/>
  <c r="AK42" i="5"/>
  <c r="F41" i="5"/>
  <c r="AI41" i="5"/>
  <c r="G41" i="5"/>
  <c r="AJ41" i="5"/>
  <c r="H41" i="5"/>
  <c r="AK41" i="5"/>
  <c r="F40" i="5"/>
  <c r="G40" i="5"/>
  <c r="AJ40" i="5"/>
  <c r="H40" i="5"/>
  <c r="AK40" i="5"/>
  <c r="F39" i="5"/>
  <c r="AI39" i="5"/>
  <c r="G39" i="5"/>
  <c r="AJ39" i="5"/>
  <c r="H39" i="5"/>
  <c r="AK39" i="5"/>
  <c r="F38" i="5"/>
  <c r="AI38" i="5"/>
  <c r="G38" i="5"/>
  <c r="AJ38" i="5"/>
  <c r="H38" i="5"/>
  <c r="AK38" i="5"/>
  <c r="F37" i="5"/>
  <c r="AI37" i="5"/>
  <c r="G37" i="5"/>
  <c r="AJ37" i="5"/>
  <c r="H37" i="5"/>
  <c r="AK37" i="5"/>
  <c r="F36" i="5"/>
  <c r="G36" i="5"/>
  <c r="AJ36" i="5"/>
  <c r="H36" i="5"/>
  <c r="AK36" i="5"/>
  <c r="F35" i="5"/>
  <c r="AI35" i="5"/>
  <c r="G35" i="5"/>
  <c r="AJ35" i="5"/>
  <c r="H35" i="5"/>
  <c r="AK35" i="5"/>
  <c r="F34" i="5"/>
  <c r="AI34" i="5"/>
  <c r="G34" i="5"/>
  <c r="AJ34" i="5"/>
  <c r="H34" i="5"/>
  <c r="AK34" i="5"/>
  <c r="F33" i="5"/>
  <c r="AI33" i="5"/>
  <c r="G33" i="5"/>
  <c r="AJ33" i="5"/>
  <c r="H33" i="5"/>
  <c r="AK33" i="5"/>
  <c r="F32" i="5"/>
  <c r="G32" i="5"/>
  <c r="AJ32" i="5"/>
  <c r="H32" i="5"/>
  <c r="AK32" i="5"/>
  <c r="F31" i="5"/>
  <c r="AI31" i="5"/>
  <c r="G31" i="5"/>
  <c r="AJ31" i="5"/>
  <c r="H31" i="5"/>
  <c r="AK31" i="5"/>
  <c r="F30" i="5"/>
  <c r="AI30" i="5"/>
  <c r="G30" i="5"/>
  <c r="AJ30" i="5"/>
  <c r="H30" i="5"/>
  <c r="AK30" i="5"/>
  <c r="F29" i="5"/>
  <c r="AI29" i="5"/>
  <c r="G29" i="5"/>
  <c r="AJ29" i="5"/>
  <c r="H29" i="5"/>
  <c r="AK29" i="5"/>
  <c r="F28" i="5"/>
  <c r="G28" i="5"/>
  <c r="AJ28" i="5"/>
  <c r="H28" i="5"/>
  <c r="AK28" i="5"/>
  <c r="F27" i="5"/>
  <c r="AI27" i="5"/>
  <c r="G27" i="5"/>
  <c r="AJ27" i="5"/>
  <c r="H27" i="5"/>
  <c r="AK27" i="5"/>
  <c r="F26" i="5"/>
  <c r="AI26" i="5"/>
  <c r="G26" i="5"/>
  <c r="AJ26" i="5"/>
  <c r="H26" i="5"/>
  <c r="AK26" i="5"/>
  <c r="F25" i="5"/>
  <c r="AI25" i="5"/>
  <c r="G25" i="5"/>
  <c r="AJ25" i="5"/>
  <c r="H25" i="5"/>
  <c r="AK25" i="5"/>
  <c r="F24" i="5"/>
  <c r="G24" i="5"/>
  <c r="AJ24" i="5"/>
  <c r="H24" i="5"/>
  <c r="AK24" i="5"/>
  <c r="F23" i="5"/>
  <c r="AI23" i="5"/>
  <c r="G23" i="5"/>
  <c r="AJ23" i="5"/>
  <c r="H23" i="5"/>
  <c r="AK23" i="5"/>
  <c r="F22" i="5"/>
  <c r="AI22" i="5"/>
  <c r="G22" i="5"/>
  <c r="AJ22" i="5"/>
  <c r="H22" i="5"/>
  <c r="AK22" i="5"/>
  <c r="F21" i="5"/>
  <c r="AI21" i="5"/>
  <c r="G21" i="5"/>
  <c r="AJ21" i="5"/>
  <c r="H21" i="5"/>
  <c r="AK21" i="5"/>
  <c r="F20" i="5"/>
  <c r="G20" i="5"/>
  <c r="AJ20" i="5"/>
  <c r="H20" i="5"/>
  <c r="AK20" i="5"/>
  <c r="F19" i="5"/>
  <c r="AI19" i="5"/>
  <c r="G19" i="5"/>
  <c r="AJ19" i="5"/>
  <c r="H19" i="5"/>
  <c r="AK19" i="5"/>
  <c r="F18" i="5"/>
  <c r="AI18" i="5"/>
  <c r="G18" i="5"/>
  <c r="AJ18" i="5"/>
  <c r="H18" i="5"/>
  <c r="AK18" i="5"/>
  <c r="F17" i="5"/>
  <c r="AI17" i="5"/>
  <c r="G17" i="5"/>
  <c r="AJ17" i="5"/>
  <c r="H17" i="5"/>
  <c r="AK17" i="5"/>
  <c r="F16" i="5"/>
  <c r="G16" i="5"/>
  <c r="AJ16" i="5"/>
  <c r="H16" i="5"/>
  <c r="AK16" i="5"/>
  <c r="F15" i="5"/>
  <c r="AI15" i="5"/>
  <c r="G15" i="5"/>
  <c r="AJ15" i="5"/>
  <c r="H15" i="5"/>
  <c r="AK15" i="5"/>
  <c r="F14" i="5"/>
  <c r="AI14" i="5"/>
  <c r="G14" i="5"/>
  <c r="AJ14" i="5"/>
  <c r="H14" i="5"/>
  <c r="AK14" i="5"/>
  <c r="AL48" i="4"/>
  <c r="AM48" i="4"/>
  <c r="AN48" i="4"/>
  <c r="AL47" i="4"/>
  <c r="AM47" i="4"/>
  <c r="AN47" i="4"/>
  <c r="AL46" i="4"/>
  <c r="AM46" i="4"/>
  <c r="AN46" i="4"/>
  <c r="AL45" i="4"/>
  <c r="AM45" i="4"/>
  <c r="AN45" i="4"/>
  <c r="AL44" i="4"/>
  <c r="AM44" i="4"/>
  <c r="AN44" i="4"/>
  <c r="AP43" i="4"/>
  <c r="AP42" i="4"/>
  <c r="AP41" i="4"/>
  <c r="AP39" i="4"/>
  <c r="AP38" i="4"/>
  <c r="AP37" i="4"/>
  <c r="AP35" i="4"/>
  <c r="AP34" i="4"/>
  <c r="AP33" i="4"/>
  <c r="AP31" i="4"/>
  <c r="AP30" i="4"/>
  <c r="AP29" i="4"/>
  <c r="AP27" i="4"/>
  <c r="AP26" i="4"/>
  <c r="AP25" i="4"/>
  <c r="AP23" i="4"/>
  <c r="AP22" i="4"/>
  <c r="AP21" i="4"/>
  <c r="AP19" i="4"/>
  <c r="AP18" i="4"/>
  <c r="F67" i="3"/>
  <c r="AI67" i="3"/>
  <c r="G67" i="3"/>
  <c r="AJ67" i="3"/>
  <c r="H67" i="3"/>
  <c r="AK67" i="3"/>
  <c r="F66" i="3"/>
  <c r="AI66" i="3"/>
  <c r="G66" i="3"/>
  <c r="AJ66" i="3"/>
  <c r="H66" i="3"/>
  <c r="AK66" i="3"/>
  <c r="F65" i="3"/>
  <c r="AI65" i="3"/>
  <c r="G65" i="3"/>
  <c r="H65" i="3"/>
  <c r="AK65" i="3"/>
  <c r="F64" i="3"/>
  <c r="AI64" i="3"/>
  <c r="G64" i="3"/>
  <c r="AJ64" i="3"/>
  <c r="H64" i="3"/>
  <c r="AK64" i="3"/>
  <c r="F63" i="3"/>
  <c r="AI63" i="3"/>
  <c r="G63" i="3"/>
  <c r="AJ63" i="3"/>
  <c r="H63" i="3"/>
  <c r="AK63" i="3"/>
  <c r="F62" i="3"/>
  <c r="AI62" i="3"/>
  <c r="G62" i="3"/>
  <c r="AJ62" i="3"/>
  <c r="H62" i="3"/>
  <c r="F61" i="3"/>
  <c r="AI61" i="3"/>
  <c r="G61" i="3"/>
  <c r="H61" i="3"/>
  <c r="AK61" i="3"/>
  <c r="F60" i="3"/>
  <c r="AI60" i="3"/>
  <c r="G60" i="3"/>
  <c r="AJ60" i="3"/>
  <c r="H60" i="3"/>
  <c r="AK60" i="3"/>
  <c r="F59" i="3"/>
  <c r="AI59" i="3"/>
  <c r="G59" i="3"/>
  <c r="H59" i="3"/>
  <c r="AK59" i="3"/>
  <c r="F58" i="3"/>
  <c r="AI58" i="3"/>
  <c r="G58" i="3"/>
  <c r="AJ58" i="3"/>
  <c r="H58" i="3"/>
  <c r="AK58" i="3"/>
  <c r="F57" i="3"/>
  <c r="AI57" i="3"/>
  <c r="G57" i="3"/>
  <c r="H57" i="3"/>
  <c r="AK57" i="3"/>
  <c r="F56" i="3"/>
  <c r="AI56" i="3"/>
  <c r="G56" i="3"/>
  <c r="AJ56" i="3"/>
  <c r="H56" i="3"/>
  <c r="AK56" i="3"/>
  <c r="F55" i="3"/>
  <c r="AI55" i="3"/>
  <c r="G55" i="3"/>
  <c r="AJ55" i="3"/>
  <c r="H55" i="3"/>
  <c r="AK55" i="3"/>
  <c r="F54" i="3"/>
  <c r="AI54" i="3"/>
  <c r="G54" i="3"/>
  <c r="AJ54" i="3"/>
  <c r="H54" i="3"/>
  <c r="AK54" i="3"/>
  <c r="F53" i="3"/>
  <c r="AI53" i="3"/>
  <c r="G53" i="3"/>
  <c r="H53" i="3"/>
  <c r="AK53" i="3"/>
  <c r="F52" i="3"/>
  <c r="AI52" i="3"/>
  <c r="G52" i="3"/>
  <c r="AJ52" i="3"/>
  <c r="H52" i="3"/>
  <c r="AK52" i="3"/>
  <c r="F51" i="3"/>
  <c r="AI51" i="3"/>
  <c r="G51" i="3"/>
  <c r="AJ51" i="3"/>
  <c r="H51" i="3"/>
  <c r="AK51" i="3"/>
  <c r="F50" i="3"/>
  <c r="AI50" i="3"/>
  <c r="G50" i="3"/>
  <c r="AJ50" i="3"/>
  <c r="H50" i="3"/>
  <c r="AK50" i="3"/>
  <c r="F49" i="3"/>
  <c r="AI49" i="3"/>
  <c r="G49" i="3"/>
  <c r="H49" i="3"/>
  <c r="AK49" i="3"/>
  <c r="F48" i="3"/>
  <c r="AI48" i="3"/>
  <c r="G48" i="3"/>
  <c r="AJ48" i="3"/>
  <c r="H48" i="3"/>
  <c r="AK48" i="3"/>
  <c r="F47" i="3"/>
  <c r="AI47" i="3"/>
  <c r="G47" i="3"/>
  <c r="AJ47" i="3"/>
  <c r="H47" i="3"/>
  <c r="AK47" i="3"/>
  <c r="F46" i="3"/>
  <c r="AI46" i="3"/>
  <c r="G46" i="3"/>
  <c r="AJ46" i="3"/>
  <c r="H46" i="3"/>
  <c r="F45" i="3"/>
  <c r="AI45" i="3"/>
  <c r="G45" i="3"/>
  <c r="H45" i="3"/>
  <c r="AK45" i="3"/>
  <c r="F44" i="3"/>
  <c r="AI44" i="3"/>
  <c r="G44" i="3"/>
  <c r="AJ44" i="3"/>
  <c r="H44" i="3"/>
  <c r="AK44" i="3"/>
  <c r="F43" i="3"/>
  <c r="AI43" i="3"/>
  <c r="G43" i="3"/>
  <c r="H43" i="3"/>
  <c r="AK43" i="3"/>
  <c r="F42" i="3"/>
  <c r="AI42" i="3"/>
  <c r="G42" i="3"/>
  <c r="AJ42" i="3"/>
  <c r="H42" i="3"/>
  <c r="AK42" i="3"/>
  <c r="F41" i="3"/>
  <c r="AI41" i="3"/>
  <c r="G41" i="3"/>
  <c r="H41" i="3"/>
  <c r="AK41" i="3"/>
  <c r="F40" i="3"/>
  <c r="AI40" i="3"/>
  <c r="G40" i="3"/>
  <c r="AJ40" i="3"/>
  <c r="H40" i="3"/>
  <c r="AK40" i="3"/>
  <c r="F39" i="3"/>
  <c r="AI39" i="3"/>
  <c r="G39" i="3"/>
  <c r="AJ39" i="3"/>
  <c r="H39" i="3"/>
  <c r="AK39" i="3"/>
  <c r="F38" i="3"/>
  <c r="AI38" i="3"/>
  <c r="G38" i="3"/>
  <c r="AJ38" i="3"/>
  <c r="H38" i="3"/>
  <c r="AK38" i="3"/>
  <c r="F37" i="3"/>
  <c r="AI37" i="3"/>
  <c r="G37" i="3"/>
  <c r="H37" i="3"/>
  <c r="AK37" i="3"/>
  <c r="F36" i="3"/>
  <c r="AI36" i="3"/>
  <c r="G36" i="3"/>
  <c r="AJ36" i="3"/>
  <c r="H36" i="3"/>
  <c r="AK36" i="3"/>
  <c r="F35" i="3"/>
  <c r="AI35" i="3"/>
  <c r="G35" i="3"/>
  <c r="AJ35" i="3"/>
  <c r="H35" i="3"/>
  <c r="AK35" i="3"/>
  <c r="F34" i="3"/>
  <c r="AI34" i="3"/>
  <c r="G34" i="3"/>
  <c r="AJ34" i="3"/>
  <c r="H34" i="3"/>
  <c r="AK34" i="3"/>
  <c r="F33" i="3"/>
  <c r="AI33" i="3"/>
  <c r="G33" i="3"/>
  <c r="H33" i="3"/>
  <c r="AK33" i="3"/>
  <c r="F32" i="3"/>
  <c r="AI32" i="3"/>
  <c r="G32" i="3"/>
  <c r="AJ32" i="3"/>
  <c r="H32" i="3"/>
  <c r="AK32" i="3"/>
  <c r="F31" i="3"/>
  <c r="AI31" i="3"/>
  <c r="G31" i="3"/>
  <c r="AJ31" i="3"/>
  <c r="H31" i="3"/>
  <c r="AK31" i="3"/>
  <c r="F30" i="3"/>
  <c r="AI30" i="3"/>
  <c r="G30" i="3"/>
  <c r="AJ30" i="3"/>
  <c r="H30" i="3"/>
  <c r="F29" i="3"/>
  <c r="AI29" i="3"/>
  <c r="G29" i="3"/>
  <c r="H29" i="3"/>
  <c r="AK29" i="3"/>
  <c r="F28" i="3"/>
  <c r="AI28" i="3"/>
  <c r="G28" i="3"/>
  <c r="AJ28" i="3"/>
  <c r="H28" i="3"/>
  <c r="AK28" i="3"/>
  <c r="F27" i="3"/>
  <c r="AI27" i="3"/>
  <c r="G27" i="3"/>
  <c r="H27" i="3"/>
  <c r="AK27" i="3"/>
  <c r="F26" i="3"/>
  <c r="AI26" i="3"/>
  <c r="G26" i="3"/>
  <c r="AJ26" i="3"/>
  <c r="H26" i="3"/>
  <c r="AK26" i="3"/>
  <c r="F25" i="3"/>
  <c r="AI25" i="3"/>
  <c r="G25" i="3"/>
  <c r="AJ25" i="3"/>
  <c r="H25" i="3"/>
  <c r="AK25" i="3"/>
  <c r="F24" i="3"/>
  <c r="AI24" i="3"/>
  <c r="G24" i="3"/>
  <c r="AJ24" i="3"/>
  <c r="H24" i="3"/>
  <c r="AK24" i="3"/>
  <c r="F23" i="3"/>
  <c r="AI23" i="3"/>
  <c r="G23" i="3"/>
  <c r="AJ23" i="3"/>
  <c r="H23" i="3"/>
  <c r="AK23" i="3"/>
  <c r="F22" i="3"/>
  <c r="AI22" i="3"/>
  <c r="G22" i="3"/>
  <c r="AJ22" i="3"/>
  <c r="H22" i="3"/>
  <c r="AK22" i="3"/>
  <c r="F21" i="3"/>
  <c r="AI21" i="3"/>
  <c r="G21" i="3"/>
  <c r="AJ21" i="3"/>
  <c r="H21" i="3"/>
  <c r="AK21" i="3"/>
  <c r="F20" i="3"/>
  <c r="AI20" i="3"/>
  <c r="G20" i="3"/>
  <c r="AJ20" i="3"/>
  <c r="H20" i="3"/>
  <c r="AK20" i="3"/>
  <c r="F19" i="3"/>
  <c r="AI19" i="3"/>
  <c r="G19" i="3"/>
  <c r="AJ19" i="3"/>
  <c r="H19" i="3"/>
  <c r="AK19" i="3"/>
  <c r="F18" i="3"/>
  <c r="AI18" i="3"/>
  <c r="G18" i="3"/>
  <c r="AJ18" i="3"/>
  <c r="H18" i="3"/>
  <c r="AK18" i="3"/>
  <c r="F17" i="3"/>
  <c r="AI17" i="3"/>
  <c r="G17" i="3"/>
  <c r="AJ17" i="3"/>
  <c r="H17" i="3"/>
  <c r="AK17" i="3"/>
  <c r="F16" i="3"/>
  <c r="AI16" i="3"/>
  <c r="G16" i="3"/>
  <c r="AJ16" i="3"/>
  <c r="H16" i="3"/>
  <c r="AK16" i="3"/>
  <c r="F15" i="3"/>
  <c r="AI15" i="3"/>
  <c r="G15" i="3"/>
  <c r="AJ15" i="3"/>
  <c r="H15" i="3"/>
  <c r="AK15" i="3"/>
  <c r="F14" i="3"/>
  <c r="AI14" i="3"/>
  <c r="G14" i="3"/>
  <c r="AJ14" i="3"/>
  <c r="H14" i="3"/>
  <c r="F13" i="3"/>
  <c r="AI13" i="3"/>
  <c r="G13" i="3"/>
  <c r="AJ13" i="3"/>
  <c r="H13" i="3"/>
  <c r="AK13" i="3"/>
  <c r="F12" i="3"/>
  <c r="AI12" i="3"/>
  <c r="G12" i="3"/>
  <c r="AJ12" i="3"/>
  <c r="H12" i="3"/>
  <c r="AK12" i="3"/>
  <c r="F11" i="3"/>
  <c r="AI11" i="3"/>
  <c r="G11" i="3"/>
  <c r="H11" i="3"/>
  <c r="AK11" i="3"/>
  <c r="F10" i="3"/>
  <c r="AI10" i="3"/>
  <c r="G10" i="3"/>
  <c r="AJ10" i="3"/>
  <c r="H10" i="3"/>
  <c r="AK10" i="3"/>
  <c r="F9" i="3"/>
  <c r="AI9" i="3"/>
  <c r="G9" i="3"/>
  <c r="AJ9" i="3"/>
  <c r="H9" i="3"/>
  <c r="AK9" i="3"/>
  <c r="F8" i="3"/>
  <c r="AI8" i="3"/>
  <c r="G8" i="3"/>
  <c r="AJ8" i="3"/>
  <c r="H8" i="3"/>
  <c r="AK8" i="3"/>
  <c r="M67" i="10"/>
  <c r="M58" i="10"/>
  <c r="G67" i="10"/>
  <c r="AJ67" i="10"/>
  <c r="N67" i="10"/>
  <c r="AQ67" i="10"/>
  <c r="M65" i="10"/>
  <c r="AP65" i="10"/>
  <c r="M63" i="10"/>
  <c r="M61" i="10"/>
  <c r="AP61" i="10"/>
  <c r="N60" i="10"/>
  <c r="AQ60" i="10"/>
  <c r="N59" i="10"/>
  <c r="AQ59" i="10"/>
  <c r="M57" i="10"/>
  <c r="AP57" i="10"/>
  <c r="N56" i="10"/>
  <c r="AQ56" i="10"/>
  <c r="N55" i="10"/>
  <c r="AQ55" i="10"/>
  <c r="M54" i="10"/>
  <c r="AP54" i="10"/>
  <c r="M51" i="10"/>
  <c r="M50" i="10"/>
  <c r="AP50" i="10"/>
  <c r="M49" i="10"/>
  <c r="AP49" i="10"/>
  <c r="G48" i="10"/>
  <c r="AJ48" i="10"/>
  <c r="H48" i="10"/>
  <c r="AK48" i="10"/>
  <c r="G47" i="10"/>
  <c r="AJ47" i="10"/>
  <c r="H47" i="10"/>
  <c r="AK47" i="10"/>
  <c r="G46" i="10"/>
  <c r="AJ46" i="10"/>
  <c r="H46" i="10"/>
  <c r="AK46" i="10"/>
  <c r="G45" i="10"/>
  <c r="H45" i="10"/>
  <c r="AK45" i="10"/>
  <c r="G44" i="10"/>
  <c r="AJ44" i="10"/>
  <c r="H44" i="10"/>
  <c r="AK44" i="10"/>
  <c r="I44" i="10"/>
  <c r="G43" i="10"/>
  <c r="AJ43" i="10"/>
  <c r="H43" i="10"/>
  <c r="AK43" i="10"/>
  <c r="G42" i="10"/>
  <c r="AJ42" i="10"/>
  <c r="H42" i="10"/>
  <c r="AK42" i="10"/>
  <c r="G41" i="10"/>
  <c r="AJ41" i="10"/>
  <c r="H41" i="10"/>
  <c r="AK41" i="10"/>
  <c r="I41" i="10"/>
  <c r="AL41" i="10"/>
  <c r="G40" i="10"/>
  <c r="H40" i="10"/>
  <c r="AK40" i="10"/>
  <c r="G39" i="10"/>
  <c r="AJ39" i="10"/>
  <c r="H39" i="10"/>
  <c r="AK39" i="10"/>
  <c r="G38" i="10"/>
  <c r="AJ38" i="10"/>
  <c r="H38" i="10"/>
  <c r="AK38" i="10"/>
  <c r="G37" i="10"/>
  <c r="AJ37" i="10"/>
  <c r="H37" i="10"/>
  <c r="AK37" i="10"/>
  <c r="G36" i="10"/>
  <c r="AJ36" i="10"/>
  <c r="H36" i="10"/>
  <c r="AK36" i="10"/>
  <c r="I36" i="10"/>
  <c r="G35" i="10"/>
  <c r="AJ35" i="10"/>
  <c r="H35" i="10"/>
  <c r="AK35" i="10"/>
  <c r="G34" i="10"/>
  <c r="AJ34" i="10"/>
  <c r="H34" i="10"/>
  <c r="AK34" i="10"/>
  <c r="G33" i="10"/>
  <c r="AJ33" i="10"/>
  <c r="H33" i="10"/>
  <c r="AK33" i="10"/>
  <c r="I33" i="10"/>
  <c r="AL33" i="10"/>
  <c r="G32" i="10"/>
  <c r="H32" i="10"/>
  <c r="AK32" i="10"/>
  <c r="G31" i="10"/>
  <c r="AJ31" i="10"/>
  <c r="H31" i="10"/>
  <c r="AK31" i="10"/>
  <c r="G30" i="10"/>
  <c r="AJ30" i="10"/>
  <c r="H30" i="10"/>
  <c r="AK30" i="10"/>
  <c r="G29" i="10"/>
  <c r="AJ29" i="10"/>
  <c r="H29" i="10"/>
  <c r="AK29" i="10"/>
  <c r="G28" i="10"/>
  <c r="AJ28" i="10"/>
  <c r="H28" i="10"/>
  <c r="AK28" i="10"/>
  <c r="I28" i="10"/>
  <c r="G27" i="10"/>
  <c r="AJ27" i="10"/>
  <c r="H27" i="10"/>
  <c r="AK27" i="10"/>
  <c r="G26" i="10"/>
  <c r="AJ26" i="10"/>
  <c r="H26" i="10"/>
  <c r="AK26" i="10"/>
  <c r="G25" i="10"/>
  <c r="AJ25" i="10"/>
  <c r="H25" i="10"/>
  <c r="AK25" i="10"/>
  <c r="I25" i="10"/>
  <c r="AL25" i="10"/>
  <c r="G24" i="10"/>
  <c r="H24" i="10"/>
  <c r="AK24" i="10"/>
  <c r="G23" i="10"/>
  <c r="AJ23" i="10"/>
  <c r="H23" i="10"/>
  <c r="G22" i="10"/>
  <c r="AJ22" i="10"/>
  <c r="H22" i="10"/>
  <c r="G21" i="10"/>
  <c r="AJ21" i="10"/>
  <c r="H21" i="10"/>
  <c r="AK21" i="10"/>
  <c r="G20" i="10"/>
  <c r="AJ20" i="10"/>
  <c r="H20" i="10"/>
  <c r="AK20" i="10"/>
  <c r="I20" i="10"/>
  <c r="AL20" i="10"/>
  <c r="G19" i="10"/>
  <c r="AJ19" i="10"/>
  <c r="H19" i="10"/>
  <c r="AK19" i="10"/>
  <c r="G18" i="10"/>
  <c r="AJ18" i="10"/>
  <c r="H18" i="10"/>
  <c r="G17" i="10"/>
  <c r="AJ17" i="10"/>
  <c r="H17" i="10"/>
  <c r="AK17" i="10"/>
  <c r="I17" i="10"/>
  <c r="AL17" i="10"/>
  <c r="G16" i="10"/>
  <c r="H16" i="10"/>
  <c r="AK16" i="10"/>
  <c r="G15" i="10"/>
  <c r="AJ15" i="10"/>
  <c r="H15" i="10"/>
  <c r="AK15" i="10"/>
  <c r="G14" i="10"/>
  <c r="AJ14" i="10"/>
  <c r="H14" i="10"/>
  <c r="G13" i="10"/>
  <c r="AJ13" i="10"/>
  <c r="H13" i="10"/>
  <c r="G12" i="10"/>
  <c r="AJ12" i="10"/>
  <c r="H12" i="10"/>
  <c r="AK12" i="10"/>
  <c r="I12" i="10"/>
  <c r="G11" i="10"/>
  <c r="AJ11" i="10"/>
  <c r="H11" i="10"/>
  <c r="AK11" i="10"/>
  <c r="G10" i="10"/>
  <c r="AJ10" i="10"/>
  <c r="H10" i="10"/>
  <c r="AK10" i="10"/>
  <c r="G9" i="10"/>
  <c r="AJ9" i="10"/>
  <c r="H9" i="10"/>
  <c r="AK9" i="10"/>
  <c r="I9" i="10"/>
  <c r="AL9" i="10"/>
  <c r="G8" i="10"/>
  <c r="H8" i="10"/>
  <c r="AK8" i="10"/>
  <c r="G7" i="10"/>
  <c r="AJ7" i="10"/>
  <c r="H7" i="10"/>
  <c r="AK7" i="10"/>
  <c r="G6" i="10"/>
  <c r="AJ6" i="10"/>
  <c r="H6" i="10"/>
  <c r="AK6" i="10"/>
  <c r="F8" i="1"/>
  <c r="AI8" i="1"/>
  <c r="G8" i="1"/>
  <c r="AJ8" i="1"/>
  <c r="H8" i="1"/>
  <c r="AK8" i="1"/>
  <c r="F9" i="1"/>
  <c r="AI9" i="1"/>
  <c r="G9" i="1"/>
  <c r="AJ9" i="1"/>
  <c r="H9" i="1"/>
  <c r="AK9" i="1"/>
  <c r="F10" i="1"/>
  <c r="AI10" i="1"/>
  <c r="G10" i="1"/>
  <c r="AJ10" i="1"/>
  <c r="H10" i="1"/>
  <c r="AK10" i="1"/>
  <c r="F11" i="1"/>
  <c r="AI11" i="1"/>
  <c r="G11" i="1"/>
  <c r="AJ11" i="1"/>
  <c r="H11" i="1"/>
  <c r="AK11" i="1"/>
  <c r="F12" i="1"/>
  <c r="AI12" i="1"/>
  <c r="G12" i="1"/>
  <c r="AJ12" i="1"/>
  <c r="H12" i="1"/>
  <c r="AK12" i="1"/>
  <c r="F13" i="1"/>
  <c r="AI13" i="1"/>
  <c r="G13" i="1"/>
  <c r="AJ13" i="1"/>
  <c r="H13" i="1"/>
  <c r="AK13" i="1"/>
  <c r="F14" i="1"/>
  <c r="AI14" i="1"/>
  <c r="G14" i="1"/>
  <c r="AJ14" i="1"/>
  <c r="H14" i="1"/>
  <c r="AK14" i="1"/>
  <c r="F15" i="1"/>
  <c r="AI15" i="1"/>
  <c r="G15" i="1"/>
  <c r="AJ15" i="1"/>
  <c r="H15" i="1"/>
  <c r="AK15" i="1"/>
  <c r="F16" i="1"/>
  <c r="AI16" i="1"/>
  <c r="G16" i="1"/>
  <c r="AJ16" i="1"/>
  <c r="H16" i="1"/>
  <c r="AK16" i="1"/>
  <c r="F17" i="1"/>
  <c r="AI17" i="1"/>
  <c r="G17" i="1"/>
  <c r="AJ17" i="1"/>
  <c r="H17" i="1"/>
  <c r="AK17" i="1"/>
  <c r="F18" i="1"/>
  <c r="AI18" i="1"/>
  <c r="G18" i="1"/>
  <c r="AJ18" i="1"/>
  <c r="H18" i="1"/>
  <c r="AK18" i="1"/>
  <c r="F19" i="1"/>
  <c r="AI19" i="1"/>
  <c r="G19" i="1"/>
  <c r="AJ19" i="1"/>
  <c r="H19" i="1"/>
  <c r="AK19" i="1"/>
  <c r="F20" i="1"/>
  <c r="AI20" i="1"/>
  <c r="G20" i="1"/>
  <c r="AJ20" i="1"/>
  <c r="H20" i="1"/>
  <c r="AK20" i="1"/>
  <c r="F21" i="1"/>
  <c r="AI21" i="1"/>
  <c r="G21" i="1"/>
  <c r="H21" i="1"/>
  <c r="AK21" i="1"/>
  <c r="F22" i="1"/>
  <c r="AI22" i="1"/>
  <c r="G22" i="1"/>
  <c r="AJ22" i="1"/>
  <c r="H22" i="1"/>
  <c r="AK22" i="1"/>
  <c r="F23" i="1"/>
  <c r="AI23" i="1"/>
  <c r="G23" i="1"/>
  <c r="AJ23" i="1"/>
  <c r="H23" i="1"/>
  <c r="AK23" i="1"/>
  <c r="F24" i="1"/>
  <c r="AI24" i="1"/>
  <c r="G24" i="1"/>
  <c r="AJ24" i="1"/>
  <c r="H24" i="1"/>
  <c r="AK24" i="1"/>
  <c r="F25" i="1"/>
  <c r="AI25" i="1"/>
  <c r="G25" i="1"/>
  <c r="AJ25" i="1"/>
  <c r="H25" i="1"/>
  <c r="AK25" i="1"/>
  <c r="F26" i="1"/>
  <c r="AI26" i="1"/>
  <c r="G26" i="1"/>
  <c r="AJ26" i="1"/>
  <c r="H26" i="1"/>
  <c r="AK26" i="1"/>
  <c r="F27" i="1"/>
  <c r="AI27" i="1"/>
  <c r="G27" i="1"/>
  <c r="AJ27" i="1"/>
  <c r="H27" i="1"/>
  <c r="AK27" i="1"/>
  <c r="F28" i="1"/>
  <c r="AI28" i="1"/>
  <c r="G28" i="1"/>
  <c r="AJ28" i="1"/>
  <c r="H28" i="1"/>
  <c r="AK28" i="1"/>
  <c r="F29" i="1"/>
  <c r="AI29" i="1"/>
  <c r="G29" i="1"/>
  <c r="AJ29" i="1"/>
  <c r="H29" i="1"/>
  <c r="AK29" i="1"/>
  <c r="F30" i="1"/>
  <c r="AI30" i="1"/>
  <c r="G30" i="1"/>
  <c r="AJ30" i="1"/>
  <c r="H30" i="1"/>
  <c r="AK30" i="1"/>
  <c r="F31" i="1"/>
  <c r="AI31" i="1"/>
  <c r="G31" i="1"/>
  <c r="AJ31" i="1"/>
  <c r="H31" i="1"/>
  <c r="AK31" i="1"/>
  <c r="F32" i="1"/>
  <c r="AI32" i="1"/>
  <c r="G32" i="1"/>
  <c r="AJ32" i="1"/>
  <c r="H32" i="1"/>
  <c r="AK32" i="1"/>
  <c r="F33" i="1"/>
  <c r="AI33" i="1"/>
  <c r="G33" i="1"/>
  <c r="AJ33" i="1"/>
  <c r="H33" i="1"/>
  <c r="AK33" i="1"/>
  <c r="F34" i="1"/>
  <c r="AI34" i="1"/>
  <c r="G34" i="1"/>
  <c r="AJ34" i="1"/>
  <c r="H34" i="1"/>
  <c r="AK34" i="1"/>
  <c r="F35" i="1"/>
  <c r="AI35" i="1"/>
  <c r="G35" i="1"/>
  <c r="AJ35" i="1"/>
  <c r="H35" i="1"/>
  <c r="AK35" i="1"/>
  <c r="F36" i="1"/>
  <c r="AI36" i="1"/>
  <c r="G36" i="1"/>
  <c r="AJ36" i="1"/>
  <c r="H36" i="1"/>
  <c r="AK36" i="1"/>
  <c r="F37" i="1"/>
  <c r="AI37" i="1"/>
  <c r="G37" i="1"/>
  <c r="H37" i="1"/>
  <c r="AK37" i="1"/>
  <c r="F38" i="1"/>
  <c r="AI38" i="1"/>
  <c r="G38" i="1"/>
  <c r="AJ38" i="1"/>
  <c r="H38" i="1"/>
  <c r="AK38" i="1"/>
  <c r="F39" i="1"/>
  <c r="AI39" i="1"/>
  <c r="G39" i="1"/>
  <c r="AJ39" i="1"/>
  <c r="H39" i="1"/>
  <c r="AK39" i="1"/>
  <c r="F40" i="1"/>
  <c r="AI40" i="1"/>
  <c r="G40" i="1"/>
  <c r="AJ40" i="1"/>
  <c r="H40" i="1"/>
  <c r="AK40" i="1"/>
  <c r="F41" i="1"/>
  <c r="AI41" i="1"/>
  <c r="G41" i="1"/>
  <c r="AJ41" i="1"/>
  <c r="H41" i="1"/>
  <c r="AK41" i="1"/>
  <c r="F42" i="1"/>
  <c r="AI42" i="1"/>
  <c r="G42" i="1"/>
  <c r="AJ42" i="1"/>
  <c r="H42" i="1"/>
  <c r="AK42" i="1"/>
  <c r="F43" i="1"/>
  <c r="AI43" i="1"/>
  <c r="G43" i="1"/>
  <c r="AJ43" i="1"/>
  <c r="H43" i="1"/>
  <c r="AK43" i="1"/>
  <c r="F44" i="1"/>
  <c r="AI44" i="1"/>
  <c r="G44" i="1"/>
  <c r="AJ44" i="1"/>
  <c r="H44" i="1"/>
  <c r="AK44" i="1"/>
  <c r="F45" i="1"/>
  <c r="AI45" i="1"/>
  <c r="G45" i="1"/>
  <c r="AJ45" i="1"/>
  <c r="H45" i="1"/>
  <c r="AK45" i="1"/>
  <c r="F46" i="1"/>
  <c r="AI46" i="1"/>
  <c r="G46" i="1"/>
  <c r="AJ46" i="1"/>
  <c r="H46" i="1"/>
  <c r="AK46" i="1"/>
  <c r="F47" i="1"/>
  <c r="AI47" i="1"/>
  <c r="G47" i="1"/>
  <c r="AJ47" i="1"/>
  <c r="H47" i="1"/>
  <c r="AK47" i="1"/>
  <c r="F48" i="1"/>
  <c r="AI48" i="1"/>
  <c r="G48" i="1"/>
  <c r="AJ48" i="1"/>
  <c r="H48" i="1"/>
  <c r="AK48" i="1"/>
  <c r="F49" i="1"/>
  <c r="AI49" i="1"/>
  <c r="G49" i="1"/>
  <c r="AJ49" i="1"/>
  <c r="H49" i="1"/>
  <c r="AK49" i="1"/>
  <c r="F50" i="1"/>
  <c r="AI50" i="1"/>
  <c r="G50" i="1"/>
  <c r="AJ50" i="1"/>
  <c r="H50" i="1"/>
  <c r="AK50" i="1"/>
  <c r="F51" i="1"/>
  <c r="AI51" i="1"/>
  <c r="G51" i="1"/>
  <c r="AJ51" i="1"/>
  <c r="H51" i="1"/>
  <c r="AK51" i="1"/>
  <c r="F52" i="1"/>
  <c r="AI52" i="1"/>
  <c r="G52" i="1"/>
  <c r="AJ52" i="1"/>
  <c r="H52" i="1"/>
  <c r="AK52" i="1"/>
  <c r="F53" i="1"/>
  <c r="AI53" i="1"/>
  <c r="G53" i="1"/>
  <c r="AJ53" i="1"/>
  <c r="H53" i="1"/>
  <c r="AK53" i="1"/>
  <c r="F54" i="1"/>
  <c r="AI54" i="1"/>
  <c r="G54" i="1"/>
  <c r="AJ54" i="1"/>
  <c r="H54" i="1"/>
  <c r="AK54" i="1"/>
  <c r="F55" i="1"/>
  <c r="AI55" i="1"/>
  <c r="G55" i="1"/>
  <c r="AJ55" i="1"/>
  <c r="H55" i="1"/>
  <c r="AK55" i="1"/>
  <c r="F56" i="1"/>
  <c r="AI56" i="1"/>
  <c r="G56" i="1"/>
  <c r="AJ56" i="1"/>
  <c r="H56" i="1"/>
  <c r="AK56" i="1"/>
  <c r="F57" i="1"/>
  <c r="AI57" i="1"/>
  <c r="G57" i="1"/>
  <c r="AJ57" i="1"/>
  <c r="H57" i="1"/>
  <c r="AK57" i="1"/>
  <c r="F58" i="1"/>
  <c r="AI58" i="1"/>
  <c r="G58" i="1"/>
  <c r="AJ58" i="1"/>
  <c r="H58" i="1"/>
  <c r="AK58" i="1"/>
  <c r="F59" i="1"/>
  <c r="AI59" i="1"/>
  <c r="G59" i="1"/>
  <c r="AJ59" i="1"/>
  <c r="H59" i="1"/>
  <c r="AK59" i="1"/>
  <c r="F60" i="1"/>
  <c r="AI60" i="1"/>
  <c r="G60" i="1"/>
  <c r="AJ60" i="1"/>
  <c r="H60" i="1"/>
  <c r="AK60" i="1"/>
  <c r="F61" i="1"/>
  <c r="AI61" i="1"/>
  <c r="G61" i="1"/>
  <c r="AJ61" i="1"/>
  <c r="H61" i="1"/>
  <c r="AK61" i="1"/>
  <c r="F62" i="1"/>
  <c r="AI62" i="1"/>
  <c r="G62" i="1"/>
  <c r="AJ62" i="1"/>
  <c r="H62" i="1"/>
  <c r="AK62" i="1"/>
  <c r="F63" i="1"/>
  <c r="AI63" i="1"/>
  <c r="G63" i="1"/>
  <c r="AJ63" i="1"/>
  <c r="H63" i="1"/>
  <c r="AK63" i="1"/>
  <c r="F64" i="1"/>
  <c r="AI64" i="1"/>
  <c r="G64" i="1"/>
  <c r="AJ64" i="1"/>
  <c r="H64" i="1"/>
  <c r="AK64" i="1"/>
  <c r="F65" i="1"/>
  <c r="AI65" i="1"/>
  <c r="G65" i="1"/>
  <c r="AJ65" i="1"/>
  <c r="H65" i="1"/>
  <c r="AK65" i="1"/>
  <c r="F66" i="1"/>
  <c r="AI66" i="1"/>
  <c r="G66" i="1"/>
  <c r="AJ66" i="1"/>
  <c r="H66" i="1"/>
  <c r="AK66" i="1"/>
  <c r="F67" i="1"/>
  <c r="AI67" i="1"/>
  <c r="G67" i="1"/>
  <c r="AJ67" i="1"/>
  <c r="H67" i="1"/>
  <c r="AK67" i="1"/>
  <c r="M67" i="12"/>
  <c r="N67" i="12"/>
  <c r="AQ67" i="12"/>
  <c r="N66" i="12"/>
  <c r="AQ66" i="12"/>
  <c r="G67" i="18"/>
  <c r="F67" i="18"/>
  <c r="AI67" i="18"/>
  <c r="H67" i="18"/>
  <c r="AK67" i="18"/>
  <c r="L67" i="8"/>
  <c r="N67" i="8"/>
  <c r="AQ67" i="8"/>
  <c r="E4" i="25"/>
  <c r="AE4" i="25"/>
  <c r="E5" i="25"/>
  <c r="E6" i="25"/>
  <c r="AE6" i="25"/>
  <c r="E7" i="25"/>
  <c r="E8" i="25"/>
  <c r="AE8" i="25"/>
  <c r="E9" i="25"/>
  <c r="E10" i="25"/>
  <c r="AE10" i="25"/>
  <c r="E11" i="25"/>
  <c r="E12" i="25"/>
  <c r="AE12" i="25"/>
  <c r="E13" i="25"/>
  <c r="E14" i="25"/>
  <c r="AE14" i="25"/>
  <c r="E15" i="25"/>
  <c r="E16" i="25"/>
  <c r="AE16" i="25"/>
  <c r="E17" i="25"/>
  <c r="E18" i="25"/>
  <c r="AE18" i="25"/>
  <c r="E19" i="25"/>
  <c r="E20" i="25"/>
  <c r="AE20" i="25"/>
  <c r="E21" i="25"/>
  <c r="E22" i="25"/>
  <c r="AE22" i="25"/>
  <c r="E23" i="25"/>
  <c r="E24" i="25"/>
  <c r="AE24" i="25"/>
  <c r="E25" i="25"/>
  <c r="E26" i="25"/>
  <c r="AE26" i="25"/>
  <c r="E27" i="25"/>
  <c r="E28" i="25"/>
  <c r="AE28" i="25"/>
  <c r="E29" i="25"/>
  <c r="E30" i="25"/>
  <c r="AE30" i="25"/>
  <c r="E31" i="25"/>
  <c r="E32" i="25"/>
  <c r="AE32" i="25"/>
  <c r="E33" i="25"/>
  <c r="E34" i="25"/>
  <c r="AE34" i="25"/>
  <c r="E35" i="25"/>
  <c r="E36" i="25"/>
  <c r="AE36" i="25"/>
  <c r="E37" i="25"/>
  <c r="E38" i="25"/>
  <c r="AE38" i="25"/>
  <c r="E39" i="25"/>
  <c r="E40" i="25"/>
  <c r="AE40" i="25"/>
  <c r="E41" i="25"/>
  <c r="E42" i="25"/>
  <c r="AE42" i="25"/>
  <c r="E43" i="25"/>
  <c r="E44" i="25"/>
  <c r="AE44" i="25"/>
  <c r="E45" i="25"/>
  <c r="E46" i="25"/>
  <c r="AE46" i="25"/>
  <c r="E47" i="25"/>
  <c r="E48" i="25"/>
  <c r="AE48" i="25"/>
  <c r="E49" i="25"/>
  <c r="E50" i="25"/>
  <c r="AE50" i="25"/>
  <c r="E51" i="25"/>
  <c r="E52" i="25"/>
  <c r="AE52" i="25"/>
  <c r="E53" i="25"/>
  <c r="E54" i="25"/>
  <c r="AE54" i="25"/>
  <c r="E55" i="25"/>
  <c r="E56" i="25"/>
  <c r="AE56" i="25"/>
  <c r="E57" i="25"/>
  <c r="AE57" i="25"/>
  <c r="E58" i="25"/>
  <c r="AE58" i="25"/>
  <c r="E59" i="25"/>
  <c r="E60" i="25"/>
  <c r="AE60" i="25"/>
  <c r="E61" i="25"/>
  <c r="AE61" i="25"/>
  <c r="E62" i="25"/>
  <c r="AE62" i="25"/>
  <c r="E63" i="25"/>
  <c r="AE63" i="25"/>
  <c r="E64" i="25"/>
  <c r="AE64" i="25"/>
  <c r="E65" i="25"/>
  <c r="E66" i="25"/>
  <c r="AE66" i="25"/>
  <c r="E67" i="25"/>
  <c r="AE67" i="25"/>
  <c r="E3" i="25"/>
  <c r="AE3" i="25"/>
  <c r="W23" i="7"/>
  <c r="X23" i="7"/>
  <c r="Y23" i="7"/>
  <c r="Z23" i="7"/>
  <c r="AA23" i="7"/>
  <c r="AB23" i="7"/>
  <c r="AC23" i="7"/>
  <c r="AD23" i="7"/>
  <c r="AE23" i="7"/>
  <c r="AF23" i="7"/>
  <c r="W22" i="7"/>
  <c r="X22" i="7"/>
  <c r="Y22" i="7"/>
  <c r="E4" i="10"/>
  <c r="AD4" i="10"/>
  <c r="E5" i="10"/>
  <c r="E6" i="10"/>
  <c r="E7" i="10"/>
  <c r="AD7" i="10"/>
  <c r="E8" i="10"/>
  <c r="AD8" i="10"/>
  <c r="E9" i="10"/>
  <c r="E10" i="10"/>
  <c r="E11" i="10"/>
  <c r="E12" i="10"/>
  <c r="AD12" i="10"/>
  <c r="E13" i="10"/>
  <c r="E14" i="10"/>
  <c r="E15" i="10"/>
  <c r="AD15" i="10"/>
  <c r="E16" i="10"/>
  <c r="AD16" i="10"/>
  <c r="E17" i="10"/>
  <c r="E18" i="10"/>
  <c r="E19" i="10"/>
  <c r="AD19" i="10"/>
  <c r="E20" i="10"/>
  <c r="AD20" i="10"/>
  <c r="E21" i="10"/>
  <c r="E22" i="10"/>
  <c r="E23" i="10"/>
  <c r="AD23" i="10"/>
  <c r="E24" i="10"/>
  <c r="AD24" i="10"/>
  <c r="E25" i="10"/>
  <c r="E26" i="10"/>
  <c r="E27" i="10"/>
  <c r="E28" i="10"/>
  <c r="AD28" i="10"/>
  <c r="E29" i="10"/>
  <c r="E30" i="10"/>
  <c r="E31" i="10"/>
  <c r="AD31" i="10"/>
  <c r="E32" i="10"/>
  <c r="AD32" i="10"/>
  <c r="E33" i="10"/>
  <c r="E34" i="10"/>
  <c r="E35" i="10"/>
  <c r="AD35" i="10"/>
  <c r="E36" i="10"/>
  <c r="AD36" i="10"/>
  <c r="E37" i="10"/>
  <c r="E38" i="10"/>
  <c r="E39" i="10"/>
  <c r="AD39" i="10"/>
  <c r="E40" i="10"/>
  <c r="AD40" i="10"/>
  <c r="E41" i="10"/>
  <c r="E42" i="10"/>
  <c r="E43" i="10"/>
  <c r="E44" i="10"/>
  <c r="AD44" i="10"/>
  <c r="E45" i="10"/>
  <c r="E46" i="10"/>
  <c r="E47" i="10"/>
  <c r="AD47" i="10"/>
  <c r="E48" i="10"/>
  <c r="AD48" i="10"/>
  <c r="E49" i="10"/>
  <c r="E50" i="10"/>
  <c r="E51" i="10"/>
  <c r="AD51" i="10"/>
  <c r="E52" i="10"/>
  <c r="AD52" i="10"/>
  <c r="E53" i="10"/>
  <c r="E54" i="10"/>
  <c r="E55" i="10"/>
  <c r="AD55" i="10"/>
  <c r="E56" i="10"/>
  <c r="AD56" i="10"/>
  <c r="E57" i="10"/>
  <c r="E58" i="10"/>
  <c r="E59" i="10"/>
  <c r="E60" i="10"/>
  <c r="AD60" i="10"/>
  <c r="E61" i="10"/>
  <c r="E62" i="10"/>
  <c r="E63" i="10"/>
  <c r="AD63" i="10"/>
  <c r="E64" i="10"/>
  <c r="AD64" i="10"/>
  <c r="E65" i="10"/>
  <c r="E66" i="10"/>
  <c r="E67" i="10"/>
  <c r="AD67" i="10"/>
  <c r="E3" i="10"/>
  <c r="AD3" i="10"/>
  <c r="E4" i="2"/>
  <c r="E5" i="2"/>
  <c r="E6" i="2"/>
  <c r="E7" i="2"/>
  <c r="AE7" i="2"/>
  <c r="E8" i="2"/>
  <c r="E9" i="2"/>
  <c r="E10" i="2"/>
  <c r="E11" i="2"/>
  <c r="AE11" i="2"/>
  <c r="E12" i="2"/>
  <c r="E13" i="2"/>
  <c r="E14" i="2"/>
  <c r="E15" i="2"/>
  <c r="AE15" i="2"/>
  <c r="E16" i="2"/>
  <c r="E17" i="2"/>
  <c r="E18" i="2"/>
  <c r="E19" i="2"/>
  <c r="AE19" i="2"/>
  <c r="E20" i="2"/>
  <c r="E21" i="2"/>
  <c r="E22" i="2"/>
  <c r="E23" i="2"/>
  <c r="AE23" i="2"/>
  <c r="E24" i="2"/>
  <c r="E25" i="2"/>
  <c r="E26" i="2"/>
  <c r="E27" i="2"/>
  <c r="AE27" i="2"/>
  <c r="E28" i="2"/>
  <c r="E29" i="2"/>
  <c r="E30" i="2"/>
  <c r="E31" i="2"/>
  <c r="AE31" i="2"/>
  <c r="E32" i="2"/>
  <c r="E33" i="2"/>
  <c r="E34" i="2"/>
  <c r="E35" i="2"/>
  <c r="AE35" i="2"/>
  <c r="E36" i="2"/>
  <c r="E37" i="2"/>
  <c r="E38" i="2"/>
  <c r="E39" i="2"/>
  <c r="AE39" i="2"/>
  <c r="E40" i="2"/>
  <c r="E41" i="2"/>
  <c r="E42" i="2"/>
  <c r="E43" i="2"/>
  <c r="AE43" i="2"/>
  <c r="E44" i="2"/>
  <c r="E45" i="2"/>
  <c r="E46" i="2"/>
  <c r="E47" i="2"/>
  <c r="AE47" i="2"/>
  <c r="E48" i="2"/>
  <c r="E49" i="2"/>
  <c r="E50" i="2"/>
  <c r="E51" i="2"/>
  <c r="AE51" i="2"/>
  <c r="E52" i="2"/>
  <c r="E53" i="2"/>
  <c r="E54" i="2"/>
  <c r="E55" i="2"/>
  <c r="AE55" i="2"/>
  <c r="E56" i="2"/>
  <c r="E57" i="2"/>
  <c r="E58" i="2"/>
  <c r="E59" i="2"/>
  <c r="AE59" i="2"/>
  <c r="E60" i="2"/>
  <c r="E61" i="2"/>
  <c r="E62" i="2"/>
  <c r="E63" i="2"/>
  <c r="AE63" i="2"/>
  <c r="E64" i="2"/>
  <c r="E65" i="2"/>
  <c r="E66" i="2"/>
  <c r="E67" i="2"/>
  <c r="AE67" i="2"/>
  <c r="E3" i="2"/>
  <c r="E4" i="3"/>
  <c r="E5" i="3"/>
  <c r="AD5" i="3"/>
  <c r="E6" i="3"/>
  <c r="AE6" i="3"/>
  <c r="E7" i="3"/>
  <c r="E8" i="3"/>
  <c r="E9" i="3"/>
  <c r="AD9" i="3"/>
  <c r="E10" i="3"/>
  <c r="AD10" i="3"/>
  <c r="E11" i="3"/>
  <c r="E12" i="3"/>
  <c r="E13" i="3"/>
  <c r="AD13" i="3"/>
  <c r="E14" i="3"/>
  <c r="AE14" i="3"/>
  <c r="E15" i="3"/>
  <c r="E16" i="3"/>
  <c r="E17" i="3"/>
  <c r="AD17" i="3"/>
  <c r="E18" i="3"/>
  <c r="AD18" i="3"/>
  <c r="E19" i="3"/>
  <c r="E20" i="3"/>
  <c r="E21" i="3"/>
  <c r="AD21" i="3"/>
  <c r="E22" i="3"/>
  <c r="AE22" i="3"/>
  <c r="E23" i="3"/>
  <c r="E24" i="3"/>
  <c r="E25" i="3"/>
  <c r="AD25" i="3"/>
  <c r="E26" i="3"/>
  <c r="AD26" i="3"/>
  <c r="E27" i="3"/>
  <c r="E28" i="3"/>
  <c r="E29" i="3"/>
  <c r="AD29" i="3"/>
  <c r="E30" i="3"/>
  <c r="AE30" i="3"/>
  <c r="E31" i="3"/>
  <c r="E32" i="3"/>
  <c r="E33" i="3"/>
  <c r="AD33" i="3"/>
  <c r="E34" i="3"/>
  <c r="AD34" i="3"/>
  <c r="E35" i="3"/>
  <c r="E36" i="3"/>
  <c r="E37" i="3"/>
  <c r="AD37" i="3"/>
  <c r="E38" i="3"/>
  <c r="AE38" i="3"/>
  <c r="E39" i="3"/>
  <c r="E40" i="3"/>
  <c r="E41" i="3"/>
  <c r="AD41" i="3"/>
  <c r="E42" i="3"/>
  <c r="AD42" i="3"/>
  <c r="E43" i="3"/>
  <c r="E44" i="3"/>
  <c r="E45" i="3"/>
  <c r="AD45" i="3"/>
  <c r="E46" i="3"/>
  <c r="AE46" i="3"/>
  <c r="E47" i="3"/>
  <c r="E48" i="3"/>
  <c r="E49" i="3"/>
  <c r="AD49" i="3"/>
  <c r="E50" i="3"/>
  <c r="AD50" i="3"/>
  <c r="E51" i="3"/>
  <c r="E52" i="3"/>
  <c r="E53" i="3"/>
  <c r="AD53" i="3"/>
  <c r="E54" i="3"/>
  <c r="AE54" i="3"/>
  <c r="E55" i="3"/>
  <c r="E56" i="3"/>
  <c r="E57" i="3"/>
  <c r="AD57" i="3"/>
  <c r="E58" i="3"/>
  <c r="AD58" i="3"/>
  <c r="E59" i="3"/>
  <c r="E60" i="3"/>
  <c r="E61" i="3"/>
  <c r="AD61" i="3"/>
  <c r="E62" i="3"/>
  <c r="AE62" i="3"/>
  <c r="E63" i="3"/>
  <c r="E64" i="3"/>
  <c r="E65" i="3"/>
  <c r="AD65" i="3"/>
  <c r="E66" i="3"/>
  <c r="AD66" i="3"/>
  <c r="E67" i="3"/>
  <c r="E3" i="3"/>
  <c r="E4" i="5"/>
  <c r="AE4" i="5"/>
  <c r="E5" i="5"/>
  <c r="AF5" i="5"/>
  <c r="E6" i="5"/>
  <c r="E7" i="5"/>
  <c r="E8" i="5"/>
  <c r="AE8" i="5"/>
  <c r="E9" i="5"/>
  <c r="AF9" i="5"/>
  <c r="E10" i="5"/>
  <c r="E11" i="5"/>
  <c r="E12" i="5"/>
  <c r="AE12" i="5"/>
  <c r="E13" i="5"/>
  <c r="AF13" i="5"/>
  <c r="E14" i="5"/>
  <c r="E15" i="5"/>
  <c r="E16" i="5"/>
  <c r="E17" i="5"/>
  <c r="E18" i="5"/>
  <c r="E19" i="5"/>
  <c r="E20" i="5"/>
  <c r="E21" i="5"/>
  <c r="AE21" i="5"/>
  <c r="E22" i="5"/>
  <c r="E23" i="5"/>
  <c r="E24" i="5"/>
  <c r="E25" i="5"/>
  <c r="AE25" i="5"/>
  <c r="E26" i="5"/>
  <c r="E27" i="5"/>
  <c r="E28" i="5"/>
  <c r="AF28" i="5"/>
  <c r="E29" i="5"/>
  <c r="E30" i="5"/>
  <c r="E31" i="5"/>
  <c r="E32" i="5"/>
  <c r="E33" i="5"/>
  <c r="E34" i="5"/>
  <c r="E35" i="5"/>
  <c r="E36" i="5"/>
  <c r="AF36" i="5"/>
  <c r="E37" i="5"/>
  <c r="AE37" i="5"/>
  <c r="E38" i="5"/>
  <c r="E39" i="5"/>
  <c r="E40" i="5"/>
  <c r="E41" i="5"/>
  <c r="AE41" i="5"/>
  <c r="E42" i="5"/>
  <c r="E43" i="5"/>
  <c r="E44" i="5"/>
  <c r="AF44" i="5"/>
  <c r="E45" i="5"/>
  <c r="E46" i="5"/>
  <c r="E47" i="5"/>
  <c r="E48" i="5"/>
  <c r="E49" i="5"/>
  <c r="E50" i="5"/>
  <c r="E51" i="5"/>
  <c r="E52" i="5"/>
  <c r="E53" i="5"/>
  <c r="AE53" i="5"/>
  <c r="E54" i="5"/>
  <c r="E55" i="5"/>
  <c r="E56" i="5"/>
  <c r="E57" i="5"/>
  <c r="AE57" i="5"/>
  <c r="E58" i="5"/>
  <c r="E59" i="5"/>
  <c r="E60" i="5"/>
  <c r="E61" i="5"/>
  <c r="E62" i="5"/>
  <c r="E63" i="5"/>
  <c r="E64" i="5"/>
  <c r="E65" i="5"/>
  <c r="E66" i="5"/>
  <c r="E67" i="5"/>
  <c r="E3" i="5"/>
  <c r="E6" i="6"/>
  <c r="AE6" i="6"/>
  <c r="E15" i="13"/>
  <c r="AD15" i="13"/>
  <c r="AE15" i="13"/>
  <c r="AF15" i="13"/>
  <c r="E16" i="13"/>
  <c r="AD16" i="13"/>
  <c r="AE16" i="13"/>
  <c r="AF16" i="13"/>
  <c r="E17" i="13"/>
  <c r="AD17" i="13"/>
  <c r="AE17" i="13"/>
  <c r="AF17" i="13"/>
  <c r="E18" i="13"/>
  <c r="AD18" i="13"/>
  <c r="AE18" i="13"/>
  <c r="AF18" i="13"/>
  <c r="E19" i="13"/>
  <c r="AD19" i="13"/>
  <c r="AE19" i="13"/>
  <c r="AF19" i="13"/>
  <c r="E20" i="13"/>
  <c r="AD20" i="13"/>
  <c r="AE20" i="13"/>
  <c r="AF20" i="13"/>
  <c r="E21" i="13"/>
  <c r="AD21" i="13"/>
  <c r="AE21" i="13"/>
  <c r="AF21" i="13"/>
  <c r="E22" i="13"/>
  <c r="AD22" i="13"/>
  <c r="AE22" i="13"/>
  <c r="AF22" i="13"/>
  <c r="E23" i="13"/>
  <c r="AD23" i="13"/>
  <c r="AE23" i="13"/>
  <c r="AF23" i="13"/>
  <c r="E24" i="13"/>
  <c r="AD24" i="13"/>
  <c r="AE24" i="13"/>
  <c r="AF24" i="13"/>
  <c r="E25" i="13"/>
  <c r="AD25" i="13"/>
  <c r="AE25" i="13"/>
  <c r="AF25" i="13"/>
  <c r="E26" i="13"/>
  <c r="AD26" i="13"/>
  <c r="AE26" i="13"/>
  <c r="AF26" i="13"/>
  <c r="E27" i="13"/>
  <c r="AD27" i="13"/>
  <c r="AE27" i="13"/>
  <c r="AF27" i="13"/>
  <c r="E28" i="13"/>
  <c r="AD28" i="13"/>
  <c r="AE28" i="13"/>
  <c r="AF28" i="13"/>
  <c r="E29" i="13"/>
  <c r="AD29" i="13"/>
  <c r="AE29" i="13"/>
  <c r="AF29" i="13"/>
  <c r="E30" i="13"/>
  <c r="AD30" i="13"/>
  <c r="AE30" i="13"/>
  <c r="AF30" i="13"/>
  <c r="E31" i="13"/>
  <c r="AD31" i="13"/>
  <c r="AE31" i="13"/>
  <c r="AF31" i="13"/>
  <c r="E32" i="13"/>
  <c r="AD32" i="13"/>
  <c r="AE32" i="13"/>
  <c r="AF32" i="13"/>
  <c r="E33" i="13"/>
  <c r="AD33" i="13"/>
  <c r="AE33" i="13"/>
  <c r="AF33" i="13"/>
  <c r="E34" i="13"/>
  <c r="AD34" i="13"/>
  <c r="AE34" i="13"/>
  <c r="AF34" i="13"/>
  <c r="E35" i="13"/>
  <c r="AD35" i="13"/>
  <c r="AE35" i="13"/>
  <c r="AF35" i="13"/>
  <c r="E36" i="13"/>
  <c r="AD36" i="13"/>
  <c r="AE36" i="13"/>
  <c r="AF36" i="13"/>
  <c r="E37" i="13"/>
  <c r="AD37" i="13"/>
  <c r="AE37" i="13"/>
  <c r="AF37" i="13"/>
  <c r="E38" i="13"/>
  <c r="AD38" i="13"/>
  <c r="AE38" i="13"/>
  <c r="AF38" i="13"/>
  <c r="E39" i="13"/>
  <c r="AD39" i="13"/>
  <c r="AE39" i="13"/>
  <c r="AF39" i="13"/>
  <c r="E40" i="13"/>
  <c r="AD40" i="13"/>
  <c r="AE40" i="13"/>
  <c r="AF40" i="13"/>
  <c r="E41" i="13"/>
  <c r="AD41" i="13"/>
  <c r="AE41" i="13"/>
  <c r="AF41" i="13"/>
  <c r="E42" i="13"/>
  <c r="AD42" i="13"/>
  <c r="AE42" i="13"/>
  <c r="AF42" i="13"/>
  <c r="E43" i="13"/>
  <c r="AD43" i="13"/>
  <c r="AE43" i="13"/>
  <c r="AF43" i="13"/>
  <c r="E44" i="13"/>
  <c r="AD44" i="13"/>
  <c r="AE44" i="13"/>
  <c r="AF44" i="13"/>
  <c r="E45" i="13"/>
  <c r="AD45" i="13"/>
  <c r="AE45" i="13"/>
  <c r="AF45" i="13"/>
  <c r="E46" i="13"/>
  <c r="AD46" i="13"/>
  <c r="AE46" i="13"/>
  <c r="AF46" i="13"/>
  <c r="E47" i="13"/>
  <c r="AD47" i="13"/>
  <c r="AE47" i="13"/>
  <c r="AF47" i="13"/>
  <c r="E48" i="13"/>
  <c r="AD48" i="13"/>
  <c r="AE48" i="13"/>
  <c r="AF48" i="13"/>
  <c r="E49" i="13"/>
  <c r="AD49" i="13"/>
  <c r="AE49" i="13"/>
  <c r="AF49" i="13"/>
  <c r="E50" i="13"/>
  <c r="AD50" i="13"/>
  <c r="AE50" i="13"/>
  <c r="AF50" i="13"/>
  <c r="E51" i="13"/>
  <c r="AD51" i="13"/>
  <c r="AE51" i="13"/>
  <c r="AF51" i="13"/>
  <c r="E52" i="13"/>
  <c r="AD52" i="13"/>
  <c r="AE52" i="13"/>
  <c r="AF52" i="13"/>
  <c r="E53" i="13"/>
  <c r="AD53" i="13"/>
  <c r="AE53" i="13"/>
  <c r="AF53" i="13"/>
  <c r="E54" i="13"/>
  <c r="AD54" i="13"/>
  <c r="AE54" i="13"/>
  <c r="AF54" i="13"/>
  <c r="E55" i="13"/>
  <c r="AD55" i="13"/>
  <c r="AE55" i="13"/>
  <c r="AF55" i="13"/>
  <c r="E56" i="13"/>
  <c r="AD56" i="13"/>
  <c r="AE56" i="13"/>
  <c r="AF56" i="13"/>
  <c r="E57" i="13"/>
  <c r="AD57" i="13"/>
  <c r="AE57" i="13"/>
  <c r="AF57" i="13"/>
  <c r="E58" i="13"/>
  <c r="AD58" i="13"/>
  <c r="AE58" i="13"/>
  <c r="AF58" i="13"/>
  <c r="E59" i="13"/>
  <c r="AD59" i="13"/>
  <c r="AE59" i="13"/>
  <c r="AF59" i="13"/>
  <c r="E60" i="13"/>
  <c r="AD60" i="13"/>
  <c r="AE60" i="13"/>
  <c r="AF60" i="13"/>
  <c r="E61" i="13"/>
  <c r="AD61" i="13"/>
  <c r="AE61" i="13"/>
  <c r="AF61" i="13"/>
  <c r="E62" i="13"/>
  <c r="AD62" i="13"/>
  <c r="AE62" i="13"/>
  <c r="AF62" i="13"/>
  <c r="E63" i="13"/>
  <c r="AD63" i="13"/>
  <c r="AE63" i="13"/>
  <c r="AF63" i="13"/>
  <c r="E64" i="13"/>
  <c r="AD64" i="13"/>
  <c r="AE64" i="13"/>
  <c r="AF64" i="13"/>
  <c r="E65" i="13"/>
  <c r="AD65" i="13"/>
  <c r="AE65" i="13"/>
  <c r="AF65" i="13"/>
  <c r="E66" i="13"/>
  <c r="AD66" i="13"/>
  <c r="AE66" i="13"/>
  <c r="AF66" i="13"/>
  <c r="E67" i="13"/>
  <c r="AD67" i="13"/>
  <c r="AE67" i="13"/>
  <c r="AF67" i="13"/>
  <c r="AD68" i="13"/>
  <c r="AE68" i="13"/>
  <c r="E14" i="13"/>
  <c r="AE14" i="13"/>
  <c r="L59" i="25"/>
  <c r="AO59" i="25"/>
  <c r="F59" i="25"/>
  <c r="AI59" i="25"/>
  <c r="M59" i="25"/>
  <c r="N59" i="25"/>
  <c r="AQ59" i="25"/>
  <c r="H59" i="25"/>
  <c r="AK59" i="25"/>
  <c r="L60" i="25"/>
  <c r="M60" i="25"/>
  <c r="AP60" i="25"/>
  <c r="G60" i="25"/>
  <c r="AJ60" i="25"/>
  <c r="N60" i="25"/>
  <c r="L61" i="25"/>
  <c r="AO61" i="25"/>
  <c r="F61" i="25"/>
  <c r="AI61" i="25"/>
  <c r="M61" i="25"/>
  <c r="N61" i="25"/>
  <c r="AQ61" i="25"/>
  <c r="H61" i="25"/>
  <c r="AK61" i="25"/>
  <c r="L62" i="25"/>
  <c r="M62" i="25"/>
  <c r="AP62" i="25"/>
  <c r="G62" i="25"/>
  <c r="AJ62" i="25"/>
  <c r="N62" i="25"/>
  <c r="L63" i="25"/>
  <c r="AO63" i="25"/>
  <c r="F63" i="25"/>
  <c r="AI63" i="25"/>
  <c r="M63" i="25"/>
  <c r="N63" i="25"/>
  <c r="AQ63" i="25"/>
  <c r="H63" i="25"/>
  <c r="AK63" i="25"/>
  <c r="L64" i="25"/>
  <c r="M64" i="25"/>
  <c r="AP64" i="25"/>
  <c r="G64" i="25"/>
  <c r="AJ64" i="25"/>
  <c r="N64" i="25"/>
  <c r="L65" i="25"/>
  <c r="AO65" i="25"/>
  <c r="F65" i="25"/>
  <c r="AI65" i="25"/>
  <c r="M65" i="25"/>
  <c r="N65" i="25"/>
  <c r="AQ65" i="25"/>
  <c r="H65" i="25"/>
  <c r="AK65" i="25"/>
  <c r="L66" i="25"/>
  <c r="M66" i="25"/>
  <c r="AP66" i="25"/>
  <c r="G66" i="25"/>
  <c r="AJ66" i="25"/>
  <c r="N66" i="25"/>
  <c r="F67" i="25"/>
  <c r="AI67" i="25"/>
  <c r="G67" i="25"/>
  <c r="AJ67" i="25"/>
  <c r="H67" i="25"/>
  <c r="AK67" i="25"/>
  <c r="L58" i="25"/>
  <c r="AO58" i="25"/>
  <c r="M58" i="25"/>
  <c r="AP58" i="25"/>
  <c r="G58" i="25"/>
  <c r="AJ58" i="25"/>
  <c r="N58" i="25"/>
  <c r="AQ58" i="25"/>
  <c r="L50" i="23"/>
  <c r="AO50" i="23"/>
  <c r="M50" i="23"/>
  <c r="AP50" i="23"/>
  <c r="G50" i="23"/>
  <c r="AJ50" i="23"/>
  <c r="N50" i="23"/>
  <c r="AQ50" i="23"/>
  <c r="E50" i="23"/>
  <c r="L51" i="23"/>
  <c r="AO51" i="23"/>
  <c r="F51" i="23"/>
  <c r="AI51" i="23"/>
  <c r="M51" i="23"/>
  <c r="N51" i="23"/>
  <c r="AQ51" i="23"/>
  <c r="H51" i="23"/>
  <c r="AK51" i="23"/>
  <c r="E51" i="23"/>
  <c r="AD51" i="23"/>
  <c r="L52" i="23"/>
  <c r="AO52" i="23"/>
  <c r="M52" i="23"/>
  <c r="AP52" i="23"/>
  <c r="N52" i="23"/>
  <c r="E52" i="23"/>
  <c r="L53" i="23"/>
  <c r="AO53" i="23"/>
  <c r="M53" i="23"/>
  <c r="N53" i="23"/>
  <c r="AQ53" i="23"/>
  <c r="E53" i="23"/>
  <c r="L54" i="23"/>
  <c r="AO54" i="23"/>
  <c r="M54" i="23"/>
  <c r="AP54" i="23"/>
  <c r="N54" i="23"/>
  <c r="AQ54" i="23"/>
  <c r="E54" i="23"/>
  <c r="AF54" i="23"/>
  <c r="L55" i="23"/>
  <c r="AO55" i="23"/>
  <c r="M55" i="23"/>
  <c r="AP55" i="23"/>
  <c r="N55" i="23"/>
  <c r="AQ55" i="23"/>
  <c r="E55" i="23"/>
  <c r="L56" i="23"/>
  <c r="M56" i="23"/>
  <c r="AP56" i="23"/>
  <c r="N56" i="23"/>
  <c r="AQ56" i="23"/>
  <c r="E56" i="23"/>
  <c r="L57" i="23"/>
  <c r="AO57" i="23"/>
  <c r="M57" i="23"/>
  <c r="AP57" i="23"/>
  <c r="N57" i="23"/>
  <c r="AQ57" i="23"/>
  <c r="E57" i="23"/>
  <c r="L58" i="23"/>
  <c r="AO58" i="23"/>
  <c r="M58" i="23"/>
  <c r="N58" i="23"/>
  <c r="AQ58" i="23"/>
  <c r="E58" i="23"/>
  <c r="L59" i="23"/>
  <c r="M59" i="23"/>
  <c r="AP59" i="23"/>
  <c r="N59" i="23"/>
  <c r="AQ59" i="23"/>
  <c r="E59" i="23"/>
  <c r="L60" i="23"/>
  <c r="AO60" i="23"/>
  <c r="F60" i="23"/>
  <c r="AI60" i="23"/>
  <c r="M60" i="23"/>
  <c r="AP60" i="23"/>
  <c r="N60" i="23"/>
  <c r="AQ60" i="23"/>
  <c r="E60" i="23"/>
  <c r="L61" i="23"/>
  <c r="M61" i="23"/>
  <c r="AP61" i="23"/>
  <c r="G61" i="23"/>
  <c r="AJ61" i="23"/>
  <c r="N61" i="23"/>
  <c r="E61" i="23"/>
  <c r="L62" i="23"/>
  <c r="AO62" i="23"/>
  <c r="M62" i="23"/>
  <c r="N62" i="23"/>
  <c r="AQ62" i="23"/>
  <c r="E62" i="23"/>
  <c r="AF62" i="23"/>
  <c r="L63" i="23"/>
  <c r="M63" i="23"/>
  <c r="AP63" i="23"/>
  <c r="G63" i="23"/>
  <c r="AJ63" i="23"/>
  <c r="N63" i="23"/>
  <c r="E63" i="23"/>
  <c r="L64" i="23"/>
  <c r="AO64" i="23"/>
  <c r="M64" i="23"/>
  <c r="AP64" i="23"/>
  <c r="N64" i="23"/>
  <c r="AQ64" i="23"/>
  <c r="H64" i="23"/>
  <c r="AK64" i="23"/>
  <c r="E64" i="23"/>
  <c r="L65" i="23"/>
  <c r="AO65" i="23"/>
  <c r="M65" i="23"/>
  <c r="AP65" i="23"/>
  <c r="G65" i="23"/>
  <c r="N65" i="23"/>
  <c r="AQ65" i="23"/>
  <c r="E65" i="23"/>
  <c r="AE65" i="23"/>
  <c r="L66" i="23"/>
  <c r="AO66" i="23"/>
  <c r="M66" i="23"/>
  <c r="AP66" i="23"/>
  <c r="N66" i="23"/>
  <c r="AQ66" i="23"/>
  <c r="E66" i="23"/>
  <c r="F67" i="23"/>
  <c r="AI67" i="23"/>
  <c r="G67" i="23"/>
  <c r="AJ67" i="23"/>
  <c r="H67" i="23"/>
  <c r="AK67" i="23"/>
  <c r="I67" i="23"/>
  <c r="AL67" i="23"/>
  <c r="E67" i="23"/>
  <c r="L49" i="23"/>
  <c r="AO49" i="23"/>
  <c r="F49" i="23"/>
  <c r="AI49" i="23"/>
  <c r="M49" i="23"/>
  <c r="N49" i="23"/>
  <c r="AQ49" i="23"/>
  <c r="H49" i="23"/>
  <c r="AK49" i="23"/>
  <c r="E49" i="23"/>
  <c r="L50" i="22"/>
  <c r="AO50" i="22"/>
  <c r="M50" i="22"/>
  <c r="AP50" i="22"/>
  <c r="G50" i="22"/>
  <c r="N50" i="22"/>
  <c r="AQ50" i="22"/>
  <c r="E50" i="22"/>
  <c r="L51" i="22"/>
  <c r="AO51" i="22"/>
  <c r="F51" i="22"/>
  <c r="Z51" i="22"/>
  <c r="M51" i="22"/>
  <c r="N51" i="22"/>
  <c r="AQ51" i="22"/>
  <c r="H51" i="22"/>
  <c r="AB51" i="22"/>
  <c r="E51" i="22"/>
  <c r="AD51" i="22"/>
  <c r="L52" i="22"/>
  <c r="AO52" i="22"/>
  <c r="M52" i="22"/>
  <c r="AP52" i="22"/>
  <c r="N52" i="22"/>
  <c r="E52" i="22"/>
  <c r="L53" i="22"/>
  <c r="AO53" i="22"/>
  <c r="F53" i="22"/>
  <c r="AI53" i="22"/>
  <c r="M53" i="22"/>
  <c r="AP53" i="22"/>
  <c r="N53" i="22"/>
  <c r="AQ53" i="22"/>
  <c r="E53" i="22"/>
  <c r="AE53" i="22"/>
  <c r="L54" i="22"/>
  <c r="AO54" i="22"/>
  <c r="M54" i="22"/>
  <c r="AP54" i="22"/>
  <c r="N54" i="22"/>
  <c r="AQ54" i="22"/>
  <c r="E54" i="22"/>
  <c r="L55" i="22"/>
  <c r="AO55" i="22"/>
  <c r="M55" i="22"/>
  <c r="AP55" i="22"/>
  <c r="N55" i="22"/>
  <c r="AQ55" i="22"/>
  <c r="H55" i="22"/>
  <c r="E55" i="22"/>
  <c r="L56" i="22"/>
  <c r="AO56" i="22"/>
  <c r="F56" i="22"/>
  <c r="M56" i="22"/>
  <c r="AP56" i="22"/>
  <c r="N56" i="22"/>
  <c r="AQ56" i="22"/>
  <c r="E56" i="22"/>
  <c r="AF56" i="22"/>
  <c r="L57" i="22"/>
  <c r="M57" i="22"/>
  <c r="AP57" i="22"/>
  <c r="G57" i="22"/>
  <c r="N57" i="22"/>
  <c r="E57" i="22"/>
  <c r="L58" i="22"/>
  <c r="AO58" i="22"/>
  <c r="M58" i="22"/>
  <c r="N58" i="22"/>
  <c r="AQ58" i="22"/>
  <c r="E58" i="22"/>
  <c r="L59" i="22"/>
  <c r="M59" i="22"/>
  <c r="AP59" i="22"/>
  <c r="N59" i="22"/>
  <c r="AQ59" i="22"/>
  <c r="E59" i="22"/>
  <c r="L60" i="22"/>
  <c r="AO60" i="22"/>
  <c r="F60" i="22"/>
  <c r="AI60" i="22"/>
  <c r="M60" i="22"/>
  <c r="AP60" i="22"/>
  <c r="N60" i="22"/>
  <c r="AQ60" i="22"/>
  <c r="E60" i="22"/>
  <c r="L61" i="22"/>
  <c r="AO61" i="22"/>
  <c r="M61" i="22"/>
  <c r="AP61" i="22"/>
  <c r="N61" i="22"/>
  <c r="AQ61" i="22"/>
  <c r="E61" i="22"/>
  <c r="L62" i="22"/>
  <c r="AO62" i="22"/>
  <c r="M62" i="22"/>
  <c r="AP62" i="22"/>
  <c r="G62" i="22"/>
  <c r="AJ62" i="22"/>
  <c r="N62" i="22"/>
  <c r="AQ62" i="22"/>
  <c r="E62" i="22"/>
  <c r="L63" i="22"/>
  <c r="AO63" i="22"/>
  <c r="F63" i="22"/>
  <c r="M63" i="22"/>
  <c r="AP63" i="22"/>
  <c r="N63" i="22"/>
  <c r="AQ63" i="22"/>
  <c r="E63" i="22"/>
  <c r="L64" i="22"/>
  <c r="M64" i="22"/>
  <c r="AP64" i="22"/>
  <c r="N64" i="22"/>
  <c r="AQ64" i="22"/>
  <c r="E64" i="22"/>
  <c r="L65" i="22"/>
  <c r="AO65" i="22"/>
  <c r="F65" i="22"/>
  <c r="AI65" i="22"/>
  <c r="M65" i="22"/>
  <c r="N65" i="22"/>
  <c r="AQ65" i="22"/>
  <c r="H65" i="22"/>
  <c r="E65" i="22"/>
  <c r="L66" i="22"/>
  <c r="AO66" i="22"/>
  <c r="M66" i="22"/>
  <c r="AP66" i="22"/>
  <c r="G66" i="22"/>
  <c r="AJ66" i="22"/>
  <c r="N66" i="22"/>
  <c r="AQ66" i="22"/>
  <c r="E66" i="22"/>
  <c r="AF66" i="22"/>
  <c r="F67" i="22"/>
  <c r="AI67" i="22"/>
  <c r="G67" i="22"/>
  <c r="H67" i="22"/>
  <c r="E67" i="22"/>
  <c r="L49" i="22"/>
  <c r="AO49" i="22"/>
  <c r="M49" i="22"/>
  <c r="N49" i="22"/>
  <c r="AQ49" i="22"/>
  <c r="E49" i="22"/>
  <c r="AF49" i="22"/>
  <c r="L50" i="21"/>
  <c r="AO50" i="21"/>
  <c r="M50" i="21"/>
  <c r="AP50" i="21"/>
  <c r="N50" i="21"/>
  <c r="AQ50" i="21"/>
  <c r="E50" i="21"/>
  <c r="L51" i="21"/>
  <c r="AO51" i="21"/>
  <c r="M51" i="21"/>
  <c r="AP51" i="21"/>
  <c r="N51" i="21"/>
  <c r="E51" i="21"/>
  <c r="L52" i="21"/>
  <c r="AO52" i="21"/>
  <c r="M52" i="21"/>
  <c r="AP52" i="21"/>
  <c r="N52" i="21"/>
  <c r="AQ52" i="21"/>
  <c r="H52" i="21"/>
  <c r="AK52" i="21"/>
  <c r="E52" i="21"/>
  <c r="L53" i="21"/>
  <c r="AO53" i="21"/>
  <c r="M53" i="21"/>
  <c r="AP53" i="21"/>
  <c r="G53" i="21"/>
  <c r="AJ53" i="21"/>
  <c r="N53" i="21"/>
  <c r="AQ53" i="21"/>
  <c r="E53" i="21"/>
  <c r="L54" i="21"/>
  <c r="AO54" i="21"/>
  <c r="M54" i="21"/>
  <c r="AP54" i="21"/>
  <c r="N54" i="21"/>
  <c r="AQ54" i="21"/>
  <c r="E54" i="21"/>
  <c r="AF54" i="21"/>
  <c r="L55" i="21"/>
  <c r="AO55" i="21"/>
  <c r="M55" i="21"/>
  <c r="AP55" i="21"/>
  <c r="N55" i="21"/>
  <c r="AQ55" i="21"/>
  <c r="E55" i="21"/>
  <c r="L56" i="21"/>
  <c r="M56" i="21"/>
  <c r="AP56" i="21"/>
  <c r="N56" i="21"/>
  <c r="AQ56" i="21"/>
  <c r="E56" i="21"/>
  <c r="L57" i="21"/>
  <c r="AO57" i="21"/>
  <c r="F57" i="21"/>
  <c r="AI57" i="21"/>
  <c r="M57" i="21"/>
  <c r="N57" i="21"/>
  <c r="AQ57" i="21"/>
  <c r="H57" i="21"/>
  <c r="AK57" i="21"/>
  <c r="E57" i="21"/>
  <c r="L58" i="21"/>
  <c r="AO58" i="21"/>
  <c r="M58" i="21"/>
  <c r="AP58" i="21"/>
  <c r="G58" i="21"/>
  <c r="AJ58" i="21"/>
  <c r="N58" i="21"/>
  <c r="AQ58" i="21"/>
  <c r="E58" i="21"/>
  <c r="L59" i="21"/>
  <c r="AO59" i="21"/>
  <c r="F59" i="21"/>
  <c r="M59" i="21"/>
  <c r="N59" i="21"/>
  <c r="AQ59" i="21"/>
  <c r="H59" i="21"/>
  <c r="E59" i="21"/>
  <c r="AD59" i="21"/>
  <c r="L60" i="21"/>
  <c r="AO60" i="21"/>
  <c r="M60" i="21"/>
  <c r="AP60" i="21"/>
  <c r="N60" i="21"/>
  <c r="E60" i="21"/>
  <c r="L61" i="21"/>
  <c r="AO61" i="21"/>
  <c r="M61" i="21"/>
  <c r="AP61" i="21"/>
  <c r="N61" i="21"/>
  <c r="AQ61" i="21"/>
  <c r="H61" i="21"/>
  <c r="AK61" i="21"/>
  <c r="E61" i="21"/>
  <c r="L62" i="21"/>
  <c r="AO62" i="21"/>
  <c r="M62" i="21"/>
  <c r="AP62" i="21"/>
  <c r="G62" i="21"/>
  <c r="N62" i="21"/>
  <c r="AQ62" i="21"/>
  <c r="E62" i="21"/>
  <c r="L63" i="21"/>
  <c r="AO63" i="21"/>
  <c r="F63" i="21"/>
  <c r="AI63" i="21"/>
  <c r="M63" i="21"/>
  <c r="AP63" i="21"/>
  <c r="N63" i="21"/>
  <c r="AQ63" i="21"/>
  <c r="H63" i="21"/>
  <c r="E63" i="21"/>
  <c r="AD63" i="21"/>
  <c r="L64" i="21"/>
  <c r="AO64" i="21"/>
  <c r="M64" i="21"/>
  <c r="AP64" i="21"/>
  <c r="N64" i="21"/>
  <c r="E64" i="21"/>
  <c r="L65" i="21"/>
  <c r="AO65" i="21"/>
  <c r="M65" i="21"/>
  <c r="N65" i="21"/>
  <c r="AQ65" i="21"/>
  <c r="E65" i="21"/>
  <c r="L66" i="21"/>
  <c r="AO66" i="21"/>
  <c r="M66" i="21"/>
  <c r="AP66" i="21"/>
  <c r="N66" i="21"/>
  <c r="AQ66" i="21"/>
  <c r="E66" i="21"/>
  <c r="F67" i="21"/>
  <c r="AI67" i="21"/>
  <c r="G67" i="21"/>
  <c r="AJ67" i="21"/>
  <c r="H67" i="21"/>
  <c r="AK67" i="21"/>
  <c r="E67" i="21"/>
  <c r="AE67" i="21"/>
  <c r="L49" i="21"/>
  <c r="AO49" i="21"/>
  <c r="M49" i="21"/>
  <c r="AP49" i="21"/>
  <c r="G49" i="21"/>
  <c r="AJ49" i="21"/>
  <c r="N49" i="21"/>
  <c r="AQ49" i="21"/>
  <c r="E49" i="21"/>
  <c r="L54" i="20"/>
  <c r="AO54" i="20"/>
  <c r="M54" i="20"/>
  <c r="AP54" i="20"/>
  <c r="G54" i="20"/>
  <c r="AJ54" i="20"/>
  <c r="N54" i="20"/>
  <c r="AQ54" i="20"/>
  <c r="E54" i="20"/>
  <c r="L55" i="20"/>
  <c r="AO55" i="20"/>
  <c r="F55" i="20"/>
  <c r="M55" i="20"/>
  <c r="AP55" i="20"/>
  <c r="N55" i="20"/>
  <c r="AQ55" i="20"/>
  <c r="E55" i="20"/>
  <c r="AE55" i="20"/>
  <c r="L56" i="20"/>
  <c r="AO56" i="20"/>
  <c r="F56" i="20"/>
  <c r="AI56" i="20"/>
  <c r="M56" i="20"/>
  <c r="AP56" i="20"/>
  <c r="N56" i="20"/>
  <c r="AQ56" i="20"/>
  <c r="E56" i="20"/>
  <c r="AD56" i="20"/>
  <c r="L57" i="20"/>
  <c r="AO57" i="20"/>
  <c r="M57" i="20"/>
  <c r="AP57" i="20"/>
  <c r="N57" i="20"/>
  <c r="AQ57" i="20"/>
  <c r="E57" i="20"/>
  <c r="L58" i="20"/>
  <c r="AO58" i="20"/>
  <c r="M58" i="20"/>
  <c r="AP58" i="20"/>
  <c r="G58" i="20"/>
  <c r="AJ58" i="20"/>
  <c r="N58" i="20"/>
  <c r="AQ58" i="20"/>
  <c r="E58" i="20"/>
  <c r="AF58" i="20"/>
  <c r="L59" i="20"/>
  <c r="AO59" i="20"/>
  <c r="F59" i="20"/>
  <c r="M59" i="20"/>
  <c r="AP59" i="20"/>
  <c r="N59" i="20"/>
  <c r="AQ59" i="20"/>
  <c r="E59" i="20"/>
  <c r="L60" i="20"/>
  <c r="M60" i="20"/>
  <c r="AP60" i="20"/>
  <c r="N60" i="20"/>
  <c r="AQ60" i="20"/>
  <c r="E60" i="20"/>
  <c r="AE60" i="20"/>
  <c r="L61" i="20"/>
  <c r="AO61" i="20"/>
  <c r="F61" i="20"/>
  <c r="AI61" i="20"/>
  <c r="M61" i="20"/>
  <c r="N61" i="20"/>
  <c r="AQ61" i="20"/>
  <c r="H61" i="20"/>
  <c r="AK61" i="20"/>
  <c r="E61" i="20"/>
  <c r="AF61" i="20"/>
  <c r="L62" i="20"/>
  <c r="AO62" i="20"/>
  <c r="M62" i="20"/>
  <c r="AP62" i="20"/>
  <c r="G62" i="20"/>
  <c r="AJ62" i="20"/>
  <c r="N62" i="20"/>
  <c r="AQ62" i="20"/>
  <c r="E62" i="20"/>
  <c r="AF62" i="20"/>
  <c r="L63" i="20"/>
  <c r="AO63" i="20"/>
  <c r="F63" i="20"/>
  <c r="AI63" i="20"/>
  <c r="M63" i="20"/>
  <c r="N63" i="20"/>
  <c r="AQ63" i="20"/>
  <c r="H63" i="20"/>
  <c r="E63" i="20"/>
  <c r="AD63" i="20"/>
  <c r="L64" i="20"/>
  <c r="AO64" i="20"/>
  <c r="M64" i="20"/>
  <c r="AP64" i="20"/>
  <c r="N64" i="20"/>
  <c r="E64" i="20"/>
  <c r="L65" i="20"/>
  <c r="AO65" i="20"/>
  <c r="M65" i="20"/>
  <c r="AP65" i="20"/>
  <c r="N65" i="20"/>
  <c r="AQ65" i="20"/>
  <c r="H65" i="20"/>
  <c r="AK65" i="20"/>
  <c r="E65" i="20"/>
  <c r="AE65" i="20"/>
  <c r="L66" i="20"/>
  <c r="AO66" i="20"/>
  <c r="M66" i="20"/>
  <c r="AP66" i="20"/>
  <c r="G66" i="20"/>
  <c r="AJ66" i="20"/>
  <c r="N66" i="20"/>
  <c r="AQ66" i="20"/>
  <c r="E66" i="20"/>
  <c r="F67" i="20"/>
  <c r="G67" i="20"/>
  <c r="H67" i="20"/>
  <c r="AK67" i="20"/>
  <c r="E67" i="20"/>
  <c r="AE67" i="20"/>
  <c r="L53" i="20"/>
  <c r="M53" i="20"/>
  <c r="AP53" i="20"/>
  <c r="G53" i="20"/>
  <c r="N53" i="20"/>
  <c r="E53" i="20"/>
  <c r="E50" i="19"/>
  <c r="AF50" i="19"/>
  <c r="E51" i="19"/>
  <c r="E52" i="19"/>
  <c r="E53" i="19"/>
  <c r="E54" i="19"/>
  <c r="AF54" i="19"/>
  <c r="E55" i="19"/>
  <c r="AF55" i="19"/>
  <c r="E56" i="19"/>
  <c r="AF56" i="19"/>
  <c r="E57" i="19"/>
  <c r="E58" i="19"/>
  <c r="E59" i="19"/>
  <c r="E60" i="19"/>
  <c r="E61" i="19"/>
  <c r="E62" i="19"/>
  <c r="E63" i="19"/>
  <c r="E64" i="19"/>
  <c r="AF64" i="19"/>
  <c r="E65" i="19"/>
  <c r="E66" i="19"/>
  <c r="E67" i="19"/>
  <c r="AF67" i="19"/>
  <c r="E49" i="19"/>
  <c r="L50" i="15"/>
  <c r="AO50" i="15"/>
  <c r="F50" i="15"/>
  <c r="M50" i="15"/>
  <c r="AP50" i="15"/>
  <c r="N50" i="15"/>
  <c r="AQ50" i="15"/>
  <c r="E50" i="15"/>
  <c r="L51" i="15"/>
  <c r="AO51" i="15"/>
  <c r="M51" i="15"/>
  <c r="AP51" i="15"/>
  <c r="N51" i="15"/>
  <c r="AQ51" i="15"/>
  <c r="E51" i="15"/>
  <c r="L52" i="15"/>
  <c r="AO52" i="15"/>
  <c r="M52" i="15"/>
  <c r="AP52" i="15"/>
  <c r="G52" i="15"/>
  <c r="AJ52" i="15"/>
  <c r="N52" i="15"/>
  <c r="AQ52" i="15"/>
  <c r="E52" i="15"/>
  <c r="AD52" i="15"/>
  <c r="L53" i="15"/>
  <c r="AO53" i="15"/>
  <c r="F53" i="15"/>
  <c r="M53" i="15"/>
  <c r="AP53" i="15"/>
  <c r="N53" i="15"/>
  <c r="AQ53" i="15"/>
  <c r="E53" i="15"/>
  <c r="L54" i="15"/>
  <c r="M54" i="15"/>
  <c r="AP54" i="15"/>
  <c r="N54" i="15"/>
  <c r="AQ54" i="15"/>
  <c r="E54" i="15"/>
  <c r="AF54" i="15"/>
  <c r="L55" i="15"/>
  <c r="AO55" i="15"/>
  <c r="F55" i="15"/>
  <c r="AI55" i="15"/>
  <c r="M55" i="15"/>
  <c r="N55" i="15"/>
  <c r="AQ55" i="15"/>
  <c r="H55" i="15"/>
  <c r="E55" i="15"/>
  <c r="AF55" i="15"/>
  <c r="L56" i="15"/>
  <c r="AO56" i="15"/>
  <c r="M56" i="15"/>
  <c r="AP56" i="15"/>
  <c r="G56" i="15"/>
  <c r="AJ56" i="15"/>
  <c r="N56" i="15"/>
  <c r="AQ56" i="15"/>
  <c r="E56" i="15"/>
  <c r="L57" i="15"/>
  <c r="AO57" i="15"/>
  <c r="F57" i="15"/>
  <c r="M57" i="15"/>
  <c r="N57" i="15"/>
  <c r="AQ57" i="15"/>
  <c r="H57" i="15"/>
  <c r="AK57" i="15"/>
  <c r="E57" i="15"/>
  <c r="L58" i="15"/>
  <c r="AO58" i="15"/>
  <c r="M58" i="15"/>
  <c r="AP58" i="15"/>
  <c r="N58" i="15"/>
  <c r="E58" i="15"/>
  <c r="L59" i="15"/>
  <c r="AO59" i="15"/>
  <c r="M59" i="15"/>
  <c r="AP59" i="15"/>
  <c r="N59" i="15"/>
  <c r="AQ59" i="15"/>
  <c r="H59" i="15"/>
  <c r="AK59" i="15"/>
  <c r="E59" i="15"/>
  <c r="L60" i="15"/>
  <c r="AO60" i="15"/>
  <c r="M60" i="15"/>
  <c r="AP60" i="15"/>
  <c r="G60" i="15"/>
  <c r="AJ60" i="15"/>
  <c r="N60" i="15"/>
  <c r="AQ60" i="15"/>
  <c r="E60" i="15"/>
  <c r="L61" i="15"/>
  <c r="AO61" i="15"/>
  <c r="F61" i="15"/>
  <c r="AI61" i="15"/>
  <c r="M61" i="15"/>
  <c r="AP61" i="15"/>
  <c r="N61" i="15"/>
  <c r="AQ61" i="15"/>
  <c r="E61" i="15"/>
  <c r="AE61" i="15"/>
  <c r="L62" i="15"/>
  <c r="AO62" i="15"/>
  <c r="F62" i="15"/>
  <c r="AI62" i="15"/>
  <c r="M62" i="15"/>
  <c r="AP62" i="15"/>
  <c r="N62" i="15"/>
  <c r="AQ62" i="15"/>
  <c r="E62" i="15"/>
  <c r="L63" i="15"/>
  <c r="AO63" i="15"/>
  <c r="M63" i="15"/>
  <c r="AP63" i="15"/>
  <c r="N63" i="15"/>
  <c r="AQ63" i="15"/>
  <c r="E63" i="15"/>
  <c r="L64" i="15"/>
  <c r="AO64" i="15"/>
  <c r="M64" i="15"/>
  <c r="AP64" i="15"/>
  <c r="G64" i="15"/>
  <c r="N64" i="15"/>
  <c r="AQ64" i="15"/>
  <c r="E64" i="15"/>
  <c r="L65" i="15"/>
  <c r="AO65" i="15"/>
  <c r="F65" i="15"/>
  <c r="M65" i="15"/>
  <c r="AP65" i="15"/>
  <c r="N65" i="15"/>
  <c r="AQ65" i="15"/>
  <c r="E65" i="15"/>
  <c r="AE65" i="15"/>
  <c r="L66" i="15"/>
  <c r="M66" i="15"/>
  <c r="AP66" i="15"/>
  <c r="N66" i="15"/>
  <c r="AQ66" i="15"/>
  <c r="E66" i="15"/>
  <c r="AE66" i="15"/>
  <c r="F67" i="15"/>
  <c r="AI67" i="15"/>
  <c r="G67" i="15"/>
  <c r="H67" i="15"/>
  <c r="AK67" i="15"/>
  <c r="E67" i="15"/>
  <c r="L49" i="15"/>
  <c r="AO49" i="15"/>
  <c r="F49" i="15"/>
  <c r="AI49" i="15"/>
  <c r="M49" i="15"/>
  <c r="N49" i="15"/>
  <c r="AQ49" i="15"/>
  <c r="H49" i="15"/>
  <c r="AK49" i="15"/>
  <c r="E49" i="15"/>
  <c r="L51" i="17"/>
  <c r="AO51" i="17"/>
  <c r="M51" i="17"/>
  <c r="N51" i="17"/>
  <c r="E51" i="17"/>
  <c r="L52" i="17"/>
  <c r="M52" i="17"/>
  <c r="N52" i="17"/>
  <c r="E52" i="17"/>
  <c r="L53" i="17"/>
  <c r="AO53" i="17"/>
  <c r="M53" i="17"/>
  <c r="AP53" i="17"/>
  <c r="N53" i="17"/>
  <c r="AQ53" i="17"/>
  <c r="E53" i="17"/>
  <c r="AF53" i="17"/>
  <c r="L54" i="17"/>
  <c r="AO54" i="17"/>
  <c r="M54" i="17"/>
  <c r="AP54" i="17"/>
  <c r="N54" i="17"/>
  <c r="E54" i="17"/>
  <c r="L55" i="17"/>
  <c r="AO55" i="17"/>
  <c r="F55" i="17"/>
  <c r="AI55" i="17"/>
  <c r="M55" i="17"/>
  <c r="AP55" i="17"/>
  <c r="N55" i="17"/>
  <c r="AQ55" i="17"/>
  <c r="H55" i="17"/>
  <c r="E55" i="17"/>
  <c r="AF55" i="17"/>
  <c r="L56" i="17"/>
  <c r="AO56" i="17"/>
  <c r="M56" i="17"/>
  <c r="AP56" i="17"/>
  <c r="N56" i="17"/>
  <c r="AQ56" i="17"/>
  <c r="E56" i="17"/>
  <c r="AE56" i="17"/>
  <c r="L57" i="17"/>
  <c r="AO57" i="17"/>
  <c r="M57" i="17"/>
  <c r="AP57" i="17"/>
  <c r="N57" i="17"/>
  <c r="AQ57" i="17"/>
  <c r="E57" i="17"/>
  <c r="L58" i="17"/>
  <c r="AO58" i="17"/>
  <c r="M58" i="17"/>
  <c r="AP58" i="17"/>
  <c r="G58" i="17"/>
  <c r="N58" i="17"/>
  <c r="AQ58" i="17"/>
  <c r="E58" i="17"/>
  <c r="AE58" i="17"/>
  <c r="L59" i="17"/>
  <c r="M59" i="17"/>
  <c r="AP59" i="17"/>
  <c r="N59" i="17"/>
  <c r="AQ59" i="17"/>
  <c r="H59" i="17"/>
  <c r="AK59" i="17"/>
  <c r="E59" i="17"/>
  <c r="AD59" i="17"/>
  <c r="L60" i="17"/>
  <c r="AO60" i="17"/>
  <c r="F60" i="17"/>
  <c r="AI60" i="17"/>
  <c r="M60" i="17"/>
  <c r="N60" i="17"/>
  <c r="AQ60" i="17"/>
  <c r="H60" i="17"/>
  <c r="AK60" i="17"/>
  <c r="E60" i="17"/>
  <c r="AF60" i="17"/>
  <c r="L61" i="17"/>
  <c r="M61" i="17"/>
  <c r="AP61" i="17"/>
  <c r="G61" i="17"/>
  <c r="AJ61" i="17"/>
  <c r="N61" i="17"/>
  <c r="AQ61" i="17"/>
  <c r="E61" i="17"/>
  <c r="L62" i="17"/>
  <c r="AO62" i="17"/>
  <c r="F62" i="17"/>
  <c r="M62" i="17"/>
  <c r="N62" i="17"/>
  <c r="AQ62" i="17"/>
  <c r="H62" i="17"/>
  <c r="E62" i="17"/>
  <c r="AE62" i="17"/>
  <c r="L63" i="17"/>
  <c r="AO63" i="17"/>
  <c r="M63" i="17"/>
  <c r="N63" i="17"/>
  <c r="E63" i="17"/>
  <c r="L64" i="17"/>
  <c r="M64" i="17"/>
  <c r="N64" i="17"/>
  <c r="E64" i="17"/>
  <c r="L65" i="17"/>
  <c r="M65" i="17"/>
  <c r="AP65" i="17"/>
  <c r="N65" i="17"/>
  <c r="E65" i="17"/>
  <c r="AE65" i="17"/>
  <c r="L66" i="17"/>
  <c r="AO66" i="17"/>
  <c r="M66" i="17"/>
  <c r="N66" i="17"/>
  <c r="E66" i="17"/>
  <c r="F67" i="17"/>
  <c r="AI67" i="17"/>
  <c r="G67" i="17"/>
  <c r="H67" i="17"/>
  <c r="AK67" i="17"/>
  <c r="E67" i="17"/>
  <c r="L50" i="17"/>
  <c r="M50" i="17"/>
  <c r="N50" i="17"/>
  <c r="E50" i="17"/>
  <c r="AE50" i="17"/>
  <c r="E53" i="24"/>
  <c r="E54" i="24"/>
  <c r="AE54" i="24"/>
  <c r="E55" i="24"/>
  <c r="AE55" i="24"/>
  <c r="E56" i="24"/>
  <c r="E57" i="24"/>
  <c r="E58" i="24"/>
  <c r="AF58" i="24"/>
  <c r="E59" i="24"/>
  <c r="AE59" i="24"/>
  <c r="E60" i="24"/>
  <c r="AD60" i="24"/>
  <c r="AE60" i="24"/>
  <c r="E61" i="24"/>
  <c r="E62" i="24"/>
  <c r="AE62" i="24"/>
  <c r="E63" i="24"/>
  <c r="E64" i="24"/>
  <c r="E65" i="24"/>
  <c r="E66" i="24"/>
  <c r="AF66" i="24"/>
  <c r="E67" i="24"/>
  <c r="AE67" i="24"/>
  <c r="AD55" i="24"/>
  <c r="AD58" i="24"/>
  <c r="AD59" i="24"/>
  <c r="AD63" i="24"/>
  <c r="AD67" i="24"/>
  <c r="AE53" i="20"/>
  <c r="AE56" i="20"/>
  <c r="AE57" i="20"/>
  <c r="AE61" i="20"/>
  <c r="AE64" i="20"/>
  <c r="AD53" i="20"/>
  <c r="AD60" i="20"/>
  <c r="AD64" i="20"/>
  <c r="AD67" i="20"/>
  <c r="AD14" i="5"/>
  <c r="AD15" i="5"/>
  <c r="AD18" i="5"/>
  <c r="AD19" i="5"/>
  <c r="AD22" i="5"/>
  <c r="AD23" i="5"/>
  <c r="AD26" i="5"/>
  <c r="AD27" i="5"/>
  <c r="AD30" i="5"/>
  <c r="AD31" i="5"/>
  <c r="AD34" i="5"/>
  <c r="AD35" i="5"/>
  <c r="AD38" i="5"/>
  <c r="AD39" i="5"/>
  <c r="AD42" i="5"/>
  <c r="AD43" i="5"/>
  <c r="AD46" i="5"/>
  <c r="AD47" i="5"/>
  <c r="AD50" i="5"/>
  <c r="AD51" i="5"/>
  <c r="AD54" i="5"/>
  <c r="AD55" i="5"/>
  <c r="AD58" i="5"/>
  <c r="AD59" i="5"/>
  <c r="AD62" i="5"/>
  <c r="AD63" i="5"/>
  <c r="AD66" i="5"/>
  <c r="AD67" i="5"/>
  <c r="AD14" i="9"/>
  <c r="AD15" i="9"/>
  <c r="AD16" i="9"/>
  <c r="AD17" i="9"/>
  <c r="AD18" i="9"/>
  <c r="AD19" i="9"/>
  <c r="AD20" i="9"/>
  <c r="AD21" i="9"/>
  <c r="AD22" i="9"/>
  <c r="AD23" i="9"/>
  <c r="AD24" i="9"/>
  <c r="AD25" i="9"/>
  <c r="AD26" i="9"/>
  <c r="AD27" i="9"/>
  <c r="AD28" i="9"/>
  <c r="AD29" i="9"/>
  <c r="AD30" i="9"/>
  <c r="AD31" i="9"/>
  <c r="AD32" i="9"/>
  <c r="AD33" i="9"/>
  <c r="AD34" i="9"/>
  <c r="AD35" i="9"/>
  <c r="AD36" i="9"/>
  <c r="AD37" i="9"/>
  <c r="AD38" i="9"/>
  <c r="AD39" i="9"/>
  <c r="AD40" i="9"/>
  <c r="AD41" i="9"/>
  <c r="AD42" i="9"/>
  <c r="AD43" i="9"/>
  <c r="AD44" i="9"/>
  <c r="AD45" i="9"/>
  <c r="AD46" i="9"/>
  <c r="AD47" i="9"/>
  <c r="AD48" i="9"/>
  <c r="AD49" i="9"/>
  <c r="AD50" i="9"/>
  <c r="AD51" i="9"/>
  <c r="AD52" i="9"/>
  <c r="AD53" i="9"/>
  <c r="AD54" i="9"/>
  <c r="AD55" i="9"/>
  <c r="AD56" i="9"/>
  <c r="AD57" i="9"/>
  <c r="AD58" i="9"/>
  <c r="AD59" i="9"/>
  <c r="AD60" i="9"/>
  <c r="AD61" i="9"/>
  <c r="AD62" i="9"/>
  <c r="AD63" i="9"/>
  <c r="AD64" i="9"/>
  <c r="AD65" i="9"/>
  <c r="AD66" i="9"/>
  <c r="AD67" i="9"/>
  <c r="E49" i="16"/>
  <c r="E50" i="16"/>
  <c r="AE50" i="16"/>
  <c r="E51" i="16"/>
  <c r="E52" i="16"/>
  <c r="AD52" i="16"/>
  <c r="E53" i="16"/>
  <c r="AE53" i="16"/>
  <c r="E54" i="16"/>
  <c r="AD54" i="16"/>
  <c r="E55" i="16"/>
  <c r="E56" i="16"/>
  <c r="AD56" i="16"/>
  <c r="E57" i="16"/>
  <c r="E58" i="16"/>
  <c r="E59" i="16"/>
  <c r="AF59" i="16"/>
  <c r="E60" i="16"/>
  <c r="AD60" i="16"/>
  <c r="E61" i="16"/>
  <c r="E62" i="16"/>
  <c r="AD62" i="16"/>
  <c r="E63" i="16"/>
  <c r="E64" i="16"/>
  <c r="E65" i="16"/>
  <c r="E66" i="16"/>
  <c r="E67" i="16"/>
  <c r="AD5" i="10"/>
  <c r="AD6" i="10"/>
  <c r="AD9" i="10"/>
  <c r="AD10" i="10"/>
  <c r="AD13" i="10"/>
  <c r="AD14" i="10"/>
  <c r="AD17" i="10"/>
  <c r="AD18" i="10"/>
  <c r="AD21" i="10"/>
  <c r="AD22" i="10"/>
  <c r="AD25" i="10"/>
  <c r="AD26" i="10"/>
  <c r="AD29" i="10"/>
  <c r="AD30" i="10"/>
  <c r="AD33" i="10"/>
  <c r="AD34" i="10"/>
  <c r="AD37" i="10"/>
  <c r="AD38" i="10"/>
  <c r="AD41" i="10"/>
  <c r="AD42" i="10"/>
  <c r="AD45" i="10"/>
  <c r="AD46" i="10"/>
  <c r="AD49" i="10"/>
  <c r="AD50" i="10"/>
  <c r="AD53" i="10"/>
  <c r="AD54" i="10"/>
  <c r="AD57" i="10"/>
  <c r="AD58" i="10"/>
  <c r="AD61" i="10"/>
  <c r="AD62" i="10"/>
  <c r="AD65" i="10"/>
  <c r="AD66" i="10"/>
  <c r="E14" i="12"/>
  <c r="AF14" i="12"/>
  <c r="E15" i="12"/>
  <c r="E16" i="12"/>
  <c r="AF16" i="12"/>
  <c r="E17" i="12"/>
  <c r="E18" i="12"/>
  <c r="E19" i="12"/>
  <c r="E20" i="12"/>
  <c r="AF20" i="12"/>
  <c r="E21" i="12"/>
  <c r="E22" i="12"/>
  <c r="AF22" i="12"/>
  <c r="E23" i="12"/>
  <c r="E24" i="12"/>
  <c r="AF24" i="12"/>
  <c r="E25" i="12"/>
  <c r="E26" i="12"/>
  <c r="AF26" i="12"/>
  <c r="E27" i="12"/>
  <c r="E28" i="12"/>
  <c r="AF28" i="12"/>
  <c r="E29" i="12"/>
  <c r="E30" i="12"/>
  <c r="AF30" i="12"/>
  <c r="E31" i="12"/>
  <c r="AD31" i="12"/>
  <c r="E32" i="12"/>
  <c r="AF32" i="12"/>
  <c r="E33" i="12"/>
  <c r="E34" i="12"/>
  <c r="AF34" i="12"/>
  <c r="E35" i="12"/>
  <c r="E36" i="12"/>
  <c r="E37" i="12"/>
  <c r="AE37" i="12"/>
  <c r="E38" i="12"/>
  <c r="AF38" i="12"/>
  <c r="E39" i="12"/>
  <c r="E40" i="12"/>
  <c r="AF40" i="12"/>
  <c r="E41" i="12"/>
  <c r="AE41" i="12"/>
  <c r="E42" i="12"/>
  <c r="E43" i="12"/>
  <c r="E44" i="12"/>
  <c r="AD44" i="12"/>
  <c r="E45" i="12"/>
  <c r="E46" i="12"/>
  <c r="AF46" i="12"/>
  <c r="E47" i="12"/>
  <c r="E48" i="12"/>
  <c r="AF48" i="12"/>
  <c r="E49" i="12"/>
  <c r="E50" i="12"/>
  <c r="E51" i="12"/>
  <c r="E52" i="12"/>
  <c r="AF52" i="12"/>
  <c r="E53" i="12"/>
  <c r="E54" i="12"/>
  <c r="AF54" i="12"/>
  <c r="E55" i="12"/>
  <c r="E56" i="12"/>
  <c r="AF56" i="12"/>
  <c r="E57" i="12"/>
  <c r="E58" i="12"/>
  <c r="E59" i="12"/>
  <c r="E60" i="12"/>
  <c r="AE60" i="12"/>
  <c r="E61" i="12"/>
  <c r="E62" i="12"/>
  <c r="AF62" i="12"/>
  <c r="E63" i="12"/>
  <c r="AD63" i="12"/>
  <c r="E64" i="12"/>
  <c r="AF64" i="12"/>
  <c r="E65" i="12"/>
  <c r="E66" i="12"/>
  <c r="E67" i="12"/>
  <c r="AD14" i="12"/>
  <c r="AD15" i="12"/>
  <c r="AD16" i="12"/>
  <c r="AD19" i="12"/>
  <c r="AD20" i="12"/>
  <c r="AD22" i="12"/>
  <c r="AD26" i="12"/>
  <c r="AD30" i="12"/>
  <c r="AD35" i="12"/>
  <c r="AD38" i="12"/>
  <c r="AD40" i="12"/>
  <c r="AD46" i="12"/>
  <c r="AD47" i="12"/>
  <c r="AD48" i="12"/>
  <c r="AD51" i="12"/>
  <c r="AD52" i="12"/>
  <c r="AD54" i="12"/>
  <c r="AD56" i="12"/>
  <c r="AD62" i="12"/>
  <c r="AD64" i="12"/>
  <c r="AD67" i="12"/>
  <c r="AE14" i="12"/>
  <c r="AE16" i="12"/>
  <c r="AE21" i="12"/>
  <c r="AE22" i="12"/>
  <c r="AE26" i="12"/>
  <c r="AE29" i="12"/>
  <c r="AE30" i="12"/>
  <c r="AE32" i="12"/>
  <c r="AE38" i="12"/>
  <c r="AE40" i="12"/>
  <c r="AE44" i="12"/>
  <c r="AE45" i="12"/>
  <c r="AE46" i="12"/>
  <c r="AE52" i="12"/>
  <c r="AE53" i="12"/>
  <c r="AE54" i="12"/>
  <c r="AE56" i="12"/>
  <c r="AE57" i="12"/>
  <c r="AE61" i="12"/>
  <c r="AE62" i="12"/>
  <c r="AE64" i="12"/>
  <c r="E67" i="6"/>
  <c r="AD67" i="6"/>
  <c r="E22" i="6"/>
  <c r="AD22" i="6"/>
  <c r="E23" i="6"/>
  <c r="AD23" i="6"/>
  <c r="E24" i="6"/>
  <c r="E25" i="6"/>
  <c r="AD25" i="6"/>
  <c r="E26" i="6"/>
  <c r="E27" i="6"/>
  <c r="AD27" i="6"/>
  <c r="E28" i="6"/>
  <c r="E29" i="6"/>
  <c r="E30" i="6"/>
  <c r="AD30" i="6"/>
  <c r="E31" i="6"/>
  <c r="AD31" i="6"/>
  <c r="E32" i="6"/>
  <c r="AD32" i="6"/>
  <c r="E33" i="6"/>
  <c r="AD33" i="6"/>
  <c r="E34" i="6"/>
  <c r="O34" i="6"/>
  <c r="AR34" i="6"/>
  <c r="E35" i="6"/>
  <c r="AD35" i="6"/>
  <c r="E36" i="6"/>
  <c r="E37" i="6"/>
  <c r="O37" i="6"/>
  <c r="AR37" i="6"/>
  <c r="E38" i="6"/>
  <c r="AD38" i="6"/>
  <c r="E39" i="6"/>
  <c r="AD39" i="6"/>
  <c r="E40" i="6"/>
  <c r="AD40" i="6"/>
  <c r="E41" i="6"/>
  <c r="AD41" i="6"/>
  <c r="E42" i="6"/>
  <c r="AF42" i="6"/>
  <c r="E43" i="6"/>
  <c r="AF43" i="6"/>
  <c r="E44" i="6"/>
  <c r="E45" i="6"/>
  <c r="AD45" i="6"/>
  <c r="E46" i="6"/>
  <c r="AD46" i="6"/>
  <c r="E47" i="6"/>
  <c r="AD47" i="6"/>
  <c r="E48" i="6"/>
  <c r="AD48" i="6"/>
  <c r="E49" i="6"/>
  <c r="AD49" i="6"/>
  <c r="E50" i="6"/>
  <c r="E51" i="6"/>
  <c r="E52" i="6"/>
  <c r="E53" i="6"/>
  <c r="AD53" i="6"/>
  <c r="E54" i="6"/>
  <c r="AD54" i="6"/>
  <c r="E55" i="6"/>
  <c r="AD55" i="6"/>
  <c r="E56" i="6"/>
  <c r="E57" i="6"/>
  <c r="AD57" i="6"/>
  <c r="E58" i="6"/>
  <c r="E59" i="6"/>
  <c r="AD59" i="6"/>
  <c r="E60" i="6"/>
  <c r="E61" i="6"/>
  <c r="E62" i="6"/>
  <c r="AD62" i="6"/>
  <c r="E63" i="6"/>
  <c r="AD63" i="6"/>
  <c r="E64" i="6"/>
  <c r="AD64" i="6"/>
  <c r="E65" i="6"/>
  <c r="AD65" i="6"/>
  <c r="E66" i="6"/>
  <c r="W57" i="25"/>
  <c r="E64" i="1"/>
  <c r="AD64" i="1"/>
  <c r="E48" i="11"/>
  <c r="AF48" i="11"/>
  <c r="L67" i="11"/>
  <c r="M67" i="11"/>
  <c r="AP67" i="11"/>
  <c r="N67" i="11"/>
  <c r="AQ67" i="11"/>
  <c r="E49" i="26"/>
  <c r="AE49" i="26"/>
  <c r="E50" i="26"/>
  <c r="E51" i="26"/>
  <c r="E52" i="26"/>
  <c r="E53" i="26"/>
  <c r="AE53" i="26"/>
  <c r="E54" i="26"/>
  <c r="AF54" i="26"/>
  <c r="E55" i="26"/>
  <c r="AD55" i="26"/>
  <c r="E56" i="26"/>
  <c r="E57" i="26"/>
  <c r="E58" i="26"/>
  <c r="AF58" i="26"/>
  <c r="E59" i="26"/>
  <c r="E60" i="26"/>
  <c r="E61" i="26"/>
  <c r="E62" i="26"/>
  <c r="E63" i="26"/>
  <c r="AE63" i="26"/>
  <c r="E64" i="26"/>
  <c r="E65" i="26"/>
  <c r="E66" i="26"/>
  <c r="L50" i="26"/>
  <c r="AO50" i="26"/>
  <c r="L51" i="26"/>
  <c r="AO51" i="26"/>
  <c r="F51" i="26"/>
  <c r="L52" i="26"/>
  <c r="AO52" i="26"/>
  <c r="L53" i="26"/>
  <c r="AO53" i="26"/>
  <c r="L54" i="26"/>
  <c r="AO54" i="26"/>
  <c r="L55" i="26"/>
  <c r="L56" i="26"/>
  <c r="AO56" i="26"/>
  <c r="L57" i="26"/>
  <c r="AO57" i="26"/>
  <c r="F57" i="26"/>
  <c r="L58" i="26"/>
  <c r="AO58" i="26"/>
  <c r="L59" i="26"/>
  <c r="AO59" i="26"/>
  <c r="F59" i="26"/>
  <c r="L60" i="26"/>
  <c r="AO60" i="26"/>
  <c r="L61" i="26"/>
  <c r="AO61" i="26"/>
  <c r="L62" i="26"/>
  <c r="AO62" i="26"/>
  <c r="L63" i="26"/>
  <c r="L64" i="26"/>
  <c r="AO64" i="26"/>
  <c r="L65" i="26"/>
  <c r="AO65" i="26"/>
  <c r="F65" i="26"/>
  <c r="L66" i="26"/>
  <c r="AO66" i="26"/>
  <c r="F67" i="26"/>
  <c r="AI67" i="26"/>
  <c r="M49" i="26"/>
  <c r="AP49" i="26"/>
  <c r="G49" i="26"/>
  <c r="AJ49" i="26"/>
  <c r="M50" i="26"/>
  <c r="AP50" i="26"/>
  <c r="M51" i="26"/>
  <c r="AP51" i="26"/>
  <c r="G51" i="26"/>
  <c r="M52" i="26"/>
  <c r="AP52" i="26"/>
  <c r="M53" i="26"/>
  <c r="AP53" i="26"/>
  <c r="M54" i="26"/>
  <c r="AP54" i="26"/>
  <c r="M55" i="26"/>
  <c r="M56" i="26"/>
  <c r="AP56" i="26"/>
  <c r="M57" i="26"/>
  <c r="AP57" i="26"/>
  <c r="G57" i="26"/>
  <c r="AJ57" i="26"/>
  <c r="M58" i="26"/>
  <c r="AP58" i="26"/>
  <c r="M59" i="26"/>
  <c r="AP59" i="26"/>
  <c r="G59" i="26"/>
  <c r="AJ59" i="26"/>
  <c r="M60" i="26"/>
  <c r="AP60" i="26"/>
  <c r="M61" i="26"/>
  <c r="AP61" i="26"/>
  <c r="M62" i="26"/>
  <c r="AP62" i="26"/>
  <c r="M63" i="26"/>
  <c r="M64" i="26"/>
  <c r="AP64" i="26"/>
  <c r="M65" i="26"/>
  <c r="AP65" i="26"/>
  <c r="G65" i="26"/>
  <c r="AJ65" i="26"/>
  <c r="M66" i="26"/>
  <c r="AP66" i="26"/>
  <c r="G67" i="26"/>
  <c r="AJ67" i="26"/>
  <c r="N49" i="26"/>
  <c r="AQ49" i="26"/>
  <c r="H49" i="26"/>
  <c r="N50" i="26"/>
  <c r="AQ50" i="26"/>
  <c r="N51" i="26"/>
  <c r="AQ51" i="26"/>
  <c r="N52" i="26"/>
  <c r="AQ52" i="26"/>
  <c r="N53" i="26"/>
  <c r="AQ53" i="26"/>
  <c r="H53" i="26"/>
  <c r="AK53" i="26"/>
  <c r="N54" i="26"/>
  <c r="AQ54" i="26"/>
  <c r="N55" i="26"/>
  <c r="AQ55" i="26"/>
  <c r="N56" i="26"/>
  <c r="AQ56" i="26"/>
  <c r="N57" i="26"/>
  <c r="AQ57" i="26"/>
  <c r="H57" i="26"/>
  <c r="N58" i="26"/>
  <c r="AQ58" i="26"/>
  <c r="N59" i="26"/>
  <c r="AQ59" i="26"/>
  <c r="N60" i="26"/>
  <c r="AQ60" i="26"/>
  <c r="N61" i="26"/>
  <c r="AQ61" i="26"/>
  <c r="H61" i="26"/>
  <c r="AK61" i="26"/>
  <c r="N62" i="26"/>
  <c r="AQ62" i="26"/>
  <c r="N63" i="26"/>
  <c r="AQ63" i="26"/>
  <c r="N64" i="26"/>
  <c r="AQ64" i="26"/>
  <c r="N65" i="26"/>
  <c r="AQ65" i="26"/>
  <c r="H65" i="26"/>
  <c r="N66" i="26"/>
  <c r="AQ66" i="26"/>
  <c r="H67" i="26"/>
  <c r="AK67" i="26"/>
  <c r="Z49" i="26"/>
  <c r="Z67" i="26"/>
  <c r="AA67" i="26"/>
  <c r="AD51" i="26"/>
  <c r="AD52" i="26"/>
  <c r="AD56" i="26"/>
  <c r="AD59" i="26"/>
  <c r="AD60" i="26"/>
  <c r="AD63" i="26"/>
  <c r="AD64" i="26"/>
  <c r="AE51" i="26"/>
  <c r="AE52" i="26"/>
  <c r="AE56" i="26"/>
  <c r="AE59" i="26"/>
  <c r="AE60" i="26"/>
  <c r="AE64" i="26"/>
  <c r="AE65" i="26"/>
  <c r="AF51" i="26"/>
  <c r="AF52" i="26"/>
  <c r="AF56" i="26"/>
  <c r="AF59" i="26"/>
  <c r="AF60" i="26"/>
  <c r="AF62" i="26"/>
  <c r="AF63" i="26"/>
  <c r="AF64" i="26"/>
  <c r="AF67" i="26"/>
  <c r="X57" i="25"/>
  <c r="Y57" i="25"/>
  <c r="Z59" i="25"/>
  <c r="Z63" i="25"/>
  <c r="Z67" i="25"/>
  <c r="AA60" i="25"/>
  <c r="AA62" i="25"/>
  <c r="AA64" i="25"/>
  <c r="AA66" i="25"/>
  <c r="AB59" i="25"/>
  <c r="AB63" i="25"/>
  <c r="AB67" i="25"/>
  <c r="AD58" i="25"/>
  <c r="AD60" i="25"/>
  <c r="AD62" i="25"/>
  <c r="AD64" i="25"/>
  <c r="AD66" i="25"/>
  <c r="AF58" i="25"/>
  <c r="AF60" i="25"/>
  <c r="AF62" i="25"/>
  <c r="AF64" i="25"/>
  <c r="AF66" i="25"/>
  <c r="W56" i="25"/>
  <c r="X56" i="25"/>
  <c r="Y56" i="25"/>
  <c r="L53" i="24"/>
  <c r="AO53" i="24"/>
  <c r="L54" i="24"/>
  <c r="AO54" i="24"/>
  <c r="L55" i="24"/>
  <c r="AO55" i="24"/>
  <c r="L56" i="24"/>
  <c r="AO56" i="24"/>
  <c r="F56" i="24"/>
  <c r="AI56" i="24"/>
  <c r="L57" i="24"/>
  <c r="AO57" i="24"/>
  <c r="L58" i="24"/>
  <c r="AO58" i="24"/>
  <c r="L59" i="24"/>
  <c r="AO59" i="24"/>
  <c r="L60" i="24"/>
  <c r="L61" i="24"/>
  <c r="AO61" i="24"/>
  <c r="L62" i="24"/>
  <c r="AO62" i="24"/>
  <c r="L63" i="24"/>
  <c r="L64" i="24"/>
  <c r="AO64" i="24"/>
  <c r="F64" i="24"/>
  <c r="AI64" i="24"/>
  <c r="L65" i="24"/>
  <c r="L66" i="24"/>
  <c r="AO66" i="24"/>
  <c r="F67" i="24"/>
  <c r="M53" i="24"/>
  <c r="M54" i="24"/>
  <c r="AP54" i="24"/>
  <c r="G54" i="24"/>
  <c r="AJ54" i="24"/>
  <c r="M55" i="24"/>
  <c r="M56" i="24"/>
  <c r="AP56" i="24"/>
  <c r="G56" i="24"/>
  <c r="AJ56" i="24"/>
  <c r="M57" i="24"/>
  <c r="M58" i="24"/>
  <c r="AP58" i="24"/>
  <c r="G58" i="24"/>
  <c r="AJ58" i="24"/>
  <c r="M59" i="24"/>
  <c r="M60" i="24"/>
  <c r="AP60" i="24"/>
  <c r="G60" i="24"/>
  <c r="AJ60" i="24"/>
  <c r="M61" i="24"/>
  <c r="M62" i="24"/>
  <c r="AP62" i="24"/>
  <c r="G62" i="24"/>
  <c r="AJ62" i="24"/>
  <c r="M63" i="24"/>
  <c r="M64" i="24"/>
  <c r="AP64" i="24"/>
  <c r="G64" i="24"/>
  <c r="M65" i="24"/>
  <c r="M66" i="24"/>
  <c r="AP66" i="24"/>
  <c r="G66" i="24"/>
  <c r="AJ66" i="24"/>
  <c r="G67" i="24"/>
  <c r="H53" i="24"/>
  <c r="AK53" i="24"/>
  <c r="N54" i="24"/>
  <c r="AQ54" i="24"/>
  <c r="N55" i="24"/>
  <c r="AQ55" i="24"/>
  <c r="N56" i="24"/>
  <c r="AQ56" i="24"/>
  <c r="N57" i="24"/>
  <c r="AQ57" i="24"/>
  <c r="H57" i="24"/>
  <c r="AK57" i="24"/>
  <c r="N58" i="24"/>
  <c r="AQ58" i="24"/>
  <c r="N59" i="24"/>
  <c r="AQ59" i="24"/>
  <c r="N60" i="24"/>
  <c r="AQ60" i="24"/>
  <c r="N61" i="24"/>
  <c r="N62" i="24"/>
  <c r="AQ62" i="24"/>
  <c r="N63" i="24"/>
  <c r="AQ63" i="24"/>
  <c r="N64" i="24"/>
  <c r="N65" i="24"/>
  <c r="AQ65" i="24"/>
  <c r="H65" i="24"/>
  <c r="AK65" i="24"/>
  <c r="N66" i="24"/>
  <c r="H67" i="24"/>
  <c r="AK67" i="24"/>
  <c r="Z67" i="24"/>
  <c r="AB67" i="24"/>
  <c r="AF55" i="24"/>
  <c r="AF60" i="24"/>
  <c r="AF62" i="24"/>
  <c r="AF67" i="24"/>
  <c r="Z51" i="23"/>
  <c r="Z67" i="23"/>
  <c r="AA67" i="23"/>
  <c r="AB49" i="23"/>
  <c r="AB51" i="23"/>
  <c r="AD52" i="23"/>
  <c r="AD53" i="23"/>
  <c r="AD56" i="23"/>
  <c r="AD57" i="23"/>
  <c r="AD59" i="23"/>
  <c r="AD60" i="23"/>
  <c r="AD61" i="23"/>
  <c r="AD63" i="23"/>
  <c r="AD64" i="23"/>
  <c r="AD67" i="23"/>
  <c r="AE52" i="23"/>
  <c r="AE53" i="23"/>
  <c r="AE56" i="23"/>
  <c r="AE57" i="23"/>
  <c r="AE60" i="23"/>
  <c r="AE61" i="23"/>
  <c r="AE67" i="23"/>
  <c r="AF49" i="23"/>
  <c r="AF50" i="23"/>
  <c r="AF52" i="23"/>
  <c r="AF53" i="23"/>
  <c r="AF56" i="23"/>
  <c r="AF57" i="23"/>
  <c r="AF60" i="23"/>
  <c r="AF61" i="23"/>
  <c r="AF66" i="23"/>
  <c r="AF67" i="23"/>
  <c r="W48" i="23"/>
  <c r="X48" i="23"/>
  <c r="Y48" i="23"/>
  <c r="Z60" i="22"/>
  <c r="Z67" i="22"/>
  <c r="AA67" i="22"/>
  <c r="AD49" i="22"/>
  <c r="AD52" i="22"/>
  <c r="AD53" i="22"/>
  <c r="AD56" i="22"/>
  <c r="AD57" i="22"/>
  <c r="AD61" i="22"/>
  <c r="AD63" i="22"/>
  <c r="AD64" i="22"/>
  <c r="AD67" i="22"/>
  <c r="AE49" i="22"/>
  <c r="AE52" i="22"/>
  <c r="AE56" i="22"/>
  <c r="AE57" i="22"/>
  <c r="AE64" i="22"/>
  <c r="AE67" i="22"/>
  <c r="AF50" i="22"/>
  <c r="AF52" i="22"/>
  <c r="AF53" i="22"/>
  <c r="AF54" i="22"/>
  <c r="AF57" i="22"/>
  <c r="AF62" i="22"/>
  <c r="AF64" i="22"/>
  <c r="AF67" i="22"/>
  <c r="W48" i="22"/>
  <c r="X48" i="22"/>
  <c r="Y48" i="22"/>
  <c r="Z63" i="21"/>
  <c r="AA49" i="21"/>
  <c r="AA67" i="21"/>
  <c r="AB57" i="21"/>
  <c r="AD49" i="21"/>
  <c r="AD51" i="21"/>
  <c r="AD55" i="21"/>
  <c r="AD56" i="21"/>
  <c r="AD60" i="21"/>
  <c r="AD61" i="21"/>
  <c r="AD64" i="21"/>
  <c r="AD65" i="21"/>
  <c r="AE49" i="21"/>
  <c r="AE56" i="21"/>
  <c r="AE60" i="21"/>
  <c r="AE61" i="21"/>
  <c r="AE64" i="21"/>
  <c r="AF49" i="21"/>
  <c r="AF52" i="21"/>
  <c r="AF56" i="21"/>
  <c r="AF58" i="21"/>
  <c r="AF60" i="21"/>
  <c r="AF61" i="21"/>
  <c r="AF62" i="21"/>
  <c r="AF64" i="21"/>
  <c r="Z63" i="20"/>
  <c r="Z67" i="20"/>
  <c r="AB61" i="20"/>
  <c r="AF53" i="20"/>
  <c r="AF54" i="20"/>
  <c r="AF56" i="20"/>
  <c r="AF59" i="20"/>
  <c r="AF60" i="20"/>
  <c r="AF63" i="20"/>
  <c r="AF64" i="20"/>
  <c r="AF65" i="20"/>
  <c r="AF66" i="20"/>
  <c r="AF67" i="20"/>
  <c r="W52" i="20"/>
  <c r="X52" i="20"/>
  <c r="Y52" i="20"/>
  <c r="Z59" i="19"/>
  <c r="Z63" i="19"/>
  <c r="Z67" i="19"/>
  <c r="AB50" i="19"/>
  <c r="AB53" i="19"/>
  <c r="AB54" i="19"/>
  <c r="AB57" i="19"/>
  <c r="AB66" i="19"/>
  <c r="AB67" i="19"/>
  <c r="AD53" i="19"/>
  <c r="AD55" i="19"/>
  <c r="AD56" i="19"/>
  <c r="AD57" i="19"/>
  <c r="AD60" i="19"/>
  <c r="AD61" i="19"/>
  <c r="AD65" i="19"/>
  <c r="AD67" i="19"/>
  <c r="AE53" i="19"/>
  <c r="AE55" i="19"/>
  <c r="AE56" i="19"/>
  <c r="AE57" i="19"/>
  <c r="AE61" i="19"/>
  <c r="AE63" i="19"/>
  <c r="AE64" i="19"/>
  <c r="AE65" i="19"/>
  <c r="AE67" i="19"/>
  <c r="AF49" i="19"/>
  <c r="AF53" i="19"/>
  <c r="AF57" i="19"/>
  <c r="AF58" i="19"/>
  <c r="AF59" i="19"/>
  <c r="AF61" i="19"/>
  <c r="AF65" i="19"/>
  <c r="AF66" i="19"/>
  <c r="W48" i="19"/>
  <c r="X48" i="19"/>
  <c r="Y48" i="19"/>
  <c r="E57" i="18"/>
  <c r="AE57" i="18"/>
  <c r="E58" i="18"/>
  <c r="AD58" i="18"/>
  <c r="E59" i="18"/>
  <c r="AF59" i="18"/>
  <c r="E60" i="18"/>
  <c r="AD60" i="18"/>
  <c r="E61" i="18"/>
  <c r="E62" i="18"/>
  <c r="AD62" i="18"/>
  <c r="E63" i="18"/>
  <c r="AF63" i="18"/>
  <c r="E64" i="18"/>
  <c r="E65" i="18"/>
  <c r="AE65" i="18"/>
  <c r="E66" i="18"/>
  <c r="AD66" i="18"/>
  <c r="E67" i="18"/>
  <c r="L57" i="18"/>
  <c r="AO57" i="18"/>
  <c r="L58" i="18"/>
  <c r="AO58" i="18"/>
  <c r="L59" i="18"/>
  <c r="AO59" i="18"/>
  <c r="L60" i="18"/>
  <c r="L61" i="18"/>
  <c r="AO61" i="18"/>
  <c r="L62" i="18"/>
  <c r="AO62" i="18"/>
  <c r="L63" i="18"/>
  <c r="L64" i="18"/>
  <c r="AO64" i="18"/>
  <c r="F64" i="18"/>
  <c r="AI64" i="18"/>
  <c r="L65" i="18"/>
  <c r="L66" i="18"/>
  <c r="AO66" i="18"/>
  <c r="M57" i="18"/>
  <c r="AP57" i="18"/>
  <c r="M58" i="18"/>
  <c r="M59" i="18"/>
  <c r="AP59" i="18"/>
  <c r="M60" i="18"/>
  <c r="AP60" i="18"/>
  <c r="M61" i="18"/>
  <c r="AP61" i="18"/>
  <c r="M62" i="18"/>
  <c r="AP62" i="18"/>
  <c r="G62" i="18"/>
  <c r="AJ62" i="18"/>
  <c r="M63" i="18"/>
  <c r="M64" i="18"/>
  <c r="AP64" i="18"/>
  <c r="M65" i="18"/>
  <c r="M66" i="18"/>
  <c r="N57" i="18"/>
  <c r="AQ57" i="18"/>
  <c r="N58" i="18"/>
  <c r="AQ58" i="18"/>
  <c r="N59" i="18"/>
  <c r="AQ59" i="18"/>
  <c r="N60" i="18"/>
  <c r="AQ60" i="18"/>
  <c r="H60" i="18"/>
  <c r="AK60" i="18"/>
  <c r="N61" i="18"/>
  <c r="AQ61" i="18"/>
  <c r="N62" i="18"/>
  <c r="AQ62" i="18"/>
  <c r="N63" i="18"/>
  <c r="N64" i="18"/>
  <c r="N65" i="18"/>
  <c r="N66" i="18"/>
  <c r="AQ66" i="18"/>
  <c r="AB67" i="18"/>
  <c r="AD57" i="18"/>
  <c r="AD61" i="18"/>
  <c r="AD64" i="18"/>
  <c r="AD65" i="18"/>
  <c r="AE58" i="18"/>
  <c r="AE61" i="18"/>
  <c r="AE62" i="18"/>
  <c r="AE66" i="18"/>
  <c r="AF57" i="18"/>
  <c r="AF58" i="18"/>
  <c r="AF61" i="18"/>
  <c r="AF62" i="18"/>
  <c r="AF66" i="18"/>
  <c r="Z67" i="17"/>
  <c r="AD51" i="17"/>
  <c r="AD56" i="17"/>
  <c r="AD60" i="17"/>
  <c r="AD61" i="17"/>
  <c r="AD63" i="17"/>
  <c r="AD67" i="17"/>
  <c r="AE51" i="17"/>
  <c r="AE54" i="17"/>
  <c r="AE59" i="17"/>
  <c r="AE60" i="17"/>
  <c r="AE61" i="17"/>
  <c r="AE63" i="17"/>
  <c r="AE66" i="17"/>
  <c r="AE67" i="17"/>
  <c r="AF51" i="17"/>
  <c r="AF56" i="17"/>
  <c r="AF57" i="17"/>
  <c r="AF59" i="17"/>
  <c r="AF61" i="17"/>
  <c r="AF63" i="17"/>
  <c r="AF67" i="17"/>
  <c r="W49" i="17"/>
  <c r="X49" i="17"/>
  <c r="Y49" i="17"/>
  <c r="L49" i="16"/>
  <c r="AO49" i="16"/>
  <c r="F49" i="16"/>
  <c r="L50" i="16"/>
  <c r="AO50" i="16"/>
  <c r="L51" i="16"/>
  <c r="AO51" i="16"/>
  <c r="L52" i="16"/>
  <c r="AO52" i="16"/>
  <c r="L53" i="16"/>
  <c r="AO53" i="16"/>
  <c r="L54" i="16"/>
  <c r="AO54" i="16"/>
  <c r="L55" i="16"/>
  <c r="AO55" i="16"/>
  <c r="L56" i="16"/>
  <c r="AO56" i="16"/>
  <c r="L57" i="16"/>
  <c r="L58" i="16"/>
  <c r="AO58" i="16"/>
  <c r="L59" i="16"/>
  <c r="AO59" i="16"/>
  <c r="L60" i="16"/>
  <c r="AO60" i="16"/>
  <c r="L61" i="16"/>
  <c r="AO61" i="16"/>
  <c r="L62" i="16"/>
  <c r="AO62" i="16"/>
  <c r="L63" i="16"/>
  <c r="AO63" i="16"/>
  <c r="L64" i="16"/>
  <c r="AO64" i="16"/>
  <c r="L65" i="16"/>
  <c r="AO65" i="16"/>
  <c r="F65" i="16"/>
  <c r="AI65" i="16"/>
  <c r="L66" i="16"/>
  <c r="AO66" i="16"/>
  <c r="F67" i="16"/>
  <c r="AI67" i="16"/>
  <c r="M49" i="16"/>
  <c r="AP49" i="16"/>
  <c r="G49" i="16"/>
  <c r="AJ49" i="16"/>
  <c r="M50" i="16"/>
  <c r="M51" i="16"/>
  <c r="AP51" i="16"/>
  <c r="G51" i="16"/>
  <c r="AJ51" i="16"/>
  <c r="M52" i="16"/>
  <c r="M53" i="16"/>
  <c r="AP53" i="16"/>
  <c r="G53" i="16"/>
  <c r="M54" i="16"/>
  <c r="M55" i="16"/>
  <c r="AP55" i="16"/>
  <c r="G55" i="16"/>
  <c r="M56" i="16"/>
  <c r="M57" i="16"/>
  <c r="AP57" i="16"/>
  <c r="G57" i="16"/>
  <c r="AJ57" i="16"/>
  <c r="M58" i="16"/>
  <c r="M59" i="16"/>
  <c r="AP59" i="16"/>
  <c r="G59" i="16"/>
  <c r="AJ59" i="16"/>
  <c r="M60" i="16"/>
  <c r="M61" i="16"/>
  <c r="AP61" i="16"/>
  <c r="G61" i="16"/>
  <c r="M62" i="16"/>
  <c r="M63" i="16"/>
  <c r="AP63" i="16"/>
  <c r="G63" i="16"/>
  <c r="AJ63" i="16"/>
  <c r="M64" i="16"/>
  <c r="M65" i="16"/>
  <c r="AP65" i="16"/>
  <c r="G65" i="16"/>
  <c r="AJ65" i="16"/>
  <c r="M66" i="16"/>
  <c r="G67" i="16"/>
  <c r="AJ67" i="16"/>
  <c r="N49" i="16"/>
  <c r="AQ49" i="16"/>
  <c r="N50" i="16"/>
  <c r="N51" i="16"/>
  <c r="AQ51" i="16"/>
  <c r="N52" i="16"/>
  <c r="AQ52" i="16"/>
  <c r="H52" i="16"/>
  <c r="AK52" i="16"/>
  <c r="N53" i="16"/>
  <c r="AQ53" i="16"/>
  <c r="N54" i="16"/>
  <c r="AQ54" i="16"/>
  <c r="N55" i="16"/>
  <c r="AQ55" i="16"/>
  <c r="N56" i="16"/>
  <c r="N57" i="16"/>
  <c r="AQ57" i="16"/>
  <c r="N58" i="16"/>
  <c r="AQ58" i="16"/>
  <c r="H58" i="16"/>
  <c r="AK58" i="16"/>
  <c r="N59" i="16"/>
  <c r="AQ59" i="16"/>
  <c r="N60" i="16"/>
  <c r="AQ60" i="16"/>
  <c r="N61" i="16"/>
  <c r="AQ61" i="16"/>
  <c r="N62" i="16"/>
  <c r="N63" i="16"/>
  <c r="AQ63" i="16"/>
  <c r="N64" i="16"/>
  <c r="AQ64" i="16"/>
  <c r="N65" i="16"/>
  <c r="AQ65" i="16"/>
  <c r="N66" i="16"/>
  <c r="AQ66" i="16"/>
  <c r="H67" i="16"/>
  <c r="AK67" i="16"/>
  <c r="I67" i="16"/>
  <c r="AA51" i="16"/>
  <c r="AA63" i="16"/>
  <c r="AA67" i="16"/>
  <c r="AB67" i="16"/>
  <c r="AE49" i="16"/>
  <c r="AE52" i="16"/>
  <c r="AE54" i="16"/>
  <c r="AE60" i="16"/>
  <c r="AE62" i="16"/>
  <c r="AE64" i="16"/>
  <c r="AE65" i="16"/>
  <c r="AF50" i="16"/>
  <c r="AF51" i="16"/>
  <c r="AF52" i="16"/>
  <c r="AF55" i="16"/>
  <c r="AF56" i="16"/>
  <c r="AF60" i="16"/>
  <c r="AF62" i="16"/>
  <c r="AF67" i="16"/>
  <c r="Z49" i="15"/>
  <c r="Z62" i="15"/>
  <c r="AA52" i="15"/>
  <c r="AB49" i="15"/>
  <c r="AB67" i="15"/>
  <c r="AD50" i="15"/>
  <c r="AD54" i="15"/>
  <c r="AD55" i="15"/>
  <c r="AD56" i="15"/>
  <c r="AD58" i="15"/>
  <c r="AD59" i="15"/>
  <c r="AD60" i="15"/>
  <c r="AD66" i="15"/>
  <c r="AE50" i="15"/>
  <c r="AE54" i="15"/>
  <c r="AE55" i="15"/>
  <c r="AE56" i="15"/>
  <c r="AE58" i="15"/>
  <c r="AE59" i="15"/>
  <c r="AE60" i="15"/>
  <c r="AE62" i="15"/>
  <c r="AE63" i="15"/>
  <c r="AF50" i="15"/>
  <c r="AF51" i="15"/>
  <c r="AF56" i="15"/>
  <c r="AF58" i="15"/>
  <c r="AF59" i="15"/>
  <c r="AF60" i="15"/>
  <c r="AF66" i="15"/>
  <c r="E49" i="14"/>
  <c r="E50" i="14"/>
  <c r="E51" i="14"/>
  <c r="E52" i="14"/>
  <c r="E53" i="14"/>
  <c r="E54" i="14"/>
  <c r="AD54" i="14"/>
  <c r="E55" i="14"/>
  <c r="E56" i="14"/>
  <c r="E57" i="14"/>
  <c r="E58" i="14"/>
  <c r="E59" i="14"/>
  <c r="E60" i="14"/>
  <c r="E61" i="14"/>
  <c r="AF61" i="14"/>
  <c r="E62" i="14"/>
  <c r="AE62" i="14"/>
  <c r="E63" i="14"/>
  <c r="E64" i="14"/>
  <c r="E65" i="14"/>
  <c r="E66" i="14"/>
  <c r="E67" i="14"/>
  <c r="Z51" i="14"/>
  <c r="Z55" i="14"/>
  <c r="Z61" i="14"/>
  <c r="Z63" i="14"/>
  <c r="Z65" i="14"/>
  <c r="Z67" i="14"/>
  <c r="AA58" i="14"/>
  <c r="AA59" i="14"/>
  <c r="AA62" i="14"/>
  <c r="AA63" i="14"/>
  <c r="AA67" i="14"/>
  <c r="AB62" i="14"/>
  <c r="AB66" i="14"/>
  <c r="AB67" i="14"/>
  <c r="AD50" i="14"/>
  <c r="AD51" i="14"/>
  <c r="AD55" i="14"/>
  <c r="AD58" i="14"/>
  <c r="AD59" i="14"/>
  <c r="AD60" i="14"/>
  <c r="AD62" i="14"/>
  <c r="AD63" i="14"/>
  <c r="AD66" i="14"/>
  <c r="AD67" i="14"/>
  <c r="AE50" i="14"/>
  <c r="AE51" i="14"/>
  <c r="AE54" i="14"/>
  <c r="AE55" i="14"/>
  <c r="AE58" i="14"/>
  <c r="AE59" i="14"/>
  <c r="AE63" i="14"/>
  <c r="AE66" i="14"/>
  <c r="AE67" i="14"/>
  <c r="AF49" i="14"/>
  <c r="AF50" i="14"/>
  <c r="AF51" i="14"/>
  <c r="AF53" i="14"/>
  <c r="AF54" i="14"/>
  <c r="AF55" i="14"/>
  <c r="AF57" i="14"/>
  <c r="AF58" i="14"/>
  <c r="AF59" i="14"/>
  <c r="AF62" i="14"/>
  <c r="AF63" i="14"/>
  <c r="AF65" i="14"/>
  <c r="AF66" i="14"/>
  <c r="AF67" i="14"/>
  <c r="F14" i="9"/>
  <c r="AI14" i="9"/>
  <c r="F15" i="9"/>
  <c r="AI15" i="9"/>
  <c r="F16" i="9"/>
  <c r="F17" i="9"/>
  <c r="AI17" i="9"/>
  <c r="F18" i="9"/>
  <c r="AI18" i="9"/>
  <c r="F19" i="9"/>
  <c r="AI19" i="9"/>
  <c r="F20" i="9"/>
  <c r="F21" i="9"/>
  <c r="AI21" i="9"/>
  <c r="F22" i="9"/>
  <c r="AI22" i="9"/>
  <c r="F23" i="9"/>
  <c r="F24" i="9"/>
  <c r="F25" i="9"/>
  <c r="AI25" i="9"/>
  <c r="F26" i="9"/>
  <c r="AI26" i="9"/>
  <c r="F27" i="9"/>
  <c r="AI27" i="9"/>
  <c r="F28" i="9"/>
  <c r="F29" i="9"/>
  <c r="AI29" i="9"/>
  <c r="F30" i="9"/>
  <c r="AI30" i="9"/>
  <c r="F31" i="9"/>
  <c r="AI31" i="9"/>
  <c r="F32" i="9"/>
  <c r="AI32" i="9"/>
  <c r="F33" i="9"/>
  <c r="AI33" i="9"/>
  <c r="F34" i="9"/>
  <c r="AI34" i="9"/>
  <c r="F35" i="9"/>
  <c r="F36" i="9"/>
  <c r="AI36" i="9"/>
  <c r="F37" i="9"/>
  <c r="AI37" i="9"/>
  <c r="F38" i="9"/>
  <c r="AI38" i="9"/>
  <c r="F39" i="9"/>
  <c r="F40" i="9"/>
  <c r="F41" i="9"/>
  <c r="AI41" i="9"/>
  <c r="F42" i="9"/>
  <c r="AI42" i="9"/>
  <c r="F43" i="9"/>
  <c r="AI43" i="9"/>
  <c r="F44" i="9"/>
  <c r="F45" i="9"/>
  <c r="AI45" i="9"/>
  <c r="F46" i="9"/>
  <c r="AI46" i="9"/>
  <c r="F47" i="9"/>
  <c r="F48" i="9"/>
  <c r="AI48" i="9"/>
  <c r="F49" i="9"/>
  <c r="AI49" i="9"/>
  <c r="F50" i="9"/>
  <c r="AI50" i="9"/>
  <c r="F51" i="9"/>
  <c r="F52" i="9"/>
  <c r="F53" i="9"/>
  <c r="AI53" i="9"/>
  <c r="F54" i="9"/>
  <c r="AI54" i="9"/>
  <c r="F55" i="9"/>
  <c r="F56" i="9"/>
  <c r="AI56" i="9"/>
  <c r="F57" i="9"/>
  <c r="AI57" i="9"/>
  <c r="F58" i="9"/>
  <c r="AI58" i="9"/>
  <c r="F59" i="9"/>
  <c r="F60" i="9"/>
  <c r="AI60" i="9"/>
  <c r="F61" i="9"/>
  <c r="AI61" i="9"/>
  <c r="F62" i="9"/>
  <c r="AI62" i="9"/>
  <c r="F63" i="9"/>
  <c r="F64" i="9"/>
  <c r="F65" i="9"/>
  <c r="AI65" i="9"/>
  <c r="F66" i="9"/>
  <c r="AI66" i="9"/>
  <c r="F67" i="9"/>
  <c r="AI67" i="9"/>
  <c r="G14" i="9"/>
  <c r="G15" i="9"/>
  <c r="AJ15" i="9"/>
  <c r="G16" i="9"/>
  <c r="G17" i="9"/>
  <c r="G18" i="9"/>
  <c r="AJ18" i="9"/>
  <c r="G19" i="9"/>
  <c r="AJ19" i="9"/>
  <c r="G20" i="9"/>
  <c r="G21" i="9"/>
  <c r="G22" i="9"/>
  <c r="G23" i="9"/>
  <c r="AJ23" i="9"/>
  <c r="G24" i="9"/>
  <c r="G25" i="9"/>
  <c r="AJ25" i="9"/>
  <c r="G26" i="9"/>
  <c r="G27" i="9"/>
  <c r="AJ27" i="9"/>
  <c r="G28" i="9"/>
  <c r="G29" i="9"/>
  <c r="G30" i="9"/>
  <c r="AJ30" i="9"/>
  <c r="G31" i="9"/>
  <c r="AJ31" i="9"/>
  <c r="G32" i="9"/>
  <c r="G33" i="9"/>
  <c r="G34" i="9"/>
  <c r="G35" i="9"/>
  <c r="AJ35" i="9"/>
  <c r="G36" i="9"/>
  <c r="G37" i="9"/>
  <c r="AJ37" i="9"/>
  <c r="G38" i="9"/>
  <c r="G39" i="9"/>
  <c r="AJ39" i="9"/>
  <c r="G40" i="9"/>
  <c r="G41" i="9"/>
  <c r="G42" i="9"/>
  <c r="AJ42" i="9"/>
  <c r="G43" i="9"/>
  <c r="AJ43" i="9"/>
  <c r="G44" i="9"/>
  <c r="G45" i="9"/>
  <c r="H45" i="9"/>
  <c r="I45" i="9"/>
  <c r="G46" i="9"/>
  <c r="AJ46" i="9"/>
  <c r="G47" i="9"/>
  <c r="AJ47" i="9"/>
  <c r="G48" i="9"/>
  <c r="G49" i="9"/>
  <c r="G50" i="9"/>
  <c r="G51" i="9"/>
  <c r="AJ51" i="9"/>
  <c r="G52" i="9"/>
  <c r="G53" i="9"/>
  <c r="AJ53" i="9"/>
  <c r="G54" i="9"/>
  <c r="AJ54" i="9"/>
  <c r="G55" i="9"/>
  <c r="AJ55" i="9"/>
  <c r="G56" i="9"/>
  <c r="G57" i="9"/>
  <c r="G58" i="9"/>
  <c r="AJ58" i="9"/>
  <c r="G59" i="9"/>
  <c r="AJ59" i="9"/>
  <c r="G60" i="9"/>
  <c r="G61" i="9"/>
  <c r="G62" i="9"/>
  <c r="G63" i="9"/>
  <c r="AJ63" i="9"/>
  <c r="G64" i="9"/>
  <c r="G65" i="9"/>
  <c r="G66" i="9"/>
  <c r="AJ66" i="9"/>
  <c r="G67" i="9"/>
  <c r="AJ67" i="9"/>
  <c r="H14" i="9"/>
  <c r="H15" i="9"/>
  <c r="H16" i="9"/>
  <c r="AK16" i="9"/>
  <c r="H17" i="9"/>
  <c r="AK17" i="9"/>
  <c r="H18" i="9"/>
  <c r="H19" i="9"/>
  <c r="H20" i="9"/>
  <c r="H21" i="9"/>
  <c r="AK21" i="9"/>
  <c r="H22" i="9"/>
  <c r="H23" i="9"/>
  <c r="AK23" i="9"/>
  <c r="H24" i="9"/>
  <c r="H25" i="9"/>
  <c r="AK25" i="9"/>
  <c r="H26" i="9"/>
  <c r="H27" i="9"/>
  <c r="H28" i="9"/>
  <c r="AK28" i="9"/>
  <c r="H29" i="9"/>
  <c r="AK29" i="9"/>
  <c r="H30" i="9"/>
  <c r="H31" i="9"/>
  <c r="H32" i="9"/>
  <c r="H33" i="9"/>
  <c r="AK33" i="9"/>
  <c r="H34" i="9"/>
  <c r="H35" i="9"/>
  <c r="AK35" i="9"/>
  <c r="H36" i="9"/>
  <c r="H37" i="9"/>
  <c r="AK37" i="9"/>
  <c r="H38" i="9"/>
  <c r="H39" i="9"/>
  <c r="AK39" i="9"/>
  <c r="H40" i="9"/>
  <c r="AK40" i="9"/>
  <c r="H41" i="9"/>
  <c r="AK41" i="9"/>
  <c r="H42" i="9"/>
  <c r="H43" i="9"/>
  <c r="H44" i="9"/>
  <c r="AK45" i="9"/>
  <c r="H46" i="9"/>
  <c r="H47" i="9"/>
  <c r="AK47" i="9"/>
  <c r="H48" i="9"/>
  <c r="H49" i="9"/>
  <c r="AK49" i="9"/>
  <c r="H50" i="9"/>
  <c r="H51" i="9"/>
  <c r="AK51" i="9"/>
  <c r="H52" i="9"/>
  <c r="AK52" i="9"/>
  <c r="H53" i="9"/>
  <c r="AK53" i="9"/>
  <c r="H54" i="9"/>
  <c r="H55" i="9"/>
  <c r="H56" i="9"/>
  <c r="AK56" i="9"/>
  <c r="H57" i="9"/>
  <c r="AK57" i="9"/>
  <c r="H58" i="9"/>
  <c r="H59" i="9"/>
  <c r="H60" i="9"/>
  <c r="H61" i="9"/>
  <c r="AK61" i="9"/>
  <c r="H62" i="9"/>
  <c r="H63" i="9"/>
  <c r="AK63" i="9"/>
  <c r="H64" i="9"/>
  <c r="AK64" i="9"/>
  <c r="H65" i="9"/>
  <c r="AK65" i="9"/>
  <c r="H66" i="9"/>
  <c r="H67" i="9"/>
  <c r="I28" i="9"/>
  <c r="AL28" i="9"/>
  <c r="I36" i="9"/>
  <c r="AL36" i="9"/>
  <c r="I57" i="9"/>
  <c r="I60" i="9"/>
  <c r="AL60" i="9"/>
  <c r="Z20" i="9"/>
  <c r="Z21" i="9"/>
  <c r="Z25" i="9"/>
  <c r="Z32" i="9"/>
  <c r="Z33" i="9"/>
  <c r="Z36" i="9"/>
  <c r="Z37" i="9"/>
  <c r="Z43" i="9"/>
  <c r="Z44" i="9"/>
  <c r="Z45" i="9"/>
  <c r="Z48" i="9"/>
  <c r="Z49" i="9"/>
  <c r="Z53" i="9"/>
  <c r="Z56" i="9"/>
  <c r="Z57" i="9"/>
  <c r="Z60" i="9"/>
  <c r="Z61" i="9"/>
  <c r="Z65" i="9"/>
  <c r="AA18" i="9"/>
  <c r="AA19" i="9"/>
  <c r="AA23" i="9"/>
  <c r="AA29" i="9"/>
  <c r="AA30" i="9"/>
  <c r="AA31" i="9"/>
  <c r="AA35" i="9"/>
  <c r="AA37" i="9"/>
  <c r="AA42" i="9"/>
  <c r="AA43" i="9"/>
  <c r="AA46" i="9"/>
  <c r="AA47" i="9"/>
  <c r="AA54" i="9"/>
  <c r="AA55" i="9"/>
  <c r="AA58" i="9"/>
  <c r="AA59" i="9"/>
  <c r="AA63" i="9"/>
  <c r="AA66" i="9"/>
  <c r="AA67" i="9"/>
  <c r="AB16" i="9"/>
  <c r="AB17" i="9"/>
  <c r="AB21" i="9"/>
  <c r="AB28" i="9"/>
  <c r="AB29" i="9"/>
  <c r="AB33" i="9"/>
  <c r="AB40" i="9"/>
  <c r="AB41" i="9"/>
  <c r="AB45" i="9"/>
  <c r="AB52" i="9"/>
  <c r="AB53" i="9"/>
  <c r="AB56" i="9"/>
  <c r="AB57" i="9"/>
  <c r="AB63" i="9"/>
  <c r="AB64" i="9"/>
  <c r="AB65" i="9"/>
  <c r="AE14" i="9"/>
  <c r="AE15" i="9"/>
  <c r="AE16" i="9"/>
  <c r="AE17" i="9"/>
  <c r="AE18" i="9"/>
  <c r="AE19" i="9"/>
  <c r="AE20" i="9"/>
  <c r="AE21" i="9"/>
  <c r="AE22" i="9"/>
  <c r="AE23" i="9"/>
  <c r="AE24" i="9"/>
  <c r="AE25" i="9"/>
  <c r="AE26" i="9"/>
  <c r="AE27" i="9"/>
  <c r="AE28" i="9"/>
  <c r="AE29" i="9"/>
  <c r="AE30" i="9"/>
  <c r="AE31" i="9"/>
  <c r="AE32" i="9"/>
  <c r="AE33" i="9"/>
  <c r="AE34" i="9"/>
  <c r="AE35" i="9"/>
  <c r="AE36" i="9"/>
  <c r="AE37" i="9"/>
  <c r="AE38" i="9"/>
  <c r="AE39" i="9"/>
  <c r="AE40" i="9"/>
  <c r="AE41" i="9"/>
  <c r="AE42" i="9"/>
  <c r="AE43" i="9"/>
  <c r="AE44" i="9"/>
  <c r="AE45" i="9"/>
  <c r="AE46" i="9"/>
  <c r="AE47" i="9"/>
  <c r="AE48" i="9"/>
  <c r="AE49" i="9"/>
  <c r="AE50" i="9"/>
  <c r="AE51" i="9"/>
  <c r="AE52" i="9"/>
  <c r="AE53" i="9"/>
  <c r="AE54" i="9"/>
  <c r="AE55" i="9"/>
  <c r="AE56" i="9"/>
  <c r="AE57" i="9"/>
  <c r="AE58" i="9"/>
  <c r="AE59" i="9"/>
  <c r="AE60" i="9"/>
  <c r="AE61" i="9"/>
  <c r="AE62" i="9"/>
  <c r="AE63" i="9"/>
  <c r="AE64" i="9"/>
  <c r="AE65" i="9"/>
  <c r="AE66" i="9"/>
  <c r="AE67" i="9"/>
  <c r="AF14" i="9"/>
  <c r="AF15" i="9"/>
  <c r="AF16" i="9"/>
  <c r="AF17" i="9"/>
  <c r="AF18" i="9"/>
  <c r="AF19" i="9"/>
  <c r="AF20" i="9"/>
  <c r="AF21" i="9"/>
  <c r="AF22" i="9"/>
  <c r="AF23" i="9"/>
  <c r="AF24" i="9"/>
  <c r="AF25" i="9"/>
  <c r="AF26" i="9"/>
  <c r="AF27" i="9"/>
  <c r="AF28" i="9"/>
  <c r="AF29" i="9"/>
  <c r="AF30" i="9"/>
  <c r="AF31" i="9"/>
  <c r="AF32" i="9"/>
  <c r="AF33" i="9"/>
  <c r="AF34" i="9"/>
  <c r="AF35" i="9"/>
  <c r="AF36" i="9"/>
  <c r="AF37" i="9"/>
  <c r="AF38" i="9"/>
  <c r="AF39" i="9"/>
  <c r="AF40" i="9"/>
  <c r="AF41" i="9"/>
  <c r="AF42" i="9"/>
  <c r="AF43" i="9"/>
  <c r="AF44" i="9"/>
  <c r="AF45" i="9"/>
  <c r="AF46" i="9"/>
  <c r="AF47" i="9"/>
  <c r="AF48" i="9"/>
  <c r="AF49" i="9"/>
  <c r="AF50" i="9"/>
  <c r="AF51" i="9"/>
  <c r="AF52" i="9"/>
  <c r="AF53" i="9"/>
  <c r="AF54" i="9"/>
  <c r="AF55" i="9"/>
  <c r="AF56" i="9"/>
  <c r="AF57" i="9"/>
  <c r="AF58" i="9"/>
  <c r="AF59" i="9"/>
  <c r="AF60" i="9"/>
  <c r="AF61" i="9"/>
  <c r="AF62" i="9"/>
  <c r="AF63" i="9"/>
  <c r="AF64" i="9"/>
  <c r="AF65" i="9"/>
  <c r="AF66" i="9"/>
  <c r="AF67" i="9"/>
  <c r="L49" i="13"/>
  <c r="AO49" i="13"/>
  <c r="L50" i="13"/>
  <c r="L51" i="13"/>
  <c r="L52" i="13"/>
  <c r="L53" i="13"/>
  <c r="AO53" i="13"/>
  <c r="F53" i="13"/>
  <c r="AI53" i="13"/>
  <c r="L54" i="13"/>
  <c r="AO54" i="13"/>
  <c r="L55" i="13"/>
  <c r="AO55" i="13"/>
  <c r="F55" i="13"/>
  <c r="AI55" i="13"/>
  <c r="L56" i="13"/>
  <c r="AO56" i="13"/>
  <c r="L57" i="13"/>
  <c r="AO57" i="13"/>
  <c r="L58" i="13"/>
  <c r="AO58" i="13"/>
  <c r="L59" i="13"/>
  <c r="L60" i="13"/>
  <c r="AO60" i="13"/>
  <c r="L61" i="13"/>
  <c r="AO61" i="13"/>
  <c r="F61" i="13"/>
  <c r="AI61" i="13"/>
  <c r="L62" i="13"/>
  <c r="AO62" i="13"/>
  <c r="F63" i="13"/>
  <c r="AI63" i="13"/>
  <c r="L64" i="13"/>
  <c r="AO64" i="13"/>
  <c r="F64" i="13"/>
  <c r="AI64" i="13"/>
  <c r="L65" i="13"/>
  <c r="AO65" i="13"/>
  <c r="M49" i="13"/>
  <c r="AP49" i="13"/>
  <c r="M50" i="13"/>
  <c r="AP50" i="13"/>
  <c r="M51" i="13"/>
  <c r="AP51" i="13"/>
  <c r="G51" i="13"/>
  <c r="M52" i="13"/>
  <c r="AP52" i="13"/>
  <c r="M53" i="13"/>
  <c r="AP53" i="13"/>
  <c r="M54" i="13"/>
  <c r="AP54" i="13"/>
  <c r="M55" i="13"/>
  <c r="AP55" i="13"/>
  <c r="G55" i="13"/>
  <c r="AJ55" i="13"/>
  <c r="M56" i="13"/>
  <c r="AP56" i="13"/>
  <c r="M57" i="13"/>
  <c r="AP57" i="13"/>
  <c r="M58" i="13"/>
  <c r="AP58" i="13"/>
  <c r="M59" i="13"/>
  <c r="AP59" i="13"/>
  <c r="G59" i="13"/>
  <c r="AJ59" i="13"/>
  <c r="M60" i="13"/>
  <c r="AP60" i="13"/>
  <c r="M61" i="13"/>
  <c r="AP61" i="13"/>
  <c r="M62" i="13"/>
  <c r="AP62" i="13"/>
  <c r="G63" i="13"/>
  <c r="AJ63" i="13"/>
  <c r="M64" i="13"/>
  <c r="AP64" i="13"/>
  <c r="M65" i="13"/>
  <c r="AP65" i="13"/>
  <c r="N49" i="13"/>
  <c r="N50" i="13"/>
  <c r="N51" i="13"/>
  <c r="N52" i="13"/>
  <c r="AQ52" i="13"/>
  <c r="H52" i="13"/>
  <c r="N53" i="13"/>
  <c r="AQ53" i="13"/>
  <c r="N54" i="13"/>
  <c r="AQ54" i="13"/>
  <c r="H54" i="13"/>
  <c r="AK54" i="13"/>
  <c r="N55" i="13"/>
  <c r="AQ55" i="13"/>
  <c r="N56" i="13"/>
  <c r="AQ56" i="13"/>
  <c r="N57" i="13"/>
  <c r="AQ57" i="13"/>
  <c r="N58" i="13"/>
  <c r="N59" i="13"/>
  <c r="AQ59" i="13"/>
  <c r="N60" i="13"/>
  <c r="AQ60" i="13"/>
  <c r="H60" i="13"/>
  <c r="AK60" i="13"/>
  <c r="N61" i="13"/>
  <c r="AQ61" i="13"/>
  <c r="N62" i="13"/>
  <c r="AQ62" i="13"/>
  <c r="H62" i="13"/>
  <c r="AK62" i="13"/>
  <c r="H63" i="13"/>
  <c r="N64" i="13"/>
  <c r="AQ64" i="13"/>
  <c r="N65" i="13"/>
  <c r="AQ65" i="13"/>
  <c r="Z63" i="13"/>
  <c r="E16" i="8"/>
  <c r="AC16" i="8"/>
  <c r="E17" i="8"/>
  <c r="E18" i="8"/>
  <c r="AE18" i="8"/>
  <c r="E19" i="8"/>
  <c r="E20" i="8"/>
  <c r="AD20" i="8"/>
  <c r="E21" i="8"/>
  <c r="E22" i="8"/>
  <c r="AE22" i="8"/>
  <c r="E23" i="8"/>
  <c r="E24" i="8"/>
  <c r="E25" i="8"/>
  <c r="E26" i="8"/>
  <c r="AD26" i="8"/>
  <c r="E27" i="8"/>
  <c r="E28" i="8"/>
  <c r="AD28" i="8"/>
  <c r="E29" i="8"/>
  <c r="E30" i="8"/>
  <c r="AC30" i="8"/>
  <c r="E31" i="8"/>
  <c r="E32" i="8"/>
  <c r="AE32" i="8"/>
  <c r="E33" i="8"/>
  <c r="E34" i="8"/>
  <c r="AD34" i="8"/>
  <c r="E35" i="8"/>
  <c r="E36" i="8"/>
  <c r="AC36" i="8"/>
  <c r="E37" i="8"/>
  <c r="E38" i="8"/>
  <c r="AE38" i="8"/>
  <c r="E39" i="8"/>
  <c r="E40" i="8"/>
  <c r="AE40" i="8"/>
  <c r="E41" i="8"/>
  <c r="E42" i="8"/>
  <c r="AD42" i="8"/>
  <c r="E43" i="8"/>
  <c r="E44" i="8"/>
  <c r="AC44" i="8"/>
  <c r="E45" i="8"/>
  <c r="E46" i="8"/>
  <c r="AC46" i="8"/>
  <c r="E47" i="8"/>
  <c r="E48" i="8"/>
  <c r="AD48" i="8"/>
  <c r="E49" i="8"/>
  <c r="E50" i="8"/>
  <c r="E51" i="8"/>
  <c r="E52" i="8"/>
  <c r="E53" i="8"/>
  <c r="E54" i="8"/>
  <c r="AE54" i="8"/>
  <c r="E55" i="8"/>
  <c r="E56" i="8"/>
  <c r="AD56" i="8"/>
  <c r="E57" i="8"/>
  <c r="E58" i="8"/>
  <c r="AD58" i="8"/>
  <c r="E59" i="8"/>
  <c r="E60" i="8"/>
  <c r="AE60" i="8"/>
  <c r="E61" i="8"/>
  <c r="E62" i="8"/>
  <c r="E63" i="8"/>
  <c r="E64" i="8"/>
  <c r="E65" i="8"/>
  <c r="E66" i="8"/>
  <c r="AE66" i="8"/>
  <c r="E67" i="8"/>
  <c r="F16" i="8"/>
  <c r="AI16" i="8"/>
  <c r="L20" i="8"/>
  <c r="AO20" i="8"/>
  <c r="L24" i="8"/>
  <c r="AO24" i="8"/>
  <c r="L26" i="8"/>
  <c r="L31" i="8"/>
  <c r="AO31" i="8"/>
  <c r="L37" i="8"/>
  <c r="AO37" i="8"/>
  <c r="L41" i="8"/>
  <c r="AO41" i="8"/>
  <c r="L43" i="8"/>
  <c r="L48" i="8"/>
  <c r="AO48" i="8"/>
  <c r="L54" i="8"/>
  <c r="AO54" i="8"/>
  <c r="L58" i="8"/>
  <c r="AO58" i="8"/>
  <c r="L60" i="8"/>
  <c r="L64" i="8"/>
  <c r="AO64" i="8"/>
  <c r="M16" i="8"/>
  <c r="AP16" i="8"/>
  <c r="G16" i="8"/>
  <c r="M17" i="8"/>
  <c r="AP17" i="8"/>
  <c r="M18" i="8"/>
  <c r="AP18" i="8"/>
  <c r="M19" i="8"/>
  <c r="AP19" i="8"/>
  <c r="M20" i="8"/>
  <c r="M21" i="8"/>
  <c r="AP21" i="8"/>
  <c r="M22" i="8"/>
  <c r="AP22" i="8"/>
  <c r="G22" i="8"/>
  <c r="AJ22" i="8"/>
  <c r="M23" i="8"/>
  <c r="AP23" i="8"/>
  <c r="M24" i="8"/>
  <c r="AP24" i="8"/>
  <c r="G24" i="8"/>
  <c r="M25" i="8"/>
  <c r="AP25" i="8"/>
  <c r="M26" i="8"/>
  <c r="AP26" i="8"/>
  <c r="M27" i="8"/>
  <c r="AP27" i="8"/>
  <c r="M28" i="8"/>
  <c r="M29" i="8"/>
  <c r="AP29" i="8"/>
  <c r="M30" i="8"/>
  <c r="AP30" i="8"/>
  <c r="G30" i="8"/>
  <c r="AJ30" i="8"/>
  <c r="M31" i="8"/>
  <c r="AP31" i="8"/>
  <c r="M32" i="8"/>
  <c r="AP32" i="8"/>
  <c r="G32" i="8"/>
  <c r="M33" i="8"/>
  <c r="AP33" i="8"/>
  <c r="M34" i="8"/>
  <c r="AP34" i="8"/>
  <c r="M35" i="8"/>
  <c r="AP35" i="8"/>
  <c r="M36" i="8"/>
  <c r="M37" i="8"/>
  <c r="AP37" i="8"/>
  <c r="M38" i="8"/>
  <c r="AP38" i="8"/>
  <c r="G38" i="8"/>
  <c r="AJ38" i="8"/>
  <c r="M39" i="8"/>
  <c r="AP39" i="8"/>
  <c r="M40" i="8"/>
  <c r="AP40" i="8"/>
  <c r="G40" i="8"/>
  <c r="M41" i="8"/>
  <c r="AP41" i="8"/>
  <c r="M42" i="8"/>
  <c r="AP42" i="8"/>
  <c r="M43" i="8"/>
  <c r="AP43" i="8"/>
  <c r="M44" i="8"/>
  <c r="M45" i="8"/>
  <c r="AP45" i="8"/>
  <c r="M46" i="8"/>
  <c r="AP46" i="8"/>
  <c r="G46" i="8"/>
  <c r="AJ46" i="8"/>
  <c r="M47" i="8"/>
  <c r="AP47" i="8"/>
  <c r="M48" i="8"/>
  <c r="AP48" i="8"/>
  <c r="G48" i="8"/>
  <c r="M49" i="8"/>
  <c r="AP49" i="8"/>
  <c r="M50" i="8"/>
  <c r="AP50" i="8"/>
  <c r="M51" i="8"/>
  <c r="AP51" i="8"/>
  <c r="M52" i="8"/>
  <c r="M53" i="8"/>
  <c r="AP53" i="8"/>
  <c r="M54" i="8"/>
  <c r="AP54" i="8"/>
  <c r="G54" i="8"/>
  <c r="AJ54" i="8"/>
  <c r="M55" i="8"/>
  <c r="AP55" i="8"/>
  <c r="M56" i="8"/>
  <c r="AP56" i="8"/>
  <c r="G56" i="8"/>
  <c r="M57" i="8"/>
  <c r="AP57" i="8"/>
  <c r="M58" i="8"/>
  <c r="M59" i="8"/>
  <c r="AP59" i="8"/>
  <c r="M60" i="8"/>
  <c r="AP60" i="8"/>
  <c r="G60" i="8"/>
  <c r="AJ60" i="8"/>
  <c r="M61" i="8"/>
  <c r="AP61" i="8"/>
  <c r="M62" i="8"/>
  <c r="AP62" i="8"/>
  <c r="M63" i="8"/>
  <c r="AP63" i="8"/>
  <c r="M64" i="8"/>
  <c r="AP64" i="8"/>
  <c r="G64" i="8"/>
  <c r="M65" i="8"/>
  <c r="AP65" i="8"/>
  <c r="M66" i="8"/>
  <c r="G67" i="8"/>
  <c r="AJ67" i="8"/>
  <c r="H16" i="8"/>
  <c r="AK16" i="8"/>
  <c r="N17" i="8"/>
  <c r="N18" i="8"/>
  <c r="AQ18" i="8"/>
  <c r="N19" i="8"/>
  <c r="AQ19" i="8"/>
  <c r="H19" i="8"/>
  <c r="AK19" i="8"/>
  <c r="N20" i="8"/>
  <c r="AQ20" i="8"/>
  <c r="N21" i="8"/>
  <c r="AQ21" i="8"/>
  <c r="N22" i="8"/>
  <c r="AQ22" i="8"/>
  <c r="N23" i="8"/>
  <c r="AQ23" i="8"/>
  <c r="H23" i="8"/>
  <c r="AK23" i="8"/>
  <c r="N24" i="8"/>
  <c r="AQ24" i="8"/>
  <c r="N25" i="8"/>
  <c r="N26" i="8"/>
  <c r="AQ26" i="8"/>
  <c r="N27" i="8"/>
  <c r="AQ27" i="8"/>
  <c r="N28" i="8"/>
  <c r="AQ28" i="8"/>
  <c r="N29" i="8"/>
  <c r="AQ29" i="8"/>
  <c r="H29" i="8"/>
  <c r="N30" i="8"/>
  <c r="AQ30" i="8"/>
  <c r="N31" i="8"/>
  <c r="AQ31" i="8"/>
  <c r="H31" i="8"/>
  <c r="AK31" i="8"/>
  <c r="N32" i="8"/>
  <c r="AQ32" i="8"/>
  <c r="N33" i="8"/>
  <c r="N34" i="8"/>
  <c r="AQ34" i="8"/>
  <c r="N35" i="8"/>
  <c r="AQ35" i="8"/>
  <c r="H35" i="8"/>
  <c r="AK35" i="8"/>
  <c r="N36" i="8"/>
  <c r="AQ36" i="8"/>
  <c r="N37" i="8"/>
  <c r="AQ37" i="8"/>
  <c r="N38" i="8"/>
  <c r="AQ38" i="8"/>
  <c r="N39" i="8"/>
  <c r="AQ39" i="8"/>
  <c r="H39" i="8"/>
  <c r="AK39" i="8"/>
  <c r="N40" i="8"/>
  <c r="AQ40" i="8"/>
  <c r="N41" i="8"/>
  <c r="N42" i="8"/>
  <c r="AQ42" i="8"/>
  <c r="N43" i="8"/>
  <c r="AQ43" i="8"/>
  <c r="N44" i="8"/>
  <c r="AQ44" i="8"/>
  <c r="N45" i="8"/>
  <c r="AQ45" i="8"/>
  <c r="H45" i="8"/>
  <c r="N46" i="8"/>
  <c r="AQ46" i="8"/>
  <c r="N47" i="8"/>
  <c r="AQ47" i="8"/>
  <c r="H47" i="8"/>
  <c r="AK47" i="8"/>
  <c r="N48" i="8"/>
  <c r="AQ48" i="8"/>
  <c r="N49" i="8"/>
  <c r="N50" i="8"/>
  <c r="AQ50" i="8"/>
  <c r="N51" i="8"/>
  <c r="AQ51" i="8"/>
  <c r="H51" i="8"/>
  <c r="AK51" i="8"/>
  <c r="N52" i="8"/>
  <c r="AQ52" i="8"/>
  <c r="N53" i="8"/>
  <c r="AQ53" i="8"/>
  <c r="N54" i="8"/>
  <c r="AQ54" i="8"/>
  <c r="N55" i="8"/>
  <c r="AQ55" i="8"/>
  <c r="H55" i="8"/>
  <c r="AK55" i="8"/>
  <c r="N56" i="8"/>
  <c r="AQ56" i="8"/>
  <c r="N57" i="8"/>
  <c r="N58" i="8"/>
  <c r="AQ58" i="8"/>
  <c r="N59" i="8"/>
  <c r="AQ59" i="8"/>
  <c r="N60" i="8"/>
  <c r="AQ60" i="8"/>
  <c r="N61" i="8"/>
  <c r="AQ61" i="8"/>
  <c r="H61" i="8"/>
  <c r="N62" i="8"/>
  <c r="AQ62" i="8"/>
  <c r="N63" i="8"/>
  <c r="AQ63" i="8"/>
  <c r="H63" i="8"/>
  <c r="AK63" i="8"/>
  <c r="N64" i="8"/>
  <c r="AQ64" i="8"/>
  <c r="N65" i="8"/>
  <c r="N66" i="8"/>
  <c r="AQ66" i="8"/>
  <c r="H67" i="8"/>
  <c r="AK67" i="8"/>
  <c r="Y16" i="8"/>
  <c r="Z30" i="8"/>
  <c r="AA23" i="8"/>
  <c r="AA31" i="8"/>
  <c r="AA55" i="8"/>
  <c r="AA63" i="8"/>
  <c r="AA67" i="8"/>
  <c r="AC17" i="8"/>
  <c r="AC18" i="8"/>
  <c r="AC20" i="8"/>
  <c r="AC21" i="8"/>
  <c r="AC24" i="8"/>
  <c r="AC25" i="8"/>
  <c r="AC28" i="8"/>
  <c r="AC29" i="8"/>
  <c r="AC32" i="8"/>
  <c r="AC33" i="8"/>
  <c r="AC34" i="8"/>
  <c r="AC37" i="8"/>
  <c r="AC40" i="8"/>
  <c r="AC41" i="8"/>
  <c r="AC45" i="8"/>
  <c r="AC48" i="8"/>
  <c r="AC49" i="8"/>
  <c r="AC52" i="8"/>
  <c r="AC53" i="8"/>
  <c r="AC56" i="8"/>
  <c r="AC57" i="8"/>
  <c r="AC60" i="8"/>
  <c r="AC61" i="8"/>
  <c r="AC64" i="8"/>
  <c r="AC65" i="8"/>
  <c r="AC66" i="8"/>
  <c r="AD16" i="8"/>
  <c r="AD17" i="8"/>
  <c r="AD21" i="8"/>
  <c r="AD24" i="8"/>
  <c r="AD25" i="8"/>
  <c r="AD29" i="8"/>
  <c r="AD30" i="8"/>
  <c r="AD32" i="8"/>
  <c r="AD33" i="8"/>
  <c r="AD36" i="8"/>
  <c r="AD37" i="8"/>
  <c r="AD40" i="8"/>
  <c r="AD41" i="8"/>
  <c r="AD44" i="8"/>
  <c r="AD45" i="8"/>
  <c r="AD46" i="8"/>
  <c r="AD49" i="8"/>
  <c r="AD52" i="8"/>
  <c r="AD53" i="8"/>
  <c r="AD57" i="8"/>
  <c r="AD60" i="8"/>
  <c r="AD61" i="8"/>
  <c r="AD64" i="8"/>
  <c r="AD65" i="8"/>
  <c r="AE16" i="8"/>
  <c r="AE17" i="8"/>
  <c r="AE20" i="8"/>
  <c r="AE21" i="8"/>
  <c r="AE24" i="8"/>
  <c r="AE25" i="8"/>
  <c r="AE26" i="8"/>
  <c r="AE28" i="8"/>
  <c r="AE29" i="8"/>
  <c r="AE33" i="8"/>
  <c r="AE36" i="8"/>
  <c r="AE37" i="8"/>
  <c r="AE41" i="8"/>
  <c r="AE42" i="8"/>
  <c r="AE44" i="8"/>
  <c r="AE45" i="8"/>
  <c r="AE48" i="8"/>
  <c r="AE49" i="8"/>
  <c r="AE52" i="8"/>
  <c r="AE53" i="8"/>
  <c r="AE56" i="8"/>
  <c r="AE57" i="8"/>
  <c r="AE58" i="8"/>
  <c r="AE61" i="8"/>
  <c r="AE64" i="8"/>
  <c r="AE65" i="8"/>
  <c r="N65" i="12"/>
  <c r="AQ65" i="12"/>
  <c r="H67" i="12"/>
  <c r="AK67" i="12"/>
  <c r="W13" i="12"/>
  <c r="X13" i="12"/>
  <c r="Y13" i="12"/>
  <c r="E15" i="11"/>
  <c r="AF15" i="11"/>
  <c r="E16" i="11"/>
  <c r="AF16" i="11"/>
  <c r="AD16" i="11"/>
  <c r="AE16" i="11"/>
  <c r="E17" i="11"/>
  <c r="E18" i="11"/>
  <c r="AD18" i="11"/>
  <c r="E19" i="11"/>
  <c r="AF19" i="11"/>
  <c r="AE19" i="11"/>
  <c r="E20" i="11"/>
  <c r="AF20" i="11"/>
  <c r="AD20" i="11"/>
  <c r="AE20" i="11"/>
  <c r="E21" i="11"/>
  <c r="AE21" i="11"/>
  <c r="E22" i="11"/>
  <c r="E23" i="11"/>
  <c r="AF23" i="11"/>
  <c r="E24" i="11"/>
  <c r="AF24" i="11"/>
  <c r="AD24" i="11"/>
  <c r="AE24" i="11"/>
  <c r="E25" i="11"/>
  <c r="E26" i="11"/>
  <c r="AD26" i="11"/>
  <c r="E27" i="11"/>
  <c r="AF27" i="11"/>
  <c r="AE27" i="11"/>
  <c r="E28" i="11"/>
  <c r="AF28" i="11"/>
  <c r="AD28" i="11"/>
  <c r="AE28" i="11"/>
  <c r="E29" i="11"/>
  <c r="E30" i="11"/>
  <c r="E31" i="11"/>
  <c r="AF31" i="11"/>
  <c r="E32" i="11"/>
  <c r="AF32" i="11"/>
  <c r="AD32" i="11"/>
  <c r="AE32" i="11"/>
  <c r="E33" i="11"/>
  <c r="E34" i="11"/>
  <c r="E35" i="11"/>
  <c r="AF35" i="11"/>
  <c r="AE35" i="11"/>
  <c r="E36" i="11"/>
  <c r="AF36" i="11"/>
  <c r="AD36" i="11"/>
  <c r="AE36" i="11"/>
  <c r="E37" i="11"/>
  <c r="E38" i="11"/>
  <c r="E39" i="11"/>
  <c r="AF39" i="11"/>
  <c r="E40" i="11"/>
  <c r="AF40" i="11"/>
  <c r="AD40" i="11"/>
  <c r="AE40" i="11"/>
  <c r="E41" i="11"/>
  <c r="E42" i="11"/>
  <c r="E43" i="11"/>
  <c r="AF43" i="11"/>
  <c r="AE43" i="11"/>
  <c r="E44" i="11"/>
  <c r="AF44" i="11"/>
  <c r="AD44" i="11"/>
  <c r="AE44" i="11"/>
  <c r="E45" i="11"/>
  <c r="AE45" i="11"/>
  <c r="E46" i="11"/>
  <c r="E47" i="11"/>
  <c r="AF47" i="11"/>
  <c r="AD48" i="11"/>
  <c r="AE48" i="11"/>
  <c r="E49" i="11"/>
  <c r="E50" i="11"/>
  <c r="AF50" i="11"/>
  <c r="E51" i="11"/>
  <c r="E52" i="11"/>
  <c r="AF52" i="11"/>
  <c r="E53" i="11"/>
  <c r="E54" i="11"/>
  <c r="AF54" i="11"/>
  <c r="E55" i="11"/>
  <c r="E56" i="11"/>
  <c r="AF56" i="11"/>
  <c r="E57" i="11"/>
  <c r="E58" i="11"/>
  <c r="AF58" i="11"/>
  <c r="E59" i="11"/>
  <c r="E60" i="11"/>
  <c r="AF60" i="11"/>
  <c r="E61" i="11"/>
  <c r="E62" i="11"/>
  <c r="AF62" i="11"/>
  <c r="E63" i="11"/>
  <c r="E64" i="11"/>
  <c r="AF64" i="11"/>
  <c r="E65" i="11"/>
  <c r="E66" i="11"/>
  <c r="AF66" i="11"/>
  <c r="E67" i="11"/>
  <c r="E14" i="11"/>
  <c r="AD14" i="11"/>
  <c r="H67" i="11"/>
  <c r="AK67" i="11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56" i="7"/>
  <c r="Z67" i="7"/>
  <c r="AA25" i="7"/>
  <c r="AA26" i="7"/>
  <c r="AA27" i="7"/>
  <c r="AA29" i="7"/>
  <c r="AA30" i="7"/>
  <c r="AA31" i="7"/>
  <c r="AA33" i="7"/>
  <c r="AA34" i="7"/>
  <c r="AA36" i="7"/>
  <c r="AA37" i="7"/>
  <c r="AA38" i="7"/>
  <c r="AA40" i="7"/>
  <c r="AA41" i="7"/>
  <c r="AA42" i="7"/>
  <c r="AA44" i="7"/>
  <c r="AA45" i="7"/>
  <c r="AA46" i="7"/>
  <c r="AA48" i="7"/>
  <c r="AA58" i="7"/>
  <c r="AA59" i="7"/>
  <c r="AA62" i="7"/>
  <c r="AA63" i="7"/>
  <c r="AA67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36" i="7"/>
  <c r="AB37" i="7"/>
  <c r="AB38" i="7"/>
  <c r="AB39" i="7"/>
  <c r="AB40" i="7"/>
  <c r="AB41" i="7"/>
  <c r="AB42" i="7"/>
  <c r="AB43" i="7"/>
  <c r="AB44" i="7"/>
  <c r="AB45" i="7"/>
  <c r="AB46" i="7"/>
  <c r="AB47" i="7"/>
  <c r="AB48" i="7"/>
  <c r="AB49" i="7"/>
  <c r="AB52" i="7"/>
  <c r="AB64" i="7"/>
  <c r="AB65" i="7"/>
  <c r="AB67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3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51" i="7"/>
  <c r="AD52" i="7"/>
  <c r="AD53" i="7"/>
  <c r="AD54" i="7"/>
  <c r="AD55" i="7"/>
  <c r="AD56" i="7"/>
  <c r="AD57" i="7"/>
  <c r="AD58" i="7"/>
  <c r="AD59" i="7"/>
  <c r="AD60" i="7"/>
  <c r="AD61" i="7"/>
  <c r="AD62" i="7"/>
  <c r="AD63" i="7"/>
  <c r="AD64" i="7"/>
  <c r="AD65" i="7"/>
  <c r="AD66" i="7"/>
  <c r="AD67" i="7"/>
  <c r="AE24" i="7"/>
  <c r="AE25" i="7"/>
  <c r="AE26" i="7"/>
  <c r="AE27" i="7"/>
  <c r="AE28" i="7"/>
  <c r="AE29" i="7"/>
  <c r="AE30" i="7"/>
  <c r="AE31" i="7"/>
  <c r="AE32" i="7"/>
  <c r="AE33" i="7"/>
  <c r="AE34" i="7"/>
  <c r="AE35" i="7"/>
  <c r="AE36" i="7"/>
  <c r="AE37" i="7"/>
  <c r="AE38" i="7"/>
  <c r="AE39" i="7"/>
  <c r="AE40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3" i="7"/>
  <c r="AE54" i="7"/>
  <c r="AE55" i="7"/>
  <c r="AE56" i="7"/>
  <c r="AE57" i="7"/>
  <c r="AE58" i="7"/>
  <c r="AE59" i="7"/>
  <c r="AE60" i="7"/>
  <c r="AE61" i="7"/>
  <c r="AE62" i="7"/>
  <c r="AE63" i="7"/>
  <c r="AE64" i="7"/>
  <c r="AE65" i="7"/>
  <c r="AE66" i="7"/>
  <c r="AE67" i="7"/>
  <c r="AF24" i="7"/>
  <c r="AF25" i="7"/>
  <c r="AF26" i="7"/>
  <c r="AF27" i="7"/>
  <c r="AF28" i="7"/>
  <c r="AF29" i="7"/>
  <c r="AF30" i="7"/>
  <c r="AF31" i="7"/>
  <c r="AF32" i="7"/>
  <c r="AF33" i="7"/>
  <c r="AF34" i="7"/>
  <c r="AF35" i="7"/>
  <c r="AF36" i="7"/>
  <c r="AF37" i="7"/>
  <c r="AF38" i="7"/>
  <c r="AF39" i="7"/>
  <c r="AF40" i="7"/>
  <c r="AF41" i="7"/>
  <c r="AF42" i="7"/>
  <c r="AF43" i="7"/>
  <c r="AF44" i="7"/>
  <c r="AF45" i="7"/>
  <c r="AF46" i="7"/>
  <c r="AF47" i="7"/>
  <c r="AF48" i="7"/>
  <c r="AF49" i="7"/>
  <c r="AF50" i="7"/>
  <c r="AF51" i="7"/>
  <c r="AF52" i="7"/>
  <c r="AF53" i="7"/>
  <c r="AF54" i="7"/>
  <c r="AF55" i="7"/>
  <c r="AF56" i="7"/>
  <c r="AF57" i="7"/>
  <c r="AF58" i="7"/>
  <c r="AF59" i="7"/>
  <c r="AF60" i="7"/>
  <c r="AF61" i="7"/>
  <c r="AF62" i="7"/>
  <c r="AF63" i="7"/>
  <c r="AF64" i="7"/>
  <c r="AF65" i="7"/>
  <c r="AF66" i="7"/>
  <c r="AF67" i="7"/>
  <c r="K22" i="6"/>
  <c r="AN22" i="6"/>
  <c r="K24" i="6"/>
  <c r="AN24" i="6"/>
  <c r="K25" i="6"/>
  <c r="AN25" i="6"/>
  <c r="K26" i="6"/>
  <c r="AN26" i="6"/>
  <c r="K28" i="6"/>
  <c r="AN28" i="6"/>
  <c r="K29" i="6"/>
  <c r="AN29" i="6"/>
  <c r="K30" i="6"/>
  <c r="AN30" i="6"/>
  <c r="K32" i="6"/>
  <c r="AN32" i="6"/>
  <c r="K33" i="6"/>
  <c r="AN33" i="6"/>
  <c r="K34" i="6"/>
  <c r="AN34" i="6"/>
  <c r="K36" i="6"/>
  <c r="AN36" i="6"/>
  <c r="K37" i="6"/>
  <c r="AN37" i="6"/>
  <c r="K38" i="6"/>
  <c r="AN38" i="6"/>
  <c r="K67" i="6"/>
  <c r="AN67" i="6"/>
  <c r="L22" i="6"/>
  <c r="AO22" i="6"/>
  <c r="L23" i="6"/>
  <c r="AO23" i="6"/>
  <c r="L24" i="6"/>
  <c r="AO24" i="6"/>
  <c r="L25" i="6"/>
  <c r="AO25" i="6"/>
  <c r="L26" i="6"/>
  <c r="AO26" i="6"/>
  <c r="L27" i="6"/>
  <c r="AO27" i="6"/>
  <c r="L28" i="6"/>
  <c r="AO28" i="6"/>
  <c r="L29" i="6"/>
  <c r="AO29" i="6"/>
  <c r="L30" i="6"/>
  <c r="AO30" i="6"/>
  <c r="L31" i="6"/>
  <c r="AO31" i="6"/>
  <c r="L32" i="6"/>
  <c r="AO32" i="6"/>
  <c r="L33" i="6"/>
  <c r="AO33" i="6"/>
  <c r="L34" i="6"/>
  <c r="AO34" i="6"/>
  <c r="L35" i="6"/>
  <c r="AO35" i="6"/>
  <c r="L36" i="6"/>
  <c r="AO36" i="6"/>
  <c r="L37" i="6"/>
  <c r="AO37" i="6"/>
  <c r="M22" i="6"/>
  <c r="AP22" i="6"/>
  <c r="M23" i="6"/>
  <c r="AP23" i="6"/>
  <c r="M24" i="6"/>
  <c r="AP24" i="6"/>
  <c r="M25" i="6"/>
  <c r="AP25" i="6"/>
  <c r="M26" i="6"/>
  <c r="AP26" i="6"/>
  <c r="M27" i="6"/>
  <c r="AP27" i="6"/>
  <c r="M28" i="6"/>
  <c r="AP28" i="6"/>
  <c r="M29" i="6"/>
  <c r="AP29" i="6"/>
  <c r="M30" i="6"/>
  <c r="AP30" i="6"/>
  <c r="M31" i="6"/>
  <c r="AP31" i="6"/>
  <c r="M32" i="6"/>
  <c r="AP32" i="6"/>
  <c r="M33" i="6"/>
  <c r="AP33" i="6"/>
  <c r="M34" i="6"/>
  <c r="AP34" i="6"/>
  <c r="M35" i="6"/>
  <c r="AP35" i="6"/>
  <c r="M36" i="6"/>
  <c r="AP36" i="6"/>
  <c r="M37" i="6"/>
  <c r="AP37" i="6"/>
  <c r="N22" i="6"/>
  <c r="AQ22" i="6"/>
  <c r="N23" i="6"/>
  <c r="AQ23" i="6"/>
  <c r="N24" i="6"/>
  <c r="AQ24" i="6"/>
  <c r="N25" i="6"/>
  <c r="AQ25" i="6"/>
  <c r="N26" i="6"/>
  <c r="AQ26" i="6"/>
  <c r="N27" i="6"/>
  <c r="AQ27" i="6"/>
  <c r="N28" i="6"/>
  <c r="AQ28" i="6"/>
  <c r="N29" i="6"/>
  <c r="AQ29" i="6"/>
  <c r="N30" i="6"/>
  <c r="AQ30" i="6"/>
  <c r="N31" i="6"/>
  <c r="AQ31" i="6"/>
  <c r="N32" i="6"/>
  <c r="AQ32" i="6"/>
  <c r="N33" i="6"/>
  <c r="AQ33" i="6"/>
  <c r="N34" i="6"/>
  <c r="AQ34" i="6"/>
  <c r="N35" i="6"/>
  <c r="AQ35" i="6"/>
  <c r="N36" i="6"/>
  <c r="AQ36" i="6"/>
  <c r="N37" i="6"/>
  <c r="AQ37" i="6"/>
  <c r="O22" i="6"/>
  <c r="AR22" i="6"/>
  <c r="O23" i="6"/>
  <c r="AR23" i="6"/>
  <c r="O24" i="6"/>
  <c r="AR24" i="6"/>
  <c r="O26" i="6"/>
  <c r="AR26" i="6"/>
  <c r="O29" i="6"/>
  <c r="AR29" i="6"/>
  <c r="O31" i="6"/>
  <c r="AR31" i="6"/>
  <c r="O32" i="6"/>
  <c r="AR32" i="6"/>
  <c r="O33" i="6"/>
  <c r="AR33" i="6"/>
  <c r="O35" i="6"/>
  <c r="AR35" i="6"/>
  <c r="O38" i="6"/>
  <c r="AR38" i="6"/>
  <c r="W22" i="6"/>
  <c r="W24" i="6"/>
  <c r="W25" i="6"/>
  <c r="W26" i="6"/>
  <c r="W28" i="6"/>
  <c r="W29" i="6"/>
  <c r="W30" i="6"/>
  <c r="W32" i="6"/>
  <c r="W33" i="6"/>
  <c r="W34" i="6"/>
  <c r="W36" i="6"/>
  <c r="W37" i="6"/>
  <c r="W38" i="6"/>
  <c r="W67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67" i="6"/>
  <c r="Y22" i="6"/>
  <c r="Y24" i="6"/>
  <c r="Y25" i="6"/>
  <c r="Y26" i="6"/>
  <c r="Y28" i="6"/>
  <c r="Y29" i="6"/>
  <c r="Y30" i="6"/>
  <c r="Y32" i="6"/>
  <c r="Y33" i="6"/>
  <c r="Y34" i="6"/>
  <c r="Y36" i="6"/>
  <c r="Y37" i="6"/>
  <c r="Y38" i="6"/>
  <c r="Y67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C22" i="6"/>
  <c r="AC24" i="6"/>
  <c r="AC25" i="6"/>
  <c r="AC26" i="6"/>
  <c r="AC28" i="6"/>
  <c r="AC29" i="6"/>
  <c r="AC30" i="6"/>
  <c r="AC32" i="6"/>
  <c r="AC33" i="6"/>
  <c r="AC34" i="6"/>
  <c r="AC36" i="6"/>
  <c r="AC37" i="6"/>
  <c r="AC38" i="6"/>
  <c r="AE22" i="6"/>
  <c r="AE23" i="6"/>
  <c r="AE25" i="6"/>
  <c r="AE28" i="6"/>
  <c r="AE30" i="6"/>
  <c r="AE31" i="6"/>
  <c r="AE32" i="6"/>
  <c r="AE35" i="6"/>
  <c r="AE36" i="6"/>
  <c r="AE39" i="6"/>
  <c r="AE40" i="6"/>
  <c r="AE41" i="6"/>
  <c r="AE44" i="6"/>
  <c r="AE45" i="6"/>
  <c r="AE46" i="6"/>
  <c r="AE47" i="6"/>
  <c r="AE48" i="6"/>
  <c r="AE49" i="6"/>
  <c r="AE51" i="6"/>
  <c r="AE52" i="6"/>
  <c r="AE54" i="6"/>
  <c r="AE55" i="6"/>
  <c r="AE57" i="6"/>
  <c r="AE60" i="6"/>
  <c r="AE62" i="6"/>
  <c r="AE63" i="6"/>
  <c r="AE64" i="6"/>
  <c r="AF22" i="6"/>
  <c r="AF23" i="6"/>
  <c r="AF25" i="6"/>
  <c r="AF26" i="6"/>
  <c r="AF30" i="6"/>
  <c r="AF31" i="6"/>
  <c r="AF32" i="6"/>
  <c r="AF34" i="6"/>
  <c r="AF35" i="6"/>
  <c r="AF39" i="6"/>
  <c r="AF40" i="6"/>
  <c r="AF41" i="6"/>
  <c r="AF45" i="6"/>
  <c r="AF46" i="6"/>
  <c r="AF47" i="6"/>
  <c r="AF48" i="6"/>
  <c r="AF49" i="6"/>
  <c r="AF50" i="6"/>
  <c r="AF53" i="6"/>
  <c r="AF54" i="6"/>
  <c r="AF55" i="6"/>
  <c r="AF57" i="6"/>
  <c r="AF58" i="6"/>
  <c r="AF62" i="6"/>
  <c r="AF63" i="6"/>
  <c r="AF64" i="6"/>
  <c r="AF66" i="6"/>
  <c r="W21" i="6"/>
  <c r="X21" i="6"/>
  <c r="Y21" i="6"/>
  <c r="Z14" i="5"/>
  <c r="Z15" i="5"/>
  <c r="Z17" i="5"/>
  <c r="Z18" i="5"/>
  <c r="Z19" i="5"/>
  <c r="Z21" i="5"/>
  <c r="Z22" i="5"/>
  <c r="Z23" i="5"/>
  <c r="Z25" i="5"/>
  <c r="Z26" i="5"/>
  <c r="Z27" i="5"/>
  <c r="Z29" i="5"/>
  <c r="Z30" i="5"/>
  <c r="Z31" i="5"/>
  <c r="Z33" i="5"/>
  <c r="Z34" i="5"/>
  <c r="Z35" i="5"/>
  <c r="Z37" i="5"/>
  <c r="Z38" i="5"/>
  <c r="Z39" i="5"/>
  <c r="Z41" i="5"/>
  <c r="Z42" i="5"/>
  <c r="Z43" i="5"/>
  <c r="Z45" i="5"/>
  <c r="Z46" i="5"/>
  <c r="Z47" i="5"/>
  <c r="Z50" i="5"/>
  <c r="Z54" i="5"/>
  <c r="Z62" i="5"/>
  <c r="Z67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67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50" i="5"/>
  <c r="AB54" i="5"/>
  <c r="AB58" i="5"/>
  <c r="AE14" i="5"/>
  <c r="AE15" i="5"/>
  <c r="AE17" i="5"/>
  <c r="AE18" i="5"/>
  <c r="AE19" i="5"/>
  <c r="AE22" i="5"/>
  <c r="AE23" i="5"/>
  <c r="AE26" i="5"/>
  <c r="AE27" i="5"/>
  <c r="AE30" i="5"/>
  <c r="AE31" i="5"/>
  <c r="AE33" i="5"/>
  <c r="AE34" i="5"/>
  <c r="AE35" i="5"/>
  <c r="AE38" i="5"/>
  <c r="AE39" i="5"/>
  <c r="AE42" i="5"/>
  <c r="AE43" i="5"/>
  <c r="AE46" i="5"/>
  <c r="AE47" i="5"/>
  <c r="AE49" i="5"/>
  <c r="AE50" i="5"/>
  <c r="AE51" i="5"/>
  <c r="AE54" i="5"/>
  <c r="AE55" i="5"/>
  <c r="AE58" i="5"/>
  <c r="AE59" i="5"/>
  <c r="AE62" i="5"/>
  <c r="AE63" i="5"/>
  <c r="AE65" i="5"/>
  <c r="AE66" i="5"/>
  <c r="AE67" i="5"/>
  <c r="AF14" i="5"/>
  <c r="AF15" i="5"/>
  <c r="AF18" i="5"/>
  <c r="AF19" i="5"/>
  <c r="AF20" i="5"/>
  <c r="AF22" i="5"/>
  <c r="AF23" i="5"/>
  <c r="AF24" i="5"/>
  <c r="AF26" i="5"/>
  <c r="AF27" i="5"/>
  <c r="AF30" i="5"/>
  <c r="AF31" i="5"/>
  <c r="AF34" i="5"/>
  <c r="AF35" i="5"/>
  <c r="AF38" i="5"/>
  <c r="AF39" i="5"/>
  <c r="AF40" i="5"/>
  <c r="AF42" i="5"/>
  <c r="AF43" i="5"/>
  <c r="AF46" i="5"/>
  <c r="AF47" i="5"/>
  <c r="AF50" i="5"/>
  <c r="AF51" i="5"/>
  <c r="AF52" i="5"/>
  <c r="AF54" i="5"/>
  <c r="AF55" i="5"/>
  <c r="AF56" i="5"/>
  <c r="AF58" i="5"/>
  <c r="AF59" i="5"/>
  <c r="AF62" i="5"/>
  <c r="AF63" i="5"/>
  <c r="AF66" i="5"/>
  <c r="AF67" i="5"/>
  <c r="AR23" i="4"/>
  <c r="AR24" i="4"/>
  <c r="AR25" i="4"/>
  <c r="AR26" i="4"/>
  <c r="AR27" i="4"/>
  <c r="AR28" i="4"/>
  <c r="AR29" i="4"/>
  <c r="AR30" i="4"/>
  <c r="AR31" i="4"/>
  <c r="AR32" i="4"/>
  <c r="AR33" i="4"/>
  <c r="AR34" i="4"/>
  <c r="AR35" i="4"/>
  <c r="AR36" i="4"/>
  <c r="AR37" i="4"/>
  <c r="AR38" i="4"/>
  <c r="AR39" i="4"/>
  <c r="AR40" i="4"/>
  <c r="AR41" i="4"/>
  <c r="AR42" i="4"/>
  <c r="AR43" i="4"/>
  <c r="AS18" i="4"/>
  <c r="AS19" i="4"/>
  <c r="AS20" i="4"/>
  <c r="AS21" i="4"/>
  <c r="AS22" i="4"/>
  <c r="AS23" i="4"/>
  <c r="AS24" i="4"/>
  <c r="AS25" i="4"/>
  <c r="AS26" i="4"/>
  <c r="AS27" i="4"/>
  <c r="AS28" i="4"/>
  <c r="AS29" i="4"/>
  <c r="AS30" i="4"/>
  <c r="AS31" i="4"/>
  <c r="AS32" i="4"/>
  <c r="AS33" i="4"/>
  <c r="AS34" i="4"/>
  <c r="AS35" i="4"/>
  <c r="AS36" i="4"/>
  <c r="AS37" i="4"/>
  <c r="AS38" i="4"/>
  <c r="AS39" i="4"/>
  <c r="AS40" i="4"/>
  <c r="AS41" i="4"/>
  <c r="AS42" i="4"/>
  <c r="AS43" i="4"/>
  <c r="AT18" i="4"/>
  <c r="AT19" i="4"/>
  <c r="AT20" i="4"/>
  <c r="AT21" i="4"/>
  <c r="AT22" i="4"/>
  <c r="AT23" i="4"/>
  <c r="AT24" i="4"/>
  <c r="AT25" i="4"/>
  <c r="AT26" i="4"/>
  <c r="AT27" i="4"/>
  <c r="AT28" i="4"/>
  <c r="AT29" i="4"/>
  <c r="AT30" i="4"/>
  <c r="AT31" i="4"/>
  <c r="AT32" i="4"/>
  <c r="AT33" i="4"/>
  <c r="AT34" i="4"/>
  <c r="AT35" i="4"/>
  <c r="AT36" i="4"/>
  <c r="AT37" i="4"/>
  <c r="AT38" i="4"/>
  <c r="AT39" i="4"/>
  <c r="AT40" i="4"/>
  <c r="AT41" i="4"/>
  <c r="AT42" i="4"/>
  <c r="AT43" i="4"/>
  <c r="AU18" i="4"/>
  <c r="AU19" i="4"/>
  <c r="AU20" i="4"/>
  <c r="AU21" i="4"/>
  <c r="AU22" i="4"/>
  <c r="AU23" i="4"/>
  <c r="AU24" i="4"/>
  <c r="AU25" i="4"/>
  <c r="AU26" i="4"/>
  <c r="AU27" i="4"/>
  <c r="AU28" i="4"/>
  <c r="AU29" i="4"/>
  <c r="AU30" i="4"/>
  <c r="AU31" i="4"/>
  <c r="AU32" i="4"/>
  <c r="AU33" i="4"/>
  <c r="AU34" i="4"/>
  <c r="AU35" i="4"/>
  <c r="AU36" i="4"/>
  <c r="AU37" i="4"/>
  <c r="AU38" i="4"/>
  <c r="AU39" i="4"/>
  <c r="AU40" i="4"/>
  <c r="AU41" i="4"/>
  <c r="AU42" i="4"/>
  <c r="AU43" i="4"/>
  <c r="E18" i="4"/>
  <c r="AV18" i="4"/>
  <c r="E19" i="4"/>
  <c r="AH19" i="4"/>
  <c r="E20" i="4"/>
  <c r="AH20" i="4"/>
  <c r="AV20" i="4"/>
  <c r="E21" i="4"/>
  <c r="AV21" i="4"/>
  <c r="E22" i="4"/>
  <c r="E23" i="4"/>
  <c r="AV23" i="4"/>
  <c r="E24" i="4"/>
  <c r="AH24" i="4"/>
  <c r="E25" i="4"/>
  <c r="AV25" i="4"/>
  <c r="E26" i="4"/>
  <c r="AV26" i="4"/>
  <c r="E27" i="4"/>
  <c r="AI27" i="4"/>
  <c r="E28" i="4"/>
  <c r="AH28" i="4"/>
  <c r="AV28" i="4"/>
  <c r="E29" i="4"/>
  <c r="AV29" i="4"/>
  <c r="E30" i="4"/>
  <c r="AV30" i="4"/>
  <c r="E31" i="4"/>
  <c r="AV31" i="4"/>
  <c r="E32" i="4"/>
  <c r="AH32" i="4"/>
  <c r="E33" i="4"/>
  <c r="AI33" i="4"/>
  <c r="E34" i="4"/>
  <c r="E35" i="4"/>
  <c r="AH35" i="4"/>
  <c r="E36" i="4"/>
  <c r="AH36" i="4"/>
  <c r="E37" i="4"/>
  <c r="AV37" i="4"/>
  <c r="E38" i="4"/>
  <c r="AV38" i="4"/>
  <c r="E39" i="4"/>
  <c r="AJ39" i="4"/>
  <c r="E40" i="4"/>
  <c r="AH40" i="4"/>
  <c r="E41" i="4"/>
  <c r="AV41" i="4"/>
  <c r="E42" i="4"/>
  <c r="AH42" i="4"/>
  <c r="AV42" i="4"/>
  <c r="E43" i="4"/>
  <c r="AV43" i="4"/>
  <c r="E44" i="4"/>
  <c r="AH44" i="4"/>
  <c r="E45" i="4"/>
  <c r="AH45" i="4"/>
  <c r="E46" i="4"/>
  <c r="AH46" i="4"/>
  <c r="E47" i="4"/>
  <c r="AJ47" i="4"/>
  <c r="E48" i="4"/>
  <c r="AH48" i="4"/>
  <c r="E49" i="4"/>
  <c r="AI49" i="4"/>
  <c r="E50" i="4"/>
  <c r="AH50" i="4"/>
  <c r="E51" i="4"/>
  <c r="E52" i="4"/>
  <c r="AH52" i="4"/>
  <c r="E53" i="4"/>
  <c r="AJ53" i="4"/>
  <c r="E54" i="4"/>
  <c r="AH54" i="4"/>
  <c r="E55" i="4"/>
  <c r="AH55" i="4"/>
  <c r="E56" i="4"/>
  <c r="AH56" i="4"/>
  <c r="E57" i="4"/>
  <c r="AJ57" i="4"/>
  <c r="E58" i="4"/>
  <c r="AH58" i="4"/>
  <c r="E59" i="4"/>
  <c r="E60" i="4"/>
  <c r="E61" i="4"/>
  <c r="AH61" i="4"/>
  <c r="E62" i="4"/>
  <c r="AH62" i="4"/>
  <c r="E63" i="4"/>
  <c r="Q63" i="4"/>
  <c r="AV63" i="4"/>
  <c r="E64" i="4"/>
  <c r="AH64" i="4"/>
  <c r="E65" i="4"/>
  <c r="E66" i="4"/>
  <c r="E67" i="4"/>
  <c r="AJ67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7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7" i="4"/>
  <c r="AE3" i="4"/>
  <c r="AE4" i="4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7" i="4"/>
  <c r="AG3" i="4"/>
  <c r="AG4" i="4"/>
  <c r="AG5" i="4"/>
  <c r="AG6" i="4"/>
  <c r="AG7" i="4"/>
  <c r="AG8" i="4"/>
  <c r="AG9" i="4"/>
  <c r="AG10" i="4"/>
  <c r="AG11" i="4"/>
  <c r="AG12" i="4"/>
  <c r="AG13" i="4"/>
  <c r="AG14" i="4"/>
  <c r="AG15" i="4"/>
  <c r="AG16" i="4"/>
  <c r="AG17" i="4"/>
  <c r="AG18" i="4"/>
  <c r="AG19" i="4"/>
  <c r="AG21" i="4"/>
  <c r="AG22" i="4"/>
  <c r="AG23" i="4"/>
  <c r="AG25" i="4"/>
  <c r="AG26" i="4"/>
  <c r="AG27" i="4"/>
  <c r="AG29" i="4"/>
  <c r="AG30" i="4"/>
  <c r="AG31" i="4"/>
  <c r="AG33" i="4"/>
  <c r="AG34" i="4"/>
  <c r="AG35" i="4"/>
  <c r="AG37" i="4"/>
  <c r="AG38" i="4"/>
  <c r="AG39" i="4"/>
  <c r="AG41" i="4"/>
  <c r="AG42" i="4"/>
  <c r="AG43" i="4"/>
  <c r="E7" i="4"/>
  <c r="AI7" i="4"/>
  <c r="E8" i="4"/>
  <c r="E9" i="4"/>
  <c r="AH9" i="4"/>
  <c r="E10" i="4"/>
  <c r="E11" i="4"/>
  <c r="AH11" i="4"/>
  <c r="E12" i="4"/>
  <c r="AH12" i="4"/>
  <c r="E13" i="4"/>
  <c r="AI13" i="4"/>
  <c r="E14" i="4"/>
  <c r="E15" i="4"/>
  <c r="AJ15" i="4"/>
  <c r="E16" i="4"/>
  <c r="AH16" i="4"/>
  <c r="E17" i="4"/>
  <c r="AJ17" i="4"/>
  <c r="AH21" i="4"/>
  <c r="AH25" i="4"/>
  <c r="AH37" i="4"/>
  <c r="AH43" i="4"/>
  <c r="AH59" i="4"/>
  <c r="AH67" i="4"/>
  <c r="AI12" i="4"/>
  <c r="AI21" i="4"/>
  <c r="AI25" i="4"/>
  <c r="AI36" i="4"/>
  <c r="AI37" i="4"/>
  <c r="AI43" i="4"/>
  <c r="AI47" i="4"/>
  <c r="AI55" i="4"/>
  <c r="AI59" i="4"/>
  <c r="AI67" i="4"/>
  <c r="AJ3" i="4"/>
  <c r="AJ4" i="4"/>
  <c r="AJ5" i="4"/>
  <c r="AJ6" i="4"/>
  <c r="AJ21" i="4"/>
  <c r="AJ25" i="4"/>
  <c r="AJ36" i="4"/>
  <c r="AJ43" i="4"/>
  <c r="AJ44" i="4"/>
  <c r="AJ51" i="4"/>
  <c r="AJ55" i="4"/>
  <c r="AJ59" i="4"/>
  <c r="AJ63" i="4"/>
  <c r="W3" i="3"/>
  <c r="W4" i="3"/>
  <c r="W5" i="3"/>
  <c r="W6" i="3"/>
  <c r="W7" i="3"/>
  <c r="X3" i="3"/>
  <c r="X4" i="3"/>
  <c r="X5" i="3"/>
  <c r="X6" i="3"/>
  <c r="X7" i="3"/>
  <c r="Y3" i="3"/>
  <c r="Y4" i="3"/>
  <c r="Y5" i="3"/>
  <c r="Y6" i="3"/>
  <c r="Y7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AA3" i="3"/>
  <c r="AA4" i="3"/>
  <c r="AA5" i="3"/>
  <c r="AA6" i="3"/>
  <c r="AA7" i="3"/>
  <c r="AA8" i="3"/>
  <c r="AA10" i="3"/>
  <c r="AA12" i="3"/>
  <c r="AA14" i="3"/>
  <c r="AA15" i="3"/>
  <c r="AA16" i="3"/>
  <c r="AA18" i="3"/>
  <c r="AA19" i="3"/>
  <c r="AA20" i="3"/>
  <c r="AA22" i="3"/>
  <c r="AA23" i="3"/>
  <c r="AA24" i="3"/>
  <c r="AA26" i="3"/>
  <c r="AA28" i="3"/>
  <c r="AA30" i="3"/>
  <c r="AA31" i="3"/>
  <c r="AA32" i="3"/>
  <c r="AA34" i="3"/>
  <c r="AA35" i="3"/>
  <c r="AA36" i="3"/>
  <c r="AA38" i="3"/>
  <c r="AA39" i="3"/>
  <c r="AA40" i="3"/>
  <c r="AA42" i="3"/>
  <c r="AA44" i="3"/>
  <c r="AA46" i="3"/>
  <c r="AA47" i="3"/>
  <c r="AA48" i="3"/>
  <c r="AA50" i="3"/>
  <c r="AA51" i="3"/>
  <c r="AA52" i="3"/>
  <c r="AA54" i="3"/>
  <c r="AA55" i="3"/>
  <c r="AA56" i="3"/>
  <c r="AA58" i="3"/>
  <c r="AA60" i="3"/>
  <c r="AA62" i="3"/>
  <c r="AA63" i="3"/>
  <c r="AA64" i="3"/>
  <c r="AA66" i="3"/>
  <c r="AA67" i="3"/>
  <c r="AB3" i="3"/>
  <c r="AB4" i="3"/>
  <c r="AB5" i="3"/>
  <c r="AB6" i="3"/>
  <c r="AB7" i="3"/>
  <c r="AB9" i="3"/>
  <c r="AB10" i="3"/>
  <c r="AB11" i="3"/>
  <c r="AB13" i="3"/>
  <c r="AB15" i="3"/>
  <c r="AB17" i="3"/>
  <c r="AB18" i="3"/>
  <c r="AB19" i="3"/>
  <c r="AB21" i="3"/>
  <c r="AB22" i="3"/>
  <c r="AB23" i="3"/>
  <c r="AB25" i="3"/>
  <c r="AB26" i="3"/>
  <c r="AB27" i="3"/>
  <c r="AB29" i="3"/>
  <c r="AB31" i="3"/>
  <c r="AB33" i="3"/>
  <c r="AB34" i="3"/>
  <c r="AB35" i="3"/>
  <c r="AB37" i="3"/>
  <c r="AB38" i="3"/>
  <c r="AB39" i="3"/>
  <c r="AB41" i="3"/>
  <c r="AB42" i="3"/>
  <c r="AB43" i="3"/>
  <c r="AB45" i="3"/>
  <c r="AB47" i="3"/>
  <c r="AB49" i="3"/>
  <c r="AB50" i="3"/>
  <c r="AB51" i="3"/>
  <c r="AB53" i="3"/>
  <c r="AB54" i="3"/>
  <c r="AB55" i="3"/>
  <c r="AB57" i="3"/>
  <c r="AB58" i="3"/>
  <c r="AB59" i="3"/>
  <c r="AB61" i="3"/>
  <c r="AB63" i="3"/>
  <c r="AB65" i="3"/>
  <c r="AB66" i="3"/>
  <c r="AB67" i="3"/>
  <c r="AC3" i="3"/>
  <c r="AC4" i="3"/>
  <c r="AC5" i="3"/>
  <c r="AC6" i="3"/>
  <c r="AC7" i="3"/>
  <c r="AD3" i="3"/>
  <c r="AD4" i="3"/>
  <c r="AD7" i="3"/>
  <c r="AD8" i="3"/>
  <c r="AD11" i="3"/>
  <c r="AD12" i="3"/>
  <c r="AD15" i="3"/>
  <c r="AD16" i="3"/>
  <c r="AD19" i="3"/>
  <c r="AD20" i="3"/>
  <c r="AD23" i="3"/>
  <c r="AD24" i="3"/>
  <c r="AD27" i="3"/>
  <c r="AD28" i="3"/>
  <c r="AD31" i="3"/>
  <c r="AD32" i="3"/>
  <c r="AD35" i="3"/>
  <c r="AD36" i="3"/>
  <c r="AD39" i="3"/>
  <c r="AD40" i="3"/>
  <c r="AD43" i="3"/>
  <c r="AD44" i="3"/>
  <c r="AD47" i="3"/>
  <c r="AD48" i="3"/>
  <c r="AD51" i="3"/>
  <c r="AD52" i="3"/>
  <c r="AD55" i="3"/>
  <c r="AD56" i="3"/>
  <c r="AD59" i="3"/>
  <c r="AD60" i="3"/>
  <c r="AD63" i="3"/>
  <c r="AD64" i="3"/>
  <c r="AD67" i="3"/>
  <c r="AE3" i="3"/>
  <c r="AE4" i="3"/>
  <c r="AE7" i="3"/>
  <c r="AE8" i="3"/>
  <c r="AE11" i="3"/>
  <c r="AE12" i="3"/>
  <c r="AE15" i="3"/>
  <c r="AE16" i="3"/>
  <c r="AE19" i="3"/>
  <c r="AE20" i="3"/>
  <c r="AE23" i="3"/>
  <c r="AE24" i="3"/>
  <c r="AE27" i="3"/>
  <c r="AE28" i="3"/>
  <c r="AE31" i="3"/>
  <c r="AE32" i="3"/>
  <c r="AE35" i="3"/>
  <c r="AE36" i="3"/>
  <c r="AE39" i="3"/>
  <c r="AE40" i="3"/>
  <c r="AE43" i="3"/>
  <c r="AE44" i="3"/>
  <c r="AE47" i="3"/>
  <c r="AE48" i="3"/>
  <c r="AE51" i="3"/>
  <c r="AE52" i="3"/>
  <c r="AE55" i="3"/>
  <c r="AE56" i="3"/>
  <c r="AE59" i="3"/>
  <c r="AE60" i="3"/>
  <c r="AE63" i="3"/>
  <c r="AE64" i="3"/>
  <c r="AE67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F3" i="2"/>
  <c r="Z3" i="2"/>
  <c r="F4" i="2"/>
  <c r="Z4" i="2"/>
  <c r="F5" i="2"/>
  <c r="F6" i="2"/>
  <c r="F7" i="2"/>
  <c r="F8" i="2"/>
  <c r="Z8" i="2"/>
  <c r="F9" i="2"/>
  <c r="G9" i="2"/>
  <c r="H9" i="2"/>
  <c r="I9" i="2"/>
  <c r="F10" i="2"/>
  <c r="F11" i="2"/>
  <c r="Z11" i="2"/>
  <c r="F12" i="2"/>
  <c r="Z12" i="2"/>
  <c r="F13" i="2"/>
  <c r="F14" i="2"/>
  <c r="F15" i="2"/>
  <c r="F16" i="2"/>
  <c r="Z16" i="2"/>
  <c r="F17" i="2"/>
  <c r="G17" i="2"/>
  <c r="H17" i="2"/>
  <c r="I17" i="2"/>
  <c r="F18" i="2"/>
  <c r="F19" i="2"/>
  <c r="Z19" i="2"/>
  <c r="F20" i="2"/>
  <c r="Z20" i="2"/>
  <c r="F21" i="2"/>
  <c r="Z21" i="2"/>
  <c r="F22" i="2"/>
  <c r="F23" i="2"/>
  <c r="F24" i="2"/>
  <c r="Z24" i="2"/>
  <c r="F25" i="2"/>
  <c r="G25" i="2"/>
  <c r="H25" i="2"/>
  <c r="I25" i="2"/>
  <c r="F26" i="2"/>
  <c r="F27" i="2"/>
  <c r="Z27" i="2"/>
  <c r="F28" i="2"/>
  <c r="Z28" i="2"/>
  <c r="F29" i="2"/>
  <c r="Z29" i="2"/>
  <c r="F30" i="2"/>
  <c r="F31" i="2"/>
  <c r="F32" i="2"/>
  <c r="Z32" i="2"/>
  <c r="F33" i="2"/>
  <c r="G33" i="2"/>
  <c r="H33" i="2"/>
  <c r="I33" i="2"/>
  <c r="F34" i="2"/>
  <c r="F35" i="2"/>
  <c r="Z35" i="2"/>
  <c r="F36" i="2"/>
  <c r="Z36" i="2"/>
  <c r="F37" i="2"/>
  <c r="Z37" i="2"/>
  <c r="F38" i="2"/>
  <c r="F39" i="2"/>
  <c r="F40" i="2"/>
  <c r="Z40" i="2"/>
  <c r="F41" i="2"/>
  <c r="G41" i="2"/>
  <c r="H41" i="2"/>
  <c r="I41" i="2"/>
  <c r="F42" i="2"/>
  <c r="F43" i="2"/>
  <c r="Z43" i="2"/>
  <c r="F44" i="2"/>
  <c r="Z44" i="2"/>
  <c r="F45" i="2"/>
  <c r="Z45" i="2"/>
  <c r="F46" i="2"/>
  <c r="F47" i="2"/>
  <c r="F48" i="2"/>
  <c r="Z48" i="2"/>
  <c r="F49" i="2"/>
  <c r="G49" i="2"/>
  <c r="H49" i="2"/>
  <c r="I49" i="2"/>
  <c r="F50" i="2"/>
  <c r="F51" i="2"/>
  <c r="Z51" i="2"/>
  <c r="F52" i="2"/>
  <c r="Z52" i="2"/>
  <c r="F53" i="2"/>
  <c r="Z53" i="2"/>
  <c r="F54" i="2"/>
  <c r="F55" i="2"/>
  <c r="F56" i="2"/>
  <c r="Z56" i="2"/>
  <c r="F57" i="2"/>
  <c r="G57" i="2"/>
  <c r="H57" i="2"/>
  <c r="I57" i="2"/>
  <c r="F58" i="2"/>
  <c r="F59" i="2"/>
  <c r="Z59" i="2"/>
  <c r="F60" i="2"/>
  <c r="Z60" i="2"/>
  <c r="F61" i="2"/>
  <c r="Z61" i="2"/>
  <c r="F62" i="2"/>
  <c r="F63" i="2"/>
  <c r="F64" i="2"/>
  <c r="Z64" i="2"/>
  <c r="F65" i="2"/>
  <c r="G65" i="2"/>
  <c r="H65" i="2"/>
  <c r="I65" i="2"/>
  <c r="F66" i="2"/>
  <c r="F67" i="2"/>
  <c r="G3" i="2"/>
  <c r="H3" i="2"/>
  <c r="I3" i="2"/>
  <c r="G4" i="2"/>
  <c r="AA4" i="2"/>
  <c r="G5" i="2"/>
  <c r="G6" i="2"/>
  <c r="G7" i="2"/>
  <c r="H7" i="2"/>
  <c r="I7" i="2"/>
  <c r="G8" i="2"/>
  <c r="G10" i="2"/>
  <c r="AA10" i="2"/>
  <c r="G11" i="2"/>
  <c r="H11" i="2"/>
  <c r="I11" i="2"/>
  <c r="G12" i="2"/>
  <c r="AA12" i="2"/>
  <c r="G13" i="2"/>
  <c r="G14" i="2"/>
  <c r="G15" i="2"/>
  <c r="H15" i="2"/>
  <c r="I15" i="2"/>
  <c r="G16" i="2"/>
  <c r="G18" i="2"/>
  <c r="AA18" i="2"/>
  <c r="G19" i="2"/>
  <c r="H19" i="2"/>
  <c r="I19" i="2"/>
  <c r="G20" i="2"/>
  <c r="AA20" i="2"/>
  <c r="G21" i="2"/>
  <c r="G22" i="2"/>
  <c r="G23" i="2"/>
  <c r="H23" i="2"/>
  <c r="I23" i="2"/>
  <c r="G24" i="2"/>
  <c r="G26" i="2"/>
  <c r="AA26" i="2"/>
  <c r="G27" i="2"/>
  <c r="H27" i="2"/>
  <c r="I27" i="2"/>
  <c r="G28" i="2"/>
  <c r="AA28" i="2"/>
  <c r="G29" i="2"/>
  <c r="G30" i="2"/>
  <c r="G31" i="2"/>
  <c r="H31" i="2"/>
  <c r="I31" i="2"/>
  <c r="G32" i="2"/>
  <c r="G34" i="2"/>
  <c r="AA34" i="2"/>
  <c r="G35" i="2"/>
  <c r="H35" i="2"/>
  <c r="I35" i="2"/>
  <c r="G36" i="2"/>
  <c r="AA36" i="2"/>
  <c r="G37" i="2"/>
  <c r="G38" i="2"/>
  <c r="G39" i="2"/>
  <c r="H39" i="2"/>
  <c r="I39" i="2"/>
  <c r="G40" i="2"/>
  <c r="G42" i="2"/>
  <c r="AA42" i="2"/>
  <c r="G43" i="2"/>
  <c r="H43" i="2"/>
  <c r="I43" i="2"/>
  <c r="G44" i="2"/>
  <c r="AA44" i="2"/>
  <c r="G45" i="2"/>
  <c r="G46" i="2"/>
  <c r="G47" i="2"/>
  <c r="H47" i="2"/>
  <c r="I47" i="2"/>
  <c r="G48" i="2"/>
  <c r="G50" i="2"/>
  <c r="AA50" i="2"/>
  <c r="G51" i="2"/>
  <c r="H51" i="2"/>
  <c r="I51" i="2"/>
  <c r="G52" i="2"/>
  <c r="AA52" i="2"/>
  <c r="G53" i="2"/>
  <c r="G54" i="2"/>
  <c r="G55" i="2"/>
  <c r="H55" i="2"/>
  <c r="I55" i="2"/>
  <c r="G56" i="2"/>
  <c r="G58" i="2"/>
  <c r="AA58" i="2"/>
  <c r="G59" i="2"/>
  <c r="H59" i="2"/>
  <c r="I59" i="2"/>
  <c r="G60" i="2"/>
  <c r="AA60" i="2"/>
  <c r="G61" i="2"/>
  <c r="G62" i="2"/>
  <c r="G63" i="2"/>
  <c r="H63" i="2"/>
  <c r="I63" i="2"/>
  <c r="G64" i="2"/>
  <c r="G66" i="2"/>
  <c r="AA66" i="2"/>
  <c r="G67" i="2"/>
  <c r="H67" i="2"/>
  <c r="I67" i="2"/>
  <c r="AB3" i="2"/>
  <c r="H4" i="2"/>
  <c r="H5" i="2"/>
  <c r="H6" i="2"/>
  <c r="AB6" i="2"/>
  <c r="H8" i="2"/>
  <c r="AB9" i="2"/>
  <c r="H10" i="2"/>
  <c r="AB10" i="2"/>
  <c r="AB11" i="2"/>
  <c r="H12" i="2"/>
  <c r="H13" i="2"/>
  <c r="H14" i="2"/>
  <c r="AB14" i="2"/>
  <c r="H16" i="2"/>
  <c r="AB17" i="2"/>
  <c r="H18" i="2"/>
  <c r="AB18" i="2"/>
  <c r="AB19" i="2"/>
  <c r="H20" i="2"/>
  <c r="H21" i="2"/>
  <c r="H22" i="2"/>
  <c r="AB22" i="2"/>
  <c r="H24" i="2"/>
  <c r="AB25" i="2"/>
  <c r="H26" i="2"/>
  <c r="AB26" i="2"/>
  <c r="AB27" i="2"/>
  <c r="H28" i="2"/>
  <c r="H29" i="2"/>
  <c r="H30" i="2"/>
  <c r="AB30" i="2"/>
  <c r="H32" i="2"/>
  <c r="AB33" i="2"/>
  <c r="H34" i="2"/>
  <c r="AB34" i="2"/>
  <c r="AB35" i="2"/>
  <c r="H36" i="2"/>
  <c r="H37" i="2"/>
  <c r="H38" i="2"/>
  <c r="AB38" i="2"/>
  <c r="H40" i="2"/>
  <c r="AB41" i="2"/>
  <c r="H42" i="2"/>
  <c r="AB42" i="2"/>
  <c r="AB43" i="2"/>
  <c r="H44" i="2"/>
  <c r="H45" i="2"/>
  <c r="H46" i="2"/>
  <c r="AB46" i="2"/>
  <c r="H48" i="2"/>
  <c r="AB49" i="2"/>
  <c r="H50" i="2"/>
  <c r="AB50" i="2"/>
  <c r="AB51" i="2"/>
  <c r="H52" i="2"/>
  <c r="H53" i="2"/>
  <c r="H54" i="2"/>
  <c r="AB54" i="2"/>
  <c r="H56" i="2"/>
  <c r="AB57" i="2"/>
  <c r="H58" i="2"/>
  <c r="AB58" i="2"/>
  <c r="AB59" i="2"/>
  <c r="H60" i="2"/>
  <c r="H61" i="2"/>
  <c r="H62" i="2"/>
  <c r="AB62" i="2"/>
  <c r="H64" i="2"/>
  <c r="AB65" i="2"/>
  <c r="H66" i="2"/>
  <c r="AB66" i="2"/>
  <c r="AH68" i="2"/>
  <c r="I10" i="2"/>
  <c r="X10" i="2"/>
  <c r="I18" i="2"/>
  <c r="X18" i="2"/>
  <c r="I30" i="2"/>
  <c r="X30" i="2"/>
  <c r="I42" i="2"/>
  <c r="X42" i="2"/>
  <c r="I50" i="2"/>
  <c r="X50" i="2"/>
  <c r="I62" i="2"/>
  <c r="X62" i="2"/>
  <c r="W10" i="2"/>
  <c r="W18" i="2"/>
  <c r="W30" i="2"/>
  <c r="W42" i="2"/>
  <c r="W50" i="2"/>
  <c r="W62" i="2"/>
  <c r="Z6" i="2"/>
  <c r="Z7" i="2"/>
  <c r="Z10" i="2"/>
  <c r="Z14" i="2"/>
  <c r="Z15" i="2"/>
  <c r="Z18" i="2"/>
  <c r="Z22" i="2"/>
  <c r="Z23" i="2"/>
  <c r="Z26" i="2"/>
  <c r="Z30" i="2"/>
  <c r="Z31" i="2"/>
  <c r="Z34" i="2"/>
  <c r="Z38" i="2"/>
  <c r="Z39" i="2"/>
  <c r="Z42" i="2"/>
  <c r="Z46" i="2"/>
  <c r="Z47" i="2"/>
  <c r="Z50" i="2"/>
  <c r="Z54" i="2"/>
  <c r="Z55" i="2"/>
  <c r="Z58" i="2"/>
  <c r="Z62" i="2"/>
  <c r="Z63" i="2"/>
  <c r="Z66" i="2"/>
  <c r="AA5" i="2"/>
  <c r="AA6" i="2"/>
  <c r="AA9" i="2"/>
  <c r="AA13" i="2"/>
  <c r="AA14" i="2"/>
  <c r="AA17" i="2"/>
  <c r="AA21" i="2"/>
  <c r="AA22" i="2"/>
  <c r="AA25" i="2"/>
  <c r="AA29" i="2"/>
  <c r="AA30" i="2"/>
  <c r="AA33" i="2"/>
  <c r="AA37" i="2"/>
  <c r="AA38" i="2"/>
  <c r="AA41" i="2"/>
  <c r="AA45" i="2"/>
  <c r="AA46" i="2"/>
  <c r="AA49" i="2"/>
  <c r="AA53" i="2"/>
  <c r="AA54" i="2"/>
  <c r="AA57" i="2"/>
  <c r="AA61" i="2"/>
  <c r="AA62" i="2"/>
  <c r="AA65" i="2"/>
  <c r="AB4" i="2"/>
  <c r="AB5" i="2"/>
  <c r="AB8" i="2"/>
  <c r="AB12" i="2"/>
  <c r="AB13" i="2"/>
  <c r="AB16" i="2"/>
  <c r="AB20" i="2"/>
  <c r="AB21" i="2"/>
  <c r="AB24" i="2"/>
  <c r="AB28" i="2"/>
  <c r="AB29" i="2"/>
  <c r="AB32" i="2"/>
  <c r="AB36" i="2"/>
  <c r="AB37" i="2"/>
  <c r="AB40" i="2"/>
  <c r="AB44" i="2"/>
  <c r="AB45" i="2"/>
  <c r="AB48" i="2"/>
  <c r="AB52" i="2"/>
  <c r="AB53" i="2"/>
  <c r="AB56" i="2"/>
  <c r="AB60" i="2"/>
  <c r="AB61" i="2"/>
  <c r="AB64" i="2"/>
  <c r="AD3" i="2"/>
  <c r="AD4" i="2"/>
  <c r="AD5" i="2"/>
  <c r="AD7" i="2"/>
  <c r="AD8" i="2"/>
  <c r="AD9" i="2"/>
  <c r="AD11" i="2"/>
  <c r="AD12" i="2"/>
  <c r="AD13" i="2"/>
  <c r="AD15" i="2"/>
  <c r="AD16" i="2"/>
  <c r="AD17" i="2"/>
  <c r="AD19" i="2"/>
  <c r="AD20" i="2"/>
  <c r="AD21" i="2"/>
  <c r="AD23" i="2"/>
  <c r="AD24" i="2"/>
  <c r="AD25" i="2"/>
  <c r="AD27" i="2"/>
  <c r="AD28" i="2"/>
  <c r="AD29" i="2"/>
  <c r="AD31" i="2"/>
  <c r="AD32" i="2"/>
  <c r="AD33" i="2"/>
  <c r="AD35" i="2"/>
  <c r="AD36" i="2"/>
  <c r="AD37" i="2"/>
  <c r="AD39" i="2"/>
  <c r="AD40" i="2"/>
  <c r="AD41" i="2"/>
  <c r="AD43" i="2"/>
  <c r="AD44" i="2"/>
  <c r="AD45" i="2"/>
  <c r="AD47" i="2"/>
  <c r="AD48" i="2"/>
  <c r="AD49" i="2"/>
  <c r="AD51" i="2"/>
  <c r="AD52" i="2"/>
  <c r="AD53" i="2"/>
  <c r="AD55" i="2"/>
  <c r="AD56" i="2"/>
  <c r="AD57" i="2"/>
  <c r="AD59" i="2"/>
  <c r="AD60" i="2"/>
  <c r="AD61" i="2"/>
  <c r="AD63" i="2"/>
  <c r="AD64" i="2"/>
  <c r="AD65" i="2"/>
  <c r="AD67" i="2"/>
  <c r="AE3" i="2"/>
  <c r="AE4" i="2"/>
  <c r="AE5" i="2"/>
  <c r="AE6" i="2"/>
  <c r="AE8" i="2"/>
  <c r="AE9" i="2"/>
  <c r="AE12" i="2"/>
  <c r="AE13" i="2"/>
  <c r="AE14" i="2"/>
  <c r="AE16" i="2"/>
  <c r="AE17" i="2"/>
  <c r="AE18" i="2"/>
  <c r="AE20" i="2"/>
  <c r="AE21" i="2"/>
  <c r="AE22" i="2"/>
  <c r="AE24" i="2"/>
  <c r="AE25" i="2"/>
  <c r="AE28" i="2"/>
  <c r="AE29" i="2"/>
  <c r="AE30" i="2"/>
  <c r="AE32" i="2"/>
  <c r="AE33" i="2"/>
  <c r="AE34" i="2"/>
  <c r="AE36" i="2"/>
  <c r="AE37" i="2"/>
  <c r="AE38" i="2"/>
  <c r="AE40" i="2"/>
  <c r="AE41" i="2"/>
  <c r="AE44" i="2"/>
  <c r="AE45" i="2"/>
  <c r="AE46" i="2"/>
  <c r="AE48" i="2"/>
  <c r="AE49" i="2"/>
  <c r="AE50" i="2"/>
  <c r="AE52" i="2"/>
  <c r="AE53" i="2"/>
  <c r="AE54" i="2"/>
  <c r="AE56" i="2"/>
  <c r="AE57" i="2"/>
  <c r="AE60" i="2"/>
  <c r="AE61" i="2"/>
  <c r="AE62" i="2"/>
  <c r="AE64" i="2"/>
  <c r="AE65" i="2"/>
  <c r="AE66" i="2"/>
  <c r="AF3" i="2"/>
  <c r="AF4" i="2"/>
  <c r="AF5" i="2"/>
  <c r="AF8" i="2"/>
  <c r="AF9" i="2"/>
  <c r="AF12" i="2"/>
  <c r="AF13" i="2"/>
  <c r="AF16" i="2"/>
  <c r="AF17" i="2"/>
  <c r="AF20" i="2"/>
  <c r="AF21" i="2"/>
  <c r="AF24" i="2"/>
  <c r="AF25" i="2"/>
  <c r="AF28" i="2"/>
  <c r="AF29" i="2"/>
  <c r="AF32" i="2"/>
  <c r="AF33" i="2"/>
  <c r="AF36" i="2"/>
  <c r="AF37" i="2"/>
  <c r="AF40" i="2"/>
  <c r="AF41" i="2"/>
  <c r="AF44" i="2"/>
  <c r="AF45" i="2"/>
  <c r="AF48" i="2"/>
  <c r="AF49" i="2"/>
  <c r="AF52" i="2"/>
  <c r="AF53" i="2"/>
  <c r="AF56" i="2"/>
  <c r="AF57" i="2"/>
  <c r="AF60" i="2"/>
  <c r="AF61" i="2"/>
  <c r="AF64" i="2"/>
  <c r="AF65" i="2"/>
  <c r="K36" i="10"/>
  <c r="AN36" i="10"/>
  <c r="W3" i="10"/>
  <c r="W4" i="10"/>
  <c r="W5" i="10"/>
  <c r="X3" i="10"/>
  <c r="X4" i="10"/>
  <c r="X5" i="10"/>
  <c r="X9" i="10"/>
  <c r="X12" i="10"/>
  <c r="X17" i="10"/>
  <c r="X25" i="10"/>
  <c r="X28" i="10"/>
  <c r="X33" i="10"/>
  <c r="X36" i="10"/>
  <c r="X41" i="10"/>
  <c r="X44" i="10"/>
  <c r="Y3" i="10"/>
  <c r="Y4" i="10"/>
  <c r="Y5" i="10"/>
  <c r="Y12" i="10"/>
  <c r="Y28" i="10"/>
  <c r="Y44" i="10"/>
  <c r="Z3" i="10"/>
  <c r="Z4" i="10"/>
  <c r="Z5" i="10"/>
  <c r="Z6" i="10"/>
  <c r="Z7" i="10"/>
  <c r="Z8" i="10"/>
  <c r="Z9" i="10"/>
  <c r="Z10" i="10"/>
  <c r="Z11" i="10"/>
  <c r="Z12" i="10"/>
  <c r="Z13" i="10"/>
  <c r="Z14" i="10"/>
  <c r="Z15" i="10"/>
  <c r="Z16" i="10"/>
  <c r="Z17" i="10"/>
  <c r="Z18" i="10"/>
  <c r="Z19" i="10"/>
  <c r="Z20" i="10"/>
  <c r="Z21" i="10"/>
  <c r="Z22" i="10"/>
  <c r="Z23" i="10"/>
  <c r="Z24" i="10"/>
  <c r="Z25" i="10"/>
  <c r="Z26" i="10"/>
  <c r="Z27" i="10"/>
  <c r="Z28" i="10"/>
  <c r="Z29" i="10"/>
  <c r="Z30" i="10"/>
  <c r="Z31" i="10"/>
  <c r="Z32" i="10"/>
  <c r="Z33" i="10"/>
  <c r="Z34" i="10"/>
  <c r="Z35" i="10"/>
  <c r="Z36" i="10"/>
  <c r="Z37" i="10"/>
  <c r="Z38" i="10"/>
  <c r="Z39" i="10"/>
  <c r="Z40" i="10"/>
  <c r="Z41" i="10"/>
  <c r="Z42" i="10"/>
  <c r="Z43" i="10"/>
  <c r="Z44" i="10"/>
  <c r="Z45" i="10"/>
  <c r="Z46" i="10"/>
  <c r="Z47" i="10"/>
  <c r="Z48" i="10"/>
  <c r="AA3" i="10"/>
  <c r="AA4" i="10"/>
  <c r="AA5" i="10"/>
  <c r="AA6" i="10"/>
  <c r="AA8" i="10"/>
  <c r="AA9" i="10"/>
  <c r="AA10" i="10"/>
  <c r="AA11" i="10"/>
  <c r="AA12" i="10"/>
  <c r="AA13" i="10"/>
  <c r="AA14" i="10"/>
  <c r="AA17" i="10"/>
  <c r="AA18" i="10"/>
  <c r="AA19" i="10"/>
  <c r="AA20" i="10"/>
  <c r="AA21" i="10"/>
  <c r="AA22" i="10"/>
  <c r="AA24" i="10"/>
  <c r="AA25" i="10"/>
  <c r="AA26" i="10"/>
  <c r="AA27" i="10"/>
  <c r="AA28" i="10"/>
  <c r="AA29" i="10"/>
  <c r="AA30" i="10"/>
  <c r="AA33" i="10"/>
  <c r="AA34" i="10"/>
  <c r="AA35" i="10"/>
  <c r="AA36" i="10"/>
  <c r="AA37" i="10"/>
  <c r="AA38" i="10"/>
  <c r="AA40" i="10"/>
  <c r="AA41" i="10"/>
  <c r="AA42" i="10"/>
  <c r="AA43" i="10"/>
  <c r="AA44" i="10"/>
  <c r="AA46" i="10"/>
  <c r="AA47" i="10"/>
  <c r="AA48" i="10"/>
  <c r="AA67" i="10"/>
  <c r="AB3" i="10"/>
  <c r="AB4" i="10"/>
  <c r="AB5" i="10"/>
  <c r="AB7" i="10"/>
  <c r="AB8" i="10"/>
  <c r="AB9" i="10"/>
  <c r="AB10" i="10"/>
  <c r="AB11" i="10"/>
  <c r="AB12" i="10"/>
  <c r="AB15" i="10"/>
  <c r="AB16" i="10"/>
  <c r="AB17" i="10"/>
  <c r="AB19" i="10"/>
  <c r="AB20" i="10"/>
  <c r="AB21" i="10"/>
  <c r="AB24" i="10"/>
  <c r="AB25" i="10"/>
  <c r="AB26" i="10"/>
  <c r="AB27" i="10"/>
  <c r="AB28" i="10"/>
  <c r="AB29" i="10"/>
  <c r="AB31" i="10"/>
  <c r="AB32" i="10"/>
  <c r="AB33" i="10"/>
  <c r="AB34" i="10"/>
  <c r="AB35" i="10"/>
  <c r="AB36" i="10"/>
  <c r="AB37" i="10"/>
  <c r="AB39" i="10"/>
  <c r="AB40" i="10"/>
  <c r="AB41" i="10"/>
  <c r="AB42" i="10"/>
  <c r="AB43" i="10"/>
  <c r="AB44" i="10"/>
  <c r="AB45" i="10"/>
  <c r="AB47" i="10"/>
  <c r="AB48" i="10"/>
  <c r="AC3" i="10"/>
  <c r="AC4" i="10"/>
  <c r="AC5" i="10"/>
  <c r="AC20" i="10"/>
  <c r="AC28" i="10"/>
  <c r="AC36" i="10"/>
  <c r="AE3" i="10"/>
  <c r="AE5" i="10"/>
  <c r="AE6" i="10"/>
  <c r="AE7" i="10"/>
  <c r="AE9" i="10"/>
  <c r="AE10" i="10"/>
  <c r="AE13" i="10"/>
  <c r="AE14" i="10"/>
  <c r="AE15" i="10"/>
  <c r="AE17" i="10"/>
  <c r="AE18" i="10"/>
  <c r="AE19" i="10"/>
  <c r="AE21" i="10"/>
  <c r="AE22" i="10"/>
  <c r="AE23" i="10"/>
  <c r="AE25" i="10"/>
  <c r="AE26" i="10"/>
  <c r="AE29" i="10"/>
  <c r="AE30" i="10"/>
  <c r="AE31" i="10"/>
  <c r="AE33" i="10"/>
  <c r="AE34" i="10"/>
  <c r="AE35" i="10"/>
  <c r="AE37" i="10"/>
  <c r="AE38" i="10"/>
  <c r="AE39" i="10"/>
  <c r="AE41" i="10"/>
  <c r="AE42" i="10"/>
  <c r="AE45" i="10"/>
  <c r="AE46" i="10"/>
  <c r="AE47" i="10"/>
  <c r="AE49" i="10"/>
  <c r="AE50" i="10"/>
  <c r="AE51" i="10"/>
  <c r="AE53" i="10"/>
  <c r="AE54" i="10"/>
  <c r="AE55" i="10"/>
  <c r="AE57" i="10"/>
  <c r="AE58" i="10"/>
  <c r="AE61" i="10"/>
  <c r="AE62" i="10"/>
  <c r="AE63" i="10"/>
  <c r="AE65" i="10"/>
  <c r="AE66" i="10"/>
  <c r="AE67" i="10"/>
  <c r="AF5" i="10"/>
  <c r="AF6" i="10"/>
  <c r="AF9" i="10"/>
  <c r="AF10" i="10"/>
  <c r="AF13" i="10"/>
  <c r="AF14" i="10"/>
  <c r="AF17" i="10"/>
  <c r="AF18" i="10"/>
  <c r="AF21" i="10"/>
  <c r="AF22" i="10"/>
  <c r="AF25" i="10"/>
  <c r="AF26" i="10"/>
  <c r="AF29" i="10"/>
  <c r="AF30" i="10"/>
  <c r="AF33" i="10"/>
  <c r="AF34" i="10"/>
  <c r="AF37" i="10"/>
  <c r="AF38" i="10"/>
  <c r="AF41" i="10"/>
  <c r="AF42" i="10"/>
  <c r="AF45" i="10"/>
  <c r="AF46" i="10"/>
  <c r="AF49" i="10"/>
  <c r="AF50" i="10"/>
  <c r="AF53" i="10"/>
  <c r="AF54" i="10"/>
  <c r="AF57" i="10"/>
  <c r="AF58" i="10"/>
  <c r="AF61" i="10"/>
  <c r="AF62" i="10"/>
  <c r="AF65" i="10"/>
  <c r="AF66" i="10"/>
  <c r="E4" i="1"/>
  <c r="E5" i="1"/>
  <c r="E6" i="1"/>
  <c r="AF6" i="1"/>
  <c r="E7" i="1"/>
  <c r="AF7" i="1"/>
  <c r="E8" i="1"/>
  <c r="E9" i="1"/>
  <c r="E10" i="1"/>
  <c r="AF10" i="1"/>
  <c r="E11" i="1"/>
  <c r="AD11" i="1"/>
  <c r="E12" i="1"/>
  <c r="E13" i="1"/>
  <c r="E14" i="1"/>
  <c r="AF14" i="1"/>
  <c r="E15" i="1"/>
  <c r="AF15" i="1"/>
  <c r="E16" i="1"/>
  <c r="E17" i="1"/>
  <c r="E18" i="1"/>
  <c r="AF18" i="1"/>
  <c r="E19" i="1"/>
  <c r="AD19" i="1"/>
  <c r="E20" i="1"/>
  <c r="E21" i="1"/>
  <c r="E22" i="1"/>
  <c r="AF22" i="1"/>
  <c r="E23" i="1"/>
  <c r="AF23" i="1"/>
  <c r="E24" i="1"/>
  <c r="E25" i="1"/>
  <c r="E26" i="1"/>
  <c r="AF26" i="1"/>
  <c r="E27" i="1"/>
  <c r="AD27" i="1"/>
  <c r="E28" i="1"/>
  <c r="E29" i="1"/>
  <c r="E30" i="1"/>
  <c r="AF30" i="1"/>
  <c r="E31" i="1"/>
  <c r="AF31" i="1"/>
  <c r="E32" i="1"/>
  <c r="E33" i="1"/>
  <c r="E34" i="1"/>
  <c r="AF34" i="1"/>
  <c r="E35" i="1"/>
  <c r="AD35" i="1"/>
  <c r="E36" i="1"/>
  <c r="E37" i="1"/>
  <c r="E38" i="1"/>
  <c r="AF38" i="1"/>
  <c r="E39" i="1"/>
  <c r="AF39" i="1"/>
  <c r="E40" i="1"/>
  <c r="E41" i="1"/>
  <c r="E42" i="1"/>
  <c r="AF42" i="1"/>
  <c r="E43" i="1"/>
  <c r="AD43" i="1"/>
  <c r="E44" i="1"/>
  <c r="E45" i="1"/>
  <c r="E46" i="1"/>
  <c r="AF46" i="1"/>
  <c r="E47" i="1"/>
  <c r="AF47" i="1"/>
  <c r="E48" i="1"/>
  <c r="E49" i="1"/>
  <c r="E50" i="1"/>
  <c r="AF50" i="1"/>
  <c r="E51" i="1"/>
  <c r="AD51" i="1"/>
  <c r="E52" i="1"/>
  <c r="E53" i="1"/>
  <c r="E54" i="1"/>
  <c r="AF54" i="1"/>
  <c r="E55" i="1"/>
  <c r="AF55" i="1"/>
  <c r="E56" i="1"/>
  <c r="E57" i="1"/>
  <c r="E58" i="1"/>
  <c r="AF58" i="1"/>
  <c r="E59" i="1"/>
  <c r="AD59" i="1"/>
  <c r="E60" i="1"/>
  <c r="E61" i="1"/>
  <c r="E62" i="1"/>
  <c r="AF62" i="1"/>
  <c r="E63" i="1"/>
  <c r="AF63" i="1"/>
  <c r="E65" i="1"/>
  <c r="E66" i="1"/>
  <c r="AE66" i="1"/>
  <c r="E67" i="1"/>
  <c r="E3" i="1"/>
  <c r="AD3" i="1"/>
  <c r="AD5" i="1"/>
  <c r="AD6" i="1"/>
  <c r="AD7" i="1"/>
  <c r="AD9" i="1"/>
  <c r="AD10" i="1"/>
  <c r="AD13" i="1"/>
  <c r="AD17" i="1"/>
  <c r="AD18" i="1"/>
  <c r="AD21" i="1"/>
  <c r="AD22" i="1"/>
  <c r="AD23" i="1"/>
  <c r="AD25" i="1"/>
  <c r="AD26" i="1"/>
  <c r="AD29" i="1"/>
  <c r="AD33" i="1"/>
  <c r="AD34" i="1"/>
  <c r="AD37" i="1"/>
  <c r="AD38" i="1"/>
  <c r="AD39" i="1"/>
  <c r="AD41" i="1"/>
  <c r="AD42" i="1"/>
  <c r="AD45" i="1"/>
  <c r="AD49" i="1"/>
  <c r="AD50" i="1"/>
  <c r="AD53" i="1"/>
  <c r="AD54" i="1"/>
  <c r="AD55" i="1"/>
  <c r="AD57" i="1"/>
  <c r="AD58" i="1"/>
  <c r="AD61" i="1"/>
  <c r="AD66" i="1"/>
  <c r="AD67" i="1"/>
  <c r="AE5" i="1"/>
  <c r="AE6" i="1"/>
  <c r="AE7" i="1"/>
  <c r="AE9" i="1"/>
  <c r="AE10" i="1"/>
  <c r="AE13" i="1"/>
  <c r="AE17" i="1"/>
  <c r="AE18" i="1"/>
  <c r="AE21" i="1"/>
  <c r="AE22" i="1"/>
  <c r="AE23" i="1"/>
  <c r="AE25" i="1"/>
  <c r="AE26" i="1"/>
  <c r="AE29" i="1"/>
  <c r="AE33" i="1"/>
  <c r="AE34" i="1"/>
  <c r="AE37" i="1"/>
  <c r="AE38" i="1"/>
  <c r="AE39" i="1"/>
  <c r="AE41" i="1"/>
  <c r="AE42" i="1"/>
  <c r="AE45" i="1"/>
  <c r="AE49" i="1"/>
  <c r="AE50" i="1"/>
  <c r="AE53" i="1"/>
  <c r="AE54" i="1"/>
  <c r="AE55" i="1"/>
  <c r="AE57" i="1"/>
  <c r="AE58" i="1"/>
  <c r="AE61" i="1"/>
  <c r="AE64" i="1"/>
  <c r="AE67" i="1"/>
  <c r="AF4" i="1"/>
  <c r="AF5" i="1"/>
  <c r="AF8" i="1"/>
  <c r="AF9" i="1"/>
  <c r="AF12" i="1"/>
  <c r="AF13" i="1"/>
  <c r="AF16" i="1"/>
  <c r="AF17" i="1"/>
  <c r="AF19" i="1"/>
  <c r="AF20" i="1"/>
  <c r="AF21" i="1"/>
  <c r="AF24" i="1"/>
  <c r="AF25" i="1"/>
  <c r="AF28" i="1"/>
  <c r="AF29" i="1"/>
  <c r="AF32" i="1"/>
  <c r="AF33" i="1"/>
  <c r="AF35" i="1"/>
  <c r="AF36" i="1"/>
  <c r="AF37" i="1"/>
  <c r="AF40" i="1"/>
  <c r="AF41" i="1"/>
  <c r="AF44" i="1"/>
  <c r="AF45" i="1"/>
  <c r="AF48" i="1"/>
  <c r="AF49" i="1"/>
  <c r="AF51" i="1"/>
  <c r="AF52" i="1"/>
  <c r="AF53" i="1"/>
  <c r="AF56" i="1"/>
  <c r="AF57" i="1"/>
  <c r="AF60" i="1"/>
  <c r="AF61" i="1"/>
  <c r="AF64" i="1"/>
  <c r="AF67" i="1"/>
  <c r="W7" i="1"/>
  <c r="X7" i="1"/>
  <c r="Y7" i="1"/>
  <c r="E16" i="14"/>
  <c r="E48" i="26"/>
  <c r="AD48" i="26"/>
  <c r="Y48" i="26"/>
  <c r="X48" i="26"/>
  <c r="W48" i="26"/>
  <c r="E47" i="26"/>
  <c r="AF47" i="26"/>
  <c r="Y47" i="26"/>
  <c r="X47" i="26"/>
  <c r="W47" i="26"/>
  <c r="E46" i="26"/>
  <c r="AF46" i="26"/>
  <c r="Y46" i="26"/>
  <c r="X46" i="26"/>
  <c r="W46" i="26"/>
  <c r="E45" i="26"/>
  <c r="AE45" i="26"/>
  <c r="Y45" i="26"/>
  <c r="X45" i="26"/>
  <c r="W45" i="26"/>
  <c r="E44" i="26"/>
  <c r="AD44" i="26"/>
  <c r="Y44" i="26"/>
  <c r="X44" i="26"/>
  <c r="W44" i="26"/>
  <c r="E43" i="26"/>
  <c r="AF43" i="26"/>
  <c r="Y43" i="26"/>
  <c r="X43" i="26"/>
  <c r="W43" i="26"/>
  <c r="E42" i="26"/>
  <c r="AF42" i="26"/>
  <c r="Y42" i="26"/>
  <c r="X42" i="26"/>
  <c r="W42" i="26"/>
  <c r="E41" i="26"/>
  <c r="AE41" i="26"/>
  <c r="Y41" i="26"/>
  <c r="X41" i="26"/>
  <c r="W41" i="26"/>
  <c r="E40" i="26"/>
  <c r="AD40" i="26"/>
  <c r="Y40" i="26"/>
  <c r="X40" i="26"/>
  <c r="W40" i="26"/>
  <c r="E39" i="26"/>
  <c r="AF39" i="26"/>
  <c r="Y39" i="26"/>
  <c r="X39" i="26"/>
  <c r="W39" i="26"/>
  <c r="E38" i="26"/>
  <c r="AF38" i="26"/>
  <c r="Y38" i="26"/>
  <c r="X38" i="26"/>
  <c r="W38" i="26"/>
  <c r="E37" i="26"/>
  <c r="AE37" i="26"/>
  <c r="Y37" i="26"/>
  <c r="X37" i="26"/>
  <c r="W37" i="26"/>
  <c r="E36" i="26"/>
  <c r="AD36" i="26"/>
  <c r="Y36" i="26"/>
  <c r="X36" i="26"/>
  <c r="W36" i="26"/>
  <c r="E35" i="26"/>
  <c r="AF35" i="26"/>
  <c r="Y35" i="26"/>
  <c r="X35" i="26"/>
  <c r="W35" i="26"/>
  <c r="E34" i="26"/>
  <c r="AF34" i="26"/>
  <c r="Y34" i="26"/>
  <c r="X34" i="26"/>
  <c r="W34" i="26"/>
  <c r="E33" i="26"/>
  <c r="AE33" i="26"/>
  <c r="Y33" i="26"/>
  <c r="X33" i="26"/>
  <c r="W33" i="26"/>
  <c r="E32" i="26"/>
  <c r="AD32" i="26"/>
  <c r="Y32" i="26"/>
  <c r="X32" i="26"/>
  <c r="W32" i="26"/>
  <c r="E31" i="26"/>
  <c r="AF31" i="26"/>
  <c r="Y31" i="26"/>
  <c r="X31" i="26"/>
  <c r="W31" i="26"/>
  <c r="E30" i="26"/>
  <c r="AF30" i="26"/>
  <c r="Y30" i="26"/>
  <c r="X30" i="26"/>
  <c r="W30" i="26"/>
  <c r="E29" i="26"/>
  <c r="AE29" i="26"/>
  <c r="Y29" i="26"/>
  <c r="X29" i="26"/>
  <c r="W29" i="26"/>
  <c r="E28" i="26"/>
  <c r="AD28" i="26"/>
  <c r="Y28" i="26"/>
  <c r="X28" i="26"/>
  <c r="W28" i="26"/>
  <c r="E27" i="26"/>
  <c r="AF27" i="26"/>
  <c r="Y27" i="26"/>
  <c r="X27" i="26"/>
  <c r="W27" i="26"/>
  <c r="E26" i="26"/>
  <c r="AF26" i="26"/>
  <c r="Y26" i="26"/>
  <c r="X26" i="26"/>
  <c r="W26" i="26"/>
  <c r="E25" i="26"/>
  <c r="AE25" i="26"/>
  <c r="Y25" i="26"/>
  <c r="X25" i="26"/>
  <c r="W25" i="26"/>
  <c r="E24" i="26"/>
  <c r="AD24" i="26"/>
  <c r="Y24" i="26"/>
  <c r="X24" i="26"/>
  <c r="W24" i="26"/>
  <c r="E23" i="26"/>
  <c r="AF23" i="26"/>
  <c r="Y23" i="26"/>
  <c r="X23" i="26"/>
  <c r="W23" i="26"/>
  <c r="E22" i="26"/>
  <c r="AF22" i="26"/>
  <c r="Y22" i="26"/>
  <c r="X22" i="26"/>
  <c r="W22" i="26"/>
  <c r="E21" i="26"/>
  <c r="AE21" i="26"/>
  <c r="Y21" i="26"/>
  <c r="X21" i="26"/>
  <c r="W21" i="26"/>
  <c r="E20" i="26"/>
  <c r="AD20" i="26"/>
  <c r="Y20" i="26"/>
  <c r="X20" i="26"/>
  <c r="W20" i="26"/>
  <c r="E19" i="26"/>
  <c r="AF19" i="26"/>
  <c r="Y19" i="26"/>
  <c r="X19" i="26"/>
  <c r="W19" i="26"/>
  <c r="E18" i="26"/>
  <c r="AF18" i="26"/>
  <c r="Y18" i="26"/>
  <c r="X18" i="26"/>
  <c r="W18" i="26"/>
  <c r="E17" i="26"/>
  <c r="AE17" i="26"/>
  <c r="Y17" i="26"/>
  <c r="X17" i="26"/>
  <c r="W17" i="26"/>
  <c r="E16" i="26"/>
  <c r="AD16" i="26"/>
  <c r="Y16" i="26"/>
  <c r="X16" i="26"/>
  <c r="W16" i="26"/>
  <c r="E15" i="26"/>
  <c r="AF15" i="26"/>
  <c r="Y15" i="26"/>
  <c r="X15" i="26"/>
  <c r="W15" i="26"/>
  <c r="E14" i="26"/>
  <c r="AF14" i="26"/>
  <c r="Y14" i="26"/>
  <c r="X14" i="26"/>
  <c r="W14" i="26"/>
  <c r="Y13" i="26"/>
  <c r="X13" i="26"/>
  <c r="W13" i="26"/>
  <c r="Y12" i="26"/>
  <c r="X12" i="26"/>
  <c r="W12" i="26"/>
  <c r="Y11" i="26"/>
  <c r="X11" i="26"/>
  <c r="W11" i="26"/>
  <c r="Y10" i="26"/>
  <c r="X10" i="26"/>
  <c r="W10" i="26"/>
  <c r="Y9" i="26"/>
  <c r="X9" i="26"/>
  <c r="W9" i="26"/>
  <c r="Y8" i="26"/>
  <c r="X8" i="26"/>
  <c r="W8" i="26"/>
  <c r="Y7" i="26"/>
  <c r="X7" i="26"/>
  <c r="W7" i="26"/>
  <c r="Y6" i="26"/>
  <c r="X6" i="26"/>
  <c r="W6" i="26"/>
  <c r="Y5" i="26"/>
  <c r="X5" i="26"/>
  <c r="W5" i="26"/>
  <c r="Y4" i="26"/>
  <c r="X4" i="26"/>
  <c r="W4" i="26"/>
  <c r="Y3" i="26"/>
  <c r="X3" i="26"/>
  <c r="W3" i="26"/>
  <c r="Y55" i="25"/>
  <c r="X55" i="25"/>
  <c r="W55" i="25"/>
  <c r="Y54" i="25"/>
  <c r="X54" i="25"/>
  <c r="W54" i="25"/>
  <c r="Y53" i="25"/>
  <c r="X53" i="25"/>
  <c r="W53" i="25"/>
  <c r="Y52" i="25"/>
  <c r="X52" i="25"/>
  <c r="W52" i="25"/>
  <c r="Y51" i="25"/>
  <c r="X51" i="25"/>
  <c r="W51" i="25"/>
  <c r="Y50" i="25"/>
  <c r="X50" i="25"/>
  <c r="W50" i="25"/>
  <c r="Y49" i="25"/>
  <c r="X49" i="25"/>
  <c r="W49" i="25"/>
  <c r="Y48" i="25"/>
  <c r="X48" i="25"/>
  <c r="W48" i="25"/>
  <c r="Y47" i="25"/>
  <c r="X47" i="25"/>
  <c r="W47" i="25"/>
  <c r="Y46" i="25"/>
  <c r="X46" i="25"/>
  <c r="W46" i="25"/>
  <c r="Y45" i="25"/>
  <c r="X45" i="25"/>
  <c r="W45" i="25"/>
  <c r="Y44" i="25"/>
  <c r="X44" i="25"/>
  <c r="W44" i="25"/>
  <c r="Y43" i="25"/>
  <c r="X43" i="25"/>
  <c r="W43" i="25"/>
  <c r="Y42" i="25"/>
  <c r="X42" i="25"/>
  <c r="W42" i="25"/>
  <c r="Y41" i="25"/>
  <c r="X41" i="25"/>
  <c r="W41" i="25"/>
  <c r="Y40" i="25"/>
  <c r="X40" i="25"/>
  <c r="W40" i="25"/>
  <c r="Y39" i="25"/>
  <c r="X39" i="25"/>
  <c r="W39" i="25"/>
  <c r="Y38" i="25"/>
  <c r="X38" i="25"/>
  <c r="W38" i="25"/>
  <c r="Y37" i="25"/>
  <c r="X37" i="25"/>
  <c r="W37" i="25"/>
  <c r="Y36" i="25"/>
  <c r="X36" i="25"/>
  <c r="W36" i="25"/>
  <c r="Y35" i="25"/>
  <c r="X35" i="25"/>
  <c r="W35" i="25"/>
  <c r="Y34" i="25"/>
  <c r="X34" i="25"/>
  <c r="W34" i="25"/>
  <c r="Y33" i="25"/>
  <c r="X33" i="25"/>
  <c r="W33" i="25"/>
  <c r="Y32" i="25"/>
  <c r="X32" i="25"/>
  <c r="W32" i="25"/>
  <c r="Y31" i="25"/>
  <c r="X31" i="25"/>
  <c r="W31" i="25"/>
  <c r="Y30" i="25"/>
  <c r="X30" i="25"/>
  <c r="W30" i="25"/>
  <c r="Y29" i="25"/>
  <c r="X29" i="25"/>
  <c r="W29" i="25"/>
  <c r="Y28" i="25"/>
  <c r="X28" i="25"/>
  <c r="W28" i="25"/>
  <c r="Y27" i="25"/>
  <c r="X27" i="25"/>
  <c r="W27" i="25"/>
  <c r="Y26" i="25"/>
  <c r="X26" i="25"/>
  <c r="W26" i="25"/>
  <c r="Y25" i="25"/>
  <c r="X25" i="25"/>
  <c r="W25" i="25"/>
  <c r="Y24" i="25"/>
  <c r="X24" i="25"/>
  <c r="W24" i="25"/>
  <c r="Y23" i="25"/>
  <c r="X23" i="25"/>
  <c r="W23" i="25"/>
  <c r="Y22" i="25"/>
  <c r="X22" i="25"/>
  <c r="W22" i="25"/>
  <c r="Y21" i="25"/>
  <c r="X21" i="25"/>
  <c r="W21" i="25"/>
  <c r="Y20" i="25"/>
  <c r="X20" i="25"/>
  <c r="W20" i="25"/>
  <c r="Y19" i="25"/>
  <c r="X19" i="25"/>
  <c r="W19" i="25"/>
  <c r="Y18" i="25"/>
  <c r="X18" i="25"/>
  <c r="W18" i="25"/>
  <c r="Y17" i="25"/>
  <c r="X17" i="25"/>
  <c r="W17" i="25"/>
  <c r="Y16" i="25"/>
  <c r="X16" i="25"/>
  <c r="W16" i="25"/>
  <c r="Y15" i="25"/>
  <c r="X15" i="25"/>
  <c r="W15" i="25"/>
  <c r="Y14" i="25"/>
  <c r="X14" i="25"/>
  <c r="W14" i="25"/>
  <c r="Y13" i="25"/>
  <c r="X13" i="25"/>
  <c r="W13" i="25"/>
  <c r="Y12" i="25"/>
  <c r="X12" i="25"/>
  <c r="W12" i="25"/>
  <c r="Y11" i="25"/>
  <c r="X11" i="25"/>
  <c r="W11" i="25"/>
  <c r="Y10" i="25"/>
  <c r="X10" i="25"/>
  <c r="W10" i="25"/>
  <c r="Y9" i="25"/>
  <c r="X9" i="25"/>
  <c r="W9" i="25"/>
  <c r="Y8" i="25"/>
  <c r="X8" i="25"/>
  <c r="W8" i="25"/>
  <c r="Y7" i="25"/>
  <c r="X7" i="25"/>
  <c r="W7" i="25"/>
  <c r="Y6" i="25"/>
  <c r="X6" i="25"/>
  <c r="W6" i="25"/>
  <c r="Y5" i="25"/>
  <c r="X5" i="25"/>
  <c r="W5" i="25"/>
  <c r="Y4" i="25"/>
  <c r="X4" i="25"/>
  <c r="W4" i="25"/>
  <c r="Y3" i="25"/>
  <c r="X3" i="25"/>
  <c r="W3" i="25"/>
  <c r="Y52" i="24"/>
  <c r="X52" i="24"/>
  <c r="W52" i="24"/>
  <c r="Y51" i="24"/>
  <c r="X51" i="24"/>
  <c r="W51" i="24"/>
  <c r="Y50" i="24"/>
  <c r="X50" i="24"/>
  <c r="W50" i="24"/>
  <c r="Y49" i="24"/>
  <c r="X49" i="24"/>
  <c r="W49" i="24"/>
  <c r="Y48" i="24"/>
  <c r="X48" i="24"/>
  <c r="W48" i="24"/>
  <c r="Y47" i="24"/>
  <c r="X47" i="24"/>
  <c r="W47" i="24"/>
  <c r="Y46" i="24"/>
  <c r="X46" i="24"/>
  <c r="W46" i="24"/>
  <c r="Y45" i="24"/>
  <c r="X45" i="24"/>
  <c r="W45" i="24"/>
  <c r="Y44" i="24"/>
  <c r="X44" i="24"/>
  <c r="W44" i="24"/>
  <c r="Y43" i="24"/>
  <c r="X43" i="24"/>
  <c r="W43" i="24"/>
  <c r="Y42" i="24"/>
  <c r="X42" i="24"/>
  <c r="W42" i="24"/>
  <c r="Y41" i="24"/>
  <c r="X41" i="24"/>
  <c r="W41" i="24"/>
  <c r="Y40" i="24"/>
  <c r="X40" i="24"/>
  <c r="W40" i="24"/>
  <c r="Y39" i="24"/>
  <c r="X39" i="24"/>
  <c r="W39" i="24"/>
  <c r="Y38" i="24"/>
  <c r="X38" i="24"/>
  <c r="W38" i="24"/>
  <c r="Y37" i="24"/>
  <c r="X37" i="24"/>
  <c r="W37" i="24"/>
  <c r="Y36" i="24"/>
  <c r="X36" i="24"/>
  <c r="W36" i="24"/>
  <c r="Y35" i="24"/>
  <c r="X35" i="24"/>
  <c r="W35" i="24"/>
  <c r="Y34" i="24"/>
  <c r="X34" i="24"/>
  <c r="W34" i="24"/>
  <c r="Y33" i="24"/>
  <c r="X33" i="24"/>
  <c r="W33" i="24"/>
  <c r="Y32" i="24"/>
  <c r="X32" i="24"/>
  <c r="W32" i="24"/>
  <c r="Y31" i="24"/>
  <c r="X31" i="24"/>
  <c r="W31" i="24"/>
  <c r="Y30" i="24"/>
  <c r="X30" i="24"/>
  <c r="W30" i="24"/>
  <c r="Y29" i="24"/>
  <c r="X29" i="24"/>
  <c r="W29" i="24"/>
  <c r="Y28" i="24"/>
  <c r="X28" i="24"/>
  <c r="W28" i="24"/>
  <c r="Y27" i="24"/>
  <c r="X27" i="24"/>
  <c r="W27" i="24"/>
  <c r="Y26" i="24"/>
  <c r="X26" i="24"/>
  <c r="W26" i="24"/>
  <c r="Y25" i="24"/>
  <c r="X25" i="24"/>
  <c r="W25" i="24"/>
  <c r="Y24" i="24"/>
  <c r="X24" i="24"/>
  <c r="W24" i="24"/>
  <c r="Y23" i="24"/>
  <c r="X23" i="24"/>
  <c r="W23" i="24"/>
  <c r="Y22" i="24"/>
  <c r="X22" i="24"/>
  <c r="W22" i="24"/>
  <c r="Y21" i="24"/>
  <c r="X21" i="24"/>
  <c r="W21" i="24"/>
  <c r="Y20" i="24"/>
  <c r="X20" i="24"/>
  <c r="W20" i="24"/>
  <c r="Y19" i="24"/>
  <c r="X19" i="24"/>
  <c r="W19" i="24"/>
  <c r="Y18" i="24"/>
  <c r="X18" i="24"/>
  <c r="W18" i="24"/>
  <c r="Y17" i="24"/>
  <c r="X17" i="24"/>
  <c r="W17" i="24"/>
  <c r="Y16" i="24"/>
  <c r="X16" i="24"/>
  <c r="W16" i="24"/>
  <c r="Y15" i="24"/>
  <c r="X15" i="24"/>
  <c r="W15" i="24"/>
  <c r="Y14" i="24"/>
  <c r="X14" i="24"/>
  <c r="W14" i="24"/>
  <c r="Y13" i="24"/>
  <c r="X13" i="24"/>
  <c r="W13" i="24"/>
  <c r="Y12" i="24"/>
  <c r="X12" i="24"/>
  <c r="W12" i="24"/>
  <c r="Y11" i="24"/>
  <c r="X11" i="24"/>
  <c r="W11" i="24"/>
  <c r="Y10" i="24"/>
  <c r="X10" i="24"/>
  <c r="W10" i="24"/>
  <c r="Y9" i="24"/>
  <c r="X9" i="24"/>
  <c r="W9" i="24"/>
  <c r="Y8" i="24"/>
  <c r="X8" i="24"/>
  <c r="W8" i="24"/>
  <c r="Y7" i="24"/>
  <c r="X7" i="24"/>
  <c r="W7" i="24"/>
  <c r="Y6" i="24"/>
  <c r="X6" i="24"/>
  <c r="W6" i="24"/>
  <c r="Y5" i="24"/>
  <c r="X5" i="24"/>
  <c r="W5" i="24"/>
  <c r="Y4" i="24"/>
  <c r="X4" i="24"/>
  <c r="W4" i="24"/>
  <c r="Y3" i="24"/>
  <c r="X3" i="24"/>
  <c r="W3" i="24"/>
  <c r="Y47" i="23"/>
  <c r="X47" i="23"/>
  <c r="W47" i="23"/>
  <c r="Y46" i="23"/>
  <c r="X46" i="23"/>
  <c r="W46" i="23"/>
  <c r="Y45" i="23"/>
  <c r="X45" i="23"/>
  <c r="W45" i="23"/>
  <c r="Y44" i="23"/>
  <c r="X44" i="23"/>
  <c r="W44" i="23"/>
  <c r="Y43" i="23"/>
  <c r="X43" i="23"/>
  <c r="W43" i="23"/>
  <c r="Y42" i="23"/>
  <c r="X42" i="23"/>
  <c r="W42" i="23"/>
  <c r="Y41" i="23"/>
  <c r="X41" i="23"/>
  <c r="W41" i="23"/>
  <c r="Y40" i="23"/>
  <c r="X40" i="23"/>
  <c r="W40" i="23"/>
  <c r="Y39" i="23"/>
  <c r="X39" i="23"/>
  <c r="W39" i="23"/>
  <c r="Y38" i="23"/>
  <c r="X38" i="23"/>
  <c r="W38" i="23"/>
  <c r="Y37" i="23"/>
  <c r="X37" i="23"/>
  <c r="W37" i="23"/>
  <c r="Y36" i="23"/>
  <c r="X36" i="23"/>
  <c r="W36" i="23"/>
  <c r="Y35" i="23"/>
  <c r="X35" i="23"/>
  <c r="W35" i="23"/>
  <c r="Y34" i="23"/>
  <c r="X34" i="23"/>
  <c r="W34" i="23"/>
  <c r="Y33" i="23"/>
  <c r="X33" i="23"/>
  <c r="W33" i="23"/>
  <c r="Y32" i="23"/>
  <c r="X32" i="23"/>
  <c r="W32" i="23"/>
  <c r="Y31" i="23"/>
  <c r="X31" i="23"/>
  <c r="W31" i="23"/>
  <c r="Y30" i="23"/>
  <c r="X30" i="23"/>
  <c r="W30" i="23"/>
  <c r="Y29" i="23"/>
  <c r="X29" i="23"/>
  <c r="W29" i="23"/>
  <c r="Y28" i="23"/>
  <c r="X28" i="23"/>
  <c r="W28" i="23"/>
  <c r="Y27" i="23"/>
  <c r="X27" i="23"/>
  <c r="W27" i="23"/>
  <c r="Y26" i="23"/>
  <c r="X26" i="23"/>
  <c r="W26" i="23"/>
  <c r="Y25" i="23"/>
  <c r="X25" i="23"/>
  <c r="W25" i="23"/>
  <c r="Y24" i="23"/>
  <c r="X24" i="23"/>
  <c r="W24" i="23"/>
  <c r="Y23" i="23"/>
  <c r="X23" i="23"/>
  <c r="W23" i="23"/>
  <c r="Y22" i="23"/>
  <c r="X22" i="23"/>
  <c r="W22" i="23"/>
  <c r="Y21" i="23"/>
  <c r="X21" i="23"/>
  <c r="W21" i="23"/>
  <c r="Y20" i="23"/>
  <c r="X20" i="23"/>
  <c r="W20" i="23"/>
  <c r="Y19" i="23"/>
  <c r="X19" i="23"/>
  <c r="W19" i="23"/>
  <c r="Y18" i="23"/>
  <c r="X18" i="23"/>
  <c r="W18" i="23"/>
  <c r="Y17" i="23"/>
  <c r="X17" i="23"/>
  <c r="W17" i="23"/>
  <c r="Y16" i="23"/>
  <c r="X16" i="23"/>
  <c r="W16" i="23"/>
  <c r="Y15" i="23"/>
  <c r="X15" i="23"/>
  <c r="W15" i="23"/>
  <c r="Y14" i="23"/>
  <c r="X14" i="23"/>
  <c r="W14" i="23"/>
  <c r="Y13" i="23"/>
  <c r="X13" i="23"/>
  <c r="W13" i="23"/>
  <c r="Y12" i="23"/>
  <c r="X12" i="23"/>
  <c r="W12" i="23"/>
  <c r="Y11" i="23"/>
  <c r="X11" i="23"/>
  <c r="W11" i="23"/>
  <c r="Y10" i="23"/>
  <c r="X10" i="23"/>
  <c r="W10" i="23"/>
  <c r="Y9" i="23"/>
  <c r="X9" i="23"/>
  <c r="W9" i="23"/>
  <c r="Y8" i="23"/>
  <c r="X8" i="23"/>
  <c r="W8" i="23"/>
  <c r="Y7" i="23"/>
  <c r="X7" i="23"/>
  <c r="W7" i="23"/>
  <c r="Y6" i="23"/>
  <c r="X6" i="23"/>
  <c r="W6" i="23"/>
  <c r="Y5" i="23"/>
  <c r="X5" i="23"/>
  <c r="W5" i="23"/>
  <c r="Y4" i="23"/>
  <c r="X4" i="23"/>
  <c r="W4" i="23"/>
  <c r="Y3" i="23"/>
  <c r="X3" i="23"/>
  <c r="W3" i="23"/>
  <c r="Y47" i="22"/>
  <c r="X47" i="22"/>
  <c r="W47" i="22"/>
  <c r="Y46" i="22"/>
  <c r="X46" i="22"/>
  <c r="W46" i="22"/>
  <c r="Y45" i="22"/>
  <c r="X45" i="22"/>
  <c r="W45" i="22"/>
  <c r="Y44" i="22"/>
  <c r="X44" i="22"/>
  <c r="W44" i="22"/>
  <c r="Y43" i="22"/>
  <c r="X43" i="22"/>
  <c r="W43" i="22"/>
  <c r="Y42" i="22"/>
  <c r="X42" i="22"/>
  <c r="W42" i="22"/>
  <c r="Y41" i="22"/>
  <c r="X41" i="22"/>
  <c r="W41" i="22"/>
  <c r="Y40" i="22"/>
  <c r="X40" i="22"/>
  <c r="W40" i="22"/>
  <c r="Y39" i="22"/>
  <c r="X39" i="22"/>
  <c r="W39" i="22"/>
  <c r="Y38" i="22"/>
  <c r="X38" i="22"/>
  <c r="W38" i="22"/>
  <c r="Y37" i="22"/>
  <c r="X37" i="22"/>
  <c r="W37" i="22"/>
  <c r="Y36" i="22"/>
  <c r="X36" i="22"/>
  <c r="W36" i="22"/>
  <c r="Y35" i="22"/>
  <c r="X35" i="22"/>
  <c r="W35" i="22"/>
  <c r="Y34" i="22"/>
  <c r="X34" i="22"/>
  <c r="W34" i="22"/>
  <c r="Y33" i="22"/>
  <c r="X33" i="22"/>
  <c r="W33" i="22"/>
  <c r="Y32" i="22"/>
  <c r="X32" i="22"/>
  <c r="W32" i="22"/>
  <c r="Y31" i="22"/>
  <c r="X31" i="22"/>
  <c r="W31" i="22"/>
  <c r="Y30" i="22"/>
  <c r="X30" i="22"/>
  <c r="W30" i="22"/>
  <c r="Y29" i="22"/>
  <c r="X29" i="22"/>
  <c r="W29" i="22"/>
  <c r="Y28" i="22"/>
  <c r="X28" i="22"/>
  <c r="W28" i="22"/>
  <c r="Y27" i="22"/>
  <c r="X27" i="22"/>
  <c r="W27" i="22"/>
  <c r="Y26" i="22"/>
  <c r="X26" i="22"/>
  <c r="W26" i="22"/>
  <c r="Y25" i="22"/>
  <c r="X25" i="22"/>
  <c r="W25" i="22"/>
  <c r="Y24" i="22"/>
  <c r="X24" i="22"/>
  <c r="W24" i="22"/>
  <c r="Y23" i="22"/>
  <c r="X23" i="22"/>
  <c r="W23" i="22"/>
  <c r="Y22" i="22"/>
  <c r="X22" i="22"/>
  <c r="W22" i="22"/>
  <c r="Y21" i="22"/>
  <c r="X21" i="22"/>
  <c r="W21" i="22"/>
  <c r="Y20" i="22"/>
  <c r="X20" i="22"/>
  <c r="W20" i="22"/>
  <c r="Y19" i="22"/>
  <c r="X19" i="22"/>
  <c r="W19" i="22"/>
  <c r="Y18" i="22"/>
  <c r="X18" i="22"/>
  <c r="W18" i="22"/>
  <c r="Y17" i="22"/>
  <c r="X17" i="22"/>
  <c r="W17" i="22"/>
  <c r="Y16" i="22"/>
  <c r="X16" i="22"/>
  <c r="W16" i="22"/>
  <c r="Y15" i="22"/>
  <c r="X15" i="22"/>
  <c r="W15" i="22"/>
  <c r="Y14" i="22"/>
  <c r="X14" i="22"/>
  <c r="W14" i="22"/>
  <c r="Y13" i="22"/>
  <c r="X13" i="22"/>
  <c r="W13" i="22"/>
  <c r="Y12" i="22"/>
  <c r="X12" i="22"/>
  <c r="W12" i="22"/>
  <c r="Y11" i="22"/>
  <c r="X11" i="22"/>
  <c r="W11" i="22"/>
  <c r="Y10" i="22"/>
  <c r="X10" i="22"/>
  <c r="W10" i="22"/>
  <c r="Y9" i="22"/>
  <c r="X9" i="22"/>
  <c r="W9" i="22"/>
  <c r="Y8" i="22"/>
  <c r="X8" i="22"/>
  <c r="W8" i="22"/>
  <c r="Y7" i="22"/>
  <c r="X7" i="22"/>
  <c r="W7" i="22"/>
  <c r="Y6" i="22"/>
  <c r="X6" i="22"/>
  <c r="W6" i="22"/>
  <c r="Y5" i="22"/>
  <c r="X5" i="22"/>
  <c r="W5" i="22"/>
  <c r="Y4" i="22"/>
  <c r="X4" i="22"/>
  <c r="W4" i="22"/>
  <c r="Y3" i="22"/>
  <c r="X3" i="22"/>
  <c r="W3" i="22"/>
  <c r="Y48" i="21"/>
  <c r="X48" i="21"/>
  <c r="W48" i="21"/>
  <c r="Y47" i="21"/>
  <c r="X47" i="21"/>
  <c r="W47" i="21"/>
  <c r="Y46" i="21"/>
  <c r="X46" i="21"/>
  <c r="W46" i="21"/>
  <c r="Y45" i="21"/>
  <c r="X45" i="21"/>
  <c r="W45" i="21"/>
  <c r="Y44" i="21"/>
  <c r="X44" i="21"/>
  <c r="W44" i="21"/>
  <c r="Y43" i="21"/>
  <c r="X43" i="21"/>
  <c r="W43" i="21"/>
  <c r="Y42" i="21"/>
  <c r="X42" i="21"/>
  <c r="W42" i="21"/>
  <c r="Y41" i="21"/>
  <c r="X41" i="21"/>
  <c r="W41" i="21"/>
  <c r="Y40" i="21"/>
  <c r="X40" i="21"/>
  <c r="W40" i="21"/>
  <c r="Y39" i="21"/>
  <c r="X39" i="21"/>
  <c r="W39" i="21"/>
  <c r="Y38" i="21"/>
  <c r="X38" i="21"/>
  <c r="W38" i="21"/>
  <c r="Y37" i="21"/>
  <c r="X37" i="21"/>
  <c r="W37" i="21"/>
  <c r="Y36" i="21"/>
  <c r="X36" i="21"/>
  <c r="W36" i="21"/>
  <c r="Y35" i="21"/>
  <c r="X35" i="21"/>
  <c r="W35" i="21"/>
  <c r="Y34" i="21"/>
  <c r="X34" i="21"/>
  <c r="W34" i="21"/>
  <c r="Y33" i="21"/>
  <c r="X33" i="21"/>
  <c r="W33" i="21"/>
  <c r="Y32" i="21"/>
  <c r="X32" i="21"/>
  <c r="W32" i="21"/>
  <c r="Y31" i="21"/>
  <c r="X31" i="21"/>
  <c r="W31" i="21"/>
  <c r="Y30" i="21"/>
  <c r="X30" i="21"/>
  <c r="W30" i="21"/>
  <c r="Y29" i="21"/>
  <c r="X29" i="21"/>
  <c r="W29" i="21"/>
  <c r="Y28" i="21"/>
  <c r="X28" i="21"/>
  <c r="W28" i="21"/>
  <c r="Y27" i="21"/>
  <c r="X27" i="21"/>
  <c r="W27" i="21"/>
  <c r="Y26" i="21"/>
  <c r="X26" i="21"/>
  <c r="W26" i="21"/>
  <c r="Y25" i="21"/>
  <c r="X25" i="21"/>
  <c r="W25" i="21"/>
  <c r="Y24" i="21"/>
  <c r="X24" i="21"/>
  <c r="W24" i="21"/>
  <c r="Y23" i="21"/>
  <c r="X23" i="21"/>
  <c r="W23" i="21"/>
  <c r="Y22" i="21"/>
  <c r="X22" i="21"/>
  <c r="W22" i="21"/>
  <c r="Y21" i="21"/>
  <c r="X21" i="21"/>
  <c r="W21" i="21"/>
  <c r="Y20" i="21"/>
  <c r="X20" i="21"/>
  <c r="W20" i="21"/>
  <c r="Y19" i="21"/>
  <c r="X19" i="21"/>
  <c r="W19" i="21"/>
  <c r="Y18" i="21"/>
  <c r="X18" i="21"/>
  <c r="W18" i="21"/>
  <c r="Y17" i="21"/>
  <c r="X17" i="21"/>
  <c r="W17" i="21"/>
  <c r="Y16" i="21"/>
  <c r="X16" i="21"/>
  <c r="W16" i="21"/>
  <c r="Y15" i="21"/>
  <c r="X15" i="21"/>
  <c r="W15" i="21"/>
  <c r="Y14" i="21"/>
  <c r="X14" i="21"/>
  <c r="W14" i="21"/>
  <c r="Y13" i="21"/>
  <c r="X13" i="21"/>
  <c r="W13" i="21"/>
  <c r="Y12" i="21"/>
  <c r="X12" i="21"/>
  <c r="W12" i="21"/>
  <c r="Y11" i="21"/>
  <c r="X11" i="21"/>
  <c r="W11" i="21"/>
  <c r="Y10" i="21"/>
  <c r="X10" i="21"/>
  <c r="W10" i="21"/>
  <c r="Y9" i="21"/>
  <c r="X9" i="21"/>
  <c r="W9" i="21"/>
  <c r="Y8" i="21"/>
  <c r="X8" i="21"/>
  <c r="W8" i="21"/>
  <c r="Y7" i="21"/>
  <c r="X7" i="21"/>
  <c r="W7" i="21"/>
  <c r="Y6" i="21"/>
  <c r="X6" i="21"/>
  <c r="W6" i="21"/>
  <c r="Y5" i="21"/>
  <c r="X5" i="21"/>
  <c r="W5" i="21"/>
  <c r="Y4" i="21"/>
  <c r="X4" i="21"/>
  <c r="W4" i="21"/>
  <c r="Y3" i="21"/>
  <c r="X3" i="21"/>
  <c r="W3" i="21"/>
  <c r="Y51" i="20"/>
  <c r="X51" i="20"/>
  <c r="W51" i="20"/>
  <c r="Y50" i="20"/>
  <c r="X50" i="20"/>
  <c r="W50" i="20"/>
  <c r="Y49" i="20"/>
  <c r="X49" i="20"/>
  <c r="W49" i="20"/>
  <c r="Y48" i="20"/>
  <c r="X48" i="20"/>
  <c r="W48" i="20"/>
  <c r="Y47" i="20"/>
  <c r="X47" i="20"/>
  <c r="W47" i="20"/>
  <c r="Y46" i="20"/>
  <c r="X46" i="20"/>
  <c r="W46" i="20"/>
  <c r="Y45" i="20"/>
  <c r="X45" i="20"/>
  <c r="W45" i="20"/>
  <c r="Y44" i="20"/>
  <c r="X44" i="20"/>
  <c r="W44" i="20"/>
  <c r="Y43" i="20"/>
  <c r="X43" i="20"/>
  <c r="W43" i="20"/>
  <c r="Y42" i="20"/>
  <c r="X42" i="20"/>
  <c r="W42" i="20"/>
  <c r="Y41" i="20"/>
  <c r="X41" i="20"/>
  <c r="W41" i="20"/>
  <c r="Y40" i="20"/>
  <c r="X40" i="20"/>
  <c r="W40" i="20"/>
  <c r="Y39" i="20"/>
  <c r="X39" i="20"/>
  <c r="W39" i="20"/>
  <c r="Y38" i="20"/>
  <c r="X38" i="20"/>
  <c r="W38" i="20"/>
  <c r="Y37" i="20"/>
  <c r="X37" i="20"/>
  <c r="W37" i="20"/>
  <c r="Y36" i="20"/>
  <c r="X36" i="20"/>
  <c r="W36" i="20"/>
  <c r="Y35" i="20"/>
  <c r="X35" i="20"/>
  <c r="W35" i="20"/>
  <c r="Y34" i="20"/>
  <c r="X34" i="20"/>
  <c r="W34" i="20"/>
  <c r="Y33" i="20"/>
  <c r="X33" i="20"/>
  <c r="W33" i="20"/>
  <c r="Y32" i="20"/>
  <c r="X32" i="20"/>
  <c r="W32" i="20"/>
  <c r="Y31" i="20"/>
  <c r="X31" i="20"/>
  <c r="W31" i="20"/>
  <c r="Y30" i="20"/>
  <c r="X30" i="20"/>
  <c r="W30" i="20"/>
  <c r="Y29" i="20"/>
  <c r="X29" i="20"/>
  <c r="W29" i="20"/>
  <c r="Y28" i="20"/>
  <c r="X28" i="20"/>
  <c r="W28" i="20"/>
  <c r="Y27" i="20"/>
  <c r="X27" i="20"/>
  <c r="W27" i="20"/>
  <c r="Y26" i="20"/>
  <c r="X26" i="20"/>
  <c r="W26" i="20"/>
  <c r="Y25" i="20"/>
  <c r="X25" i="20"/>
  <c r="W25" i="20"/>
  <c r="Y24" i="20"/>
  <c r="X24" i="20"/>
  <c r="W24" i="20"/>
  <c r="Y23" i="20"/>
  <c r="X23" i="20"/>
  <c r="W23" i="20"/>
  <c r="Y22" i="20"/>
  <c r="X22" i="20"/>
  <c r="W22" i="20"/>
  <c r="Y21" i="20"/>
  <c r="X21" i="20"/>
  <c r="W21" i="20"/>
  <c r="Y20" i="20"/>
  <c r="X20" i="20"/>
  <c r="W20" i="20"/>
  <c r="Y19" i="20"/>
  <c r="X19" i="20"/>
  <c r="W19" i="20"/>
  <c r="Y18" i="20"/>
  <c r="X18" i="20"/>
  <c r="W18" i="20"/>
  <c r="Y17" i="20"/>
  <c r="X17" i="20"/>
  <c r="W17" i="20"/>
  <c r="Y16" i="20"/>
  <c r="X16" i="20"/>
  <c r="W16" i="20"/>
  <c r="Y15" i="20"/>
  <c r="X15" i="20"/>
  <c r="W15" i="20"/>
  <c r="Y14" i="20"/>
  <c r="X14" i="20"/>
  <c r="W14" i="20"/>
  <c r="Y13" i="20"/>
  <c r="X13" i="20"/>
  <c r="W13" i="20"/>
  <c r="Y12" i="20"/>
  <c r="X12" i="20"/>
  <c r="W12" i="20"/>
  <c r="Y11" i="20"/>
  <c r="X11" i="20"/>
  <c r="W11" i="20"/>
  <c r="Y10" i="20"/>
  <c r="X10" i="20"/>
  <c r="W10" i="20"/>
  <c r="Y9" i="20"/>
  <c r="X9" i="20"/>
  <c r="W9" i="20"/>
  <c r="Y8" i="20"/>
  <c r="X8" i="20"/>
  <c r="W8" i="20"/>
  <c r="Y7" i="20"/>
  <c r="X7" i="20"/>
  <c r="W7" i="20"/>
  <c r="Y6" i="20"/>
  <c r="X6" i="20"/>
  <c r="W6" i="20"/>
  <c r="Y5" i="20"/>
  <c r="X5" i="20"/>
  <c r="W5" i="20"/>
  <c r="Y4" i="20"/>
  <c r="X4" i="20"/>
  <c r="W4" i="20"/>
  <c r="Y3" i="20"/>
  <c r="X3" i="20"/>
  <c r="W3" i="20"/>
  <c r="Y47" i="19"/>
  <c r="X47" i="19"/>
  <c r="W47" i="19"/>
  <c r="Y46" i="19"/>
  <c r="X46" i="19"/>
  <c r="W46" i="19"/>
  <c r="Y45" i="19"/>
  <c r="X45" i="19"/>
  <c r="W45" i="19"/>
  <c r="Y44" i="19"/>
  <c r="X44" i="19"/>
  <c r="W44" i="19"/>
  <c r="Y43" i="19"/>
  <c r="X43" i="19"/>
  <c r="W43" i="19"/>
  <c r="Y42" i="19"/>
  <c r="X42" i="19"/>
  <c r="W42" i="19"/>
  <c r="Y41" i="19"/>
  <c r="X41" i="19"/>
  <c r="W41" i="19"/>
  <c r="Y40" i="19"/>
  <c r="X40" i="19"/>
  <c r="W40" i="19"/>
  <c r="Y39" i="19"/>
  <c r="X39" i="19"/>
  <c r="W39" i="19"/>
  <c r="Y38" i="19"/>
  <c r="X38" i="19"/>
  <c r="W38" i="19"/>
  <c r="Y37" i="19"/>
  <c r="X37" i="19"/>
  <c r="W37" i="19"/>
  <c r="Y36" i="19"/>
  <c r="X36" i="19"/>
  <c r="W36" i="19"/>
  <c r="Y35" i="19"/>
  <c r="X35" i="19"/>
  <c r="W35" i="19"/>
  <c r="Y34" i="19"/>
  <c r="X34" i="19"/>
  <c r="W34" i="19"/>
  <c r="Y33" i="19"/>
  <c r="X33" i="19"/>
  <c r="W33" i="19"/>
  <c r="Y32" i="19"/>
  <c r="X32" i="19"/>
  <c r="W32" i="19"/>
  <c r="Y31" i="19"/>
  <c r="X31" i="19"/>
  <c r="W31" i="19"/>
  <c r="Y30" i="19"/>
  <c r="X30" i="19"/>
  <c r="W30" i="19"/>
  <c r="Y29" i="19"/>
  <c r="X29" i="19"/>
  <c r="W29" i="19"/>
  <c r="Y28" i="19"/>
  <c r="X28" i="19"/>
  <c r="W28" i="19"/>
  <c r="Y27" i="19"/>
  <c r="X27" i="19"/>
  <c r="W27" i="19"/>
  <c r="Y26" i="19"/>
  <c r="X26" i="19"/>
  <c r="W26" i="19"/>
  <c r="Y25" i="19"/>
  <c r="X25" i="19"/>
  <c r="W25" i="19"/>
  <c r="Y24" i="19"/>
  <c r="X24" i="19"/>
  <c r="W24" i="19"/>
  <c r="Y23" i="19"/>
  <c r="X23" i="19"/>
  <c r="W23" i="19"/>
  <c r="Y22" i="19"/>
  <c r="X22" i="19"/>
  <c r="W22" i="19"/>
  <c r="Y21" i="19"/>
  <c r="X21" i="19"/>
  <c r="W21" i="19"/>
  <c r="Y20" i="19"/>
  <c r="X20" i="19"/>
  <c r="W20" i="19"/>
  <c r="Y19" i="19"/>
  <c r="X19" i="19"/>
  <c r="W19" i="19"/>
  <c r="Y18" i="19"/>
  <c r="X18" i="19"/>
  <c r="W18" i="19"/>
  <c r="Y17" i="19"/>
  <c r="X17" i="19"/>
  <c r="W17" i="19"/>
  <c r="Y16" i="19"/>
  <c r="X16" i="19"/>
  <c r="W16" i="19"/>
  <c r="Y15" i="19"/>
  <c r="X15" i="19"/>
  <c r="W15" i="19"/>
  <c r="Y14" i="19"/>
  <c r="X14" i="19"/>
  <c r="W14" i="19"/>
  <c r="Y13" i="19"/>
  <c r="X13" i="19"/>
  <c r="W13" i="19"/>
  <c r="Y12" i="19"/>
  <c r="X12" i="19"/>
  <c r="W12" i="19"/>
  <c r="Y11" i="19"/>
  <c r="X11" i="19"/>
  <c r="W11" i="19"/>
  <c r="Y10" i="19"/>
  <c r="X10" i="19"/>
  <c r="W10" i="19"/>
  <c r="Y9" i="19"/>
  <c r="X9" i="19"/>
  <c r="W9" i="19"/>
  <c r="Y8" i="19"/>
  <c r="X8" i="19"/>
  <c r="W8" i="19"/>
  <c r="Y7" i="19"/>
  <c r="X7" i="19"/>
  <c r="W7" i="19"/>
  <c r="Y6" i="19"/>
  <c r="X6" i="19"/>
  <c r="W6" i="19"/>
  <c r="Y5" i="19"/>
  <c r="X5" i="19"/>
  <c r="W5" i="19"/>
  <c r="Y4" i="19"/>
  <c r="X4" i="19"/>
  <c r="W4" i="19"/>
  <c r="Y3" i="19"/>
  <c r="X3" i="19"/>
  <c r="W3" i="19"/>
  <c r="Y56" i="18"/>
  <c r="X56" i="18"/>
  <c r="W56" i="18"/>
  <c r="Y55" i="18"/>
  <c r="X55" i="18"/>
  <c r="W55" i="18"/>
  <c r="Y54" i="18"/>
  <c r="X54" i="18"/>
  <c r="W54" i="18"/>
  <c r="Y53" i="18"/>
  <c r="X53" i="18"/>
  <c r="W53" i="18"/>
  <c r="Y52" i="18"/>
  <c r="X52" i="18"/>
  <c r="W52" i="18"/>
  <c r="Y51" i="18"/>
  <c r="X51" i="18"/>
  <c r="W51" i="18"/>
  <c r="Y50" i="18"/>
  <c r="X50" i="18"/>
  <c r="W50" i="18"/>
  <c r="Y49" i="18"/>
  <c r="X49" i="18"/>
  <c r="W49" i="18"/>
  <c r="Y48" i="18"/>
  <c r="X48" i="18"/>
  <c r="W48" i="18"/>
  <c r="Y47" i="18"/>
  <c r="X47" i="18"/>
  <c r="W47" i="18"/>
  <c r="Y46" i="18"/>
  <c r="X46" i="18"/>
  <c r="W46" i="18"/>
  <c r="Y45" i="18"/>
  <c r="X45" i="18"/>
  <c r="W45" i="18"/>
  <c r="Y44" i="18"/>
  <c r="X44" i="18"/>
  <c r="W44" i="18"/>
  <c r="Y43" i="18"/>
  <c r="X43" i="18"/>
  <c r="W43" i="18"/>
  <c r="Y42" i="18"/>
  <c r="X42" i="18"/>
  <c r="W42" i="18"/>
  <c r="Y41" i="18"/>
  <c r="X41" i="18"/>
  <c r="W41" i="18"/>
  <c r="Y40" i="18"/>
  <c r="X40" i="18"/>
  <c r="W40" i="18"/>
  <c r="Y39" i="18"/>
  <c r="X39" i="18"/>
  <c r="W39" i="18"/>
  <c r="Y38" i="18"/>
  <c r="X38" i="18"/>
  <c r="W38" i="18"/>
  <c r="Y37" i="18"/>
  <c r="X37" i="18"/>
  <c r="W37" i="18"/>
  <c r="Y36" i="18"/>
  <c r="X36" i="18"/>
  <c r="W36" i="18"/>
  <c r="Y35" i="18"/>
  <c r="X35" i="18"/>
  <c r="W35" i="18"/>
  <c r="Y34" i="18"/>
  <c r="X34" i="18"/>
  <c r="W34" i="18"/>
  <c r="Y33" i="18"/>
  <c r="X33" i="18"/>
  <c r="W33" i="18"/>
  <c r="Y32" i="18"/>
  <c r="X32" i="18"/>
  <c r="W32" i="18"/>
  <c r="Y31" i="18"/>
  <c r="X31" i="18"/>
  <c r="W31" i="18"/>
  <c r="Y30" i="18"/>
  <c r="X30" i="18"/>
  <c r="W30" i="18"/>
  <c r="Y29" i="18"/>
  <c r="X29" i="18"/>
  <c r="W29" i="18"/>
  <c r="Y28" i="18"/>
  <c r="X28" i="18"/>
  <c r="W28" i="18"/>
  <c r="Y27" i="18"/>
  <c r="X27" i="18"/>
  <c r="W27" i="18"/>
  <c r="Y26" i="18"/>
  <c r="X26" i="18"/>
  <c r="W26" i="18"/>
  <c r="Y25" i="18"/>
  <c r="X25" i="18"/>
  <c r="W25" i="18"/>
  <c r="Y24" i="18"/>
  <c r="X24" i="18"/>
  <c r="W24" i="18"/>
  <c r="Y23" i="18"/>
  <c r="X23" i="18"/>
  <c r="W23" i="18"/>
  <c r="Y22" i="18"/>
  <c r="X22" i="18"/>
  <c r="W22" i="18"/>
  <c r="Y21" i="18"/>
  <c r="X21" i="18"/>
  <c r="W21" i="18"/>
  <c r="Y20" i="18"/>
  <c r="X20" i="18"/>
  <c r="W20" i="18"/>
  <c r="Y19" i="18"/>
  <c r="X19" i="18"/>
  <c r="W19" i="18"/>
  <c r="Y18" i="18"/>
  <c r="X18" i="18"/>
  <c r="W18" i="18"/>
  <c r="Y17" i="18"/>
  <c r="X17" i="18"/>
  <c r="W17" i="18"/>
  <c r="Y16" i="18"/>
  <c r="X16" i="18"/>
  <c r="W16" i="18"/>
  <c r="Y15" i="18"/>
  <c r="X15" i="18"/>
  <c r="W15" i="18"/>
  <c r="Y14" i="18"/>
  <c r="X14" i="18"/>
  <c r="W14" i="18"/>
  <c r="Y13" i="18"/>
  <c r="X13" i="18"/>
  <c r="W13" i="18"/>
  <c r="Y12" i="18"/>
  <c r="X12" i="18"/>
  <c r="W12" i="18"/>
  <c r="Y11" i="18"/>
  <c r="X11" i="18"/>
  <c r="W11" i="18"/>
  <c r="Y10" i="18"/>
  <c r="X10" i="18"/>
  <c r="W10" i="18"/>
  <c r="Y9" i="18"/>
  <c r="X9" i="18"/>
  <c r="W9" i="18"/>
  <c r="Y8" i="18"/>
  <c r="X8" i="18"/>
  <c r="W8" i="18"/>
  <c r="Y7" i="18"/>
  <c r="X7" i="18"/>
  <c r="W7" i="18"/>
  <c r="Y6" i="18"/>
  <c r="X6" i="18"/>
  <c r="W6" i="18"/>
  <c r="Y5" i="18"/>
  <c r="X5" i="18"/>
  <c r="W5" i="18"/>
  <c r="Y4" i="18"/>
  <c r="X4" i="18"/>
  <c r="W4" i="18"/>
  <c r="Y3" i="18"/>
  <c r="X3" i="18"/>
  <c r="W3" i="18"/>
  <c r="Y48" i="17"/>
  <c r="X48" i="17"/>
  <c r="W48" i="17"/>
  <c r="Y47" i="17"/>
  <c r="X47" i="17"/>
  <c r="W47" i="17"/>
  <c r="Y46" i="17"/>
  <c r="X46" i="17"/>
  <c r="W46" i="17"/>
  <c r="Y45" i="17"/>
  <c r="X45" i="17"/>
  <c r="W45" i="17"/>
  <c r="Y44" i="17"/>
  <c r="X44" i="17"/>
  <c r="W44" i="17"/>
  <c r="Y43" i="17"/>
  <c r="X43" i="17"/>
  <c r="W43" i="17"/>
  <c r="Y42" i="17"/>
  <c r="X42" i="17"/>
  <c r="W42" i="17"/>
  <c r="Y41" i="17"/>
  <c r="X41" i="17"/>
  <c r="W41" i="17"/>
  <c r="Y40" i="17"/>
  <c r="X40" i="17"/>
  <c r="W40" i="17"/>
  <c r="Y39" i="17"/>
  <c r="X39" i="17"/>
  <c r="W39" i="17"/>
  <c r="Y38" i="17"/>
  <c r="X38" i="17"/>
  <c r="W38" i="17"/>
  <c r="Y37" i="17"/>
  <c r="X37" i="17"/>
  <c r="W37" i="17"/>
  <c r="Y36" i="17"/>
  <c r="X36" i="17"/>
  <c r="W36" i="17"/>
  <c r="Y35" i="17"/>
  <c r="X35" i="17"/>
  <c r="W35" i="17"/>
  <c r="Y34" i="17"/>
  <c r="X34" i="17"/>
  <c r="W34" i="17"/>
  <c r="Y33" i="17"/>
  <c r="X33" i="17"/>
  <c r="W33" i="17"/>
  <c r="Y32" i="17"/>
  <c r="X32" i="17"/>
  <c r="W32" i="17"/>
  <c r="Y31" i="17"/>
  <c r="X31" i="17"/>
  <c r="W31" i="17"/>
  <c r="Y30" i="17"/>
  <c r="X30" i="17"/>
  <c r="W30" i="17"/>
  <c r="Y29" i="17"/>
  <c r="X29" i="17"/>
  <c r="W29" i="17"/>
  <c r="Y28" i="17"/>
  <c r="X28" i="17"/>
  <c r="W28" i="17"/>
  <c r="Y27" i="17"/>
  <c r="X27" i="17"/>
  <c r="W27" i="17"/>
  <c r="Y26" i="17"/>
  <c r="X26" i="17"/>
  <c r="W26" i="17"/>
  <c r="Y25" i="17"/>
  <c r="X25" i="17"/>
  <c r="W25" i="17"/>
  <c r="Y24" i="17"/>
  <c r="X24" i="17"/>
  <c r="W24" i="17"/>
  <c r="Y23" i="17"/>
  <c r="X23" i="17"/>
  <c r="W23" i="17"/>
  <c r="Y22" i="17"/>
  <c r="X22" i="17"/>
  <c r="W22" i="17"/>
  <c r="Y21" i="17"/>
  <c r="X21" i="17"/>
  <c r="W21" i="17"/>
  <c r="Y20" i="17"/>
  <c r="X20" i="17"/>
  <c r="W20" i="17"/>
  <c r="Y19" i="17"/>
  <c r="X19" i="17"/>
  <c r="W19" i="17"/>
  <c r="Y18" i="17"/>
  <c r="X18" i="17"/>
  <c r="W18" i="17"/>
  <c r="Y17" i="17"/>
  <c r="X17" i="17"/>
  <c r="W17" i="17"/>
  <c r="Y16" i="17"/>
  <c r="X16" i="17"/>
  <c r="W16" i="17"/>
  <c r="Y15" i="17"/>
  <c r="X15" i="17"/>
  <c r="W15" i="17"/>
  <c r="Y14" i="17"/>
  <c r="X14" i="17"/>
  <c r="W14" i="17"/>
  <c r="Y13" i="17"/>
  <c r="X13" i="17"/>
  <c r="W13" i="17"/>
  <c r="Y12" i="17"/>
  <c r="X12" i="17"/>
  <c r="W12" i="17"/>
  <c r="Y11" i="17"/>
  <c r="X11" i="17"/>
  <c r="W11" i="17"/>
  <c r="Y10" i="17"/>
  <c r="X10" i="17"/>
  <c r="W10" i="17"/>
  <c r="Y9" i="17"/>
  <c r="X9" i="17"/>
  <c r="W9" i="17"/>
  <c r="Y8" i="17"/>
  <c r="X8" i="17"/>
  <c r="W8" i="17"/>
  <c r="Y7" i="17"/>
  <c r="X7" i="17"/>
  <c r="W7" i="17"/>
  <c r="Y6" i="17"/>
  <c r="X6" i="17"/>
  <c r="W6" i="17"/>
  <c r="Y5" i="17"/>
  <c r="X5" i="17"/>
  <c r="W5" i="17"/>
  <c r="Y4" i="17"/>
  <c r="X4" i="17"/>
  <c r="W4" i="17"/>
  <c r="Y3" i="17"/>
  <c r="X3" i="17"/>
  <c r="W3" i="17"/>
  <c r="Y48" i="16"/>
  <c r="X48" i="16"/>
  <c r="W48" i="16"/>
  <c r="Y47" i="16"/>
  <c r="X47" i="16"/>
  <c r="W47" i="16"/>
  <c r="Y46" i="16"/>
  <c r="X46" i="16"/>
  <c r="W46" i="16"/>
  <c r="Y45" i="16"/>
  <c r="X45" i="16"/>
  <c r="W45" i="16"/>
  <c r="Y44" i="16"/>
  <c r="X44" i="16"/>
  <c r="W44" i="16"/>
  <c r="Y43" i="16"/>
  <c r="X43" i="16"/>
  <c r="W43" i="16"/>
  <c r="Y42" i="16"/>
  <c r="X42" i="16"/>
  <c r="W42" i="16"/>
  <c r="Y41" i="16"/>
  <c r="X41" i="16"/>
  <c r="W41" i="16"/>
  <c r="Y40" i="16"/>
  <c r="X40" i="16"/>
  <c r="W40" i="16"/>
  <c r="Y39" i="16"/>
  <c r="X39" i="16"/>
  <c r="W39" i="16"/>
  <c r="Y38" i="16"/>
  <c r="X38" i="16"/>
  <c r="W38" i="16"/>
  <c r="Y37" i="16"/>
  <c r="X37" i="16"/>
  <c r="W37" i="16"/>
  <c r="Y36" i="16"/>
  <c r="X36" i="16"/>
  <c r="W36" i="16"/>
  <c r="Y35" i="16"/>
  <c r="X35" i="16"/>
  <c r="W35" i="16"/>
  <c r="Y34" i="16"/>
  <c r="X34" i="16"/>
  <c r="W34" i="16"/>
  <c r="Y33" i="16"/>
  <c r="X33" i="16"/>
  <c r="W33" i="16"/>
  <c r="Y32" i="16"/>
  <c r="X32" i="16"/>
  <c r="W32" i="16"/>
  <c r="Y31" i="16"/>
  <c r="X31" i="16"/>
  <c r="W31" i="16"/>
  <c r="Y30" i="16"/>
  <c r="X30" i="16"/>
  <c r="W30" i="16"/>
  <c r="Y29" i="16"/>
  <c r="X29" i="16"/>
  <c r="W29" i="16"/>
  <c r="Y28" i="16"/>
  <c r="X28" i="16"/>
  <c r="W28" i="16"/>
  <c r="Y27" i="16"/>
  <c r="X27" i="16"/>
  <c r="W27" i="16"/>
  <c r="Y26" i="16"/>
  <c r="X26" i="16"/>
  <c r="W26" i="16"/>
  <c r="Y25" i="16"/>
  <c r="X25" i="16"/>
  <c r="W25" i="16"/>
  <c r="Y24" i="16"/>
  <c r="X24" i="16"/>
  <c r="W24" i="16"/>
  <c r="Y23" i="16"/>
  <c r="X23" i="16"/>
  <c r="W23" i="16"/>
  <c r="Y22" i="16"/>
  <c r="X22" i="16"/>
  <c r="W22" i="16"/>
  <c r="Y21" i="16"/>
  <c r="X21" i="16"/>
  <c r="W21" i="16"/>
  <c r="Y20" i="16"/>
  <c r="X20" i="16"/>
  <c r="W20" i="16"/>
  <c r="Y19" i="16"/>
  <c r="X19" i="16"/>
  <c r="W19" i="16"/>
  <c r="Y18" i="16"/>
  <c r="X18" i="16"/>
  <c r="W18" i="16"/>
  <c r="Y17" i="16"/>
  <c r="X17" i="16"/>
  <c r="W17" i="16"/>
  <c r="Y16" i="16"/>
  <c r="X16" i="16"/>
  <c r="W16" i="16"/>
  <c r="Y15" i="16"/>
  <c r="X15" i="16"/>
  <c r="W15" i="16"/>
  <c r="Y14" i="16"/>
  <c r="X14" i="16"/>
  <c r="W14" i="16"/>
  <c r="Y13" i="16"/>
  <c r="X13" i="16"/>
  <c r="W13" i="16"/>
  <c r="Y12" i="16"/>
  <c r="X12" i="16"/>
  <c r="W12" i="16"/>
  <c r="Y11" i="16"/>
  <c r="X11" i="16"/>
  <c r="W11" i="16"/>
  <c r="Y10" i="16"/>
  <c r="X10" i="16"/>
  <c r="W10" i="16"/>
  <c r="Y9" i="16"/>
  <c r="X9" i="16"/>
  <c r="W9" i="16"/>
  <c r="Y8" i="16"/>
  <c r="X8" i="16"/>
  <c r="W8" i="16"/>
  <c r="Y7" i="16"/>
  <c r="X7" i="16"/>
  <c r="W7" i="16"/>
  <c r="Y6" i="16"/>
  <c r="X6" i="16"/>
  <c r="W6" i="16"/>
  <c r="Y5" i="16"/>
  <c r="X5" i="16"/>
  <c r="W5" i="16"/>
  <c r="Y4" i="16"/>
  <c r="X4" i="16"/>
  <c r="W4" i="16"/>
  <c r="Y3" i="16"/>
  <c r="X3" i="16"/>
  <c r="W3" i="16"/>
  <c r="AB22" i="15"/>
  <c r="AA22" i="15"/>
  <c r="Z22" i="15"/>
  <c r="AB21" i="15"/>
  <c r="AA21" i="15"/>
  <c r="Z21" i="15"/>
  <c r="AB20" i="15"/>
  <c r="AA20" i="15"/>
  <c r="Z20" i="15"/>
  <c r="AB19" i="15"/>
  <c r="AA19" i="15"/>
  <c r="Z19" i="15"/>
  <c r="AB18" i="15"/>
  <c r="AA18" i="15"/>
  <c r="Z18" i="15"/>
  <c r="AB17" i="15"/>
  <c r="AA17" i="15"/>
  <c r="Z17" i="15"/>
  <c r="AB16" i="15"/>
  <c r="AA16" i="15"/>
  <c r="Z16" i="15"/>
  <c r="AB15" i="15"/>
  <c r="AA15" i="15"/>
  <c r="Z15" i="15"/>
  <c r="AB14" i="15"/>
  <c r="AA14" i="15"/>
  <c r="Z14" i="15"/>
  <c r="AB13" i="15"/>
  <c r="AA13" i="15"/>
  <c r="Z13" i="15"/>
  <c r="AB12" i="15"/>
  <c r="AA12" i="15"/>
  <c r="Z12" i="15"/>
  <c r="AB11" i="15"/>
  <c r="AA11" i="15"/>
  <c r="Z11" i="15"/>
  <c r="AB10" i="15"/>
  <c r="AA10" i="15"/>
  <c r="Z10" i="15"/>
  <c r="AB9" i="15"/>
  <c r="AA9" i="15"/>
  <c r="Z9" i="15"/>
  <c r="AB8" i="15"/>
  <c r="AA8" i="15"/>
  <c r="Z8" i="15"/>
  <c r="AB7" i="15"/>
  <c r="AA7" i="15"/>
  <c r="Z7" i="15"/>
  <c r="AB6" i="15"/>
  <c r="AA6" i="15"/>
  <c r="Z6" i="15"/>
  <c r="AB5" i="15"/>
  <c r="AA5" i="15"/>
  <c r="Z5" i="15"/>
  <c r="AB4" i="15"/>
  <c r="AA4" i="15"/>
  <c r="Z4" i="15"/>
  <c r="AB3" i="15"/>
  <c r="AA3" i="15"/>
  <c r="Z3" i="15"/>
  <c r="H68" i="9"/>
  <c r="F68" i="9"/>
  <c r="G68" i="9"/>
  <c r="I68" i="9"/>
  <c r="Y68" i="9"/>
  <c r="Y13" i="9"/>
  <c r="X13" i="9"/>
  <c r="W13" i="9"/>
  <c r="Y12" i="9"/>
  <c r="X12" i="9"/>
  <c r="W12" i="9"/>
  <c r="Y11" i="9"/>
  <c r="X11" i="9"/>
  <c r="W11" i="9"/>
  <c r="Y10" i="9"/>
  <c r="X10" i="9"/>
  <c r="W10" i="9"/>
  <c r="Y9" i="9"/>
  <c r="X9" i="9"/>
  <c r="W9" i="9"/>
  <c r="Y8" i="9"/>
  <c r="X8" i="9"/>
  <c r="W8" i="9"/>
  <c r="Y7" i="9"/>
  <c r="X7" i="9"/>
  <c r="W7" i="9"/>
  <c r="Y6" i="9"/>
  <c r="X6" i="9"/>
  <c r="W6" i="9"/>
  <c r="Y5" i="9"/>
  <c r="X5" i="9"/>
  <c r="W5" i="9"/>
  <c r="Y4" i="9"/>
  <c r="X4" i="9"/>
  <c r="W4" i="9"/>
  <c r="Y3" i="9"/>
  <c r="X3" i="9"/>
  <c r="W3" i="9"/>
  <c r="Y48" i="13"/>
  <c r="X48" i="13"/>
  <c r="W48" i="13"/>
  <c r="Y47" i="13"/>
  <c r="X47" i="13"/>
  <c r="W47" i="13"/>
  <c r="Y46" i="13"/>
  <c r="X46" i="13"/>
  <c r="W46" i="13"/>
  <c r="Y45" i="13"/>
  <c r="X45" i="13"/>
  <c r="W45" i="13"/>
  <c r="Y44" i="13"/>
  <c r="X44" i="13"/>
  <c r="W44" i="13"/>
  <c r="Y43" i="13"/>
  <c r="X43" i="13"/>
  <c r="W43" i="13"/>
  <c r="Y42" i="13"/>
  <c r="X42" i="13"/>
  <c r="W42" i="13"/>
  <c r="Y41" i="13"/>
  <c r="X41" i="13"/>
  <c r="W41" i="13"/>
  <c r="Y40" i="13"/>
  <c r="X40" i="13"/>
  <c r="W40" i="13"/>
  <c r="Y39" i="13"/>
  <c r="X39" i="13"/>
  <c r="W39" i="13"/>
  <c r="Y38" i="13"/>
  <c r="X38" i="13"/>
  <c r="W38" i="13"/>
  <c r="Y37" i="13"/>
  <c r="X37" i="13"/>
  <c r="W37" i="13"/>
  <c r="Y36" i="13"/>
  <c r="X36" i="13"/>
  <c r="W36" i="13"/>
  <c r="Y35" i="13"/>
  <c r="X35" i="13"/>
  <c r="W35" i="13"/>
  <c r="Y34" i="13"/>
  <c r="X34" i="13"/>
  <c r="W34" i="13"/>
  <c r="Y33" i="13"/>
  <c r="X33" i="13"/>
  <c r="W33" i="13"/>
  <c r="Y32" i="13"/>
  <c r="X32" i="13"/>
  <c r="W32" i="13"/>
  <c r="Y31" i="13"/>
  <c r="X31" i="13"/>
  <c r="W31" i="13"/>
  <c r="Y30" i="13"/>
  <c r="X30" i="13"/>
  <c r="W30" i="13"/>
  <c r="Y29" i="13"/>
  <c r="X29" i="13"/>
  <c r="W29" i="13"/>
  <c r="Y28" i="13"/>
  <c r="X28" i="13"/>
  <c r="W28" i="13"/>
  <c r="Y27" i="13"/>
  <c r="X27" i="13"/>
  <c r="W27" i="13"/>
  <c r="Y26" i="13"/>
  <c r="X26" i="13"/>
  <c r="W26" i="13"/>
  <c r="Y25" i="13"/>
  <c r="X25" i="13"/>
  <c r="W25" i="13"/>
  <c r="Y24" i="13"/>
  <c r="X24" i="13"/>
  <c r="W24" i="13"/>
  <c r="Y23" i="13"/>
  <c r="X23" i="13"/>
  <c r="W23" i="13"/>
  <c r="Y22" i="13"/>
  <c r="X22" i="13"/>
  <c r="W22" i="13"/>
  <c r="Y21" i="13"/>
  <c r="X21" i="13"/>
  <c r="W21" i="13"/>
  <c r="Y20" i="13"/>
  <c r="X20" i="13"/>
  <c r="W20" i="13"/>
  <c r="Y19" i="13"/>
  <c r="X19" i="13"/>
  <c r="W19" i="13"/>
  <c r="Y18" i="13"/>
  <c r="X18" i="13"/>
  <c r="W18" i="13"/>
  <c r="Y17" i="13"/>
  <c r="X17" i="13"/>
  <c r="W17" i="13"/>
  <c r="Y16" i="13"/>
  <c r="X16" i="13"/>
  <c r="W16" i="13"/>
  <c r="Y15" i="13"/>
  <c r="X15" i="13"/>
  <c r="W15" i="13"/>
  <c r="Y14" i="13"/>
  <c r="X14" i="13"/>
  <c r="W14" i="13"/>
  <c r="Y13" i="13"/>
  <c r="X13" i="13"/>
  <c r="W13" i="13"/>
  <c r="Y12" i="13"/>
  <c r="X12" i="13"/>
  <c r="W12" i="13"/>
  <c r="Y11" i="13"/>
  <c r="X11" i="13"/>
  <c r="W11" i="13"/>
  <c r="Y10" i="13"/>
  <c r="X10" i="13"/>
  <c r="W10" i="13"/>
  <c r="Y9" i="13"/>
  <c r="X9" i="13"/>
  <c r="W9" i="13"/>
  <c r="Y8" i="13"/>
  <c r="X8" i="13"/>
  <c r="W8" i="13"/>
  <c r="Y7" i="13"/>
  <c r="X7" i="13"/>
  <c r="W7" i="13"/>
  <c r="Y6" i="13"/>
  <c r="X6" i="13"/>
  <c r="W6" i="13"/>
  <c r="Y5" i="13"/>
  <c r="X5" i="13"/>
  <c r="W5" i="13"/>
  <c r="Y4" i="13"/>
  <c r="X4" i="13"/>
  <c r="W4" i="13"/>
  <c r="Y3" i="13"/>
  <c r="X3" i="13"/>
  <c r="W3" i="13"/>
  <c r="X15" i="8"/>
  <c r="W15" i="8"/>
  <c r="V15" i="8"/>
  <c r="X14" i="8"/>
  <c r="W14" i="8"/>
  <c r="V14" i="8"/>
  <c r="X13" i="8"/>
  <c r="W13" i="8"/>
  <c r="V13" i="8"/>
  <c r="X12" i="8"/>
  <c r="W12" i="8"/>
  <c r="V12" i="8"/>
  <c r="X11" i="8"/>
  <c r="W11" i="8"/>
  <c r="V11" i="8"/>
  <c r="X10" i="8"/>
  <c r="W10" i="8"/>
  <c r="V10" i="8"/>
  <c r="X9" i="8"/>
  <c r="W9" i="8"/>
  <c r="V9" i="8"/>
  <c r="X8" i="8"/>
  <c r="W8" i="8"/>
  <c r="V8" i="8"/>
  <c r="X7" i="8"/>
  <c r="W7" i="8"/>
  <c r="V7" i="8"/>
  <c r="X6" i="8"/>
  <c r="W6" i="8"/>
  <c r="V6" i="8"/>
  <c r="X5" i="8"/>
  <c r="W5" i="8"/>
  <c r="V5" i="8"/>
  <c r="X4" i="8"/>
  <c r="W4" i="8"/>
  <c r="V4" i="8"/>
  <c r="X3" i="8"/>
  <c r="W3" i="8"/>
  <c r="V3" i="8"/>
  <c r="Y12" i="12"/>
  <c r="X12" i="12"/>
  <c r="W12" i="12"/>
  <c r="Y11" i="12"/>
  <c r="X11" i="12"/>
  <c r="W11" i="12"/>
  <c r="Y10" i="12"/>
  <c r="X10" i="12"/>
  <c r="W10" i="12"/>
  <c r="Y9" i="12"/>
  <c r="X9" i="12"/>
  <c r="W9" i="12"/>
  <c r="Y8" i="12"/>
  <c r="X8" i="12"/>
  <c r="W8" i="12"/>
  <c r="Y7" i="12"/>
  <c r="X7" i="12"/>
  <c r="W7" i="12"/>
  <c r="Y6" i="12"/>
  <c r="X6" i="12"/>
  <c r="W6" i="12"/>
  <c r="Y5" i="12"/>
  <c r="X5" i="12"/>
  <c r="W5" i="12"/>
  <c r="Y4" i="12"/>
  <c r="X4" i="12"/>
  <c r="W4" i="12"/>
  <c r="Y3" i="12"/>
  <c r="X3" i="12"/>
  <c r="W3" i="12"/>
  <c r="Y48" i="11"/>
  <c r="X48" i="11"/>
  <c r="W48" i="11"/>
  <c r="Y47" i="11"/>
  <c r="X47" i="11"/>
  <c r="W47" i="11"/>
  <c r="Y46" i="11"/>
  <c r="X46" i="11"/>
  <c r="W46" i="11"/>
  <c r="Y45" i="11"/>
  <c r="X45" i="11"/>
  <c r="W45" i="11"/>
  <c r="Y44" i="11"/>
  <c r="X44" i="11"/>
  <c r="W44" i="11"/>
  <c r="Y43" i="11"/>
  <c r="X43" i="11"/>
  <c r="W43" i="11"/>
  <c r="Y42" i="11"/>
  <c r="X42" i="11"/>
  <c r="W42" i="11"/>
  <c r="Y41" i="11"/>
  <c r="X41" i="11"/>
  <c r="W41" i="11"/>
  <c r="Y40" i="11"/>
  <c r="X40" i="11"/>
  <c r="W40" i="11"/>
  <c r="Y39" i="11"/>
  <c r="X39" i="11"/>
  <c r="W39" i="11"/>
  <c r="Y38" i="11"/>
  <c r="X38" i="11"/>
  <c r="W38" i="11"/>
  <c r="Y37" i="11"/>
  <c r="X37" i="11"/>
  <c r="W37" i="11"/>
  <c r="Y36" i="11"/>
  <c r="X36" i="11"/>
  <c r="W36" i="11"/>
  <c r="Y35" i="11"/>
  <c r="X35" i="11"/>
  <c r="W35" i="11"/>
  <c r="Y34" i="11"/>
  <c r="X34" i="11"/>
  <c r="W34" i="11"/>
  <c r="Y33" i="11"/>
  <c r="X33" i="11"/>
  <c r="W33" i="11"/>
  <c r="Y32" i="11"/>
  <c r="X32" i="11"/>
  <c r="W32" i="11"/>
  <c r="Y31" i="11"/>
  <c r="X31" i="11"/>
  <c r="W31" i="11"/>
  <c r="Y30" i="11"/>
  <c r="X30" i="11"/>
  <c r="W30" i="11"/>
  <c r="Y29" i="11"/>
  <c r="X29" i="11"/>
  <c r="W29" i="11"/>
  <c r="Y28" i="11"/>
  <c r="X28" i="11"/>
  <c r="W28" i="11"/>
  <c r="Y27" i="11"/>
  <c r="X27" i="11"/>
  <c r="W27" i="11"/>
  <c r="Y26" i="11"/>
  <c r="X26" i="11"/>
  <c r="W26" i="11"/>
  <c r="Y25" i="11"/>
  <c r="X25" i="11"/>
  <c r="W25" i="11"/>
  <c r="Y24" i="11"/>
  <c r="X24" i="11"/>
  <c r="W24" i="11"/>
  <c r="Y23" i="11"/>
  <c r="X23" i="11"/>
  <c r="W23" i="11"/>
  <c r="Y22" i="11"/>
  <c r="X22" i="11"/>
  <c r="W22" i="11"/>
  <c r="Y21" i="11"/>
  <c r="X21" i="11"/>
  <c r="W21" i="11"/>
  <c r="Y20" i="11"/>
  <c r="X20" i="11"/>
  <c r="W20" i="11"/>
  <c r="Y19" i="11"/>
  <c r="X19" i="11"/>
  <c r="W19" i="11"/>
  <c r="Y18" i="11"/>
  <c r="X18" i="11"/>
  <c r="W18" i="11"/>
  <c r="Y17" i="11"/>
  <c r="X17" i="11"/>
  <c r="W17" i="11"/>
  <c r="Y16" i="11"/>
  <c r="X16" i="11"/>
  <c r="W16" i="11"/>
  <c r="Y15" i="11"/>
  <c r="X15" i="11"/>
  <c r="W15" i="11"/>
  <c r="Y14" i="11"/>
  <c r="X14" i="11"/>
  <c r="W14" i="11"/>
  <c r="Y13" i="11"/>
  <c r="X13" i="11"/>
  <c r="W13" i="11"/>
  <c r="Y12" i="11"/>
  <c r="X12" i="11"/>
  <c r="W12" i="11"/>
  <c r="Y11" i="11"/>
  <c r="X11" i="11"/>
  <c r="W11" i="11"/>
  <c r="Y10" i="11"/>
  <c r="X10" i="11"/>
  <c r="W10" i="11"/>
  <c r="Y9" i="11"/>
  <c r="X9" i="11"/>
  <c r="W9" i="11"/>
  <c r="Y8" i="11"/>
  <c r="X8" i="11"/>
  <c r="W8" i="11"/>
  <c r="Y7" i="11"/>
  <c r="X7" i="11"/>
  <c r="W7" i="11"/>
  <c r="Y6" i="11"/>
  <c r="X6" i="11"/>
  <c r="W6" i="11"/>
  <c r="Y5" i="11"/>
  <c r="X5" i="11"/>
  <c r="W5" i="11"/>
  <c r="Y4" i="11"/>
  <c r="X4" i="11"/>
  <c r="W4" i="11"/>
  <c r="Y3" i="11"/>
  <c r="X3" i="11"/>
  <c r="W3" i="11"/>
  <c r="Y21" i="7"/>
  <c r="X21" i="7"/>
  <c r="W21" i="7"/>
  <c r="Y20" i="7"/>
  <c r="X20" i="7"/>
  <c r="W20" i="7"/>
  <c r="Y19" i="7"/>
  <c r="X19" i="7"/>
  <c r="W19" i="7"/>
  <c r="Y18" i="7"/>
  <c r="X18" i="7"/>
  <c r="W18" i="7"/>
  <c r="Y17" i="7"/>
  <c r="X17" i="7"/>
  <c r="W17" i="7"/>
  <c r="Y16" i="7"/>
  <c r="X16" i="7"/>
  <c r="W16" i="7"/>
  <c r="Y15" i="7"/>
  <c r="X15" i="7"/>
  <c r="W15" i="7"/>
  <c r="Y14" i="7"/>
  <c r="X14" i="7"/>
  <c r="W14" i="7"/>
  <c r="Y13" i="7"/>
  <c r="X13" i="7"/>
  <c r="W13" i="7"/>
  <c r="Y12" i="7"/>
  <c r="X12" i="7"/>
  <c r="W12" i="7"/>
  <c r="Y11" i="7"/>
  <c r="X11" i="7"/>
  <c r="W11" i="7"/>
  <c r="Y10" i="7"/>
  <c r="X10" i="7"/>
  <c r="W10" i="7"/>
  <c r="Y9" i="7"/>
  <c r="X9" i="7"/>
  <c r="W9" i="7"/>
  <c r="Y8" i="7"/>
  <c r="X8" i="7"/>
  <c r="W8" i="7"/>
  <c r="Y7" i="7"/>
  <c r="X7" i="7"/>
  <c r="W7" i="7"/>
  <c r="Y6" i="7"/>
  <c r="X6" i="7"/>
  <c r="W6" i="7"/>
  <c r="Y5" i="7"/>
  <c r="X5" i="7"/>
  <c r="W5" i="7"/>
  <c r="Y4" i="7"/>
  <c r="X4" i="7"/>
  <c r="W4" i="7"/>
  <c r="Y3" i="7"/>
  <c r="X3" i="7"/>
  <c r="W3" i="7"/>
  <c r="Y20" i="6"/>
  <c r="X20" i="6"/>
  <c r="W20" i="6"/>
  <c r="Y19" i="6"/>
  <c r="X19" i="6"/>
  <c r="W19" i="6"/>
  <c r="Y18" i="6"/>
  <c r="X18" i="6"/>
  <c r="W18" i="6"/>
  <c r="Y17" i="6"/>
  <c r="X17" i="6"/>
  <c r="W17" i="6"/>
  <c r="Y16" i="6"/>
  <c r="X16" i="6"/>
  <c r="W16" i="6"/>
  <c r="Y15" i="6"/>
  <c r="X15" i="6"/>
  <c r="W15" i="6"/>
  <c r="Y14" i="6"/>
  <c r="X14" i="6"/>
  <c r="W14" i="6"/>
  <c r="Y13" i="6"/>
  <c r="X13" i="6"/>
  <c r="W13" i="6"/>
  <c r="Y12" i="6"/>
  <c r="X12" i="6"/>
  <c r="W12" i="6"/>
  <c r="Y11" i="6"/>
  <c r="X11" i="6"/>
  <c r="W11" i="6"/>
  <c r="Y10" i="6"/>
  <c r="X10" i="6"/>
  <c r="W10" i="6"/>
  <c r="Y9" i="6"/>
  <c r="X9" i="6"/>
  <c r="W9" i="6"/>
  <c r="Y8" i="6"/>
  <c r="X8" i="6"/>
  <c r="W8" i="6"/>
  <c r="Y7" i="6"/>
  <c r="X7" i="6"/>
  <c r="W7" i="6"/>
  <c r="Y6" i="6"/>
  <c r="X6" i="6"/>
  <c r="W6" i="6"/>
  <c r="Y5" i="6"/>
  <c r="X5" i="6"/>
  <c r="W5" i="6"/>
  <c r="Y4" i="6"/>
  <c r="X4" i="6"/>
  <c r="W4" i="6"/>
  <c r="Y3" i="6"/>
  <c r="X3" i="6"/>
  <c r="W3" i="6"/>
  <c r="Y13" i="5"/>
  <c r="X13" i="5"/>
  <c r="W13" i="5"/>
  <c r="Y12" i="5"/>
  <c r="X12" i="5"/>
  <c r="W12" i="5"/>
  <c r="Y11" i="5"/>
  <c r="X11" i="5"/>
  <c r="W11" i="5"/>
  <c r="Y10" i="5"/>
  <c r="X10" i="5"/>
  <c r="W10" i="5"/>
  <c r="Y9" i="5"/>
  <c r="X9" i="5"/>
  <c r="W9" i="5"/>
  <c r="Y8" i="5"/>
  <c r="X8" i="5"/>
  <c r="W8" i="5"/>
  <c r="Y7" i="5"/>
  <c r="X7" i="5"/>
  <c r="W7" i="5"/>
  <c r="Y6" i="5"/>
  <c r="X6" i="5"/>
  <c r="W6" i="5"/>
  <c r="Y5" i="5"/>
  <c r="X5" i="5"/>
  <c r="W5" i="5"/>
  <c r="Y4" i="5"/>
  <c r="X4" i="5"/>
  <c r="W4" i="5"/>
  <c r="Y3" i="5"/>
  <c r="X3" i="5"/>
  <c r="W3" i="5"/>
  <c r="Y6" i="4"/>
  <c r="Y5" i="4"/>
  <c r="Y4" i="4"/>
  <c r="Y3" i="4"/>
  <c r="Y6" i="1"/>
  <c r="X6" i="1"/>
  <c r="W6" i="1"/>
  <c r="Y5" i="1"/>
  <c r="X5" i="1"/>
  <c r="W5" i="1"/>
  <c r="Y4" i="1"/>
  <c r="X4" i="1"/>
  <c r="W4" i="1"/>
  <c r="Y3" i="1"/>
  <c r="X3" i="1"/>
  <c r="W3" i="1"/>
  <c r="X48" i="15"/>
  <c r="X3" i="15"/>
  <c r="X4" i="15"/>
  <c r="Y3" i="15"/>
  <c r="Y4" i="15"/>
  <c r="X5" i="15"/>
  <c r="Y5" i="15"/>
  <c r="X6" i="15"/>
  <c r="Y6" i="15"/>
  <c r="X7" i="15"/>
  <c r="Y7" i="15"/>
  <c r="X8" i="15"/>
  <c r="Y8" i="15"/>
  <c r="X9" i="15"/>
  <c r="Y9" i="15"/>
  <c r="X10" i="15"/>
  <c r="Y10" i="15"/>
  <c r="X11" i="15"/>
  <c r="Y11" i="15"/>
  <c r="X12" i="15"/>
  <c r="Y12" i="15"/>
  <c r="X13" i="15"/>
  <c r="Y13" i="15"/>
  <c r="X14" i="15"/>
  <c r="Y14" i="15"/>
  <c r="X15" i="15"/>
  <c r="Y15" i="15"/>
  <c r="X16" i="15"/>
  <c r="Y16" i="15"/>
  <c r="X17" i="15"/>
  <c r="Y17" i="15"/>
  <c r="X18" i="15"/>
  <c r="Y18" i="15"/>
  <c r="X19" i="15"/>
  <c r="Y19" i="15"/>
  <c r="X20" i="15"/>
  <c r="Y20" i="15"/>
  <c r="X21" i="15"/>
  <c r="Y21" i="15"/>
  <c r="X22" i="15"/>
  <c r="Y22" i="15"/>
  <c r="X23" i="15"/>
  <c r="Y23" i="15"/>
  <c r="X24" i="15"/>
  <c r="Y24" i="15"/>
  <c r="X25" i="15"/>
  <c r="Y25" i="15"/>
  <c r="X26" i="15"/>
  <c r="Y26" i="15"/>
  <c r="X27" i="15"/>
  <c r="Y27" i="15"/>
  <c r="X28" i="15"/>
  <c r="Y28" i="15"/>
  <c r="X29" i="15"/>
  <c r="Y29" i="15"/>
  <c r="X30" i="15"/>
  <c r="Y30" i="15"/>
  <c r="X31" i="15"/>
  <c r="Y31" i="15"/>
  <c r="X32" i="15"/>
  <c r="Y32" i="15"/>
  <c r="X33" i="15"/>
  <c r="Y33" i="15"/>
  <c r="X34" i="15"/>
  <c r="Y34" i="15"/>
  <c r="X35" i="15"/>
  <c r="Y35" i="15"/>
  <c r="X36" i="15"/>
  <c r="Y36" i="15"/>
  <c r="X37" i="15"/>
  <c r="Y37" i="15"/>
  <c r="X38" i="15"/>
  <c r="Y38" i="15"/>
  <c r="X39" i="15"/>
  <c r="Y39" i="15"/>
  <c r="X40" i="15"/>
  <c r="Y40" i="15"/>
  <c r="X41" i="15"/>
  <c r="Y41" i="15"/>
  <c r="X42" i="15"/>
  <c r="Y42" i="15"/>
  <c r="X43" i="15"/>
  <c r="Y43" i="15"/>
  <c r="X44" i="15"/>
  <c r="Y44" i="15"/>
  <c r="X45" i="15"/>
  <c r="Y45" i="15"/>
  <c r="X46" i="15"/>
  <c r="Y46" i="15"/>
  <c r="X47" i="15"/>
  <c r="Y47" i="15"/>
  <c r="Y48" i="15"/>
  <c r="W4" i="15"/>
  <c r="W5" i="15"/>
  <c r="W6" i="15"/>
  <c r="W7" i="15"/>
  <c r="W8" i="15"/>
  <c r="W9" i="15"/>
  <c r="W10" i="15"/>
  <c r="W11" i="15"/>
  <c r="W12" i="15"/>
  <c r="W13" i="15"/>
  <c r="W14" i="15"/>
  <c r="W15" i="15"/>
  <c r="W16" i="15"/>
  <c r="W17" i="15"/>
  <c r="W18" i="15"/>
  <c r="W19" i="15"/>
  <c r="W20" i="15"/>
  <c r="W21" i="15"/>
  <c r="W22" i="15"/>
  <c r="W23" i="15"/>
  <c r="W24" i="15"/>
  <c r="W25" i="15"/>
  <c r="W26" i="15"/>
  <c r="W27" i="15"/>
  <c r="W28" i="15"/>
  <c r="W29" i="15"/>
  <c r="W30" i="15"/>
  <c r="W31" i="15"/>
  <c r="W32" i="15"/>
  <c r="W33" i="15"/>
  <c r="W34" i="15"/>
  <c r="W35" i="15"/>
  <c r="W36" i="15"/>
  <c r="W37" i="15"/>
  <c r="W38" i="15"/>
  <c r="W39" i="15"/>
  <c r="W40" i="15"/>
  <c r="W41" i="15"/>
  <c r="W42" i="15"/>
  <c r="W43" i="15"/>
  <c r="W44" i="15"/>
  <c r="W45" i="15"/>
  <c r="W46" i="15"/>
  <c r="W47" i="15"/>
  <c r="W48" i="15"/>
  <c r="W3" i="15"/>
  <c r="E15" i="8"/>
  <c r="AD15" i="8"/>
  <c r="E14" i="8"/>
  <c r="E15" i="23"/>
  <c r="AE15" i="23"/>
  <c r="E16" i="23"/>
  <c r="AF16" i="23"/>
  <c r="E17" i="23"/>
  <c r="AE17" i="23"/>
  <c r="E18" i="23"/>
  <c r="AF18" i="23"/>
  <c r="E19" i="23"/>
  <c r="AE19" i="23"/>
  <c r="E20" i="23"/>
  <c r="AF20" i="23"/>
  <c r="E21" i="23"/>
  <c r="AE21" i="23"/>
  <c r="E22" i="23"/>
  <c r="AF22" i="23"/>
  <c r="E23" i="23"/>
  <c r="AE23" i="23"/>
  <c r="E24" i="23"/>
  <c r="AF24" i="23"/>
  <c r="E25" i="23"/>
  <c r="AE25" i="23"/>
  <c r="E26" i="23"/>
  <c r="AF26" i="23"/>
  <c r="E27" i="23"/>
  <c r="AE27" i="23"/>
  <c r="E28" i="23"/>
  <c r="AF28" i="23"/>
  <c r="E29" i="23"/>
  <c r="AE29" i="23"/>
  <c r="E30" i="23"/>
  <c r="AF30" i="23"/>
  <c r="E31" i="23"/>
  <c r="AE31" i="23"/>
  <c r="E32" i="23"/>
  <c r="AF32" i="23"/>
  <c r="E33" i="23"/>
  <c r="AE33" i="23"/>
  <c r="E34" i="23"/>
  <c r="AF34" i="23"/>
  <c r="E35" i="23"/>
  <c r="AE35" i="23"/>
  <c r="E36" i="23"/>
  <c r="AF36" i="23"/>
  <c r="E37" i="23"/>
  <c r="AE37" i="23"/>
  <c r="E38" i="23"/>
  <c r="AF38" i="23"/>
  <c r="E39" i="23"/>
  <c r="AE39" i="23"/>
  <c r="E40" i="23"/>
  <c r="AF40" i="23"/>
  <c r="E41" i="23"/>
  <c r="AE41" i="23"/>
  <c r="E42" i="23"/>
  <c r="AF42" i="23"/>
  <c r="E43" i="23"/>
  <c r="AE43" i="23"/>
  <c r="E44" i="23"/>
  <c r="AF44" i="23"/>
  <c r="E45" i="23"/>
  <c r="AE45" i="23"/>
  <c r="E46" i="23"/>
  <c r="AF46" i="23"/>
  <c r="E47" i="23"/>
  <c r="AE47" i="23"/>
  <c r="E48" i="23"/>
  <c r="AF48" i="23"/>
  <c r="E14" i="23"/>
  <c r="AD14" i="23"/>
  <c r="E15" i="24"/>
  <c r="AE15" i="24"/>
  <c r="E16" i="24"/>
  <c r="AD16" i="24"/>
  <c r="E17" i="24"/>
  <c r="AE17" i="24"/>
  <c r="E18" i="24"/>
  <c r="AF18" i="24"/>
  <c r="E19" i="24"/>
  <c r="AF19" i="24"/>
  <c r="E20" i="24"/>
  <c r="AE20" i="24"/>
  <c r="E21" i="24"/>
  <c r="AE21" i="24"/>
  <c r="E22" i="24"/>
  <c r="AF22" i="24"/>
  <c r="E23" i="24"/>
  <c r="E24" i="24"/>
  <c r="AF24" i="24"/>
  <c r="E25" i="24"/>
  <c r="AE25" i="24"/>
  <c r="E26" i="24"/>
  <c r="AF26" i="24"/>
  <c r="E27" i="24"/>
  <c r="AD27" i="24"/>
  <c r="E28" i="24"/>
  <c r="AE28" i="24"/>
  <c r="E29" i="24"/>
  <c r="AE29" i="24"/>
  <c r="E30" i="24"/>
  <c r="AF30" i="24"/>
  <c r="E31" i="24"/>
  <c r="AE31" i="24"/>
  <c r="E32" i="24"/>
  <c r="AD32" i="24"/>
  <c r="E33" i="24"/>
  <c r="AE33" i="24"/>
  <c r="E34" i="24"/>
  <c r="AF34" i="24"/>
  <c r="E35" i="24"/>
  <c r="AF35" i="24"/>
  <c r="E36" i="24"/>
  <c r="AE36" i="24"/>
  <c r="E37" i="24"/>
  <c r="AE37" i="24"/>
  <c r="E38" i="24"/>
  <c r="AF38" i="24"/>
  <c r="E39" i="24"/>
  <c r="E40" i="24"/>
  <c r="AF40" i="24"/>
  <c r="E41" i="24"/>
  <c r="AE41" i="24"/>
  <c r="E42" i="24"/>
  <c r="AF42" i="24"/>
  <c r="E43" i="24"/>
  <c r="AD43" i="24"/>
  <c r="E44" i="24"/>
  <c r="AE44" i="24"/>
  <c r="E45" i="24"/>
  <c r="AE45" i="24"/>
  <c r="E46" i="24"/>
  <c r="AF46" i="24"/>
  <c r="E47" i="24"/>
  <c r="AE47" i="24"/>
  <c r="E48" i="24"/>
  <c r="AD48" i="24"/>
  <c r="E49" i="24"/>
  <c r="AE49" i="24"/>
  <c r="E50" i="24"/>
  <c r="AF50" i="24"/>
  <c r="E51" i="24"/>
  <c r="AF51" i="24"/>
  <c r="E52" i="24"/>
  <c r="AE52" i="24"/>
  <c r="E14" i="24"/>
  <c r="AF14" i="24"/>
  <c r="E14" i="15"/>
  <c r="AF14" i="15"/>
  <c r="E15" i="15"/>
  <c r="AD15" i="15"/>
  <c r="E16" i="15"/>
  <c r="AF16" i="15"/>
  <c r="E17" i="15"/>
  <c r="AF17" i="15"/>
  <c r="E18" i="15"/>
  <c r="AF18" i="15"/>
  <c r="E19" i="15"/>
  <c r="AE19" i="15"/>
  <c r="E20" i="15"/>
  <c r="AE20" i="15"/>
  <c r="E21" i="15"/>
  <c r="AF21" i="15"/>
  <c r="E22" i="15"/>
  <c r="AF22" i="15"/>
  <c r="E23" i="15"/>
  <c r="E24" i="15"/>
  <c r="AF24" i="15"/>
  <c r="E25" i="15"/>
  <c r="AE25" i="15"/>
  <c r="E26" i="15"/>
  <c r="AF26" i="15"/>
  <c r="E27" i="15"/>
  <c r="AD27" i="15"/>
  <c r="E28" i="15"/>
  <c r="AE28" i="15"/>
  <c r="E29" i="15"/>
  <c r="AE29" i="15"/>
  <c r="E30" i="15"/>
  <c r="AF30" i="15"/>
  <c r="E31" i="15"/>
  <c r="AE31" i="15"/>
  <c r="E32" i="15"/>
  <c r="AD32" i="15"/>
  <c r="E33" i="15"/>
  <c r="AE33" i="15"/>
  <c r="E34" i="15"/>
  <c r="AF34" i="15"/>
  <c r="E35" i="15"/>
  <c r="AF35" i="15"/>
  <c r="E36" i="15"/>
  <c r="AE36" i="15"/>
  <c r="E37" i="15"/>
  <c r="AE37" i="15"/>
  <c r="E38" i="15"/>
  <c r="AF38" i="15"/>
  <c r="E39" i="15"/>
  <c r="E40" i="15"/>
  <c r="AF40" i="15"/>
  <c r="E41" i="15"/>
  <c r="AE41" i="15"/>
  <c r="E42" i="15"/>
  <c r="AF42" i="15"/>
  <c r="E43" i="15"/>
  <c r="AD43" i="15"/>
  <c r="E44" i="15"/>
  <c r="AE44" i="15"/>
  <c r="E45" i="15"/>
  <c r="AE45" i="15"/>
  <c r="E46" i="15"/>
  <c r="AF46" i="15"/>
  <c r="E47" i="15"/>
  <c r="AE47" i="15"/>
  <c r="E48" i="15"/>
  <c r="AD48" i="15"/>
  <c r="E14" i="17"/>
  <c r="AF14" i="17"/>
  <c r="E15" i="17"/>
  <c r="AE15" i="17"/>
  <c r="E16" i="17"/>
  <c r="AD16" i="17"/>
  <c r="E17" i="17"/>
  <c r="AE17" i="17"/>
  <c r="E18" i="17"/>
  <c r="AF18" i="17"/>
  <c r="E19" i="17"/>
  <c r="AE19" i="17"/>
  <c r="E20" i="17"/>
  <c r="AD20" i="17"/>
  <c r="E21" i="17"/>
  <c r="AE21" i="17"/>
  <c r="E22" i="17"/>
  <c r="AF22" i="17"/>
  <c r="E23" i="17"/>
  <c r="AE23" i="17"/>
  <c r="E24" i="17"/>
  <c r="AD24" i="17"/>
  <c r="E25" i="17"/>
  <c r="AE25" i="17"/>
  <c r="E26" i="17"/>
  <c r="AF26" i="17"/>
  <c r="E27" i="17"/>
  <c r="AE27" i="17"/>
  <c r="E28" i="17"/>
  <c r="AD28" i="17"/>
  <c r="E29" i="17"/>
  <c r="AE29" i="17"/>
  <c r="E30" i="17"/>
  <c r="AF30" i="17"/>
  <c r="E31" i="17"/>
  <c r="AE31" i="17"/>
  <c r="E32" i="17"/>
  <c r="AD32" i="17"/>
  <c r="E33" i="17"/>
  <c r="AE33" i="17"/>
  <c r="E34" i="17"/>
  <c r="AF34" i="17"/>
  <c r="E35" i="17"/>
  <c r="AE35" i="17"/>
  <c r="E36" i="17"/>
  <c r="AD36" i="17"/>
  <c r="E37" i="17"/>
  <c r="AE37" i="17"/>
  <c r="E38" i="17"/>
  <c r="AF38" i="17"/>
  <c r="E39" i="17"/>
  <c r="AE39" i="17"/>
  <c r="E40" i="17"/>
  <c r="AD40" i="17"/>
  <c r="E41" i="17"/>
  <c r="AE41" i="17"/>
  <c r="E42" i="17"/>
  <c r="AF42" i="17"/>
  <c r="E43" i="17"/>
  <c r="AE43" i="17"/>
  <c r="E44" i="17"/>
  <c r="AD44" i="17"/>
  <c r="E45" i="17"/>
  <c r="AE45" i="17"/>
  <c r="E46" i="17"/>
  <c r="AF46" i="17"/>
  <c r="E47" i="17"/>
  <c r="AE47" i="17"/>
  <c r="E48" i="17"/>
  <c r="AD48" i="17"/>
  <c r="E49" i="17"/>
  <c r="AE49" i="17"/>
  <c r="E41" i="18"/>
  <c r="AD41" i="18"/>
  <c r="E42" i="18"/>
  <c r="AE42" i="18"/>
  <c r="E43" i="18"/>
  <c r="AF43" i="18"/>
  <c r="E44" i="18"/>
  <c r="AE44" i="18"/>
  <c r="E45" i="18"/>
  <c r="AD45" i="18"/>
  <c r="E46" i="18"/>
  <c r="AE46" i="18"/>
  <c r="E47" i="18"/>
  <c r="AE47" i="18"/>
  <c r="E48" i="18"/>
  <c r="AD48" i="18"/>
  <c r="E49" i="18"/>
  <c r="AD49" i="18"/>
  <c r="E50" i="18"/>
  <c r="AE50" i="18"/>
  <c r="E51" i="18"/>
  <c r="AD51" i="18"/>
  <c r="E52" i="18"/>
  <c r="AE52" i="18"/>
  <c r="E53" i="18"/>
  <c r="AD53" i="18"/>
  <c r="E54" i="18"/>
  <c r="AE54" i="18"/>
  <c r="E55" i="18"/>
  <c r="E56" i="18"/>
  <c r="AF56" i="18"/>
  <c r="E40" i="18"/>
  <c r="AF40" i="18"/>
  <c r="E15" i="19"/>
  <c r="AD15" i="19"/>
  <c r="E16" i="19"/>
  <c r="AE16" i="19"/>
  <c r="E17" i="19"/>
  <c r="AD17" i="19"/>
  <c r="E18" i="19"/>
  <c r="AF18" i="19"/>
  <c r="E19" i="19"/>
  <c r="AD19" i="19"/>
  <c r="E20" i="19"/>
  <c r="AD20" i="19"/>
  <c r="E21" i="19"/>
  <c r="AE21" i="19"/>
  <c r="E22" i="19"/>
  <c r="AF22" i="19"/>
  <c r="E23" i="19"/>
  <c r="AD23" i="19"/>
  <c r="E24" i="19"/>
  <c r="E25" i="19"/>
  <c r="AF25" i="19"/>
  <c r="E26" i="19"/>
  <c r="AF26" i="19"/>
  <c r="E27" i="19"/>
  <c r="AD27" i="19"/>
  <c r="E28" i="19"/>
  <c r="AF28" i="19"/>
  <c r="E29" i="19"/>
  <c r="AE29" i="19"/>
  <c r="E30" i="19"/>
  <c r="AF30" i="19"/>
  <c r="E31" i="19"/>
  <c r="AD31" i="19"/>
  <c r="E32" i="19"/>
  <c r="AE32" i="19"/>
  <c r="E33" i="19"/>
  <c r="AD33" i="19"/>
  <c r="E34" i="19"/>
  <c r="AF34" i="19"/>
  <c r="E35" i="19"/>
  <c r="AD35" i="19"/>
  <c r="E36" i="19"/>
  <c r="AD36" i="19"/>
  <c r="E37" i="19"/>
  <c r="AE37" i="19"/>
  <c r="E38" i="19"/>
  <c r="AF38" i="19"/>
  <c r="E39" i="19"/>
  <c r="AD39" i="19"/>
  <c r="E40" i="19"/>
  <c r="E41" i="19"/>
  <c r="AF41" i="19"/>
  <c r="E42" i="19"/>
  <c r="AF42" i="19"/>
  <c r="E43" i="19"/>
  <c r="AD43" i="19"/>
  <c r="E44" i="19"/>
  <c r="AF44" i="19"/>
  <c r="E45" i="19"/>
  <c r="AE45" i="19"/>
  <c r="E46" i="19"/>
  <c r="AF46" i="19"/>
  <c r="E47" i="19"/>
  <c r="AD47" i="19"/>
  <c r="E48" i="19"/>
  <c r="AE48" i="19"/>
  <c r="E14" i="19"/>
  <c r="AE14" i="19"/>
  <c r="E15" i="20"/>
  <c r="AF15" i="20"/>
  <c r="E16" i="20"/>
  <c r="AE16" i="20"/>
  <c r="E17" i="20"/>
  <c r="AD17" i="20"/>
  <c r="E18" i="20"/>
  <c r="AE18" i="20"/>
  <c r="E19" i="20"/>
  <c r="AF19" i="20"/>
  <c r="E20" i="20"/>
  <c r="AE20" i="20"/>
  <c r="E21" i="20"/>
  <c r="AD21" i="20"/>
  <c r="E22" i="20"/>
  <c r="AE22" i="20"/>
  <c r="E23" i="20"/>
  <c r="AF23" i="20"/>
  <c r="E24" i="20"/>
  <c r="AE24" i="20"/>
  <c r="E25" i="20"/>
  <c r="AD25" i="20"/>
  <c r="E26" i="20"/>
  <c r="AE26" i="20"/>
  <c r="E27" i="20"/>
  <c r="AF27" i="20"/>
  <c r="E28" i="20"/>
  <c r="AE28" i="20"/>
  <c r="E29" i="20"/>
  <c r="AD29" i="20"/>
  <c r="E30" i="20"/>
  <c r="AE30" i="20"/>
  <c r="E31" i="20"/>
  <c r="AF31" i="20"/>
  <c r="E32" i="20"/>
  <c r="AE32" i="20"/>
  <c r="E33" i="20"/>
  <c r="AD33" i="20"/>
  <c r="E34" i="20"/>
  <c r="AE34" i="20"/>
  <c r="E35" i="20"/>
  <c r="AF35" i="20"/>
  <c r="E36" i="20"/>
  <c r="AE36" i="20"/>
  <c r="E37" i="20"/>
  <c r="AD37" i="20"/>
  <c r="E38" i="20"/>
  <c r="AE38" i="20"/>
  <c r="E39" i="20"/>
  <c r="AF39" i="20"/>
  <c r="E40" i="20"/>
  <c r="AE40" i="20"/>
  <c r="E41" i="20"/>
  <c r="AD41" i="20"/>
  <c r="E42" i="20"/>
  <c r="AE42" i="20"/>
  <c r="E43" i="20"/>
  <c r="AF43" i="20"/>
  <c r="E44" i="20"/>
  <c r="AE44" i="20"/>
  <c r="E45" i="20"/>
  <c r="AD45" i="20"/>
  <c r="E46" i="20"/>
  <c r="AE46" i="20"/>
  <c r="E47" i="20"/>
  <c r="AF47" i="20"/>
  <c r="E48" i="20"/>
  <c r="AE48" i="20"/>
  <c r="E49" i="20"/>
  <c r="AD49" i="20"/>
  <c r="E50" i="20"/>
  <c r="AE50" i="20"/>
  <c r="E51" i="20"/>
  <c r="AF51" i="20"/>
  <c r="E52" i="20"/>
  <c r="AE52" i="20"/>
  <c r="E14" i="20"/>
  <c r="AE14" i="20"/>
  <c r="E15" i="21"/>
  <c r="AD15" i="21"/>
  <c r="E16" i="21"/>
  <c r="AE16" i="21"/>
  <c r="E17" i="21"/>
  <c r="AF17" i="21"/>
  <c r="E18" i="21"/>
  <c r="AF18" i="21"/>
  <c r="E19" i="21"/>
  <c r="AE19" i="21"/>
  <c r="E20" i="21"/>
  <c r="AE20" i="21"/>
  <c r="E21" i="21"/>
  <c r="AF21" i="21"/>
  <c r="E22" i="21"/>
  <c r="E23" i="21"/>
  <c r="AF23" i="21"/>
  <c r="E24" i="21"/>
  <c r="AE24" i="21"/>
  <c r="E25" i="21"/>
  <c r="AF25" i="21"/>
  <c r="E26" i="21"/>
  <c r="AD26" i="21"/>
  <c r="E27" i="21"/>
  <c r="AE27" i="21"/>
  <c r="E28" i="21"/>
  <c r="AE28" i="21"/>
  <c r="E29" i="21"/>
  <c r="AF29" i="21"/>
  <c r="E30" i="21"/>
  <c r="AE30" i="21"/>
  <c r="E31" i="21"/>
  <c r="AD31" i="21"/>
  <c r="E32" i="21"/>
  <c r="AE32" i="21"/>
  <c r="E33" i="21"/>
  <c r="AF33" i="21"/>
  <c r="E34" i="21"/>
  <c r="AF34" i="21"/>
  <c r="E35" i="21"/>
  <c r="AE35" i="21"/>
  <c r="E36" i="21"/>
  <c r="AE36" i="21"/>
  <c r="E37" i="21"/>
  <c r="AF37" i="21"/>
  <c r="E38" i="21"/>
  <c r="E39" i="21"/>
  <c r="AF39" i="21"/>
  <c r="E40" i="21"/>
  <c r="AE40" i="21"/>
  <c r="E41" i="21"/>
  <c r="AF41" i="21"/>
  <c r="E42" i="21"/>
  <c r="AD42" i="21"/>
  <c r="E43" i="21"/>
  <c r="AE43" i="21"/>
  <c r="E44" i="21"/>
  <c r="AE44" i="21"/>
  <c r="E45" i="21"/>
  <c r="AF45" i="21"/>
  <c r="E46" i="21"/>
  <c r="AE46" i="21"/>
  <c r="E47" i="21"/>
  <c r="AD47" i="21"/>
  <c r="E48" i="21"/>
  <c r="AE48" i="21"/>
  <c r="E14" i="21"/>
  <c r="AE14" i="21"/>
  <c r="E15" i="22"/>
  <c r="AD15" i="22"/>
  <c r="E16" i="22"/>
  <c r="AE16" i="22"/>
  <c r="E17" i="22"/>
  <c r="AD17" i="22"/>
  <c r="E18" i="22"/>
  <c r="AE18" i="22"/>
  <c r="E19" i="22"/>
  <c r="E20" i="22"/>
  <c r="AF20" i="22"/>
  <c r="E21" i="22"/>
  <c r="AD21" i="22"/>
  <c r="E22" i="22"/>
  <c r="AE22" i="22"/>
  <c r="E23" i="22"/>
  <c r="AF23" i="22"/>
  <c r="E24" i="22"/>
  <c r="AE24" i="22"/>
  <c r="E25" i="22"/>
  <c r="AD25" i="22"/>
  <c r="E26" i="22"/>
  <c r="AE26" i="22"/>
  <c r="E27" i="22"/>
  <c r="AE27" i="22"/>
  <c r="E28" i="22"/>
  <c r="AD28" i="22"/>
  <c r="E29" i="22"/>
  <c r="AD29" i="22"/>
  <c r="E30" i="22"/>
  <c r="AE30" i="22"/>
  <c r="E31" i="22"/>
  <c r="AD31" i="22"/>
  <c r="E32" i="22"/>
  <c r="AE32" i="22"/>
  <c r="E33" i="22"/>
  <c r="AD33" i="22"/>
  <c r="E34" i="22"/>
  <c r="AE34" i="22"/>
  <c r="E35" i="22"/>
  <c r="E36" i="22"/>
  <c r="AE36" i="22"/>
  <c r="E37" i="22"/>
  <c r="AE37" i="22"/>
  <c r="E38" i="22"/>
  <c r="AF38" i="22"/>
  <c r="E39" i="22"/>
  <c r="AE39" i="22"/>
  <c r="E40" i="22"/>
  <c r="AD40" i="22"/>
  <c r="E41" i="22"/>
  <c r="AE41" i="22"/>
  <c r="E42" i="22"/>
  <c r="AF42" i="22"/>
  <c r="E43" i="22"/>
  <c r="AF43" i="22"/>
  <c r="E44" i="22"/>
  <c r="AE44" i="22"/>
  <c r="E45" i="22"/>
  <c r="AE45" i="22"/>
  <c r="E46" i="22"/>
  <c r="AF46" i="22"/>
  <c r="E47" i="22"/>
  <c r="E48" i="22"/>
  <c r="AF48" i="22"/>
  <c r="E14" i="22"/>
  <c r="AE14" i="22"/>
  <c r="K52" i="20"/>
  <c r="AN52" i="20"/>
  <c r="K51" i="20"/>
  <c r="AN51" i="20"/>
  <c r="K50" i="20"/>
  <c r="AN50" i="20"/>
  <c r="K49" i="20"/>
  <c r="AN49" i="20"/>
  <c r="K48" i="20"/>
  <c r="AN48" i="20"/>
  <c r="K47" i="20"/>
  <c r="AN47" i="20"/>
  <c r="K46" i="20"/>
  <c r="AN46" i="20"/>
  <c r="K45" i="20"/>
  <c r="AN45" i="20"/>
  <c r="K44" i="20"/>
  <c r="AN44" i="20"/>
  <c r="K56" i="18"/>
  <c r="AN56" i="18"/>
  <c r="K55" i="18"/>
  <c r="AN55" i="18"/>
  <c r="K54" i="18"/>
  <c r="AN54" i="18"/>
  <c r="K53" i="18"/>
  <c r="AN53" i="18"/>
  <c r="K52" i="18"/>
  <c r="AN52" i="18"/>
  <c r="K51" i="18"/>
  <c r="AN51" i="18"/>
  <c r="K50" i="18"/>
  <c r="AN50" i="18"/>
  <c r="K49" i="18"/>
  <c r="AN49" i="18"/>
  <c r="K48" i="18"/>
  <c r="AN48" i="18"/>
  <c r="K48" i="16"/>
  <c r="AN48" i="16"/>
  <c r="K47" i="16"/>
  <c r="AN47" i="16"/>
  <c r="K46" i="16"/>
  <c r="AN46" i="16"/>
  <c r="K45" i="16"/>
  <c r="AN45" i="16"/>
  <c r="K44" i="16"/>
  <c r="AN44" i="16"/>
  <c r="K43" i="16"/>
  <c r="AN43" i="16"/>
  <c r="K42" i="16"/>
  <c r="AN42" i="16"/>
  <c r="K41" i="16"/>
  <c r="AN41" i="16"/>
  <c r="K40" i="16"/>
  <c r="AN40" i="16"/>
  <c r="K39" i="16"/>
  <c r="AN39" i="16"/>
  <c r="K38" i="16"/>
  <c r="AN38" i="16"/>
  <c r="K37" i="16"/>
  <c r="AN37" i="16"/>
  <c r="K36" i="16"/>
  <c r="AN36" i="16"/>
  <c r="K35" i="16"/>
  <c r="AN35" i="16"/>
  <c r="K34" i="16"/>
  <c r="AN34" i="16"/>
  <c r="K33" i="16"/>
  <c r="AN33" i="16"/>
  <c r="K32" i="16"/>
  <c r="AN32" i="16"/>
  <c r="K31" i="16"/>
  <c r="AN31" i="16"/>
  <c r="K30" i="16"/>
  <c r="AN30" i="16"/>
  <c r="K29" i="16"/>
  <c r="AN29" i="16"/>
  <c r="K28" i="16"/>
  <c r="AN28" i="16"/>
  <c r="K27" i="16"/>
  <c r="AN27" i="16"/>
  <c r="K26" i="16"/>
  <c r="AN26" i="16"/>
  <c r="K25" i="16"/>
  <c r="AN25" i="16"/>
  <c r="K24" i="16"/>
  <c r="AN24" i="16"/>
  <c r="K23" i="16"/>
  <c r="AN23" i="16"/>
  <c r="K48" i="15"/>
  <c r="AN48" i="15"/>
  <c r="K47" i="15"/>
  <c r="AN47" i="15"/>
  <c r="K46" i="15"/>
  <c r="AN46" i="15"/>
  <c r="K45" i="15"/>
  <c r="AN45" i="15"/>
  <c r="K44" i="15"/>
  <c r="AN44" i="15"/>
  <c r="K43" i="15"/>
  <c r="AN43" i="15"/>
  <c r="K42" i="15"/>
  <c r="AN42" i="15"/>
  <c r="K41" i="15"/>
  <c r="AN41" i="15"/>
  <c r="K40" i="15"/>
  <c r="AN40" i="15"/>
  <c r="K39" i="15"/>
  <c r="AN39" i="15"/>
  <c r="K38" i="15"/>
  <c r="AN38" i="15"/>
  <c r="K37" i="15"/>
  <c r="AN37" i="15"/>
  <c r="K36" i="15"/>
  <c r="AN36" i="15"/>
  <c r="K35" i="15"/>
  <c r="AN35" i="15"/>
  <c r="K34" i="15"/>
  <c r="AN34" i="15"/>
  <c r="K33" i="15"/>
  <c r="AN33" i="15"/>
  <c r="K32" i="15"/>
  <c r="AN32" i="15"/>
  <c r="K31" i="15"/>
  <c r="AN31" i="15"/>
  <c r="K30" i="15"/>
  <c r="AN30" i="15"/>
  <c r="K29" i="15"/>
  <c r="AN29" i="15"/>
  <c r="K28" i="15"/>
  <c r="AN28" i="15"/>
  <c r="K27" i="15"/>
  <c r="AN27" i="15"/>
  <c r="K26" i="15"/>
  <c r="AN26" i="15"/>
  <c r="K25" i="15"/>
  <c r="AN25" i="15"/>
  <c r="K24" i="15"/>
  <c r="AN24" i="15"/>
  <c r="K23" i="15"/>
  <c r="AN23" i="15"/>
  <c r="K48" i="14"/>
  <c r="AN48" i="14"/>
  <c r="K47" i="14"/>
  <c r="AN47" i="14"/>
  <c r="K46" i="14"/>
  <c r="AN46" i="14"/>
  <c r="K45" i="14"/>
  <c r="AN45" i="14"/>
  <c r="K44" i="14"/>
  <c r="AN44" i="14"/>
  <c r="K43" i="14"/>
  <c r="AN43" i="14"/>
  <c r="K42" i="14"/>
  <c r="AN42" i="14"/>
  <c r="K41" i="14"/>
  <c r="AN41" i="14"/>
  <c r="K40" i="14"/>
  <c r="AN40" i="14"/>
  <c r="K39" i="14"/>
  <c r="AN39" i="14"/>
  <c r="K38" i="14"/>
  <c r="AN38" i="14"/>
  <c r="K37" i="14"/>
  <c r="AN37" i="14"/>
  <c r="K36" i="14"/>
  <c r="AN36" i="14"/>
  <c r="K35" i="14"/>
  <c r="AN35" i="14"/>
  <c r="K34" i="14"/>
  <c r="AN34" i="14"/>
  <c r="K33" i="14"/>
  <c r="AN33" i="14"/>
  <c r="K32" i="14"/>
  <c r="AN32" i="14"/>
  <c r="K31" i="14"/>
  <c r="AN31" i="14"/>
  <c r="K30" i="14"/>
  <c r="AN30" i="14"/>
  <c r="K29" i="14"/>
  <c r="AN29" i="14"/>
  <c r="K28" i="14"/>
  <c r="AN28" i="14"/>
  <c r="K27" i="14"/>
  <c r="AN27" i="14"/>
  <c r="K26" i="14"/>
  <c r="AN26" i="14"/>
  <c r="K25" i="14"/>
  <c r="AN25" i="14"/>
  <c r="K24" i="14"/>
  <c r="AN24" i="14"/>
  <c r="K23" i="14"/>
  <c r="AN23" i="14"/>
  <c r="K48" i="11"/>
  <c r="AN48" i="11"/>
  <c r="E15" i="16"/>
  <c r="AE15" i="16"/>
  <c r="E16" i="16"/>
  <c r="E17" i="16"/>
  <c r="AF17" i="16"/>
  <c r="E18" i="16"/>
  <c r="AD18" i="16"/>
  <c r="E19" i="16"/>
  <c r="AF19" i="16"/>
  <c r="E20" i="16"/>
  <c r="E21" i="16"/>
  <c r="AF21" i="16"/>
  <c r="E22" i="16"/>
  <c r="AD22" i="16"/>
  <c r="E23" i="16"/>
  <c r="AE23" i="16"/>
  <c r="E24" i="16"/>
  <c r="E25" i="16"/>
  <c r="AF25" i="16"/>
  <c r="E26" i="16"/>
  <c r="AD26" i="16"/>
  <c r="E27" i="16"/>
  <c r="AD27" i="16"/>
  <c r="E28" i="16"/>
  <c r="E29" i="16"/>
  <c r="AF29" i="16"/>
  <c r="E30" i="16"/>
  <c r="AD30" i="16"/>
  <c r="E31" i="16"/>
  <c r="AE31" i="16"/>
  <c r="E32" i="16"/>
  <c r="E33" i="16"/>
  <c r="AF33" i="16"/>
  <c r="E34" i="16"/>
  <c r="AD34" i="16"/>
  <c r="E35" i="16"/>
  <c r="AF35" i="16"/>
  <c r="E36" i="16"/>
  <c r="E37" i="16"/>
  <c r="AF37" i="16"/>
  <c r="E38" i="16"/>
  <c r="AD38" i="16"/>
  <c r="E39" i="16"/>
  <c r="AE39" i="16"/>
  <c r="E40" i="16"/>
  <c r="E41" i="16"/>
  <c r="AF41" i="16"/>
  <c r="E42" i="16"/>
  <c r="AD42" i="16"/>
  <c r="E43" i="16"/>
  <c r="AD43" i="16"/>
  <c r="E44" i="16"/>
  <c r="E45" i="16"/>
  <c r="AF45" i="16"/>
  <c r="E46" i="16"/>
  <c r="AD46" i="16"/>
  <c r="E47" i="16"/>
  <c r="AE47" i="16"/>
  <c r="E48" i="16"/>
  <c r="E14" i="16"/>
  <c r="AD14" i="16"/>
  <c r="AF68" i="26"/>
  <c r="AE68" i="26"/>
  <c r="AC68" i="26"/>
  <c r="AF48" i="26"/>
  <c r="AE48" i="26"/>
  <c r="AE47" i="26"/>
  <c r="AD47" i="26"/>
  <c r="AD46" i="26"/>
  <c r="AF45" i="26"/>
  <c r="AF44" i="26"/>
  <c r="AE44" i="26"/>
  <c r="AE43" i="26"/>
  <c r="AD43" i="26"/>
  <c r="AD42" i="26"/>
  <c r="AF41" i="26"/>
  <c r="AF40" i="26"/>
  <c r="AE40" i="26"/>
  <c r="AE39" i="26"/>
  <c r="AD39" i="26"/>
  <c r="AD38" i="26"/>
  <c r="AF37" i="26"/>
  <c r="AF36" i="26"/>
  <c r="AE36" i="26"/>
  <c r="AE35" i="26"/>
  <c r="AD35" i="26"/>
  <c r="AD34" i="26"/>
  <c r="AF33" i="26"/>
  <c r="AF32" i="26"/>
  <c r="AE32" i="26"/>
  <c r="AE31" i="26"/>
  <c r="AD31" i="26"/>
  <c r="AD30" i="26"/>
  <c r="AF29" i="26"/>
  <c r="AF28" i="26"/>
  <c r="AE28" i="26"/>
  <c r="AE27" i="26"/>
  <c r="AD27" i="26"/>
  <c r="AD26" i="26"/>
  <c r="AF25" i="26"/>
  <c r="AF24" i="26"/>
  <c r="AE24" i="26"/>
  <c r="AE23" i="26"/>
  <c r="AD23" i="26"/>
  <c r="AD22" i="26"/>
  <c r="AC22" i="26"/>
  <c r="AB22" i="26"/>
  <c r="AA22" i="26"/>
  <c r="Z22" i="26"/>
  <c r="AF21" i="26"/>
  <c r="AC21" i="26"/>
  <c r="AB21" i="26"/>
  <c r="AA21" i="26"/>
  <c r="Z21" i="26"/>
  <c r="AF20" i="26"/>
  <c r="AE20" i="26"/>
  <c r="AC20" i="26"/>
  <c r="AB20" i="26"/>
  <c r="AA20" i="26"/>
  <c r="Z20" i="26"/>
  <c r="AE19" i="26"/>
  <c r="AD19" i="26"/>
  <c r="AC19" i="26"/>
  <c r="AB19" i="26"/>
  <c r="AA19" i="26"/>
  <c r="Z19" i="26"/>
  <c r="AD18" i="26"/>
  <c r="AC18" i="26"/>
  <c r="AB18" i="26"/>
  <c r="AA18" i="26"/>
  <c r="Z18" i="26"/>
  <c r="AF17" i="26"/>
  <c r="AC17" i="26"/>
  <c r="AB17" i="26"/>
  <c r="AA17" i="26"/>
  <c r="Z17" i="26"/>
  <c r="AF16" i="26"/>
  <c r="AE16" i="26"/>
  <c r="AC16" i="26"/>
  <c r="AB16" i="26"/>
  <c r="AA16" i="26"/>
  <c r="Z16" i="26"/>
  <c r="AE15" i="26"/>
  <c r="AD15" i="26"/>
  <c r="AC15" i="26"/>
  <c r="AB15" i="26"/>
  <c r="AA15" i="26"/>
  <c r="Z15" i="26"/>
  <c r="AD14" i="26"/>
  <c r="AC14" i="26"/>
  <c r="AB14" i="26"/>
  <c r="AA14" i="26"/>
  <c r="Z14" i="26"/>
  <c r="AF13" i="26"/>
  <c r="AE13" i="26"/>
  <c r="AD13" i="26"/>
  <c r="AC13" i="26"/>
  <c r="AB13" i="26"/>
  <c r="AA13" i="26"/>
  <c r="Z13" i="26"/>
  <c r="AF12" i="26"/>
  <c r="AE12" i="26"/>
  <c r="AD12" i="26"/>
  <c r="AC12" i="26"/>
  <c r="AB12" i="26"/>
  <c r="AA12" i="26"/>
  <c r="Z12" i="26"/>
  <c r="AF11" i="26"/>
  <c r="AE11" i="26"/>
  <c r="AD11" i="26"/>
  <c r="AC11" i="26"/>
  <c r="AB11" i="26"/>
  <c r="AA11" i="26"/>
  <c r="Z11" i="26"/>
  <c r="AF10" i="26"/>
  <c r="AE10" i="26"/>
  <c r="AD10" i="26"/>
  <c r="AC10" i="26"/>
  <c r="AB10" i="26"/>
  <c r="AA10" i="26"/>
  <c r="Z10" i="26"/>
  <c r="AF9" i="26"/>
  <c r="AE9" i="26"/>
  <c r="AD9" i="26"/>
  <c r="AC9" i="26"/>
  <c r="AB9" i="26"/>
  <c r="AA9" i="26"/>
  <c r="Z9" i="26"/>
  <c r="AF8" i="26"/>
  <c r="AE8" i="26"/>
  <c r="AD8" i="26"/>
  <c r="AC8" i="26"/>
  <c r="AB8" i="26"/>
  <c r="AA8" i="26"/>
  <c r="Z8" i="26"/>
  <c r="AF7" i="26"/>
  <c r="AE7" i="26"/>
  <c r="AD7" i="26"/>
  <c r="AC7" i="26"/>
  <c r="AB7" i="26"/>
  <c r="AA7" i="26"/>
  <c r="Z7" i="26"/>
  <c r="AF6" i="26"/>
  <c r="AE6" i="26"/>
  <c r="AD6" i="26"/>
  <c r="AC6" i="26"/>
  <c r="AB6" i="26"/>
  <c r="AA6" i="26"/>
  <c r="Z6" i="26"/>
  <c r="AF5" i="26"/>
  <c r="AE5" i="26"/>
  <c r="AD5" i="26"/>
  <c r="AC5" i="26"/>
  <c r="AB5" i="26"/>
  <c r="AA5" i="26"/>
  <c r="Z5" i="26"/>
  <c r="AF4" i="26"/>
  <c r="AE4" i="26"/>
  <c r="AD4" i="26"/>
  <c r="AC4" i="26"/>
  <c r="AB4" i="26"/>
  <c r="AA4" i="26"/>
  <c r="Z4" i="26"/>
  <c r="AF3" i="26"/>
  <c r="AE3" i="26"/>
  <c r="AD3" i="26"/>
  <c r="AC3" i="26"/>
  <c r="AB3" i="26"/>
  <c r="AA3" i="26"/>
  <c r="Z3" i="26"/>
  <c r="AF68" i="25"/>
  <c r="AC68" i="25"/>
  <c r="AF56" i="25"/>
  <c r="AD56" i="25"/>
  <c r="AF54" i="25"/>
  <c r="AD54" i="25"/>
  <c r="AF52" i="25"/>
  <c r="AD52" i="25"/>
  <c r="AF50" i="25"/>
  <c r="AD50" i="25"/>
  <c r="AF48" i="25"/>
  <c r="AD48" i="25"/>
  <c r="AF46" i="25"/>
  <c r="AD46" i="25"/>
  <c r="AF44" i="25"/>
  <c r="AD44" i="25"/>
  <c r="AF42" i="25"/>
  <c r="AD42" i="25"/>
  <c r="AF40" i="25"/>
  <c r="AD40" i="25"/>
  <c r="AF38" i="25"/>
  <c r="AD38" i="25"/>
  <c r="AF36" i="25"/>
  <c r="AD36" i="25"/>
  <c r="AF34" i="25"/>
  <c r="AD34" i="25"/>
  <c r="AF32" i="25"/>
  <c r="AD32" i="25"/>
  <c r="AF30" i="25"/>
  <c r="AD30" i="25"/>
  <c r="AF28" i="25"/>
  <c r="AD28" i="25"/>
  <c r="AF26" i="25"/>
  <c r="AD26" i="25"/>
  <c r="AF24" i="25"/>
  <c r="AD24" i="25"/>
  <c r="AF22" i="25"/>
  <c r="AD22" i="25"/>
  <c r="AC22" i="25"/>
  <c r="AB22" i="25"/>
  <c r="AA22" i="25"/>
  <c r="Z22" i="25"/>
  <c r="AC21" i="25"/>
  <c r="AB21" i="25"/>
  <c r="AA21" i="25"/>
  <c r="Z21" i="25"/>
  <c r="AF20" i="25"/>
  <c r="AD20" i="25"/>
  <c r="AC20" i="25"/>
  <c r="AB20" i="25"/>
  <c r="AA20" i="25"/>
  <c r="Z20" i="25"/>
  <c r="AC19" i="25"/>
  <c r="AB19" i="25"/>
  <c r="AA19" i="25"/>
  <c r="Z19" i="25"/>
  <c r="AF18" i="25"/>
  <c r="AD18" i="25"/>
  <c r="AC18" i="25"/>
  <c r="AB18" i="25"/>
  <c r="AA18" i="25"/>
  <c r="Z18" i="25"/>
  <c r="AC17" i="25"/>
  <c r="AB17" i="25"/>
  <c r="AA17" i="25"/>
  <c r="Z17" i="25"/>
  <c r="AF16" i="25"/>
  <c r="AD16" i="25"/>
  <c r="AC16" i="25"/>
  <c r="AB16" i="25"/>
  <c r="AA16" i="25"/>
  <c r="Z16" i="25"/>
  <c r="AC15" i="25"/>
  <c r="AB15" i="25"/>
  <c r="AA15" i="25"/>
  <c r="Z15" i="25"/>
  <c r="AF14" i="25"/>
  <c r="AD14" i="25"/>
  <c r="AC14" i="25"/>
  <c r="AB14" i="25"/>
  <c r="AA14" i="25"/>
  <c r="Z14" i="25"/>
  <c r="AC13" i="25"/>
  <c r="AB13" i="25"/>
  <c r="AA13" i="25"/>
  <c r="Z13" i="25"/>
  <c r="AF12" i="25"/>
  <c r="AD12" i="25"/>
  <c r="AC12" i="25"/>
  <c r="AB12" i="25"/>
  <c r="AA12" i="25"/>
  <c r="Z12" i="25"/>
  <c r="AC11" i="25"/>
  <c r="AB11" i="25"/>
  <c r="AA11" i="25"/>
  <c r="Z11" i="25"/>
  <c r="AF10" i="25"/>
  <c r="AD10" i="25"/>
  <c r="AC10" i="25"/>
  <c r="AB10" i="25"/>
  <c r="AA10" i="25"/>
  <c r="Z10" i="25"/>
  <c r="AC9" i="25"/>
  <c r="AB9" i="25"/>
  <c r="AA9" i="25"/>
  <c r="Z9" i="25"/>
  <c r="AF8" i="25"/>
  <c r="AD8" i="25"/>
  <c r="AC8" i="25"/>
  <c r="AB8" i="25"/>
  <c r="AA8" i="25"/>
  <c r="Z8" i="25"/>
  <c r="AC7" i="25"/>
  <c r="AB7" i="25"/>
  <c r="AA7" i="25"/>
  <c r="Z7" i="25"/>
  <c r="AF6" i="25"/>
  <c r="AD6" i="25"/>
  <c r="AC6" i="25"/>
  <c r="AB6" i="25"/>
  <c r="AA6" i="25"/>
  <c r="Z6" i="25"/>
  <c r="AC5" i="25"/>
  <c r="AB5" i="25"/>
  <c r="AA5" i="25"/>
  <c r="Z5" i="25"/>
  <c r="AF4" i="25"/>
  <c r="AD4" i="25"/>
  <c r="AC4" i="25"/>
  <c r="AB4" i="25"/>
  <c r="AA4" i="25"/>
  <c r="Z4" i="25"/>
  <c r="AF3" i="25"/>
  <c r="AD3" i="25"/>
  <c r="AC3" i="25"/>
  <c r="AB3" i="25"/>
  <c r="AA3" i="25"/>
  <c r="Z3" i="25"/>
  <c r="AF68" i="24"/>
  <c r="AE68" i="24"/>
  <c r="AD68" i="24"/>
  <c r="AC68" i="24"/>
  <c r="AD52" i="24"/>
  <c r="AE51" i="24"/>
  <c r="AD51" i="24"/>
  <c r="AF49" i="24"/>
  <c r="AF47" i="24"/>
  <c r="AD47" i="24"/>
  <c r="AF45" i="24"/>
  <c r="AF44" i="24"/>
  <c r="AF43" i="24"/>
  <c r="AE43" i="24"/>
  <c r="AC43" i="24"/>
  <c r="AB43" i="24"/>
  <c r="AA43" i="24"/>
  <c r="Z43" i="24"/>
  <c r="AC42" i="24"/>
  <c r="AB42" i="24"/>
  <c r="AA42" i="24"/>
  <c r="Z42" i="24"/>
  <c r="AF41" i="24"/>
  <c r="AC41" i="24"/>
  <c r="AB41" i="24"/>
  <c r="AA41" i="24"/>
  <c r="Z41" i="24"/>
  <c r="AE40" i="24"/>
  <c r="AC40" i="24"/>
  <c r="AB40" i="24"/>
  <c r="AA40" i="24"/>
  <c r="Z40" i="24"/>
  <c r="AF39" i="24"/>
  <c r="AE39" i="24"/>
  <c r="AD39" i="24"/>
  <c r="AC39" i="24"/>
  <c r="AB39" i="24"/>
  <c r="AA39" i="24"/>
  <c r="Z39" i="24"/>
  <c r="AC38" i="24"/>
  <c r="AB38" i="24"/>
  <c r="AA38" i="24"/>
  <c r="Z38" i="24"/>
  <c r="AF37" i="24"/>
  <c r="AC37" i="24"/>
  <c r="AB37" i="24"/>
  <c r="AA37" i="24"/>
  <c r="Z37" i="24"/>
  <c r="AD36" i="24"/>
  <c r="AC36" i="24"/>
  <c r="AB36" i="24"/>
  <c r="AA36" i="24"/>
  <c r="Z36" i="24"/>
  <c r="AE35" i="24"/>
  <c r="AD35" i="24"/>
  <c r="AC35" i="24"/>
  <c r="AB35" i="24"/>
  <c r="AA35" i="24"/>
  <c r="Z35" i="24"/>
  <c r="AC34" i="24"/>
  <c r="AB34" i="24"/>
  <c r="AA34" i="24"/>
  <c r="Z34" i="24"/>
  <c r="AF33" i="24"/>
  <c r="AC33" i="24"/>
  <c r="AB33" i="24"/>
  <c r="AA33" i="24"/>
  <c r="Z33" i="24"/>
  <c r="AC32" i="24"/>
  <c r="AB32" i="24"/>
  <c r="AA32" i="24"/>
  <c r="Z32" i="24"/>
  <c r="AF31" i="24"/>
  <c r="AD31" i="24"/>
  <c r="AC31" i="24"/>
  <c r="AB31" i="24"/>
  <c r="AA31" i="24"/>
  <c r="Z31" i="24"/>
  <c r="AC30" i="24"/>
  <c r="AB30" i="24"/>
  <c r="AA30" i="24"/>
  <c r="Z30" i="24"/>
  <c r="AF29" i="24"/>
  <c r="AC29" i="24"/>
  <c r="AB29" i="24"/>
  <c r="AA29" i="24"/>
  <c r="Z29" i="24"/>
  <c r="AF28" i="24"/>
  <c r="AC28" i="24"/>
  <c r="AB28" i="24"/>
  <c r="AA28" i="24"/>
  <c r="Z28" i="24"/>
  <c r="AF27" i="24"/>
  <c r="AE27" i="24"/>
  <c r="AC27" i="24"/>
  <c r="AB27" i="24"/>
  <c r="AA27" i="24"/>
  <c r="Z27" i="24"/>
  <c r="AC26" i="24"/>
  <c r="AB26" i="24"/>
  <c r="AA26" i="24"/>
  <c r="Z26" i="24"/>
  <c r="AF25" i="24"/>
  <c r="AC25" i="24"/>
  <c r="AB25" i="24"/>
  <c r="AA25" i="24"/>
  <c r="Z25" i="24"/>
  <c r="AE24" i="24"/>
  <c r="AC24" i="24"/>
  <c r="AB24" i="24"/>
  <c r="AA24" i="24"/>
  <c r="Z24" i="24"/>
  <c r="AF23" i="24"/>
  <c r="AE23" i="24"/>
  <c r="AD23" i="24"/>
  <c r="AC23" i="24"/>
  <c r="AB23" i="24"/>
  <c r="AA23" i="24"/>
  <c r="Z23" i="24"/>
  <c r="AC22" i="24"/>
  <c r="AB22" i="24"/>
  <c r="AA22" i="24"/>
  <c r="Z22" i="24"/>
  <c r="AF21" i="24"/>
  <c r="AC21" i="24"/>
  <c r="AB21" i="24"/>
  <c r="AA21" i="24"/>
  <c r="Z21" i="24"/>
  <c r="AD20" i="24"/>
  <c r="AC20" i="24"/>
  <c r="AB20" i="24"/>
  <c r="AA20" i="24"/>
  <c r="Z20" i="24"/>
  <c r="AE19" i="24"/>
  <c r="AD19" i="24"/>
  <c r="AC19" i="24"/>
  <c r="AB19" i="24"/>
  <c r="AA19" i="24"/>
  <c r="Z19" i="24"/>
  <c r="AC18" i="24"/>
  <c r="AB18" i="24"/>
  <c r="AA18" i="24"/>
  <c r="Z18" i="24"/>
  <c r="AF17" i="24"/>
  <c r="AC17" i="24"/>
  <c r="AB17" i="24"/>
  <c r="AA17" i="24"/>
  <c r="Z17" i="24"/>
  <c r="AC16" i="24"/>
  <c r="AB16" i="24"/>
  <c r="AA16" i="24"/>
  <c r="Z16" i="24"/>
  <c r="AF15" i="24"/>
  <c r="AD15" i="24"/>
  <c r="AC15" i="24"/>
  <c r="AB15" i="24"/>
  <c r="AA15" i="24"/>
  <c r="Z15" i="24"/>
  <c r="AD14" i="24"/>
  <c r="AC14" i="24"/>
  <c r="AB14" i="24"/>
  <c r="AA14" i="24"/>
  <c r="Z14" i="24"/>
  <c r="AF13" i="24"/>
  <c r="AE13" i="24"/>
  <c r="AD13" i="24"/>
  <c r="AC13" i="24"/>
  <c r="AB13" i="24"/>
  <c r="AA13" i="24"/>
  <c r="Z13" i="24"/>
  <c r="AF12" i="24"/>
  <c r="AE12" i="24"/>
  <c r="AD12" i="24"/>
  <c r="AC12" i="24"/>
  <c r="AB12" i="24"/>
  <c r="AA12" i="24"/>
  <c r="Z12" i="24"/>
  <c r="AF11" i="24"/>
  <c r="AE11" i="24"/>
  <c r="AD11" i="24"/>
  <c r="AC11" i="24"/>
  <c r="AB11" i="24"/>
  <c r="AA11" i="24"/>
  <c r="Z11" i="24"/>
  <c r="AF10" i="24"/>
  <c r="AE10" i="24"/>
  <c r="AD10" i="24"/>
  <c r="AC10" i="24"/>
  <c r="AB10" i="24"/>
  <c r="AA10" i="24"/>
  <c r="Z10" i="24"/>
  <c r="AF9" i="24"/>
  <c r="AE9" i="24"/>
  <c r="AD9" i="24"/>
  <c r="AC9" i="24"/>
  <c r="AB9" i="24"/>
  <c r="AA9" i="24"/>
  <c r="Z9" i="24"/>
  <c r="AF8" i="24"/>
  <c r="AE8" i="24"/>
  <c r="AD8" i="24"/>
  <c r="AC8" i="24"/>
  <c r="AB8" i="24"/>
  <c r="AA8" i="24"/>
  <c r="Z8" i="24"/>
  <c r="AF7" i="24"/>
  <c r="AE7" i="24"/>
  <c r="AD7" i="24"/>
  <c r="AC7" i="24"/>
  <c r="AB7" i="24"/>
  <c r="AA7" i="24"/>
  <c r="Z7" i="24"/>
  <c r="AF6" i="24"/>
  <c r="AE6" i="24"/>
  <c r="AD6" i="24"/>
  <c r="AC6" i="24"/>
  <c r="AB6" i="24"/>
  <c r="AA6" i="24"/>
  <c r="Z6" i="24"/>
  <c r="AF5" i="24"/>
  <c r="AE5" i="24"/>
  <c r="AD5" i="24"/>
  <c r="AC5" i="24"/>
  <c r="AB5" i="24"/>
  <c r="AA5" i="24"/>
  <c r="Z5" i="24"/>
  <c r="AF4" i="24"/>
  <c r="AE4" i="24"/>
  <c r="AD4" i="24"/>
  <c r="AC4" i="24"/>
  <c r="AB4" i="24"/>
  <c r="AA4" i="24"/>
  <c r="Z4" i="24"/>
  <c r="AF3" i="24"/>
  <c r="AE3" i="24"/>
  <c r="AD3" i="24"/>
  <c r="AC3" i="24"/>
  <c r="AB3" i="24"/>
  <c r="AA3" i="24"/>
  <c r="Z3" i="24"/>
  <c r="AF68" i="23"/>
  <c r="AE68" i="23"/>
  <c r="AD68" i="23"/>
  <c r="AC68" i="23"/>
  <c r="AD48" i="23"/>
  <c r="AD47" i="23"/>
  <c r="AE46" i="23"/>
  <c r="AD46" i="23"/>
  <c r="AD45" i="23"/>
  <c r="AD44" i="23"/>
  <c r="AD43" i="23"/>
  <c r="AE42" i="23"/>
  <c r="AD42" i="23"/>
  <c r="AD41" i="23"/>
  <c r="AD40" i="23"/>
  <c r="AD39" i="23"/>
  <c r="AE38" i="23"/>
  <c r="AD38" i="23"/>
  <c r="AD37" i="23"/>
  <c r="AD36" i="23"/>
  <c r="AD35" i="23"/>
  <c r="AE34" i="23"/>
  <c r="AD34" i="23"/>
  <c r="AD33" i="23"/>
  <c r="AD32" i="23"/>
  <c r="AD31" i="23"/>
  <c r="AE30" i="23"/>
  <c r="AD30" i="23"/>
  <c r="AD29" i="23"/>
  <c r="AD28" i="23"/>
  <c r="AD27" i="23"/>
  <c r="AE26" i="23"/>
  <c r="AD26" i="23"/>
  <c r="AD25" i="23"/>
  <c r="AD24" i="23"/>
  <c r="AD23" i="23"/>
  <c r="AE22" i="23"/>
  <c r="AD22" i="23"/>
  <c r="AC22" i="23"/>
  <c r="AB22" i="23"/>
  <c r="AA22" i="23"/>
  <c r="Z22" i="23"/>
  <c r="AD21" i="23"/>
  <c r="AC21" i="23"/>
  <c r="AB21" i="23"/>
  <c r="AA21" i="23"/>
  <c r="Z21" i="23"/>
  <c r="AD20" i="23"/>
  <c r="AC20" i="23"/>
  <c r="AB20" i="23"/>
  <c r="AA20" i="23"/>
  <c r="Z20" i="23"/>
  <c r="AD19" i="23"/>
  <c r="AC19" i="23"/>
  <c r="AB19" i="23"/>
  <c r="AA19" i="23"/>
  <c r="Z19" i="23"/>
  <c r="AE18" i="23"/>
  <c r="AD18" i="23"/>
  <c r="AC18" i="23"/>
  <c r="AB18" i="23"/>
  <c r="AA18" i="23"/>
  <c r="Z18" i="23"/>
  <c r="AD17" i="23"/>
  <c r="AC17" i="23"/>
  <c r="AB17" i="23"/>
  <c r="AA17" i="23"/>
  <c r="Z17" i="23"/>
  <c r="AD16" i="23"/>
  <c r="AC16" i="23"/>
  <c r="AB16" i="23"/>
  <c r="AA16" i="23"/>
  <c r="Z16" i="23"/>
  <c r="AD15" i="23"/>
  <c r="AC15" i="23"/>
  <c r="AB15" i="23"/>
  <c r="AA15" i="23"/>
  <c r="Z15" i="23"/>
  <c r="AC14" i="23"/>
  <c r="AB14" i="23"/>
  <c r="AA14" i="23"/>
  <c r="Z14" i="23"/>
  <c r="AF13" i="23"/>
  <c r="AE13" i="23"/>
  <c r="AD13" i="23"/>
  <c r="AC13" i="23"/>
  <c r="AB13" i="23"/>
  <c r="AA13" i="23"/>
  <c r="Z13" i="23"/>
  <c r="AF12" i="23"/>
  <c r="AE12" i="23"/>
  <c r="AD12" i="23"/>
  <c r="AC12" i="23"/>
  <c r="AB12" i="23"/>
  <c r="AA12" i="23"/>
  <c r="Z12" i="23"/>
  <c r="AF11" i="23"/>
  <c r="AE11" i="23"/>
  <c r="AD11" i="23"/>
  <c r="AC11" i="23"/>
  <c r="AB11" i="23"/>
  <c r="AA11" i="23"/>
  <c r="Z11" i="23"/>
  <c r="AF10" i="23"/>
  <c r="AE10" i="23"/>
  <c r="AD10" i="23"/>
  <c r="AC10" i="23"/>
  <c r="AB10" i="23"/>
  <c r="AA10" i="23"/>
  <c r="Z10" i="23"/>
  <c r="AF9" i="23"/>
  <c r="AE9" i="23"/>
  <c r="AD9" i="23"/>
  <c r="AC9" i="23"/>
  <c r="AB9" i="23"/>
  <c r="AA9" i="23"/>
  <c r="Z9" i="23"/>
  <c r="AF8" i="23"/>
  <c r="AE8" i="23"/>
  <c r="AD8" i="23"/>
  <c r="AC8" i="23"/>
  <c r="AB8" i="23"/>
  <c r="AA8" i="23"/>
  <c r="Z8" i="23"/>
  <c r="AF7" i="23"/>
  <c r="AE7" i="23"/>
  <c r="AD7" i="23"/>
  <c r="AC7" i="23"/>
  <c r="AB7" i="23"/>
  <c r="AA7" i="23"/>
  <c r="Z7" i="23"/>
  <c r="AF6" i="23"/>
  <c r="AE6" i="23"/>
  <c r="AD6" i="23"/>
  <c r="AC6" i="23"/>
  <c r="AB6" i="23"/>
  <c r="AA6" i="23"/>
  <c r="Z6" i="23"/>
  <c r="AF5" i="23"/>
  <c r="AE5" i="23"/>
  <c r="AD5" i="23"/>
  <c r="AC5" i="23"/>
  <c r="AB5" i="23"/>
  <c r="AA5" i="23"/>
  <c r="Z5" i="23"/>
  <c r="AF4" i="23"/>
  <c r="AE4" i="23"/>
  <c r="AD4" i="23"/>
  <c r="AC4" i="23"/>
  <c r="AB4" i="23"/>
  <c r="AA4" i="23"/>
  <c r="Z4" i="23"/>
  <c r="AF3" i="23"/>
  <c r="AE3" i="23"/>
  <c r="AD3" i="23"/>
  <c r="AC3" i="23"/>
  <c r="AB3" i="23"/>
  <c r="AA3" i="23"/>
  <c r="Z3" i="23"/>
  <c r="AF68" i="22"/>
  <c r="AE68" i="22"/>
  <c r="AD68" i="22"/>
  <c r="AC68" i="22"/>
  <c r="AE48" i="22"/>
  <c r="AF47" i="22"/>
  <c r="AE47" i="22"/>
  <c r="AD47" i="22"/>
  <c r="AF45" i="22"/>
  <c r="AD44" i="22"/>
  <c r="AE43" i="22"/>
  <c r="AD43" i="22"/>
  <c r="AF41" i="22"/>
  <c r="AF39" i="22"/>
  <c r="AD39" i="22"/>
  <c r="AF37" i="22"/>
  <c r="AF36" i="22"/>
  <c r="AF35" i="22"/>
  <c r="AE35" i="22"/>
  <c r="AD35" i="22"/>
  <c r="AF33" i="22"/>
  <c r="AE33" i="22"/>
  <c r="AF32" i="22"/>
  <c r="AF31" i="22"/>
  <c r="AE31" i="22"/>
  <c r="AF30" i="22"/>
  <c r="AF29" i="22"/>
  <c r="AE29" i="22"/>
  <c r="AF27" i="22"/>
  <c r="AD27" i="22"/>
  <c r="AF26" i="22"/>
  <c r="AF25" i="22"/>
  <c r="AE25" i="22"/>
  <c r="AD24" i="22"/>
  <c r="AE23" i="22"/>
  <c r="AD23" i="22"/>
  <c r="AF22" i="22"/>
  <c r="AC22" i="22"/>
  <c r="AB22" i="22"/>
  <c r="AA22" i="22"/>
  <c r="Z22" i="22"/>
  <c r="AF21" i="22"/>
  <c r="AE21" i="22"/>
  <c r="AC21" i="22"/>
  <c r="AB21" i="22"/>
  <c r="AA21" i="22"/>
  <c r="Z21" i="22"/>
  <c r="AE20" i="22"/>
  <c r="AC20" i="22"/>
  <c r="AB20" i="22"/>
  <c r="AA20" i="22"/>
  <c r="Z20" i="22"/>
  <c r="AF19" i="22"/>
  <c r="AE19" i="22"/>
  <c r="AD19" i="22"/>
  <c r="AC19" i="22"/>
  <c r="AB19" i="22"/>
  <c r="AA19" i="22"/>
  <c r="Z19" i="22"/>
  <c r="AC18" i="22"/>
  <c r="AB18" i="22"/>
  <c r="AA18" i="22"/>
  <c r="Z18" i="22"/>
  <c r="AF17" i="22"/>
  <c r="AE17" i="22"/>
  <c r="AC17" i="22"/>
  <c r="AB17" i="22"/>
  <c r="AA17" i="22"/>
  <c r="Z17" i="22"/>
  <c r="AF16" i="22"/>
  <c r="AC16" i="22"/>
  <c r="AB16" i="22"/>
  <c r="AA16" i="22"/>
  <c r="Z16" i="22"/>
  <c r="AF15" i="22"/>
  <c r="AE15" i="22"/>
  <c r="AC15" i="22"/>
  <c r="AB15" i="22"/>
  <c r="AA15" i="22"/>
  <c r="Z15" i="22"/>
  <c r="AF14" i="22"/>
  <c r="AC14" i="22"/>
  <c r="AB14" i="22"/>
  <c r="AA14" i="22"/>
  <c r="Z14" i="22"/>
  <c r="AF13" i="22"/>
  <c r="AE13" i="22"/>
  <c r="AD13" i="22"/>
  <c r="AC13" i="22"/>
  <c r="AB13" i="22"/>
  <c r="AA13" i="22"/>
  <c r="Z13" i="22"/>
  <c r="AF12" i="22"/>
  <c r="AE12" i="22"/>
  <c r="AD12" i="22"/>
  <c r="AC12" i="22"/>
  <c r="AB12" i="22"/>
  <c r="AA12" i="22"/>
  <c r="Z12" i="22"/>
  <c r="AF11" i="22"/>
  <c r="AE11" i="22"/>
  <c r="AD11" i="22"/>
  <c r="AC11" i="22"/>
  <c r="AB11" i="22"/>
  <c r="AA11" i="22"/>
  <c r="Z11" i="22"/>
  <c r="AF10" i="22"/>
  <c r="AE10" i="22"/>
  <c r="AD10" i="22"/>
  <c r="AC10" i="22"/>
  <c r="AB10" i="22"/>
  <c r="AA10" i="22"/>
  <c r="Z10" i="22"/>
  <c r="AF9" i="22"/>
  <c r="AE9" i="22"/>
  <c r="AD9" i="22"/>
  <c r="AC9" i="22"/>
  <c r="AB9" i="22"/>
  <c r="AA9" i="22"/>
  <c r="Z9" i="22"/>
  <c r="AF8" i="22"/>
  <c r="AE8" i="22"/>
  <c r="AD8" i="22"/>
  <c r="AC8" i="22"/>
  <c r="AB8" i="22"/>
  <c r="AA8" i="22"/>
  <c r="Z8" i="22"/>
  <c r="AF7" i="22"/>
  <c r="AE7" i="22"/>
  <c r="AD7" i="22"/>
  <c r="AC7" i="22"/>
  <c r="AB7" i="22"/>
  <c r="AA7" i="22"/>
  <c r="Z7" i="22"/>
  <c r="AF6" i="22"/>
  <c r="AE6" i="22"/>
  <c r="AD6" i="22"/>
  <c r="AC6" i="22"/>
  <c r="AB6" i="22"/>
  <c r="AA6" i="22"/>
  <c r="Z6" i="22"/>
  <c r="AF5" i="22"/>
  <c r="AE5" i="22"/>
  <c r="AD5" i="22"/>
  <c r="AC5" i="22"/>
  <c r="AB5" i="22"/>
  <c r="AA5" i="22"/>
  <c r="Z5" i="22"/>
  <c r="AF4" i="22"/>
  <c r="AE4" i="22"/>
  <c r="AD4" i="22"/>
  <c r="AC4" i="22"/>
  <c r="AB4" i="22"/>
  <c r="AA4" i="22"/>
  <c r="Z4" i="22"/>
  <c r="AF3" i="22"/>
  <c r="AE3" i="22"/>
  <c r="AD3" i="22"/>
  <c r="AC3" i="22"/>
  <c r="AB3" i="22"/>
  <c r="AA3" i="22"/>
  <c r="Z3" i="22"/>
  <c r="E17" i="14"/>
  <c r="AE17" i="14"/>
  <c r="E18" i="14"/>
  <c r="E19" i="14"/>
  <c r="AF19" i="14"/>
  <c r="E20" i="14"/>
  <c r="AF20" i="14"/>
  <c r="E21" i="14"/>
  <c r="AE21" i="14"/>
  <c r="E22" i="14"/>
  <c r="E23" i="14"/>
  <c r="AF23" i="14"/>
  <c r="E24" i="14"/>
  <c r="AF24" i="14"/>
  <c r="E25" i="14"/>
  <c r="AE25" i="14"/>
  <c r="E26" i="14"/>
  <c r="E27" i="14"/>
  <c r="AF27" i="14"/>
  <c r="E28" i="14"/>
  <c r="AF28" i="14"/>
  <c r="E29" i="14"/>
  <c r="AE29" i="14"/>
  <c r="E30" i="14"/>
  <c r="E31" i="14"/>
  <c r="AF31" i="14"/>
  <c r="E32" i="14"/>
  <c r="AF32" i="14"/>
  <c r="E33" i="14"/>
  <c r="AE33" i="14"/>
  <c r="E34" i="14"/>
  <c r="E35" i="14"/>
  <c r="AF35" i="14"/>
  <c r="E36" i="14"/>
  <c r="AF36" i="14"/>
  <c r="E37" i="14"/>
  <c r="AE37" i="14"/>
  <c r="E38" i="14"/>
  <c r="E39" i="14"/>
  <c r="AF39" i="14"/>
  <c r="E40" i="14"/>
  <c r="AF40" i="14"/>
  <c r="E41" i="14"/>
  <c r="AE41" i="14"/>
  <c r="E42" i="14"/>
  <c r="E43" i="14"/>
  <c r="AF43" i="14"/>
  <c r="E44" i="14"/>
  <c r="AF44" i="14"/>
  <c r="E45" i="14"/>
  <c r="AE45" i="14"/>
  <c r="E46" i="14"/>
  <c r="E47" i="14"/>
  <c r="AF47" i="14"/>
  <c r="E48" i="14"/>
  <c r="AF48" i="14"/>
  <c r="AF68" i="21"/>
  <c r="AE68" i="21"/>
  <c r="AD68" i="21"/>
  <c r="AC68" i="21"/>
  <c r="AF48" i="21"/>
  <c r="AF46" i="21"/>
  <c r="AD46" i="21"/>
  <c r="AF44" i="21"/>
  <c r="AF43" i="21"/>
  <c r="AF42" i="21"/>
  <c r="AE42" i="21"/>
  <c r="AF40" i="21"/>
  <c r="AE39" i="21"/>
  <c r="AF38" i="21"/>
  <c r="AE38" i="21"/>
  <c r="AD38" i="21"/>
  <c r="AF36" i="21"/>
  <c r="AD35" i="21"/>
  <c r="AE34" i="21"/>
  <c r="AD34" i="21"/>
  <c r="AF32" i="21"/>
  <c r="AF30" i="21"/>
  <c r="AD30" i="21"/>
  <c r="AF28" i="21"/>
  <c r="AF27" i="21"/>
  <c r="AF26" i="21"/>
  <c r="AE26" i="21"/>
  <c r="AF24" i="21"/>
  <c r="AE23" i="21"/>
  <c r="AF22" i="21"/>
  <c r="AE22" i="21"/>
  <c r="AD22" i="21"/>
  <c r="AF20" i="21"/>
  <c r="AD19" i="21"/>
  <c r="AE18" i="21"/>
  <c r="AD18" i="21"/>
  <c r="AF16" i="21"/>
  <c r="AC16" i="21"/>
  <c r="AB16" i="21"/>
  <c r="AA16" i="21"/>
  <c r="Z16" i="21"/>
  <c r="AC15" i="21"/>
  <c r="AB15" i="21"/>
  <c r="AA15" i="21"/>
  <c r="Z15" i="21"/>
  <c r="AD14" i="21"/>
  <c r="AC14" i="21"/>
  <c r="AB14" i="21"/>
  <c r="AA14" i="21"/>
  <c r="Z14" i="21"/>
  <c r="AF13" i="21"/>
  <c r="AE13" i="21"/>
  <c r="AD13" i="21"/>
  <c r="AC13" i="21"/>
  <c r="AB13" i="21"/>
  <c r="AA13" i="21"/>
  <c r="Z13" i="21"/>
  <c r="AF12" i="21"/>
  <c r="AE12" i="21"/>
  <c r="AD12" i="21"/>
  <c r="AC12" i="21"/>
  <c r="AB12" i="21"/>
  <c r="AA12" i="21"/>
  <c r="Z12" i="21"/>
  <c r="AF11" i="21"/>
  <c r="AE11" i="21"/>
  <c r="AD11" i="21"/>
  <c r="AC11" i="21"/>
  <c r="AB11" i="21"/>
  <c r="AA11" i="21"/>
  <c r="Z11" i="21"/>
  <c r="AF10" i="21"/>
  <c r="AE10" i="21"/>
  <c r="AD10" i="21"/>
  <c r="AC10" i="21"/>
  <c r="AB10" i="21"/>
  <c r="AA10" i="21"/>
  <c r="Z10" i="21"/>
  <c r="AF9" i="21"/>
  <c r="AE9" i="21"/>
  <c r="AD9" i="21"/>
  <c r="AC9" i="21"/>
  <c r="AB9" i="21"/>
  <c r="AA9" i="21"/>
  <c r="Z9" i="21"/>
  <c r="AF8" i="21"/>
  <c r="AE8" i="21"/>
  <c r="AD8" i="21"/>
  <c r="AC8" i="21"/>
  <c r="AB8" i="21"/>
  <c r="AA8" i="21"/>
  <c r="Z8" i="21"/>
  <c r="AF7" i="21"/>
  <c r="AE7" i="21"/>
  <c r="AD7" i="21"/>
  <c r="AC7" i="21"/>
  <c r="AB7" i="21"/>
  <c r="AA7" i="21"/>
  <c r="Z7" i="21"/>
  <c r="AF6" i="21"/>
  <c r="AE6" i="21"/>
  <c r="AD6" i="21"/>
  <c r="AC6" i="21"/>
  <c r="AB6" i="21"/>
  <c r="AA6" i="21"/>
  <c r="Z6" i="21"/>
  <c r="AF5" i="21"/>
  <c r="AE5" i="21"/>
  <c r="AD5" i="21"/>
  <c r="AC5" i="21"/>
  <c r="AB5" i="21"/>
  <c r="AA5" i="21"/>
  <c r="Z5" i="21"/>
  <c r="AF4" i="21"/>
  <c r="AE4" i="21"/>
  <c r="AD4" i="21"/>
  <c r="AC4" i="21"/>
  <c r="AB4" i="21"/>
  <c r="AA4" i="21"/>
  <c r="Z4" i="21"/>
  <c r="AF3" i="21"/>
  <c r="AE3" i="21"/>
  <c r="AD3" i="21"/>
  <c r="AC3" i="21"/>
  <c r="AB3" i="21"/>
  <c r="AA3" i="21"/>
  <c r="Z3" i="21"/>
  <c r="AF68" i="20"/>
  <c r="AE68" i="20"/>
  <c r="AD68" i="20"/>
  <c r="AC68" i="20"/>
  <c r="AD52" i="20"/>
  <c r="AD51" i="20"/>
  <c r="AF50" i="20"/>
  <c r="AF49" i="20"/>
  <c r="AE49" i="20"/>
  <c r="AD48" i="20"/>
  <c r="AD47" i="20"/>
  <c r="AF46" i="20"/>
  <c r="AF45" i="20"/>
  <c r="AE45" i="20"/>
  <c r="AD44" i="20"/>
  <c r="AD43" i="20"/>
  <c r="AC43" i="20"/>
  <c r="AB43" i="20"/>
  <c r="AA43" i="20"/>
  <c r="Z43" i="20"/>
  <c r="AF42" i="20"/>
  <c r="AC42" i="20"/>
  <c r="AB42" i="20"/>
  <c r="AA42" i="20"/>
  <c r="Z42" i="20"/>
  <c r="AF41" i="20"/>
  <c r="AE41" i="20"/>
  <c r="AC41" i="20"/>
  <c r="AB41" i="20"/>
  <c r="AA41" i="20"/>
  <c r="Z41" i="20"/>
  <c r="AD40" i="20"/>
  <c r="AC40" i="20"/>
  <c r="AB40" i="20"/>
  <c r="AA40" i="20"/>
  <c r="Z40" i="20"/>
  <c r="AD39" i="20"/>
  <c r="AC39" i="20"/>
  <c r="AB39" i="20"/>
  <c r="AA39" i="20"/>
  <c r="Z39" i="20"/>
  <c r="AF38" i="20"/>
  <c r="AC38" i="20"/>
  <c r="AB38" i="20"/>
  <c r="AA38" i="20"/>
  <c r="Z38" i="20"/>
  <c r="AF37" i="20"/>
  <c r="AE37" i="20"/>
  <c r="AC37" i="20"/>
  <c r="AB37" i="20"/>
  <c r="AA37" i="20"/>
  <c r="Z37" i="20"/>
  <c r="AD36" i="20"/>
  <c r="AC36" i="20"/>
  <c r="AB36" i="20"/>
  <c r="AA36" i="20"/>
  <c r="Z36" i="20"/>
  <c r="AD35" i="20"/>
  <c r="AC35" i="20"/>
  <c r="AB35" i="20"/>
  <c r="AA35" i="20"/>
  <c r="Z35" i="20"/>
  <c r="AF34" i="20"/>
  <c r="AC34" i="20"/>
  <c r="AB34" i="20"/>
  <c r="AA34" i="20"/>
  <c r="Z34" i="20"/>
  <c r="AF33" i="20"/>
  <c r="AE33" i="20"/>
  <c r="AC33" i="20"/>
  <c r="AB33" i="20"/>
  <c r="AA33" i="20"/>
  <c r="Z33" i="20"/>
  <c r="AD32" i="20"/>
  <c r="AC32" i="20"/>
  <c r="AB32" i="20"/>
  <c r="AA32" i="20"/>
  <c r="Z32" i="20"/>
  <c r="AD31" i="20"/>
  <c r="AC31" i="20"/>
  <c r="AB31" i="20"/>
  <c r="AA31" i="20"/>
  <c r="Z31" i="20"/>
  <c r="AF30" i="20"/>
  <c r="AC30" i="20"/>
  <c r="AB30" i="20"/>
  <c r="AA30" i="20"/>
  <c r="Z30" i="20"/>
  <c r="AF29" i="20"/>
  <c r="AE29" i="20"/>
  <c r="AC29" i="20"/>
  <c r="AB29" i="20"/>
  <c r="AA29" i="20"/>
  <c r="Z29" i="20"/>
  <c r="AD28" i="20"/>
  <c r="AC28" i="20"/>
  <c r="AB28" i="20"/>
  <c r="AA28" i="20"/>
  <c r="Z28" i="20"/>
  <c r="AD27" i="20"/>
  <c r="AC27" i="20"/>
  <c r="AB27" i="20"/>
  <c r="AA27" i="20"/>
  <c r="Z27" i="20"/>
  <c r="AF26" i="20"/>
  <c r="AC26" i="20"/>
  <c r="AB26" i="20"/>
  <c r="AA26" i="20"/>
  <c r="Z26" i="20"/>
  <c r="AF25" i="20"/>
  <c r="AE25" i="20"/>
  <c r="AC25" i="20"/>
  <c r="AB25" i="20"/>
  <c r="AA25" i="20"/>
  <c r="Z25" i="20"/>
  <c r="AD24" i="20"/>
  <c r="AC24" i="20"/>
  <c r="AB24" i="20"/>
  <c r="AA24" i="20"/>
  <c r="Z24" i="20"/>
  <c r="AD23" i="20"/>
  <c r="AC23" i="20"/>
  <c r="AB23" i="20"/>
  <c r="AA23" i="20"/>
  <c r="Z23" i="20"/>
  <c r="AF22" i="20"/>
  <c r="AC22" i="20"/>
  <c r="AB22" i="20"/>
  <c r="AA22" i="20"/>
  <c r="Z22" i="20"/>
  <c r="AF21" i="20"/>
  <c r="AE21" i="20"/>
  <c r="AC21" i="20"/>
  <c r="AB21" i="20"/>
  <c r="AA21" i="20"/>
  <c r="Z21" i="20"/>
  <c r="AD20" i="20"/>
  <c r="AC20" i="20"/>
  <c r="AB20" i="20"/>
  <c r="AA20" i="20"/>
  <c r="Z20" i="20"/>
  <c r="AD19" i="20"/>
  <c r="AC19" i="20"/>
  <c r="AB19" i="20"/>
  <c r="AA19" i="20"/>
  <c r="Z19" i="20"/>
  <c r="AF18" i="20"/>
  <c r="AC18" i="20"/>
  <c r="AB18" i="20"/>
  <c r="AA18" i="20"/>
  <c r="Z18" i="20"/>
  <c r="AF17" i="20"/>
  <c r="AE17" i="20"/>
  <c r="AC17" i="20"/>
  <c r="AB17" i="20"/>
  <c r="AA17" i="20"/>
  <c r="Z17" i="20"/>
  <c r="AD16" i="20"/>
  <c r="AC16" i="20"/>
  <c r="AB16" i="20"/>
  <c r="AA16" i="20"/>
  <c r="Z16" i="20"/>
  <c r="AD15" i="20"/>
  <c r="AC15" i="20"/>
  <c r="AB15" i="20"/>
  <c r="AA15" i="20"/>
  <c r="Z15" i="20"/>
  <c r="AF14" i="20"/>
  <c r="AD14" i="20"/>
  <c r="AC14" i="20"/>
  <c r="AB14" i="20"/>
  <c r="AA14" i="20"/>
  <c r="Z14" i="20"/>
  <c r="AF13" i="20"/>
  <c r="AE13" i="20"/>
  <c r="AD13" i="20"/>
  <c r="AC13" i="20"/>
  <c r="AB13" i="20"/>
  <c r="AA13" i="20"/>
  <c r="Z13" i="20"/>
  <c r="AF12" i="20"/>
  <c r="AE12" i="20"/>
  <c r="AD12" i="20"/>
  <c r="AC12" i="20"/>
  <c r="AB12" i="20"/>
  <c r="AA12" i="20"/>
  <c r="Z12" i="20"/>
  <c r="AF11" i="20"/>
  <c r="AE11" i="20"/>
  <c r="AD11" i="20"/>
  <c r="AC11" i="20"/>
  <c r="AB11" i="20"/>
  <c r="AA11" i="20"/>
  <c r="Z11" i="20"/>
  <c r="AF10" i="20"/>
  <c r="AE10" i="20"/>
  <c r="AD10" i="20"/>
  <c r="AC10" i="20"/>
  <c r="AB10" i="20"/>
  <c r="AA10" i="20"/>
  <c r="Z10" i="20"/>
  <c r="AF9" i="20"/>
  <c r="AE9" i="20"/>
  <c r="AD9" i="20"/>
  <c r="AC9" i="20"/>
  <c r="AB9" i="20"/>
  <c r="AA9" i="20"/>
  <c r="Z9" i="20"/>
  <c r="AF8" i="20"/>
  <c r="AE8" i="20"/>
  <c r="AD8" i="20"/>
  <c r="AC8" i="20"/>
  <c r="AB8" i="20"/>
  <c r="AA8" i="20"/>
  <c r="Z8" i="20"/>
  <c r="AF7" i="20"/>
  <c r="AE7" i="20"/>
  <c r="AD7" i="20"/>
  <c r="AC7" i="20"/>
  <c r="AB7" i="20"/>
  <c r="AA7" i="20"/>
  <c r="Z7" i="20"/>
  <c r="AF6" i="20"/>
  <c r="AE6" i="20"/>
  <c r="AD6" i="20"/>
  <c r="AC6" i="20"/>
  <c r="AB6" i="20"/>
  <c r="AA6" i="20"/>
  <c r="Z6" i="20"/>
  <c r="AF5" i="20"/>
  <c r="AE5" i="20"/>
  <c r="AD5" i="20"/>
  <c r="AC5" i="20"/>
  <c r="AB5" i="20"/>
  <c r="AA5" i="20"/>
  <c r="Z5" i="20"/>
  <c r="AF4" i="20"/>
  <c r="AE4" i="20"/>
  <c r="AD4" i="20"/>
  <c r="AC4" i="20"/>
  <c r="AB4" i="20"/>
  <c r="AA4" i="20"/>
  <c r="Z4" i="20"/>
  <c r="AF3" i="20"/>
  <c r="AE3" i="20"/>
  <c r="AD3" i="20"/>
  <c r="AC3" i="20"/>
  <c r="AB3" i="20"/>
  <c r="AA3" i="20"/>
  <c r="Z3" i="20"/>
  <c r="AF68" i="19"/>
  <c r="AE68" i="19"/>
  <c r="AD68" i="19"/>
  <c r="AC68" i="19"/>
  <c r="AF48" i="19"/>
  <c r="AD48" i="19"/>
  <c r="AC48" i="19"/>
  <c r="AB48" i="19"/>
  <c r="AA48" i="19"/>
  <c r="Z48" i="19"/>
  <c r="AE47" i="19"/>
  <c r="AC47" i="19"/>
  <c r="AB47" i="19"/>
  <c r="AA47" i="19"/>
  <c r="Z47" i="19"/>
  <c r="AE46" i="19"/>
  <c r="AD46" i="19"/>
  <c r="AC46" i="19"/>
  <c r="AB46" i="19"/>
  <c r="AA46" i="19"/>
  <c r="Z46" i="19"/>
  <c r="AD45" i="19"/>
  <c r="AC45" i="19"/>
  <c r="AB45" i="19"/>
  <c r="AA45" i="19"/>
  <c r="Z45" i="19"/>
  <c r="AE44" i="19"/>
  <c r="AD44" i="19"/>
  <c r="AC44" i="19"/>
  <c r="AB44" i="19"/>
  <c r="AA44" i="19"/>
  <c r="Z44" i="19"/>
  <c r="AE43" i="19"/>
  <c r="AC43" i="19"/>
  <c r="AB43" i="19"/>
  <c r="AA43" i="19"/>
  <c r="Z43" i="19"/>
  <c r="AE42" i="19"/>
  <c r="AD42" i="19"/>
  <c r="AC42" i="19"/>
  <c r="AB42" i="19"/>
  <c r="AA42" i="19"/>
  <c r="Z42" i="19"/>
  <c r="AE41" i="19"/>
  <c r="AC41" i="19"/>
  <c r="AB41" i="19"/>
  <c r="AA41" i="19"/>
  <c r="Z41" i="19"/>
  <c r="AF40" i="19"/>
  <c r="AE40" i="19"/>
  <c r="AD40" i="19"/>
  <c r="AC40" i="19"/>
  <c r="AB40" i="19"/>
  <c r="AA40" i="19"/>
  <c r="Z40" i="19"/>
  <c r="AC39" i="19"/>
  <c r="AB39" i="19"/>
  <c r="AA39" i="19"/>
  <c r="Z39" i="19"/>
  <c r="AE38" i="19"/>
  <c r="AD38" i="19"/>
  <c r="AC38" i="19"/>
  <c r="AB38" i="19"/>
  <c r="AA38" i="19"/>
  <c r="Z38" i="19"/>
  <c r="AF37" i="19"/>
  <c r="AC37" i="19"/>
  <c r="AB37" i="19"/>
  <c r="AA37" i="19"/>
  <c r="Z37" i="19"/>
  <c r="AF36" i="19"/>
  <c r="AE36" i="19"/>
  <c r="AC36" i="19"/>
  <c r="AB36" i="19"/>
  <c r="AA36" i="19"/>
  <c r="Z36" i="19"/>
  <c r="AE35" i="19"/>
  <c r="AC35" i="19"/>
  <c r="AB35" i="19"/>
  <c r="AA35" i="19"/>
  <c r="Z35" i="19"/>
  <c r="AE34" i="19"/>
  <c r="AD34" i="19"/>
  <c r="AC34" i="19"/>
  <c r="AB34" i="19"/>
  <c r="AA34" i="19"/>
  <c r="Z34" i="19"/>
  <c r="AC33" i="19"/>
  <c r="AB33" i="19"/>
  <c r="AA33" i="19"/>
  <c r="Z33" i="19"/>
  <c r="AF32" i="19"/>
  <c r="AD32" i="19"/>
  <c r="AC32" i="19"/>
  <c r="AB32" i="19"/>
  <c r="AA32" i="19"/>
  <c r="Z32" i="19"/>
  <c r="AE31" i="19"/>
  <c r="AC31" i="19"/>
  <c r="AB31" i="19"/>
  <c r="AA31" i="19"/>
  <c r="Z31" i="19"/>
  <c r="AE30" i="19"/>
  <c r="AD30" i="19"/>
  <c r="AC30" i="19"/>
  <c r="AB30" i="19"/>
  <c r="AA30" i="19"/>
  <c r="Z30" i="19"/>
  <c r="AD29" i="19"/>
  <c r="AC29" i="19"/>
  <c r="AB29" i="19"/>
  <c r="AA29" i="19"/>
  <c r="Z29" i="19"/>
  <c r="AE28" i="19"/>
  <c r="AD28" i="19"/>
  <c r="AC28" i="19"/>
  <c r="AB28" i="19"/>
  <c r="AA28" i="19"/>
  <c r="Z28" i="19"/>
  <c r="AE27" i="19"/>
  <c r="AC27" i="19"/>
  <c r="AB27" i="19"/>
  <c r="AA27" i="19"/>
  <c r="Z27" i="19"/>
  <c r="AE26" i="19"/>
  <c r="AD26" i="19"/>
  <c r="AC26" i="19"/>
  <c r="AB26" i="19"/>
  <c r="AA26" i="19"/>
  <c r="Z26" i="19"/>
  <c r="AE25" i="19"/>
  <c r="AC25" i="19"/>
  <c r="AB25" i="19"/>
  <c r="AA25" i="19"/>
  <c r="Z25" i="19"/>
  <c r="AF24" i="19"/>
  <c r="AE24" i="19"/>
  <c r="AD24" i="19"/>
  <c r="AC24" i="19"/>
  <c r="AB24" i="19"/>
  <c r="AA24" i="19"/>
  <c r="Z24" i="19"/>
  <c r="AC23" i="19"/>
  <c r="AB23" i="19"/>
  <c r="AA23" i="19"/>
  <c r="Z23" i="19"/>
  <c r="AE22" i="19"/>
  <c r="AD22" i="19"/>
  <c r="AC22" i="19"/>
  <c r="AB22" i="19"/>
  <c r="AA22" i="19"/>
  <c r="Z22" i="19"/>
  <c r="AF21" i="19"/>
  <c r="AC21" i="19"/>
  <c r="AB21" i="19"/>
  <c r="AA21" i="19"/>
  <c r="Z21" i="19"/>
  <c r="AF20" i="19"/>
  <c r="AE20" i="19"/>
  <c r="AC20" i="19"/>
  <c r="AB20" i="19"/>
  <c r="AA20" i="19"/>
  <c r="Z20" i="19"/>
  <c r="AE19" i="19"/>
  <c r="AC19" i="19"/>
  <c r="AB19" i="19"/>
  <c r="AA19" i="19"/>
  <c r="Z19" i="19"/>
  <c r="AE18" i="19"/>
  <c r="AD18" i="19"/>
  <c r="AC18" i="19"/>
  <c r="AB18" i="19"/>
  <c r="AA18" i="19"/>
  <c r="Z18" i="19"/>
  <c r="AC17" i="19"/>
  <c r="AB17" i="19"/>
  <c r="AA17" i="19"/>
  <c r="Z17" i="19"/>
  <c r="AF16" i="19"/>
  <c r="AD16" i="19"/>
  <c r="AC16" i="19"/>
  <c r="AB16" i="19"/>
  <c r="AA16" i="19"/>
  <c r="Z16" i="19"/>
  <c r="AE15" i="19"/>
  <c r="AC15" i="19"/>
  <c r="AB15" i="19"/>
  <c r="AA15" i="19"/>
  <c r="Z15" i="19"/>
  <c r="AF14" i="19"/>
  <c r="AC14" i="19"/>
  <c r="AB14" i="19"/>
  <c r="AA14" i="19"/>
  <c r="Z14" i="19"/>
  <c r="AF13" i="19"/>
  <c r="AE13" i="19"/>
  <c r="AD13" i="19"/>
  <c r="AC13" i="19"/>
  <c r="AB13" i="19"/>
  <c r="AA13" i="19"/>
  <c r="Z13" i="19"/>
  <c r="AF12" i="19"/>
  <c r="AE12" i="19"/>
  <c r="AD12" i="19"/>
  <c r="AC12" i="19"/>
  <c r="AB12" i="19"/>
  <c r="AA12" i="19"/>
  <c r="Z12" i="19"/>
  <c r="AF11" i="19"/>
  <c r="AE11" i="19"/>
  <c r="AD11" i="19"/>
  <c r="AC11" i="19"/>
  <c r="AB11" i="19"/>
  <c r="AA11" i="19"/>
  <c r="Z11" i="19"/>
  <c r="AF10" i="19"/>
  <c r="AE10" i="19"/>
  <c r="AD10" i="19"/>
  <c r="AC10" i="19"/>
  <c r="AB10" i="19"/>
  <c r="AA10" i="19"/>
  <c r="Z10" i="19"/>
  <c r="AF9" i="19"/>
  <c r="AE9" i="19"/>
  <c r="AD9" i="19"/>
  <c r="AC9" i="19"/>
  <c r="AB9" i="19"/>
  <c r="AA9" i="19"/>
  <c r="Z9" i="19"/>
  <c r="AF8" i="19"/>
  <c r="AE8" i="19"/>
  <c r="AD8" i="19"/>
  <c r="AC8" i="19"/>
  <c r="AB8" i="19"/>
  <c r="AA8" i="19"/>
  <c r="Z8" i="19"/>
  <c r="AF7" i="19"/>
  <c r="AE7" i="19"/>
  <c r="AD7" i="19"/>
  <c r="AC7" i="19"/>
  <c r="AB7" i="19"/>
  <c r="AA7" i="19"/>
  <c r="Z7" i="19"/>
  <c r="AF6" i="19"/>
  <c r="AE6" i="19"/>
  <c r="AD6" i="19"/>
  <c r="AC6" i="19"/>
  <c r="AB6" i="19"/>
  <c r="AA6" i="19"/>
  <c r="Z6" i="19"/>
  <c r="AF5" i="19"/>
  <c r="AE5" i="19"/>
  <c r="AD5" i="19"/>
  <c r="AC5" i="19"/>
  <c r="AB5" i="19"/>
  <c r="AA5" i="19"/>
  <c r="Z5" i="19"/>
  <c r="AF4" i="19"/>
  <c r="AE4" i="19"/>
  <c r="AD4" i="19"/>
  <c r="AC4" i="19"/>
  <c r="AB4" i="19"/>
  <c r="AA4" i="19"/>
  <c r="Z4" i="19"/>
  <c r="AF3" i="19"/>
  <c r="AE3" i="19"/>
  <c r="AD3" i="19"/>
  <c r="AC3" i="19"/>
  <c r="AB3" i="19"/>
  <c r="AA3" i="19"/>
  <c r="Z3" i="19"/>
  <c r="AE68" i="18"/>
  <c r="AD68" i="18"/>
  <c r="AC68" i="18"/>
  <c r="AE56" i="18"/>
  <c r="AF55" i="18"/>
  <c r="AE55" i="18"/>
  <c r="AD55" i="18"/>
  <c r="AF53" i="18"/>
  <c r="AE53" i="18"/>
  <c r="AF52" i="18"/>
  <c r="AF51" i="18"/>
  <c r="AE51" i="18"/>
  <c r="AF50" i="18"/>
  <c r="AF49" i="18"/>
  <c r="AE49" i="18"/>
  <c r="AF47" i="18"/>
  <c r="AD47" i="18"/>
  <c r="AC47" i="18"/>
  <c r="AB47" i="18"/>
  <c r="AA47" i="18"/>
  <c r="Z47" i="18"/>
  <c r="AF46" i="18"/>
  <c r="AC46" i="18"/>
  <c r="AB46" i="18"/>
  <c r="AA46" i="18"/>
  <c r="Z46" i="18"/>
  <c r="AF45" i="18"/>
  <c r="AE45" i="18"/>
  <c r="AC45" i="18"/>
  <c r="AB45" i="18"/>
  <c r="AA45" i="18"/>
  <c r="Z45" i="18"/>
  <c r="AD44" i="18"/>
  <c r="AC44" i="18"/>
  <c r="AB44" i="18"/>
  <c r="AA44" i="18"/>
  <c r="Z44" i="18"/>
  <c r="AE43" i="18"/>
  <c r="AD43" i="18"/>
  <c r="AC43" i="18"/>
  <c r="AB43" i="18"/>
  <c r="AA43" i="18"/>
  <c r="Z43" i="18"/>
  <c r="AF42" i="18"/>
  <c r="AC42" i="18"/>
  <c r="AB42" i="18"/>
  <c r="AA42" i="18"/>
  <c r="Z42" i="18"/>
  <c r="AF41" i="18"/>
  <c r="AE41" i="18"/>
  <c r="AC41" i="18"/>
  <c r="AB41" i="18"/>
  <c r="AA41" i="18"/>
  <c r="Z41" i="18"/>
  <c r="AE40" i="18"/>
  <c r="AD40" i="18"/>
  <c r="AC40" i="18"/>
  <c r="AB40" i="18"/>
  <c r="AA40" i="18"/>
  <c r="Z40" i="18"/>
  <c r="AF39" i="18"/>
  <c r="AE39" i="18"/>
  <c r="AD39" i="18"/>
  <c r="AC39" i="18"/>
  <c r="AB39" i="18"/>
  <c r="AA39" i="18"/>
  <c r="Z39" i="18"/>
  <c r="AF38" i="18"/>
  <c r="AE38" i="18"/>
  <c r="AD38" i="18"/>
  <c r="AC38" i="18"/>
  <c r="AB38" i="18"/>
  <c r="AA38" i="18"/>
  <c r="Z38" i="18"/>
  <c r="AF37" i="18"/>
  <c r="AE37" i="18"/>
  <c r="AD37" i="18"/>
  <c r="AC37" i="18"/>
  <c r="AB37" i="18"/>
  <c r="AA37" i="18"/>
  <c r="Z37" i="18"/>
  <c r="AF36" i="18"/>
  <c r="AE36" i="18"/>
  <c r="AD36" i="18"/>
  <c r="AC36" i="18"/>
  <c r="AB36" i="18"/>
  <c r="AA36" i="18"/>
  <c r="Z36" i="18"/>
  <c r="AF35" i="18"/>
  <c r="AE35" i="18"/>
  <c r="AD35" i="18"/>
  <c r="AC35" i="18"/>
  <c r="AB35" i="18"/>
  <c r="AA35" i="18"/>
  <c r="Z35" i="18"/>
  <c r="AF34" i="18"/>
  <c r="AE34" i="18"/>
  <c r="AD34" i="18"/>
  <c r="AC34" i="18"/>
  <c r="AB34" i="18"/>
  <c r="AA34" i="18"/>
  <c r="Z34" i="18"/>
  <c r="AF33" i="18"/>
  <c r="AE33" i="18"/>
  <c r="AD33" i="18"/>
  <c r="AC33" i="18"/>
  <c r="AB33" i="18"/>
  <c r="AA33" i="18"/>
  <c r="Z33" i="18"/>
  <c r="AF32" i="18"/>
  <c r="AE32" i="18"/>
  <c r="AD32" i="18"/>
  <c r="AC32" i="18"/>
  <c r="AB32" i="18"/>
  <c r="AA32" i="18"/>
  <c r="Z32" i="18"/>
  <c r="AF31" i="18"/>
  <c r="AE31" i="18"/>
  <c r="AD31" i="18"/>
  <c r="AC31" i="18"/>
  <c r="AB31" i="18"/>
  <c r="AA31" i="18"/>
  <c r="Z31" i="18"/>
  <c r="AF30" i="18"/>
  <c r="AE30" i="18"/>
  <c r="AD30" i="18"/>
  <c r="AC30" i="18"/>
  <c r="AB30" i="18"/>
  <c r="AA30" i="18"/>
  <c r="Z30" i="18"/>
  <c r="AF29" i="18"/>
  <c r="AE29" i="18"/>
  <c r="AD29" i="18"/>
  <c r="AC29" i="18"/>
  <c r="AB29" i="18"/>
  <c r="AA29" i="18"/>
  <c r="Z29" i="18"/>
  <c r="AF28" i="18"/>
  <c r="AE28" i="18"/>
  <c r="AD28" i="18"/>
  <c r="AC28" i="18"/>
  <c r="AB28" i="18"/>
  <c r="AA28" i="18"/>
  <c r="Z28" i="18"/>
  <c r="AF27" i="18"/>
  <c r="AE27" i="18"/>
  <c r="AD27" i="18"/>
  <c r="AC27" i="18"/>
  <c r="AB27" i="18"/>
  <c r="AA27" i="18"/>
  <c r="Z27" i="18"/>
  <c r="AF26" i="18"/>
  <c r="AE26" i="18"/>
  <c r="AD26" i="18"/>
  <c r="AC26" i="18"/>
  <c r="AB26" i="18"/>
  <c r="AA26" i="18"/>
  <c r="Z26" i="18"/>
  <c r="AF25" i="18"/>
  <c r="AE25" i="18"/>
  <c r="AD25" i="18"/>
  <c r="AC25" i="18"/>
  <c r="AB25" i="18"/>
  <c r="AA25" i="18"/>
  <c r="Z25" i="18"/>
  <c r="AF24" i="18"/>
  <c r="AE24" i="18"/>
  <c r="AD24" i="18"/>
  <c r="AC24" i="18"/>
  <c r="AB24" i="18"/>
  <c r="AA24" i="18"/>
  <c r="Z24" i="18"/>
  <c r="AF23" i="18"/>
  <c r="AE23" i="18"/>
  <c r="AD23" i="18"/>
  <c r="AC23" i="18"/>
  <c r="AB23" i="18"/>
  <c r="AA23" i="18"/>
  <c r="Z23" i="18"/>
  <c r="AF22" i="18"/>
  <c r="AE22" i="18"/>
  <c r="AD22" i="18"/>
  <c r="AC22" i="18"/>
  <c r="AB22" i="18"/>
  <c r="AA22" i="18"/>
  <c r="Z22" i="18"/>
  <c r="AF21" i="18"/>
  <c r="AE21" i="18"/>
  <c r="AD21" i="18"/>
  <c r="AC21" i="18"/>
  <c r="AB21" i="18"/>
  <c r="AA21" i="18"/>
  <c r="Z21" i="18"/>
  <c r="AF20" i="18"/>
  <c r="AE20" i="18"/>
  <c r="AD20" i="18"/>
  <c r="AC20" i="18"/>
  <c r="AB20" i="18"/>
  <c r="AA20" i="18"/>
  <c r="Z20" i="18"/>
  <c r="AF19" i="18"/>
  <c r="AE19" i="18"/>
  <c r="AD19" i="18"/>
  <c r="AC19" i="18"/>
  <c r="AB19" i="18"/>
  <c r="AA19" i="18"/>
  <c r="Z19" i="18"/>
  <c r="AF18" i="18"/>
  <c r="AE18" i="18"/>
  <c r="AD18" i="18"/>
  <c r="AC18" i="18"/>
  <c r="AB18" i="18"/>
  <c r="AA18" i="18"/>
  <c r="Z18" i="18"/>
  <c r="AF17" i="18"/>
  <c r="AE17" i="18"/>
  <c r="AD17" i="18"/>
  <c r="AC17" i="18"/>
  <c r="AB17" i="18"/>
  <c r="AA17" i="18"/>
  <c r="Z17" i="18"/>
  <c r="AF16" i="18"/>
  <c r="AE16" i="18"/>
  <c r="AD16" i="18"/>
  <c r="AC16" i="18"/>
  <c r="AB16" i="18"/>
  <c r="AA16" i="18"/>
  <c r="Z16" i="18"/>
  <c r="AF15" i="18"/>
  <c r="AE15" i="18"/>
  <c r="AD15" i="18"/>
  <c r="AC15" i="18"/>
  <c r="AB15" i="18"/>
  <c r="AA15" i="18"/>
  <c r="Z15" i="18"/>
  <c r="AF14" i="18"/>
  <c r="AE14" i="18"/>
  <c r="AD14" i="18"/>
  <c r="AC14" i="18"/>
  <c r="AB14" i="18"/>
  <c r="AA14" i="18"/>
  <c r="Z14" i="18"/>
  <c r="AF13" i="18"/>
  <c r="AE13" i="18"/>
  <c r="AD13" i="18"/>
  <c r="AC13" i="18"/>
  <c r="AB13" i="18"/>
  <c r="AA13" i="18"/>
  <c r="Z13" i="18"/>
  <c r="AF12" i="18"/>
  <c r="AE12" i="18"/>
  <c r="AD12" i="18"/>
  <c r="AC12" i="18"/>
  <c r="AB12" i="18"/>
  <c r="AA12" i="18"/>
  <c r="Z12" i="18"/>
  <c r="AF11" i="18"/>
  <c r="AE11" i="18"/>
  <c r="AD11" i="18"/>
  <c r="AC11" i="18"/>
  <c r="AB11" i="18"/>
  <c r="AA11" i="18"/>
  <c r="Z11" i="18"/>
  <c r="AF10" i="18"/>
  <c r="AE10" i="18"/>
  <c r="AD10" i="18"/>
  <c r="AC10" i="18"/>
  <c r="AB10" i="18"/>
  <c r="AA10" i="18"/>
  <c r="Z10" i="18"/>
  <c r="AF9" i="18"/>
  <c r="AE9" i="18"/>
  <c r="AD9" i="18"/>
  <c r="AC9" i="18"/>
  <c r="AB9" i="18"/>
  <c r="AA9" i="18"/>
  <c r="Z9" i="18"/>
  <c r="AF8" i="18"/>
  <c r="AE8" i="18"/>
  <c r="AD8" i="18"/>
  <c r="AC8" i="18"/>
  <c r="AB8" i="18"/>
  <c r="AA8" i="18"/>
  <c r="Z8" i="18"/>
  <c r="AF7" i="18"/>
  <c r="AE7" i="18"/>
  <c r="AD7" i="18"/>
  <c r="AC7" i="18"/>
  <c r="AB7" i="18"/>
  <c r="AA7" i="18"/>
  <c r="Z7" i="18"/>
  <c r="AF6" i="18"/>
  <c r="AE6" i="18"/>
  <c r="AD6" i="18"/>
  <c r="AC6" i="18"/>
  <c r="AB6" i="18"/>
  <c r="AA6" i="18"/>
  <c r="Z6" i="18"/>
  <c r="AF5" i="18"/>
  <c r="AE5" i="18"/>
  <c r="AD5" i="18"/>
  <c r="AC5" i="18"/>
  <c r="AB5" i="18"/>
  <c r="AA5" i="18"/>
  <c r="Z5" i="18"/>
  <c r="AF4" i="18"/>
  <c r="AE4" i="18"/>
  <c r="AD4" i="18"/>
  <c r="AC4" i="18"/>
  <c r="AB4" i="18"/>
  <c r="AA4" i="18"/>
  <c r="Z4" i="18"/>
  <c r="AF3" i="18"/>
  <c r="AE3" i="18"/>
  <c r="AD3" i="18"/>
  <c r="AC3" i="18"/>
  <c r="AB3" i="18"/>
  <c r="AA3" i="18"/>
  <c r="Z3" i="18"/>
  <c r="AF68" i="17"/>
  <c r="AE68" i="17"/>
  <c r="AD68" i="17"/>
  <c r="AC68" i="17"/>
  <c r="AF49" i="17"/>
  <c r="AF48" i="17"/>
  <c r="AE48" i="17"/>
  <c r="AD47" i="17"/>
  <c r="AD46" i="17"/>
  <c r="AF45" i="17"/>
  <c r="AF44" i="17"/>
  <c r="AE44" i="17"/>
  <c r="AD43" i="17"/>
  <c r="AD42" i="17"/>
  <c r="AF41" i="17"/>
  <c r="AF40" i="17"/>
  <c r="AE40" i="17"/>
  <c r="AD39" i="17"/>
  <c r="AD38" i="17"/>
  <c r="AF37" i="17"/>
  <c r="AF36" i="17"/>
  <c r="AE36" i="17"/>
  <c r="AD35" i="17"/>
  <c r="AD34" i="17"/>
  <c r="AF33" i="17"/>
  <c r="AF32" i="17"/>
  <c r="AE32" i="17"/>
  <c r="AC32" i="17"/>
  <c r="AB32" i="17"/>
  <c r="AA32" i="17"/>
  <c r="Z32" i="17"/>
  <c r="AD31" i="17"/>
  <c r="AC31" i="17"/>
  <c r="AB31" i="17"/>
  <c r="AA31" i="17"/>
  <c r="Z31" i="17"/>
  <c r="AD30" i="17"/>
  <c r="AC30" i="17"/>
  <c r="AB30" i="17"/>
  <c r="AA30" i="17"/>
  <c r="Z30" i="17"/>
  <c r="AF29" i="17"/>
  <c r="AC29" i="17"/>
  <c r="AB29" i="17"/>
  <c r="AA29" i="17"/>
  <c r="Z29" i="17"/>
  <c r="AF28" i="17"/>
  <c r="AE28" i="17"/>
  <c r="AC28" i="17"/>
  <c r="AB28" i="17"/>
  <c r="AA28" i="17"/>
  <c r="Z28" i="17"/>
  <c r="AD27" i="17"/>
  <c r="AC27" i="17"/>
  <c r="AB27" i="17"/>
  <c r="AA27" i="17"/>
  <c r="Z27" i="17"/>
  <c r="AD26" i="17"/>
  <c r="AC26" i="17"/>
  <c r="AB26" i="17"/>
  <c r="AA26" i="17"/>
  <c r="Z26" i="17"/>
  <c r="AF25" i="17"/>
  <c r="AC25" i="17"/>
  <c r="AB25" i="17"/>
  <c r="AA25" i="17"/>
  <c r="Z25" i="17"/>
  <c r="AF24" i="17"/>
  <c r="AE24" i="17"/>
  <c r="AC24" i="17"/>
  <c r="AB24" i="17"/>
  <c r="AA24" i="17"/>
  <c r="Z24" i="17"/>
  <c r="AD23" i="17"/>
  <c r="AC23" i="17"/>
  <c r="AB23" i="17"/>
  <c r="AA23" i="17"/>
  <c r="Z23" i="17"/>
  <c r="AD22" i="17"/>
  <c r="AC22" i="17"/>
  <c r="AB22" i="17"/>
  <c r="AA22" i="17"/>
  <c r="Z22" i="17"/>
  <c r="AF21" i="17"/>
  <c r="AC21" i="17"/>
  <c r="AB21" i="17"/>
  <c r="AA21" i="17"/>
  <c r="Z21" i="17"/>
  <c r="AF20" i="17"/>
  <c r="AE20" i="17"/>
  <c r="AC20" i="17"/>
  <c r="AB20" i="17"/>
  <c r="AA20" i="17"/>
  <c r="Z20" i="17"/>
  <c r="AD19" i="17"/>
  <c r="AC19" i="17"/>
  <c r="AB19" i="17"/>
  <c r="AA19" i="17"/>
  <c r="Z19" i="17"/>
  <c r="AD18" i="17"/>
  <c r="AC18" i="17"/>
  <c r="AB18" i="17"/>
  <c r="AA18" i="17"/>
  <c r="Z18" i="17"/>
  <c r="AF17" i="17"/>
  <c r="AC17" i="17"/>
  <c r="AB17" i="17"/>
  <c r="AA17" i="17"/>
  <c r="Z17" i="17"/>
  <c r="AF16" i="17"/>
  <c r="AE16" i="17"/>
  <c r="AC16" i="17"/>
  <c r="AB16" i="17"/>
  <c r="AA16" i="17"/>
  <c r="Z16" i="17"/>
  <c r="AD15" i="17"/>
  <c r="AC15" i="17"/>
  <c r="AB15" i="17"/>
  <c r="AA15" i="17"/>
  <c r="Z15" i="17"/>
  <c r="AD14" i="17"/>
  <c r="AC14" i="17"/>
  <c r="AB14" i="17"/>
  <c r="AA14" i="17"/>
  <c r="Z14" i="17"/>
  <c r="AF13" i="17"/>
  <c r="AE13" i="17"/>
  <c r="AD13" i="17"/>
  <c r="AC13" i="17"/>
  <c r="AB13" i="17"/>
  <c r="AA13" i="17"/>
  <c r="Z13" i="17"/>
  <c r="AF12" i="17"/>
  <c r="AE12" i="17"/>
  <c r="AD12" i="17"/>
  <c r="AC12" i="17"/>
  <c r="AB12" i="17"/>
  <c r="AA12" i="17"/>
  <c r="Z12" i="17"/>
  <c r="AF11" i="17"/>
  <c r="AE11" i="17"/>
  <c r="AD11" i="17"/>
  <c r="AC11" i="17"/>
  <c r="AB11" i="17"/>
  <c r="AA11" i="17"/>
  <c r="Z11" i="17"/>
  <c r="AF10" i="17"/>
  <c r="AE10" i="17"/>
  <c r="AD10" i="17"/>
  <c r="AC10" i="17"/>
  <c r="AB10" i="17"/>
  <c r="AA10" i="17"/>
  <c r="Z10" i="17"/>
  <c r="AF9" i="17"/>
  <c r="AE9" i="17"/>
  <c r="AD9" i="17"/>
  <c r="AC9" i="17"/>
  <c r="AB9" i="17"/>
  <c r="AA9" i="17"/>
  <c r="Z9" i="17"/>
  <c r="AF8" i="17"/>
  <c r="AE8" i="17"/>
  <c r="AD8" i="17"/>
  <c r="AC8" i="17"/>
  <c r="AB8" i="17"/>
  <c r="AA8" i="17"/>
  <c r="Z8" i="17"/>
  <c r="AF7" i="17"/>
  <c r="AE7" i="17"/>
  <c r="AD7" i="17"/>
  <c r="AC7" i="17"/>
  <c r="AB7" i="17"/>
  <c r="AA7" i="17"/>
  <c r="Z7" i="17"/>
  <c r="AF6" i="17"/>
  <c r="AE6" i="17"/>
  <c r="AD6" i="17"/>
  <c r="AC6" i="17"/>
  <c r="AB6" i="17"/>
  <c r="AA6" i="17"/>
  <c r="Z6" i="17"/>
  <c r="AF5" i="17"/>
  <c r="AE5" i="17"/>
  <c r="AD5" i="17"/>
  <c r="AC5" i="17"/>
  <c r="AB5" i="17"/>
  <c r="AA5" i="17"/>
  <c r="Z5" i="17"/>
  <c r="AF4" i="17"/>
  <c r="AE4" i="17"/>
  <c r="AD4" i="17"/>
  <c r="AC4" i="17"/>
  <c r="AB4" i="17"/>
  <c r="AA4" i="17"/>
  <c r="Z4" i="17"/>
  <c r="AF3" i="17"/>
  <c r="AE3" i="17"/>
  <c r="AD3" i="17"/>
  <c r="AC3" i="17"/>
  <c r="AB3" i="17"/>
  <c r="AA3" i="17"/>
  <c r="Z3" i="17"/>
  <c r="AF68" i="16"/>
  <c r="AE68" i="16"/>
  <c r="AD68" i="16"/>
  <c r="AC68" i="16"/>
  <c r="AF48" i="16"/>
  <c r="AE48" i="16"/>
  <c r="AD48" i="16"/>
  <c r="AF47" i="16"/>
  <c r="AE46" i="16"/>
  <c r="AE45" i="16"/>
  <c r="AF44" i="16"/>
  <c r="AE44" i="16"/>
  <c r="AD44" i="16"/>
  <c r="AE42" i="16"/>
  <c r="AD41" i="16"/>
  <c r="AF40" i="16"/>
  <c r="AE40" i="16"/>
  <c r="AD40" i="16"/>
  <c r="AD39" i="16"/>
  <c r="AE37" i="16"/>
  <c r="AD37" i="16"/>
  <c r="AF36" i="16"/>
  <c r="AE36" i="16"/>
  <c r="AD36" i="16"/>
  <c r="AE35" i="16"/>
  <c r="AE34" i="16"/>
  <c r="AE33" i="16"/>
  <c r="AD33" i="16"/>
  <c r="AF32" i="16"/>
  <c r="AE32" i="16"/>
  <c r="AD32" i="16"/>
  <c r="AF31" i="16"/>
  <c r="AE30" i="16"/>
  <c r="AE29" i="16"/>
  <c r="AF28" i="16"/>
  <c r="AE28" i="16"/>
  <c r="AD28" i="16"/>
  <c r="AE26" i="16"/>
  <c r="AD25" i="16"/>
  <c r="AF24" i="16"/>
  <c r="AE24" i="16"/>
  <c r="AD24" i="16"/>
  <c r="AD23" i="16"/>
  <c r="AC22" i="16"/>
  <c r="AB22" i="16"/>
  <c r="AA22" i="16"/>
  <c r="Z22" i="16"/>
  <c r="AE21" i="16"/>
  <c r="AD21" i="16"/>
  <c r="AC21" i="16"/>
  <c r="AB21" i="16"/>
  <c r="AA21" i="16"/>
  <c r="Z21" i="16"/>
  <c r="AF20" i="16"/>
  <c r="AE20" i="16"/>
  <c r="AD20" i="16"/>
  <c r="AC20" i="16"/>
  <c r="AB20" i="16"/>
  <c r="AA20" i="16"/>
  <c r="Z20" i="16"/>
  <c r="AE19" i="16"/>
  <c r="AC19" i="16"/>
  <c r="AB19" i="16"/>
  <c r="AA19" i="16"/>
  <c r="Z19" i="16"/>
  <c r="AE18" i="16"/>
  <c r="AC18" i="16"/>
  <c r="AB18" i="16"/>
  <c r="AA18" i="16"/>
  <c r="Z18" i="16"/>
  <c r="AE17" i="16"/>
  <c r="AD17" i="16"/>
  <c r="AC17" i="16"/>
  <c r="AB17" i="16"/>
  <c r="AA17" i="16"/>
  <c r="Z17" i="16"/>
  <c r="AF16" i="16"/>
  <c r="AE16" i="16"/>
  <c r="AD16" i="16"/>
  <c r="AC16" i="16"/>
  <c r="AB16" i="16"/>
  <c r="AA16" i="16"/>
  <c r="Z16" i="16"/>
  <c r="AF15" i="16"/>
  <c r="AC15" i="16"/>
  <c r="AB15" i="16"/>
  <c r="AA15" i="16"/>
  <c r="Z15" i="16"/>
  <c r="AF14" i="16"/>
  <c r="AE14" i="16"/>
  <c r="AC14" i="16"/>
  <c r="AB14" i="16"/>
  <c r="AA14" i="16"/>
  <c r="Z14" i="16"/>
  <c r="AF13" i="16"/>
  <c r="AE13" i="16"/>
  <c r="AD13" i="16"/>
  <c r="AC13" i="16"/>
  <c r="AB13" i="16"/>
  <c r="AA13" i="16"/>
  <c r="Z13" i="16"/>
  <c r="AF12" i="16"/>
  <c r="AE12" i="16"/>
  <c r="AD12" i="16"/>
  <c r="AC12" i="16"/>
  <c r="AB12" i="16"/>
  <c r="AA12" i="16"/>
  <c r="Z12" i="16"/>
  <c r="AF11" i="16"/>
  <c r="AE11" i="16"/>
  <c r="AD11" i="16"/>
  <c r="AC11" i="16"/>
  <c r="AB11" i="16"/>
  <c r="AA11" i="16"/>
  <c r="Z11" i="16"/>
  <c r="AF10" i="16"/>
  <c r="AE10" i="16"/>
  <c r="AD10" i="16"/>
  <c r="AC10" i="16"/>
  <c r="AB10" i="16"/>
  <c r="AA10" i="16"/>
  <c r="Z10" i="16"/>
  <c r="AF9" i="16"/>
  <c r="AE9" i="16"/>
  <c r="AD9" i="16"/>
  <c r="AC9" i="16"/>
  <c r="AB9" i="16"/>
  <c r="AA9" i="16"/>
  <c r="Z9" i="16"/>
  <c r="AF8" i="16"/>
  <c r="AE8" i="16"/>
  <c r="AD8" i="16"/>
  <c r="AC8" i="16"/>
  <c r="AB8" i="16"/>
  <c r="AA8" i="16"/>
  <c r="Z8" i="16"/>
  <c r="AF7" i="16"/>
  <c r="AE7" i="16"/>
  <c r="AD7" i="16"/>
  <c r="AC7" i="16"/>
  <c r="AB7" i="16"/>
  <c r="AA7" i="16"/>
  <c r="Z7" i="16"/>
  <c r="AF6" i="16"/>
  <c r="AE6" i="16"/>
  <c r="AD6" i="16"/>
  <c r="AC6" i="16"/>
  <c r="AB6" i="16"/>
  <c r="AA6" i="16"/>
  <c r="Z6" i="16"/>
  <c r="AF5" i="16"/>
  <c r="AE5" i="16"/>
  <c r="AD5" i="16"/>
  <c r="AC5" i="16"/>
  <c r="AB5" i="16"/>
  <c r="AA5" i="16"/>
  <c r="Z5" i="16"/>
  <c r="AF4" i="16"/>
  <c r="AE4" i="16"/>
  <c r="AD4" i="16"/>
  <c r="AC4" i="16"/>
  <c r="AB4" i="16"/>
  <c r="AA4" i="16"/>
  <c r="Z4" i="16"/>
  <c r="AF3" i="16"/>
  <c r="AE3" i="16"/>
  <c r="AD3" i="16"/>
  <c r="AC3" i="16"/>
  <c r="AB3" i="16"/>
  <c r="AA3" i="16"/>
  <c r="Z3" i="16"/>
  <c r="AE68" i="15"/>
  <c r="AD68" i="15"/>
  <c r="AC68" i="15"/>
  <c r="AF47" i="15"/>
  <c r="AD47" i="15"/>
  <c r="AF45" i="15"/>
  <c r="AF44" i="15"/>
  <c r="AF43" i="15"/>
  <c r="AE43" i="15"/>
  <c r="AF41" i="15"/>
  <c r="AE40" i="15"/>
  <c r="AF39" i="15"/>
  <c r="AE39" i="15"/>
  <c r="AD39" i="15"/>
  <c r="AF37" i="15"/>
  <c r="AD36" i="15"/>
  <c r="AE35" i="15"/>
  <c r="AD35" i="15"/>
  <c r="AF33" i="15"/>
  <c r="AF31" i="15"/>
  <c r="AD31" i="15"/>
  <c r="AF29" i="15"/>
  <c r="AF28" i="15"/>
  <c r="AF27" i="15"/>
  <c r="AE27" i="15"/>
  <c r="AF25" i="15"/>
  <c r="AE24" i="15"/>
  <c r="AF23" i="15"/>
  <c r="AE23" i="15"/>
  <c r="AD23" i="15"/>
  <c r="AC22" i="15"/>
  <c r="AD21" i="15"/>
  <c r="AC21" i="15"/>
  <c r="AF20" i="15"/>
  <c r="AC20" i="15"/>
  <c r="AF19" i="15"/>
  <c r="AD19" i="15"/>
  <c r="AC19" i="15"/>
  <c r="AC18" i="15"/>
  <c r="AD17" i="15"/>
  <c r="AC17" i="15"/>
  <c r="AE16" i="15"/>
  <c r="AC16" i="15"/>
  <c r="AF15" i="15"/>
  <c r="AE15" i="15"/>
  <c r="AC15" i="15"/>
  <c r="AC14" i="15"/>
  <c r="AF13" i="15"/>
  <c r="AE13" i="15"/>
  <c r="AD13" i="15"/>
  <c r="AC13" i="15"/>
  <c r="AF12" i="15"/>
  <c r="AE12" i="15"/>
  <c r="AD12" i="15"/>
  <c r="AC12" i="15"/>
  <c r="AF11" i="15"/>
  <c r="AE11" i="15"/>
  <c r="AD11" i="15"/>
  <c r="AC11" i="15"/>
  <c r="AF10" i="15"/>
  <c r="AE10" i="15"/>
  <c r="AD10" i="15"/>
  <c r="AC10" i="15"/>
  <c r="AF9" i="15"/>
  <c r="AE9" i="15"/>
  <c r="AD9" i="15"/>
  <c r="AC9" i="15"/>
  <c r="AF8" i="15"/>
  <c r="AE8" i="15"/>
  <c r="AD8" i="15"/>
  <c r="AC8" i="15"/>
  <c r="AF7" i="15"/>
  <c r="AE7" i="15"/>
  <c r="AD7" i="15"/>
  <c r="AC7" i="15"/>
  <c r="AF6" i="15"/>
  <c r="AE6" i="15"/>
  <c r="AD6" i="15"/>
  <c r="AC6" i="15"/>
  <c r="AF5" i="15"/>
  <c r="AE5" i="15"/>
  <c r="AD5" i="15"/>
  <c r="AC5" i="15"/>
  <c r="AF4" i="15"/>
  <c r="AE4" i="15"/>
  <c r="AD4" i="15"/>
  <c r="AC4" i="15"/>
  <c r="AF3" i="15"/>
  <c r="AE3" i="15"/>
  <c r="AD3" i="15"/>
  <c r="AC3" i="15"/>
  <c r="AF68" i="14"/>
  <c r="AE68" i="14"/>
  <c r="AD68" i="14"/>
  <c r="AC68" i="14"/>
  <c r="AD48" i="14"/>
  <c r="AE47" i="14"/>
  <c r="AD47" i="14"/>
  <c r="AF46" i="14"/>
  <c r="AE46" i="14"/>
  <c r="AD46" i="14"/>
  <c r="AD44" i="14"/>
  <c r="AE43" i="14"/>
  <c r="AD43" i="14"/>
  <c r="AF42" i="14"/>
  <c r="AE42" i="14"/>
  <c r="AD42" i="14"/>
  <c r="AD40" i="14"/>
  <c r="AE39" i="14"/>
  <c r="AD39" i="14"/>
  <c r="AF38" i="14"/>
  <c r="AE38" i="14"/>
  <c r="AD38" i="14"/>
  <c r="AD36" i="14"/>
  <c r="AE35" i="14"/>
  <c r="AD35" i="14"/>
  <c r="AF34" i="14"/>
  <c r="AE34" i="14"/>
  <c r="AD34" i="14"/>
  <c r="AD32" i="14"/>
  <c r="AE31" i="14"/>
  <c r="AD31" i="14"/>
  <c r="AF30" i="14"/>
  <c r="AE30" i="14"/>
  <c r="AD30" i="14"/>
  <c r="AD28" i="14"/>
  <c r="AE27" i="14"/>
  <c r="AD27" i="14"/>
  <c r="AF26" i="14"/>
  <c r="AE26" i="14"/>
  <c r="AD26" i="14"/>
  <c r="AD24" i="14"/>
  <c r="AE23" i="14"/>
  <c r="AD23" i="14"/>
  <c r="AF22" i="14"/>
  <c r="AE22" i="14"/>
  <c r="AD22" i="14"/>
  <c r="AC21" i="14"/>
  <c r="AB21" i="14"/>
  <c r="AA21" i="14"/>
  <c r="Z21" i="14"/>
  <c r="AD20" i="14"/>
  <c r="AC20" i="14"/>
  <c r="AB20" i="14"/>
  <c r="AA20" i="14"/>
  <c r="Z20" i="14"/>
  <c r="AE19" i="14"/>
  <c r="AD19" i="14"/>
  <c r="AC19" i="14"/>
  <c r="AB19" i="14"/>
  <c r="AA19" i="14"/>
  <c r="Z19" i="14"/>
  <c r="AF18" i="14"/>
  <c r="AE18" i="14"/>
  <c r="AD18" i="14"/>
  <c r="AC18" i="14"/>
  <c r="AB18" i="14"/>
  <c r="AA18" i="14"/>
  <c r="Z18" i="14"/>
  <c r="AC17" i="14"/>
  <c r="AB17" i="14"/>
  <c r="AA17" i="14"/>
  <c r="Z17" i="14"/>
  <c r="AF16" i="14"/>
  <c r="AE16" i="14"/>
  <c r="AD16" i="14"/>
  <c r="AC16" i="14"/>
  <c r="AB16" i="14"/>
  <c r="AA16" i="14"/>
  <c r="Z16" i="14"/>
  <c r="AF15" i="14"/>
  <c r="AE15" i="14"/>
  <c r="AD15" i="14"/>
  <c r="AC15" i="14"/>
  <c r="AB15" i="14"/>
  <c r="AA15" i="14"/>
  <c r="Z15" i="14"/>
  <c r="AF14" i="14"/>
  <c r="AE14" i="14"/>
  <c r="AD14" i="14"/>
  <c r="AC14" i="14"/>
  <c r="AB14" i="14"/>
  <c r="AA14" i="14"/>
  <c r="Z14" i="14"/>
  <c r="AF13" i="14"/>
  <c r="AE13" i="14"/>
  <c r="AD13" i="14"/>
  <c r="AC13" i="14"/>
  <c r="AB13" i="14"/>
  <c r="AA13" i="14"/>
  <c r="Z13" i="14"/>
  <c r="AF12" i="14"/>
  <c r="AE12" i="14"/>
  <c r="AD12" i="14"/>
  <c r="AC12" i="14"/>
  <c r="AB12" i="14"/>
  <c r="AA12" i="14"/>
  <c r="Z12" i="14"/>
  <c r="AF11" i="14"/>
  <c r="AE11" i="14"/>
  <c r="AD11" i="14"/>
  <c r="AC11" i="14"/>
  <c r="AB11" i="14"/>
  <c r="AA11" i="14"/>
  <c r="Z11" i="14"/>
  <c r="AF10" i="14"/>
  <c r="AE10" i="14"/>
  <c r="AD10" i="14"/>
  <c r="AC10" i="14"/>
  <c r="AB10" i="14"/>
  <c r="AA10" i="14"/>
  <c r="Z10" i="14"/>
  <c r="AF9" i="14"/>
  <c r="AE9" i="14"/>
  <c r="AD9" i="14"/>
  <c r="AC9" i="14"/>
  <c r="AB9" i="14"/>
  <c r="AA9" i="14"/>
  <c r="Z9" i="14"/>
  <c r="AF8" i="14"/>
  <c r="AE8" i="14"/>
  <c r="AD8" i="14"/>
  <c r="AC8" i="14"/>
  <c r="AB8" i="14"/>
  <c r="AA8" i="14"/>
  <c r="Z8" i="14"/>
  <c r="AF7" i="14"/>
  <c r="AE7" i="14"/>
  <c r="AD7" i="14"/>
  <c r="AC7" i="14"/>
  <c r="AB7" i="14"/>
  <c r="AA7" i="14"/>
  <c r="Z7" i="14"/>
  <c r="AF6" i="14"/>
  <c r="AE6" i="14"/>
  <c r="AD6" i="14"/>
  <c r="AC6" i="14"/>
  <c r="AB6" i="14"/>
  <c r="AA6" i="14"/>
  <c r="Z6" i="14"/>
  <c r="AF5" i="14"/>
  <c r="AE5" i="14"/>
  <c r="AD5" i="14"/>
  <c r="AC5" i="14"/>
  <c r="AB5" i="14"/>
  <c r="AA5" i="14"/>
  <c r="Z5" i="14"/>
  <c r="AF4" i="14"/>
  <c r="AE4" i="14"/>
  <c r="AD4" i="14"/>
  <c r="AC4" i="14"/>
  <c r="AB4" i="14"/>
  <c r="AA4" i="14"/>
  <c r="Z4" i="14"/>
  <c r="AF3" i="14"/>
  <c r="AE3" i="14"/>
  <c r="AD3" i="14"/>
  <c r="AC3" i="14"/>
  <c r="AB3" i="14"/>
  <c r="AA3" i="14"/>
  <c r="Z3" i="14"/>
  <c r="E4" i="6"/>
  <c r="AF4" i="6"/>
  <c r="E5" i="6"/>
  <c r="AD5" i="6"/>
  <c r="E7" i="6"/>
  <c r="AE7" i="6"/>
  <c r="E8" i="6"/>
  <c r="E9" i="6"/>
  <c r="AD9" i="6"/>
  <c r="E10" i="6"/>
  <c r="AE10" i="6"/>
  <c r="E11" i="6"/>
  <c r="AD11" i="6"/>
  <c r="E12" i="6"/>
  <c r="E13" i="6"/>
  <c r="AD13" i="6"/>
  <c r="E14" i="6"/>
  <c r="AE14" i="6"/>
  <c r="E15" i="6"/>
  <c r="AF15" i="6"/>
  <c r="E16" i="6"/>
  <c r="AE16" i="6"/>
  <c r="E17" i="6"/>
  <c r="AF17" i="6"/>
  <c r="E18" i="6"/>
  <c r="AE18" i="6"/>
  <c r="E19" i="6"/>
  <c r="AF19" i="6"/>
  <c r="E20" i="6"/>
  <c r="AE20" i="6"/>
  <c r="E21" i="6"/>
  <c r="AD21" i="6"/>
  <c r="E3" i="6"/>
  <c r="AF3" i="6"/>
  <c r="AB68" i="13"/>
  <c r="AA68" i="13"/>
  <c r="Z68" i="13"/>
  <c r="AC48" i="13"/>
  <c r="AB48" i="13"/>
  <c r="AA48" i="13"/>
  <c r="Z48" i="13"/>
  <c r="AC47" i="13"/>
  <c r="AB47" i="13"/>
  <c r="AA47" i="13"/>
  <c r="Z47" i="13"/>
  <c r="AC46" i="13"/>
  <c r="AB46" i="13"/>
  <c r="AA46" i="13"/>
  <c r="Z46" i="13"/>
  <c r="AC45" i="13"/>
  <c r="AB45" i="13"/>
  <c r="AA45" i="13"/>
  <c r="Z45" i="13"/>
  <c r="AC44" i="13"/>
  <c r="AB44" i="13"/>
  <c r="AA44" i="13"/>
  <c r="Z44" i="13"/>
  <c r="AC43" i="13"/>
  <c r="AB43" i="13"/>
  <c r="AA43" i="13"/>
  <c r="Z43" i="13"/>
  <c r="AC42" i="13"/>
  <c r="AB42" i="13"/>
  <c r="AA42" i="13"/>
  <c r="Z42" i="13"/>
  <c r="AC41" i="13"/>
  <c r="AB41" i="13"/>
  <c r="AA41" i="13"/>
  <c r="Z41" i="13"/>
  <c r="AC40" i="13"/>
  <c r="AB40" i="13"/>
  <c r="AA40" i="13"/>
  <c r="Z40" i="13"/>
  <c r="AC39" i="13"/>
  <c r="AB39" i="13"/>
  <c r="AA39" i="13"/>
  <c r="Z39" i="13"/>
  <c r="AC38" i="13"/>
  <c r="AB38" i="13"/>
  <c r="AA38" i="13"/>
  <c r="Z38" i="13"/>
  <c r="AC37" i="13"/>
  <c r="AB37" i="13"/>
  <c r="AA37" i="13"/>
  <c r="Z37" i="13"/>
  <c r="AC36" i="13"/>
  <c r="AB36" i="13"/>
  <c r="AA36" i="13"/>
  <c r="Z36" i="13"/>
  <c r="AC35" i="13"/>
  <c r="AB35" i="13"/>
  <c r="AA35" i="13"/>
  <c r="Z35" i="13"/>
  <c r="AC34" i="13"/>
  <c r="AB34" i="13"/>
  <c r="AA34" i="13"/>
  <c r="Z34" i="13"/>
  <c r="AC33" i="13"/>
  <c r="AB33" i="13"/>
  <c r="AA33" i="13"/>
  <c r="Z33" i="13"/>
  <c r="AC32" i="13"/>
  <c r="AB32" i="13"/>
  <c r="AA32" i="13"/>
  <c r="Z32" i="13"/>
  <c r="AC31" i="13"/>
  <c r="AB31" i="13"/>
  <c r="AA31" i="13"/>
  <c r="Z31" i="13"/>
  <c r="AC30" i="13"/>
  <c r="AB30" i="13"/>
  <c r="AA30" i="13"/>
  <c r="Z30" i="13"/>
  <c r="AC29" i="13"/>
  <c r="AB29" i="13"/>
  <c r="AA29" i="13"/>
  <c r="Z29" i="13"/>
  <c r="AC28" i="13"/>
  <c r="AB28" i="13"/>
  <c r="AA28" i="13"/>
  <c r="Z28" i="13"/>
  <c r="AC27" i="13"/>
  <c r="AB27" i="13"/>
  <c r="AA27" i="13"/>
  <c r="Z27" i="13"/>
  <c r="AC26" i="13"/>
  <c r="AB26" i="13"/>
  <c r="AA26" i="13"/>
  <c r="Z26" i="13"/>
  <c r="AC25" i="13"/>
  <c r="AB25" i="13"/>
  <c r="AA25" i="13"/>
  <c r="Z25" i="13"/>
  <c r="AC24" i="13"/>
  <c r="AB24" i="13"/>
  <c r="AA24" i="13"/>
  <c r="Z24" i="13"/>
  <c r="AC23" i="13"/>
  <c r="AB23" i="13"/>
  <c r="AA23" i="13"/>
  <c r="Z23" i="13"/>
  <c r="AC22" i="13"/>
  <c r="AB22" i="13"/>
  <c r="AA22" i="13"/>
  <c r="Z22" i="13"/>
  <c r="AC21" i="13"/>
  <c r="AB21" i="13"/>
  <c r="AA21" i="13"/>
  <c r="Z21" i="13"/>
  <c r="AC20" i="13"/>
  <c r="AB20" i="13"/>
  <c r="AA20" i="13"/>
  <c r="Z20" i="13"/>
  <c r="AC19" i="13"/>
  <c r="AB19" i="13"/>
  <c r="AA19" i="13"/>
  <c r="Z19" i="13"/>
  <c r="AC18" i="13"/>
  <c r="AB18" i="13"/>
  <c r="AA18" i="13"/>
  <c r="Z18" i="13"/>
  <c r="AC17" i="13"/>
  <c r="AB17" i="13"/>
  <c r="AA17" i="13"/>
  <c r="Z17" i="13"/>
  <c r="AC16" i="13"/>
  <c r="AB16" i="13"/>
  <c r="AA16" i="13"/>
  <c r="Z16" i="13"/>
  <c r="AC15" i="13"/>
  <c r="AB15" i="13"/>
  <c r="AA15" i="13"/>
  <c r="Z15" i="13"/>
  <c r="AC14" i="13"/>
  <c r="AB14" i="13"/>
  <c r="AA14" i="13"/>
  <c r="Z14" i="13"/>
  <c r="AF13" i="13"/>
  <c r="AE13" i="13"/>
  <c r="AD13" i="13"/>
  <c r="AC13" i="13"/>
  <c r="AB13" i="13"/>
  <c r="AA13" i="13"/>
  <c r="Z13" i="13"/>
  <c r="AF12" i="13"/>
  <c r="AE12" i="13"/>
  <c r="AD12" i="13"/>
  <c r="AC12" i="13"/>
  <c r="AB12" i="13"/>
  <c r="AA12" i="13"/>
  <c r="Z12" i="13"/>
  <c r="AF11" i="13"/>
  <c r="AE11" i="13"/>
  <c r="AD11" i="13"/>
  <c r="AC11" i="13"/>
  <c r="AB11" i="13"/>
  <c r="AA11" i="13"/>
  <c r="Z11" i="13"/>
  <c r="AF10" i="13"/>
  <c r="AE10" i="13"/>
  <c r="AD10" i="13"/>
  <c r="AC10" i="13"/>
  <c r="AB10" i="13"/>
  <c r="AA10" i="13"/>
  <c r="Z10" i="13"/>
  <c r="AF9" i="13"/>
  <c r="AE9" i="13"/>
  <c r="AD9" i="13"/>
  <c r="AC9" i="13"/>
  <c r="AB9" i="13"/>
  <c r="AA9" i="13"/>
  <c r="Z9" i="13"/>
  <c r="AF8" i="13"/>
  <c r="AE8" i="13"/>
  <c r="AD8" i="13"/>
  <c r="AC8" i="13"/>
  <c r="AB8" i="13"/>
  <c r="AA8" i="13"/>
  <c r="Z8" i="13"/>
  <c r="AF7" i="13"/>
  <c r="AE7" i="13"/>
  <c r="AD7" i="13"/>
  <c r="AC7" i="13"/>
  <c r="AB7" i="13"/>
  <c r="AA7" i="13"/>
  <c r="Z7" i="13"/>
  <c r="AF6" i="13"/>
  <c r="AE6" i="13"/>
  <c r="AD6" i="13"/>
  <c r="AC6" i="13"/>
  <c r="AB6" i="13"/>
  <c r="AA6" i="13"/>
  <c r="Z6" i="13"/>
  <c r="AF5" i="13"/>
  <c r="AE5" i="13"/>
  <c r="AD5" i="13"/>
  <c r="AC5" i="13"/>
  <c r="AB5" i="13"/>
  <c r="AA5" i="13"/>
  <c r="Z5" i="13"/>
  <c r="AF4" i="13"/>
  <c r="AE4" i="13"/>
  <c r="AD4" i="13"/>
  <c r="AC4" i="13"/>
  <c r="AB4" i="13"/>
  <c r="AA4" i="13"/>
  <c r="Z4" i="13"/>
  <c r="AF3" i="13"/>
  <c r="AE3" i="13"/>
  <c r="AD3" i="13"/>
  <c r="AC3" i="13"/>
  <c r="AB3" i="13"/>
  <c r="AA3" i="13"/>
  <c r="Z3" i="13"/>
  <c r="AB68" i="12"/>
  <c r="AA68" i="12"/>
  <c r="Z68" i="12"/>
  <c r="AF13" i="12"/>
  <c r="AE13" i="12"/>
  <c r="AD13" i="12"/>
  <c r="AC13" i="12"/>
  <c r="AB13" i="12"/>
  <c r="AA13" i="12"/>
  <c r="Z13" i="12"/>
  <c r="AF12" i="12"/>
  <c r="AE12" i="12"/>
  <c r="AD12" i="12"/>
  <c r="AC12" i="12"/>
  <c r="AB12" i="12"/>
  <c r="AA12" i="12"/>
  <c r="Z12" i="12"/>
  <c r="AF11" i="12"/>
  <c r="AE11" i="12"/>
  <c r="AD11" i="12"/>
  <c r="AC11" i="12"/>
  <c r="AB11" i="12"/>
  <c r="AA11" i="12"/>
  <c r="Z11" i="12"/>
  <c r="AF10" i="12"/>
  <c r="AE10" i="12"/>
  <c r="AD10" i="12"/>
  <c r="AC10" i="12"/>
  <c r="AB10" i="12"/>
  <c r="AA10" i="12"/>
  <c r="Z10" i="12"/>
  <c r="AF9" i="12"/>
  <c r="AE9" i="12"/>
  <c r="AD9" i="12"/>
  <c r="AC9" i="12"/>
  <c r="AB9" i="12"/>
  <c r="AA9" i="12"/>
  <c r="Z9" i="12"/>
  <c r="AF8" i="12"/>
  <c r="AE8" i="12"/>
  <c r="AD8" i="12"/>
  <c r="AC8" i="12"/>
  <c r="AB8" i="12"/>
  <c r="AA8" i="12"/>
  <c r="Z8" i="12"/>
  <c r="AF7" i="12"/>
  <c r="AE7" i="12"/>
  <c r="AD7" i="12"/>
  <c r="AC7" i="12"/>
  <c r="AB7" i="12"/>
  <c r="AA7" i="12"/>
  <c r="Z7" i="12"/>
  <c r="AF6" i="12"/>
  <c r="AE6" i="12"/>
  <c r="AD6" i="12"/>
  <c r="AC6" i="12"/>
  <c r="AB6" i="12"/>
  <c r="AA6" i="12"/>
  <c r="Z6" i="12"/>
  <c r="AF5" i="12"/>
  <c r="AE5" i="12"/>
  <c r="AD5" i="12"/>
  <c r="AC5" i="12"/>
  <c r="AB5" i="12"/>
  <c r="AA5" i="12"/>
  <c r="Z5" i="12"/>
  <c r="AF4" i="12"/>
  <c r="AE4" i="12"/>
  <c r="AD4" i="12"/>
  <c r="AC4" i="12"/>
  <c r="AB4" i="12"/>
  <c r="AA4" i="12"/>
  <c r="Z4" i="12"/>
  <c r="AF3" i="12"/>
  <c r="AE3" i="12"/>
  <c r="AD3" i="12"/>
  <c r="AC3" i="12"/>
  <c r="AB3" i="12"/>
  <c r="AA3" i="12"/>
  <c r="Z3" i="12"/>
  <c r="Z48" i="11"/>
  <c r="AE3" i="11"/>
  <c r="AE4" i="11"/>
  <c r="AE5" i="11"/>
  <c r="AE6" i="11"/>
  <c r="AE7" i="11"/>
  <c r="AE8" i="11"/>
  <c r="AE9" i="11"/>
  <c r="AE10" i="11"/>
  <c r="AE11" i="11"/>
  <c r="AE12" i="11"/>
  <c r="AE13" i="11"/>
  <c r="AB68" i="11"/>
  <c r="AA68" i="11"/>
  <c r="Z68" i="11"/>
  <c r="AC48" i="11"/>
  <c r="AB48" i="11"/>
  <c r="AA48" i="11"/>
  <c r="AC47" i="11"/>
  <c r="AB47" i="11"/>
  <c r="AA47" i="11"/>
  <c r="Z47" i="11"/>
  <c r="AC46" i="11"/>
  <c r="AB46" i="11"/>
  <c r="AA46" i="11"/>
  <c r="Z46" i="11"/>
  <c r="AC45" i="11"/>
  <c r="AB45" i="11"/>
  <c r="AA45" i="11"/>
  <c r="Z45" i="11"/>
  <c r="AC44" i="11"/>
  <c r="AB44" i="11"/>
  <c r="AA44" i="11"/>
  <c r="Z44" i="11"/>
  <c r="AC43" i="11"/>
  <c r="AB43" i="11"/>
  <c r="AA43" i="11"/>
  <c r="Z43" i="11"/>
  <c r="AC42" i="11"/>
  <c r="AB42" i="11"/>
  <c r="AA42" i="11"/>
  <c r="Z42" i="11"/>
  <c r="AC41" i="11"/>
  <c r="AB41" i="11"/>
  <c r="AA41" i="11"/>
  <c r="Z41" i="11"/>
  <c r="AC40" i="11"/>
  <c r="AB40" i="11"/>
  <c r="AA40" i="11"/>
  <c r="Z40" i="11"/>
  <c r="AC39" i="11"/>
  <c r="AB39" i="11"/>
  <c r="AA39" i="11"/>
  <c r="Z39" i="11"/>
  <c r="AC38" i="11"/>
  <c r="AB38" i="11"/>
  <c r="AA38" i="11"/>
  <c r="Z38" i="11"/>
  <c r="AC37" i="11"/>
  <c r="AB37" i="11"/>
  <c r="AA37" i="11"/>
  <c r="Z37" i="11"/>
  <c r="AC36" i="11"/>
  <c r="AB36" i="11"/>
  <c r="AA36" i="11"/>
  <c r="Z36" i="11"/>
  <c r="AC35" i="11"/>
  <c r="AB35" i="11"/>
  <c r="AA35" i="11"/>
  <c r="Z35" i="11"/>
  <c r="AC34" i="11"/>
  <c r="AB34" i="11"/>
  <c r="AA34" i="11"/>
  <c r="Z34" i="11"/>
  <c r="AC33" i="11"/>
  <c r="AB33" i="11"/>
  <c r="AA33" i="11"/>
  <c r="Z33" i="11"/>
  <c r="AC32" i="11"/>
  <c r="AB32" i="11"/>
  <c r="AA32" i="11"/>
  <c r="Z32" i="11"/>
  <c r="AC31" i="11"/>
  <c r="AB31" i="11"/>
  <c r="AA31" i="11"/>
  <c r="Z31" i="11"/>
  <c r="AC30" i="11"/>
  <c r="AB30" i="11"/>
  <c r="AA30" i="11"/>
  <c r="Z30" i="11"/>
  <c r="AC29" i="11"/>
  <c r="AB29" i="11"/>
  <c r="AA29" i="11"/>
  <c r="Z29" i="11"/>
  <c r="AC28" i="11"/>
  <c r="AB28" i="11"/>
  <c r="AA28" i="11"/>
  <c r="Z28" i="11"/>
  <c r="AC27" i="11"/>
  <c r="AB27" i="11"/>
  <c r="AA27" i="11"/>
  <c r="Z27" i="11"/>
  <c r="AC26" i="11"/>
  <c r="AB26" i="11"/>
  <c r="AA26" i="11"/>
  <c r="Z26" i="11"/>
  <c r="AC25" i="11"/>
  <c r="AB25" i="11"/>
  <c r="AA25" i="11"/>
  <c r="Z25" i="11"/>
  <c r="AC24" i="11"/>
  <c r="AB24" i="11"/>
  <c r="AA24" i="11"/>
  <c r="Z24" i="11"/>
  <c r="AC23" i="11"/>
  <c r="AB23" i="11"/>
  <c r="AA23" i="11"/>
  <c r="Z23" i="11"/>
  <c r="AC22" i="11"/>
  <c r="AB22" i="11"/>
  <c r="AA22" i="11"/>
  <c r="Z22" i="11"/>
  <c r="AC21" i="11"/>
  <c r="AB21" i="11"/>
  <c r="AA21" i="11"/>
  <c r="Z21" i="11"/>
  <c r="AC20" i="11"/>
  <c r="AB20" i="11"/>
  <c r="AA20" i="11"/>
  <c r="Z20" i="11"/>
  <c r="AC19" i="11"/>
  <c r="AB19" i="11"/>
  <c r="AA19" i="11"/>
  <c r="Z19" i="11"/>
  <c r="AC18" i="11"/>
  <c r="AB18" i="11"/>
  <c r="AA18" i="11"/>
  <c r="Z18" i="11"/>
  <c r="AC17" i="11"/>
  <c r="AB17" i="11"/>
  <c r="AA17" i="11"/>
  <c r="Z17" i="11"/>
  <c r="AC16" i="11"/>
  <c r="AB16" i="11"/>
  <c r="AA16" i="11"/>
  <c r="Z16" i="11"/>
  <c r="AC15" i="11"/>
  <c r="AB15" i="11"/>
  <c r="AA15" i="11"/>
  <c r="Z15" i="11"/>
  <c r="AC14" i="11"/>
  <c r="AB14" i="11"/>
  <c r="AA14" i="11"/>
  <c r="Z14" i="11"/>
  <c r="AF13" i="11"/>
  <c r="AD13" i="11"/>
  <c r="AC13" i="11"/>
  <c r="AB13" i="11"/>
  <c r="AA13" i="11"/>
  <c r="Z13" i="11"/>
  <c r="AF12" i="11"/>
  <c r="AD12" i="11"/>
  <c r="AC12" i="11"/>
  <c r="AB12" i="11"/>
  <c r="AA12" i="11"/>
  <c r="Z12" i="11"/>
  <c r="AF11" i="11"/>
  <c r="AD11" i="11"/>
  <c r="AC11" i="11"/>
  <c r="AB11" i="11"/>
  <c r="AA11" i="11"/>
  <c r="Z11" i="11"/>
  <c r="AF10" i="11"/>
  <c r="AD10" i="11"/>
  <c r="AC10" i="11"/>
  <c r="AB10" i="11"/>
  <c r="AA10" i="11"/>
  <c r="Z10" i="11"/>
  <c r="AF9" i="11"/>
  <c r="AD9" i="11"/>
  <c r="AC9" i="11"/>
  <c r="AB9" i="11"/>
  <c r="AA9" i="11"/>
  <c r="Z9" i="11"/>
  <c r="AF8" i="11"/>
  <c r="AD8" i="11"/>
  <c r="AC8" i="11"/>
  <c r="AB8" i="11"/>
  <c r="AA8" i="11"/>
  <c r="Z8" i="11"/>
  <c r="AF7" i="11"/>
  <c r="AD7" i="11"/>
  <c r="AC7" i="11"/>
  <c r="AB7" i="11"/>
  <c r="AA7" i="11"/>
  <c r="Z7" i="11"/>
  <c r="AF6" i="11"/>
  <c r="AD6" i="11"/>
  <c r="AC6" i="11"/>
  <c r="AB6" i="11"/>
  <c r="AA6" i="11"/>
  <c r="Z6" i="11"/>
  <c r="AF5" i="11"/>
  <c r="AD5" i="11"/>
  <c r="AC5" i="11"/>
  <c r="AB5" i="11"/>
  <c r="AA5" i="11"/>
  <c r="Z5" i="11"/>
  <c r="AF4" i="11"/>
  <c r="AD4" i="11"/>
  <c r="AC4" i="11"/>
  <c r="AB4" i="11"/>
  <c r="AA4" i="11"/>
  <c r="Z4" i="11"/>
  <c r="AF3" i="11"/>
  <c r="AD3" i="11"/>
  <c r="AC3" i="11"/>
  <c r="AB3" i="11"/>
  <c r="AA3" i="11"/>
  <c r="Z3" i="11"/>
  <c r="AD68" i="9"/>
  <c r="AC13" i="9"/>
  <c r="AB13" i="9"/>
  <c r="AA13" i="9"/>
  <c r="Z13" i="9"/>
  <c r="AC12" i="9"/>
  <c r="AB12" i="9"/>
  <c r="AA12" i="9"/>
  <c r="Z12" i="9"/>
  <c r="AC11" i="9"/>
  <c r="AB11" i="9"/>
  <c r="AA11" i="9"/>
  <c r="Z11" i="9"/>
  <c r="AC10" i="9"/>
  <c r="AB10" i="9"/>
  <c r="AA10" i="9"/>
  <c r="Z10" i="9"/>
  <c r="AC9" i="9"/>
  <c r="AB9" i="9"/>
  <c r="AA9" i="9"/>
  <c r="Z9" i="9"/>
  <c r="AC8" i="9"/>
  <c r="AB8" i="9"/>
  <c r="AA8" i="9"/>
  <c r="Z8" i="9"/>
  <c r="AC7" i="9"/>
  <c r="AB7" i="9"/>
  <c r="AA7" i="9"/>
  <c r="Z7" i="9"/>
  <c r="AC6" i="9"/>
  <c r="AB6" i="9"/>
  <c r="AA6" i="9"/>
  <c r="Z6" i="9"/>
  <c r="AC5" i="9"/>
  <c r="AB5" i="9"/>
  <c r="AA5" i="9"/>
  <c r="Z5" i="9"/>
  <c r="AC4" i="9"/>
  <c r="AB4" i="9"/>
  <c r="AA4" i="9"/>
  <c r="Z4" i="9"/>
  <c r="AC3" i="9"/>
  <c r="AB3" i="9"/>
  <c r="AA3" i="9"/>
  <c r="Z3" i="9"/>
  <c r="AB15" i="8"/>
  <c r="AA15" i="8"/>
  <c r="Z15" i="8"/>
  <c r="Y15" i="8"/>
  <c r="AB14" i="8"/>
  <c r="AA14" i="8"/>
  <c r="Z14" i="8"/>
  <c r="Y14" i="8"/>
  <c r="AB13" i="8"/>
  <c r="AA13" i="8"/>
  <c r="Z13" i="8"/>
  <c r="Y13" i="8"/>
  <c r="AB12" i="8"/>
  <c r="AA12" i="8"/>
  <c r="Z12" i="8"/>
  <c r="Y12" i="8"/>
  <c r="AB11" i="8"/>
  <c r="AA11" i="8"/>
  <c r="Z11" i="8"/>
  <c r="Y11" i="8"/>
  <c r="AB10" i="8"/>
  <c r="AA10" i="8"/>
  <c r="Z10" i="8"/>
  <c r="Y10" i="8"/>
  <c r="AB9" i="8"/>
  <c r="AA9" i="8"/>
  <c r="Z9" i="8"/>
  <c r="Y9" i="8"/>
  <c r="AB8" i="8"/>
  <c r="AA8" i="8"/>
  <c r="Z8" i="8"/>
  <c r="Y8" i="8"/>
  <c r="AB7" i="8"/>
  <c r="AA7" i="8"/>
  <c r="Z7" i="8"/>
  <c r="Y7" i="8"/>
  <c r="AB6" i="8"/>
  <c r="AA6" i="8"/>
  <c r="Z6" i="8"/>
  <c r="Y6" i="8"/>
  <c r="AB5" i="8"/>
  <c r="AA5" i="8"/>
  <c r="Z5" i="8"/>
  <c r="Y5" i="8"/>
  <c r="AB4" i="8"/>
  <c r="AA4" i="8"/>
  <c r="Z4" i="8"/>
  <c r="Y4" i="8"/>
  <c r="AB3" i="8"/>
  <c r="AA3" i="8"/>
  <c r="Z3" i="8"/>
  <c r="Y3" i="8"/>
  <c r="AC22" i="7"/>
  <c r="AB22" i="7"/>
  <c r="AA22" i="7"/>
  <c r="Z22" i="7"/>
  <c r="AC21" i="7"/>
  <c r="AB21" i="7"/>
  <c r="AA21" i="7"/>
  <c r="Z21" i="7"/>
  <c r="AC20" i="7"/>
  <c r="AB20" i="7"/>
  <c r="AA20" i="7"/>
  <c r="Z20" i="7"/>
  <c r="AC19" i="7"/>
  <c r="AB19" i="7"/>
  <c r="AA19" i="7"/>
  <c r="Z19" i="7"/>
  <c r="AC18" i="7"/>
  <c r="AB18" i="7"/>
  <c r="AA18" i="7"/>
  <c r="Z18" i="7"/>
  <c r="AC17" i="7"/>
  <c r="AB17" i="7"/>
  <c r="AA17" i="7"/>
  <c r="Z17" i="7"/>
  <c r="AC16" i="7"/>
  <c r="AB16" i="7"/>
  <c r="AA16" i="7"/>
  <c r="Z16" i="7"/>
  <c r="AC15" i="7"/>
  <c r="AB15" i="7"/>
  <c r="AA15" i="7"/>
  <c r="Z15" i="7"/>
  <c r="AC14" i="7"/>
  <c r="AB14" i="7"/>
  <c r="AA14" i="7"/>
  <c r="Z14" i="7"/>
  <c r="AC13" i="7"/>
  <c r="AB13" i="7"/>
  <c r="AA13" i="7"/>
  <c r="Z13" i="7"/>
  <c r="AC12" i="7"/>
  <c r="AB12" i="7"/>
  <c r="AA12" i="7"/>
  <c r="Z12" i="7"/>
  <c r="AC11" i="7"/>
  <c r="AB11" i="7"/>
  <c r="AA11" i="7"/>
  <c r="Z11" i="7"/>
  <c r="AC10" i="7"/>
  <c r="AB10" i="7"/>
  <c r="AA10" i="7"/>
  <c r="Z10" i="7"/>
  <c r="AC9" i="7"/>
  <c r="AB9" i="7"/>
  <c r="AA9" i="7"/>
  <c r="Z9" i="7"/>
  <c r="AC8" i="7"/>
  <c r="AB8" i="7"/>
  <c r="AA8" i="7"/>
  <c r="Z8" i="7"/>
  <c r="AC7" i="7"/>
  <c r="AB7" i="7"/>
  <c r="AA7" i="7"/>
  <c r="Z7" i="7"/>
  <c r="AC6" i="7"/>
  <c r="AB6" i="7"/>
  <c r="AA6" i="7"/>
  <c r="Z6" i="7"/>
  <c r="AC5" i="7"/>
  <c r="AB5" i="7"/>
  <c r="AA5" i="7"/>
  <c r="Z5" i="7"/>
  <c r="AC4" i="7"/>
  <c r="AB4" i="7"/>
  <c r="AA4" i="7"/>
  <c r="Z4" i="7"/>
  <c r="AC3" i="7"/>
  <c r="AB3" i="7"/>
  <c r="AA3" i="7"/>
  <c r="Z3" i="7"/>
  <c r="AC21" i="6"/>
  <c r="AB21" i="6"/>
  <c r="AA21" i="6"/>
  <c r="Z21" i="6"/>
  <c r="AC20" i="6"/>
  <c r="AB20" i="6"/>
  <c r="AA20" i="6"/>
  <c r="Z20" i="6"/>
  <c r="AC19" i="6"/>
  <c r="AB19" i="6"/>
  <c r="AA19" i="6"/>
  <c r="Z19" i="6"/>
  <c r="AC18" i="6"/>
  <c r="AB18" i="6"/>
  <c r="AA18" i="6"/>
  <c r="Z18" i="6"/>
  <c r="AC17" i="6"/>
  <c r="AB17" i="6"/>
  <c r="AA17" i="6"/>
  <c r="Z17" i="6"/>
  <c r="AC16" i="6"/>
  <c r="AB16" i="6"/>
  <c r="AA16" i="6"/>
  <c r="Z16" i="6"/>
  <c r="AC15" i="6"/>
  <c r="AB15" i="6"/>
  <c r="AA15" i="6"/>
  <c r="Z15" i="6"/>
  <c r="AC14" i="6"/>
  <c r="AB14" i="6"/>
  <c r="AA14" i="6"/>
  <c r="Z14" i="6"/>
  <c r="AC13" i="6"/>
  <c r="AB13" i="6"/>
  <c r="AA13" i="6"/>
  <c r="Z13" i="6"/>
  <c r="AC12" i="6"/>
  <c r="AB12" i="6"/>
  <c r="AA12" i="6"/>
  <c r="Z12" i="6"/>
  <c r="AC11" i="6"/>
  <c r="AB11" i="6"/>
  <c r="AA11" i="6"/>
  <c r="Z11" i="6"/>
  <c r="AC10" i="6"/>
  <c r="AB10" i="6"/>
  <c r="AA10" i="6"/>
  <c r="Z10" i="6"/>
  <c r="AC9" i="6"/>
  <c r="AB9" i="6"/>
  <c r="AA9" i="6"/>
  <c r="Z9" i="6"/>
  <c r="AC8" i="6"/>
  <c r="AB8" i="6"/>
  <c r="AA8" i="6"/>
  <c r="Z8" i="6"/>
  <c r="AC7" i="6"/>
  <c r="AB7" i="6"/>
  <c r="AA7" i="6"/>
  <c r="Z7" i="6"/>
  <c r="AC6" i="6"/>
  <c r="AB6" i="6"/>
  <c r="AA6" i="6"/>
  <c r="Z6" i="6"/>
  <c r="AC5" i="6"/>
  <c r="AB5" i="6"/>
  <c r="AA5" i="6"/>
  <c r="Z5" i="6"/>
  <c r="AC4" i="6"/>
  <c r="AB4" i="6"/>
  <c r="AA4" i="6"/>
  <c r="Z4" i="6"/>
  <c r="AC3" i="6"/>
  <c r="AB3" i="6"/>
  <c r="AA3" i="6"/>
  <c r="Z3" i="6"/>
  <c r="AC13" i="5"/>
  <c r="AB13" i="5"/>
  <c r="AA13" i="5"/>
  <c r="Z13" i="5"/>
  <c r="AC12" i="5"/>
  <c r="AB12" i="5"/>
  <c r="AA12" i="5"/>
  <c r="Z12" i="5"/>
  <c r="AC11" i="5"/>
  <c r="AB11" i="5"/>
  <c r="AA11" i="5"/>
  <c r="Z11" i="5"/>
  <c r="AC10" i="5"/>
  <c r="AB10" i="5"/>
  <c r="AA10" i="5"/>
  <c r="Z10" i="5"/>
  <c r="AC9" i="5"/>
  <c r="AB9" i="5"/>
  <c r="AA9" i="5"/>
  <c r="Z9" i="5"/>
  <c r="AC8" i="5"/>
  <c r="AB8" i="5"/>
  <c r="AA8" i="5"/>
  <c r="Z8" i="5"/>
  <c r="AC7" i="5"/>
  <c r="AB7" i="5"/>
  <c r="AA7" i="5"/>
  <c r="Z7" i="5"/>
  <c r="AC6" i="5"/>
  <c r="AB6" i="5"/>
  <c r="AA6" i="5"/>
  <c r="Z6" i="5"/>
  <c r="AC5" i="5"/>
  <c r="AB5" i="5"/>
  <c r="AA5" i="5"/>
  <c r="Z5" i="5"/>
  <c r="AC4" i="5"/>
  <c r="AB4" i="5"/>
  <c r="AA4" i="5"/>
  <c r="Z4" i="5"/>
  <c r="AC3" i="5"/>
  <c r="AB3" i="5"/>
  <c r="AA3" i="5"/>
  <c r="Z3" i="5"/>
  <c r="AD6" i="4"/>
  <c r="AC6" i="4"/>
  <c r="AD5" i="4"/>
  <c r="AC5" i="4"/>
  <c r="AD4" i="4"/>
  <c r="AC4" i="4"/>
  <c r="AD3" i="4"/>
  <c r="AC3" i="4"/>
  <c r="Z12" i="1"/>
  <c r="AB67" i="1"/>
  <c r="AA67" i="1"/>
  <c r="Z67" i="1"/>
  <c r="AB66" i="1"/>
  <c r="Z66" i="1"/>
  <c r="AB65" i="1"/>
  <c r="Z65" i="1"/>
  <c r="AB64" i="1"/>
  <c r="AA64" i="1"/>
  <c r="Z64" i="1"/>
  <c r="AB63" i="1"/>
  <c r="AA63" i="1"/>
  <c r="Z63" i="1"/>
  <c r="AB62" i="1"/>
  <c r="Z62" i="1"/>
  <c r="AB61" i="1"/>
  <c r="Z61" i="1"/>
  <c r="AB60" i="1"/>
  <c r="AA60" i="1"/>
  <c r="Z60" i="1"/>
  <c r="AB59" i="1"/>
  <c r="AA59" i="1"/>
  <c r="Z59" i="1"/>
  <c r="AB58" i="1"/>
  <c r="Z58" i="1"/>
  <c r="AB57" i="1"/>
  <c r="Z57" i="1"/>
  <c r="AB56" i="1"/>
  <c r="AA56" i="1"/>
  <c r="Z56" i="1"/>
  <c r="AB55" i="1"/>
  <c r="AA55" i="1"/>
  <c r="Z55" i="1"/>
  <c r="AB54" i="1"/>
  <c r="Z54" i="1"/>
  <c r="AB53" i="1"/>
  <c r="Z53" i="1"/>
  <c r="AB52" i="1"/>
  <c r="AA52" i="1"/>
  <c r="Z52" i="1"/>
  <c r="AB51" i="1"/>
  <c r="AA51" i="1"/>
  <c r="Z51" i="1"/>
  <c r="AB50" i="1"/>
  <c r="Z50" i="1"/>
  <c r="AB49" i="1"/>
  <c r="Z49" i="1"/>
  <c r="AB48" i="1"/>
  <c r="AA48" i="1"/>
  <c r="Z48" i="1"/>
  <c r="AB47" i="1"/>
  <c r="AA47" i="1"/>
  <c r="Z47" i="1"/>
  <c r="AB46" i="1"/>
  <c r="Z46" i="1"/>
  <c r="AB45" i="1"/>
  <c r="Z45" i="1"/>
  <c r="AB44" i="1"/>
  <c r="AA44" i="1"/>
  <c r="Z44" i="1"/>
  <c r="AB43" i="1"/>
  <c r="AA43" i="1"/>
  <c r="Z43" i="1"/>
  <c r="AB42" i="1"/>
  <c r="Z42" i="1"/>
  <c r="AB41" i="1"/>
  <c r="Z41" i="1"/>
  <c r="AB40" i="1"/>
  <c r="AA40" i="1"/>
  <c r="Z40" i="1"/>
  <c r="AB39" i="1"/>
  <c r="AA39" i="1"/>
  <c r="Z39" i="1"/>
  <c r="AB38" i="1"/>
  <c r="Z38" i="1"/>
  <c r="AB37" i="1"/>
  <c r="Z37" i="1"/>
  <c r="AB36" i="1"/>
  <c r="AA36" i="1"/>
  <c r="Z36" i="1"/>
  <c r="AB35" i="1"/>
  <c r="AA35" i="1"/>
  <c r="Z35" i="1"/>
  <c r="AB34" i="1"/>
  <c r="Z34" i="1"/>
  <c r="AB33" i="1"/>
  <c r="Z33" i="1"/>
  <c r="AB32" i="1"/>
  <c r="AA32" i="1"/>
  <c r="Z32" i="1"/>
  <c r="AB31" i="1"/>
  <c r="AA31" i="1"/>
  <c r="Z31" i="1"/>
  <c r="AB30" i="1"/>
  <c r="Z30" i="1"/>
  <c r="AB29" i="1"/>
  <c r="Z29" i="1"/>
  <c r="AB28" i="1"/>
  <c r="AA28" i="1"/>
  <c r="Z28" i="1"/>
  <c r="AB27" i="1"/>
  <c r="AA27" i="1"/>
  <c r="Z27" i="1"/>
  <c r="AB26" i="1"/>
  <c r="Z26" i="1"/>
  <c r="AB25" i="1"/>
  <c r="Z25" i="1"/>
  <c r="AB24" i="1"/>
  <c r="AA24" i="1"/>
  <c r="Z24" i="1"/>
  <c r="AB23" i="1"/>
  <c r="AA23" i="1"/>
  <c r="Z23" i="1"/>
  <c r="AB22" i="1"/>
  <c r="Z22" i="1"/>
  <c r="AB21" i="1"/>
  <c r="Z21" i="1"/>
  <c r="AB20" i="1"/>
  <c r="AA20" i="1"/>
  <c r="Z20" i="1"/>
  <c r="AB19" i="1"/>
  <c r="AA19" i="1"/>
  <c r="Z19" i="1"/>
  <c r="AB18" i="1"/>
  <c r="Z18" i="1"/>
  <c r="AB17" i="1"/>
  <c r="Z17" i="1"/>
  <c r="AB16" i="1"/>
  <c r="AA16" i="1"/>
  <c r="Z16" i="1"/>
  <c r="AB15" i="1"/>
  <c r="AA15" i="1"/>
  <c r="Z15" i="1"/>
  <c r="AB14" i="1"/>
  <c r="Z14" i="1"/>
  <c r="AB13" i="1"/>
  <c r="Z13" i="1"/>
  <c r="AB12" i="1"/>
  <c r="AA12" i="1"/>
  <c r="AB11" i="1"/>
  <c r="AA11" i="1"/>
  <c r="Z11" i="1"/>
  <c r="AA10" i="1"/>
  <c r="Z10" i="1"/>
  <c r="AB9" i="1"/>
  <c r="AA9" i="1"/>
  <c r="Z9" i="1"/>
  <c r="AB8" i="1"/>
  <c r="AA8" i="1"/>
  <c r="Z8" i="1"/>
  <c r="AC7" i="1"/>
  <c r="AB7" i="1"/>
  <c r="AA7" i="1"/>
  <c r="Z7" i="1"/>
  <c r="AC6" i="1"/>
  <c r="AB6" i="1"/>
  <c r="AA6" i="1"/>
  <c r="Z6" i="1"/>
  <c r="AC5" i="1"/>
  <c r="AB5" i="1"/>
  <c r="AA5" i="1"/>
  <c r="Z5" i="1"/>
  <c r="AC4" i="1"/>
  <c r="AB4" i="1"/>
  <c r="AA4" i="1"/>
  <c r="Z4" i="1"/>
  <c r="AC3" i="1"/>
  <c r="AB3" i="1"/>
  <c r="AA3" i="1"/>
  <c r="Z3" i="1"/>
  <c r="AE68" i="10"/>
  <c r="AD68" i="10"/>
  <c r="AC68" i="10"/>
  <c r="AF68" i="9"/>
  <c r="AE68" i="9"/>
  <c r="AF13" i="9"/>
  <c r="AE13" i="9"/>
  <c r="AD13" i="9"/>
  <c r="AF12" i="9"/>
  <c r="AE12" i="9"/>
  <c r="AD12" i="9"/>
  <c r="AF11" i="9"/>
  <c r="AE11" i="9"/>
  <c r="AD11" i="9"/>
  <c r="AF10" i="9"/>
  <c r="AE10" i="9"/>
  <c r="AD10" i="9"/>
  <c r="AF9" i="9"/>
  <c r="AE9" i="9"/>
  <c r="AD9" i="9"/>
  <c r="AF8" i="9"/>
  <c r="AE8" i="9"/>
  <c r="AD8" i="9"/>
  <c r="AF7" i="9"/>
  <c r="AE7" i="9"/>
  <c r="AD7" i="9"/>
  <c r="AF6" i="9"/>
  <c r="AE6" i="9"/>
  <c r="AD6" i="9"/>
  <c r="AF5" i="9"/>
  <c r="AE5" i="9"/>
  <c r="AD5" i="9"/>
  <c r="AF4" i="9"/>
  <c r="AE4" i="9"/>
  <c r="AD4" i="9"/>
  <c r="AF3" i="9"/>
  <c r="AE3" i="9"/>
  <c r="AD3" i="9"/>
  <c r="AE15" i="8"/>
  <c r="AE14" i="8"/>
  <c r="AD14" i="8"/>
  <c r="AC14" i="8"/>
  <c r="AE13" i="8"/>
  <c r="AD13" i="8"/>
  <c r="AC13" i="8"/>
  <c r="AE12" i="8"/>
  <c r="AD12" i="8"/>
  <c r="AC12" i="8"/>
  <c r="AE11" i="8"/>
  <c r="AD11" i="8"/>
  <c r="AC11" i="8"/>
  <c r="AE10" i="8"/>
  <c r="AD10" i="8"/>
  <c r="AC10" i="8"/>
  <c r="AE9" i="8"/>
  <c r="AD9" i="8"/>
  <c r="AC9" i="8"/>
  <c r="AE8" i="8"/>
  <c r="AD8" i="8"/>
  <c r="AC8" i="8"/>
  <c r="AE7" i="8"/>
  <c r="AD7" i="8"/>
  <c r="AC7" i="8"/>
  <c r="AE6" i="8"/>
  <c r="AD6" i="8"/>
  <c r="AC6" i="8"/>
  <c r="AE5" i="8"/>
  <c r="AD5" i="8"/>
  <c r="AC5" i="8"/>
  <c r="AE4" i="8"/>
  <c r="AD4" i="8"/>
  <c r="AC4" i="8"/>
  <c r="AE3" i="8"/>
  <c r="AD3" i="8"/>
  <c r="AC3" i="8"/>
  <c r="AF22" i="7"/>
  <c r="AE22" i="7"/>
  <c r="AD22" i="7"/>
  <c r="AF21" i="7"/>
  <c r="AE21" i="7"/>
  <c r="AD21" i="7"/>
  <c r="AF20" i="7"/>
  <c r="AE20" i="7"/>
  <c r="AD20" i="7"/>
  <c r="AF19" i="7"/>
  <c r="AE19" i="7"/>
  <c r="AD19" i="7"/>
  <c r="AF18" i="7"/>
  <c r="AE18" i="7"/>
  <c r="AD18" i="7"/>
  <c r="AF17" i="7"/>
  <c r="AE17" i="7"/>
  <c r="AD17" i="7"/>
  <c r="AF16" i="7"/>
  <c r="AE16" i="7"/>
  <c r="AD16" i="7"/>
  <c r="AF15" i="7"/>
  <c r="AE15" i="7"/>
  <c r="AD15" i="7"/>
  <c r="AF14" i="7"/>
  <c r="AE14" i="7"/>
  <c r="AD14" i="7"/>
  <c r="AF13" i="7"/>
  <c r="AE13" i="7"/>
  <c r="AD13" i="7"/>
  <c r="AF12" i="7"/>
  <c r="AE12" i="7"/>
  <c r="AD12" i="7"/>
  <c r="AF11" i="7"/>
  <c r="AE11" i="7"/>
  <c r="AD11" i="7"/>
  <c r="AF10" i="7"/>
  <c r="AE10" i="7"/>
  <c r="AD10" i="7"/>
  <c r="AF9" i="7"/>
  <c r="AE9" i="7"/>
  <c r="AD9" i="7"/>
  <c r="AF8" i="7"/>
  <c r="AE8" i="7"/>
  <c r="AD8" i="7"/>
  <c r="AF7" i="7"/>
  <c r="AE7" i="7"/>
  <c r="AD7" i="7"/>
  <c r="AF6" i="7"/>
  <c r="AE6" i="7"/>
  <c r="AD6" i="7"/>
  <c r="AF5" i="7"/>
  <c r="AE5" i="7"/>
  <c r="AD5" i="7"/>
  <c r="AF4" i="7"/>
  <c r="AE4" i="7"/>
  <c r="AD4" i="7"/>
  <c r="AF3" i="7"/>
  <c r="AE3" i="7"/>
  <c r="AD3" i="7"/>
  <c r="AF21" i="6"/>
  <c r="AE21" i="6"/>
  <c r="AD20" i="6"/>
  <c r="AD19" i="6"/>
  <c r="AF18" i="6"/>
  <c r="AD17" i="6"/>
  <c r="AE15" i="6"/>
  <c r="AF13" i="6"/>
  <c r="AE13" i="6"/>
  <c r="AF12" i="6"/>
  <c r="AE12" i="6"/>
  <c r="AD12" i="6"/>
  <c r="AE11" i="6"/>
  <c r="AF9" i="6"/>
  <c r="AE9" i="6"/>
  <c r="AF8" i="6"/>
  <c r="AE8" i="6"/>
  <c r="AD8" i="6"/>
  <c r="AF7" i="6"/>
  <c r="AF6" i="6"/>
  <c r="AE5" i="6"/>
  <c r="AD4" i="6"/>
  <c r="AE3" i="6"/>
  <c r="AD3" i="5"/>
  <c r="AF12" i="5"/>
  <c r="AF11" i="5"/>
  <c r="AE11" i="5"/>
  <c r="AD11" i="5"/>
  <c r="AF10" i="5"/>
  <c r="AE10" i="5"/>
  <c r="AD10" i="5"/>
  <c r="AF8" i="5"/>
  <c r="AF7" i="5"/>
  <c r="AE7" i="5"/>
  <c r="AD7" i="5"/>
  <c r="AF6" i="5"/>
  <c r="AE6" i="5"/>
  <c r="AD6" i="5"/>
  <c r="AF4" i="5"/>
  <c r="AF3" i="5"/>
  <c r="AE3" i="5"/>
  <c r="AI6" i="4"/>
  <c r="AH6" i="4"/>
  <c r="AI5" i="4"/>
  <c r="AH5" i="4"/>
  <c r="AI4" i="4"/>
  <c r="AH4" i="4"/>
  <c r="AI3" i="4"/>
  <c r="AH3" i="4"/>
  <c r="AD68" i="8"/>
  <c r="AC68" i="8"/>
  <c r="AE68" i="7"/>
  <c r="AD68" i="7"/>
  <c r="AD68" i="6"/>
  <c r="AE68" i="5"/>
  <c r="AD68" i="5"/>
  <c r="AI68" i="4"/>
  <c r="AE68" i="3"/>
  <c r="AF68" i="1"/>
  <c r="AA68" i="8"/>
  <c r="Z68" i="8"/>
  <c r="Y68" i="8"/>
  <c r="AB68" i="7"/>
  <c r="AA68" i="7"/>
  <c r="Z68" i="7"/>
  <c r="AB68" i="6"/>
  <c r="AA68" i="6"/>
  <c r="Z68" i="6"/>
  <c r="AB68" i="5"/>
  <c r="AA68" i="5"/>
  <c r="Z68" i="5"/>
  <c r="AE68" i="4"/>
  <c r="AD68" i="4"/>
  <c r="AC68" i="4"/>
  <c r="AB68" i="3"/>
  <c r="AA68" i="3"/>
  <c r="Z68" i="3"/>
  <c r="AF68" i="2"/>
  <c r="AE68" i="2"/>
  <c r="AD68" i="2"/>
  <c r="AE68" i="1"/>
  <c r="AD68" i="1"/>
  <c r="AC68" i="1"/>
  <c r="AG68" i="10"/>
  <c r="AC68" i="3"/>
  <c r="AD68" i="3"/>
  <c r="AH68" i="4"/>
  <c r="AC68" i="5"/>
  <c r="AC68" i="6"/>
  <c r="AG68" i="4"/>
  <c r="AE68" i="6"/>
  <c r="AC68" i="7"/>
  <c r="AJ9" i="4"/>
  <c r="AI16" i="4"/>
  <c r="AH17" i="4"/>
  <c r="AI9" i="4"/>
  <c r="AH60" i="4"/>
  <c r="Q60" i="4"/>
  <c r="AV60" i="4"/>
  <c r="AI39" i="4"/>
  <c r="AH31" i="4"/>
  <c r="AH66" i="4"/>
  <c r="Q66" i="4"/>
  <c r="AV66" i="4"/>
  <c r="AI45" i="4"/>
  <c r="AJ52" i="4"/>
  <c r="AJ20" i="4"/>
  <c r="AI44" i="4"/>
  <c r="AH29" i="4"/>
  <c r="AI63" i="4"/>
  <c r="AH63" i="4"/>
  <c r="AI65" i="4"/>
  <c r="AH65" i="4"/>
  <c r="AJ60" i="4"/>
  <c r="AJ33" i="4"/>
  <c r="AJ19" i="4"/>
  <c r="AH38" i="4"/>
  <c r="AI53" i="4"/>
  <c r="AH49" i="4"/>
  <c r="AJ49" i="4"/>
  <c r="AJ41" i="4"/>
  <c r="AJ13" i="4"/>
  <c r="AI60" i="4"/>
  <c r="AI52" i="4"/>
  <c r="AH23" i="4"/>
  <c r="AI61" i="4"/>
  <c r="AI23" i="4"/>
  <c r="AJ61" i="4"/>
  <c r="AJ45" i="4"/>
  <c r="AJ37" i="4"/>
  <c r="AI29" i="4"/>
  <c r="AI17" i="4"/>
  <c r="AH41" i="4"/>
  <c r="AH30" i="4"/>
  <c r="AJ31" i="4"/>
  <c r="AI31" i="4"/>
  <c r="AJ28" i="4"/>
  <c r="AI15" i="4"/>
  <c r="AJ65" i="4"/>
  <c r="AI41" i="4"/>
  <c r="AI35" i="4"/>
  <c r="AI28" i="4"/>
  <c r="AI20" i="4"/>
  <c r="AH53" i="4"/>
  <c r="AH26" i="4"/>
  <c r="AH15" i="4"/>
  <c r="K45" i="9"/>
  <c r="AN45" i="9"/>
  <c r="AL45" i="9"/>
  <c r="AC45" i="9"/>
  <c r="Y45" i="9"/>
  <c r="AF42" i="11"/>
  <c r="AE42" i="11"/>
  <c r="AF29" i="11"/>
  <c r="AD29" i="11"/>
  <c r="AB43" i="9"/>
  <c r="AK43" i="9"/>
  <c r="AB27" i="9"/>
  <c r="AK27" i="9"/>
  <c r="AK15" i="9"/>
  <c r="AB15" i="9"/>
  <c r="AJ57" i="9"/>
  <c r="AA57" i="9"/>
  <c r="AJ29" i="9"/>
  <c r="I29" i="9"/>
  <c r="AA17" i="9"/>
  <c r="AJ17" i="9"/>
  <c r="AI59" i="9"/>
  <c r="Z59" i="9"/>
  <c r="AI47" i="9"/>
  <c r="Z47" i="9"/>
  <c r="AP52" i="16"/>
  <c r="G52" i="16"/>
  <c r="AJ52" i="16"/>
  <c r="AP58" i="18"/>
  <c r="G58" i="18"/>
  <c r="AJ58" i="18"/>
  <c r="AE66" i="16"/>
  <c r="AF66" i="16"/>
  <c r="AP52" i="17"/>
  <c r="G52" i="17"/>
  <c r="AO66" i="15"/>
  <c r="F66" i="15"/>
  <c r="AJ64" i="15"/>
  <c r="AA64" i="15"/>
  <c r="AP57" i="15"/>
  <c r="G57" i="15"/>
  <c r="AP63" i="20"/>
  <c r="G63" i="20"/>
  <c r="AP65" i="21"/>
  <c r="G65" i="21"/>
  <c r="AO59" i="22"/>
  <c r="F59" i="22"/>
  <c r="AK55" i="22"/>
  <c r="AB55" i="22"/>
  <c r="AP65" i="25"/>
  <c r="G65" i="25"/>
  <c r="AF65" i="25"/>
  <c r="AE65" i="25"/>
  <c r="AF41" i="25"/>
  <c r="AE41" i="25"/>
  <c r="AF17" i="25"/>
  <c r="AE17" i="25"/>
  <c r="AP67" i="12"/>
  <c r="G67" i="12"/>
  <c r="M66" i="12"/>
  <c r="AJ32" i="10"/>
  <c r="AA32" i="10"/>
  <c r="AL36" i="10"/>
  <c r="Y36" i="10"/>
  <c r="AO59" i="5"/>
  <c r="F59" i="5"/>
  <c r="AO64" i="7"/>
  <c r="F64" i="7"/>
  <c r="H55" i="14"/>
  <c r="AQ55" i="14"/>
  <c r="AO53" i="19"/>
  <c r="F53" i="19"/>
  <c r="AI53" i="19"/>
  <c r="F56" i="19"/>
  <c r="AO56" i="19"/>
  <c r="AF11" i="6"/>
  <c r="AD28" i="15"/>
  <c r="AF36" i="15"/>
  <c r="AD15" i="16"/>
  <c r="AF23" i="16"/>
  <c r="AD31" i="16"/>
  <c r="AF39" i="16"/>
  <c r="AE43" i="16"/>
  <c r="AD17" i="17"/>
  <c r="AD29" i="17"/>
  <c r="AD45" i="17"/>
  <c r="AD49" i="17"/>
  <c r="AD21" i="19"/>
  <c r="AD42" i="20"/>
  <c r="AD50" i="20"/>
  <c r="AE15" i="21"/>
  <c r="AD27" i="21"/>
  <c r="AF35" i="21"/>
  <c r="AF19" i="23"/>
  <c r="AF23" i="23"/>
  <c r="AF27" i="23"/>
  <c r="AF39" i="23"/>
  <c r="AF43" i="23"/>
  <c r="AF47" i="23"/>
  <c r="AE16" i="24"/>
  <c r="AF20" i="24"/>
  <c r="AD28" i="24"/>
  <c r="AE32" i="24"/>
  <c r="AF36" i="24"/>
  <c r="AD44" i="24"/>
  <c r="AE48" i="24"/>
  <c r="AF52" i="24"/>
  <c r="AD36" i="22"/>
  <c r="AF59" i="1"/>
  <c r="AF43" i="1"/>
  <c r="AF27" i="1"/>
  <c r="AF11" i="1"/>
  <c r="AE63" i="1"/>
  <c r="AE47" i="1"/>
  <c r="AE31" i="1"/>
  <c r="AE15" i="1"/>
  <c r="AD63" i="1"/>
  <c r="AD47" i="1"/>
  <c r="AD31" i="1"/>
  <c r="AD15" i="1"/>
  <c r="Y20" i="10"/>
  <c r="X20" i="10"/>
  <c r="W20" i="10"/>
  <c r="AV39" i="4"/>
  <c r="AH39" i="4"/>
  <c r="AV22" i="4"/>
  <c r="AH22" i="4"/>
  <c r="AV19" i="4"/>
  <c r="AI19" i="4"/>
  <c r="AF67" i="6"/>
  <c r="AE67" i="6"/>
  <c r="AE27" i="6"/>
  <c r="AE47" i="11"/>
  <c r="AF46" i="11"/>
  <c r="AE46" i="11"/>
  <c r="AF41" i="11"/>
  <c r="AD41" i="11"/>
  <c r="AE39" i="11"/>
  <c r="AF38" i="11"/>
  <c r="AE38" i="11"/>
  <c r="AF33" i="11"/>
  <c r="AD33" i="11"/>
  <c r="AE31" i="11"/>
  <c r="AF30" i="11"/>
  <c r="AE30" i="11"/>
  <c r="AF25" i="11"/>
  <c r="AD25" i="11"/>
  <c r="AE23" i="11"/>
  <c r="AF22" i="11"/>
  <c r="AE22" i="11"/>
  <c r="AF17" i="11"/>
  <c r="AD17" i="11"/>
  <c r="AE15" i="11"/>
  <c r="AA39" i="8"/>
  <c r="Z46" i="8"/>
  <c r="AK61" i="8"/>
  <c r="AA61" i="8"/>
  <c r="AQ41" i="8"/>
  <c r="H41" i="8"/>
  <c r="AK29" i="8"/>
  <c r="AA29" i="8"/>
  <c r="AP66" i="8"/>
  <c r="G66" i="8"/>
  <c r="I63" i="13"/>
  <c r="AL63" i="13"/>
  <c r="AK63" i="13"/>
  <c r="AB47" i="9"/>
  <c r="AB39" i="9"/>
  <c r="AA53" i="9"/>
  <c r="Z27" i="9"/>
  <c r="Z19" i="9"/>
  <c r="I25" i="9"/>
  <c r="AD64" i="14"/>
  <c r="AF64" i="14"/>
  <c r="AF60" i="14"/>
  <c r="AE60" i="14"/>
  <c r="AE56" i="14"/>
  <c r="AF56" i="14"/>
  <c r="AF52" i="14"/>
  <c r="AD52" i="14"/>
  <c r="Z55" i="15"/>
  <c r="AQ62" i="16"/>
  <c r="H62" i="16"/>
  <c r="AK62" i="16"/>
  <c r="AP64" i="16"/>
  <c r="G64" i="16"/>
  <c r="AJ64" i="16"/>
  <c r="AJ61" i="16"/>
  <c r="AA61" i="16"/>
  <c r="AP56" i="16"/>
  <c r="G56" i="16"/>
  <c r="AJ56" i="16"/>
  <c r="AJ53" i="16"/>
  <c r="AA53" i="16"/>
  <c r="AO57" i="16"/>
  <c r="F57" i="16"/>
  <c r="AI57" i="16"/>
  <c r="AI49" i="16"/>
  <c r="Z49" i="16"/>
  <c r="AE55" i="17"/>
  <c r="AP66" i="18"/>
  <c r="G66" i="18"/>
  <c r="AJ66" i="18"/>
  <c r="AO60" i="18"/>
  <c r="F60" i="18"/>
  <c r="AI60" i="18"/>
  <c r="AA53" i="21"/>
  <c r="AA61" i="23"/>
  <c r="AP65" i="24"/>
  <c r="G65" i="24"/>
  <c r="AP57" i="24"/>
  <c r="G57" i="24"/>
  <c r="AJ57" i="24"/>
  <c r="AO60" i="24"/>
  <c r="F60" i="24"/>
  <c r="AI60" i="24"/>
  <c r="AK65" i="26"/>
  <c r="AB65" i="26"/>
  <c r="AB57" i="26"/>
  <c r="AK57" i="26"/>
  <c r="AK49" i="26"/>
  <c r="AB49" i="26"/>
  <c r="AI65" i="26"/>
  <c r="I65" i="26"/>
  <c r="AE66" i="26"/>
  <c r="AF66" i="26"/>
  <c r="AD66" i="26"/>
  <c r="AE62" i="26"/>
  <c r="AD62" i="26"/>
  <c r="AE50" i="26"/>
  <c r="AF50" i="26"/>
  <c r="AO67" i="11"/>
  <c r="F67" i="11"/>
  <c r="AI67" i="11"/>
  <c r="AE61" i="6"/>
  <c r="AF61" i="6"/>
  <c r="AF51" i="6"/>
  <c r="AD51" i="6"/>
  <c r="AE29" i="6"/>
  <c r="AF29" i="6"/>
  <c r="AD58" i="12"/>
  <c r="AF58" i="12"/>
  <c r="AE58" i="12"/>
  <c r="AE42" i="12"/>
  <c r="AF42" i="12"/>
  <c r="AD36" i="12"/>
  <c r="AE36" i="12"/>
  <c r="AD64" i="16"/>
  <c r="AF64" i="16"/>
  <c r="AE58" i="16"/>
  <c r="AF58" i="16"/>
  <c r="AD61" i="20"/>
  <c r="AD64" i="24"/>
  <c r="AE64" i="24"/>
  <c r="AF64" i="24"/>
  <c r="AP50" i="17"/>
  <c r="G50" i="17"/>
  <c r="AJ67" i="17"/>
  <c r="AA67" i="17"/>
  <c r="G66" i="17"/>
  <c r="AJ66" i="17"/>
  <c r="AP66" i="17"/>
  <c r="AP64" i="17"/>
  <c r="G64" i="17"/>
  <c r="G63" i="17"/>
  <c r="AP63" i="17"/>
  <c r="AP60" i="17"/>
  <c r="G60" i="17"/>
  <c r="AD52" i="17"/>
  <c r="AE52" i="17"/>
  <c r="AJ67" i="15"/>
  <c r="AA67" i="15"/>
  <c r="AQ58" i="15"/>
  <c r="H58" i="15"/>
  <c r="AK58" i="15"/>
  <c r="AO54" i="15"/>
  <c r="F54" i="15"/>
  <c r="AI53" i="15"/>
  <c r="Z53" i="15"/>
  <c r="AQ53" i="20"/>
  <c r="H53" i="20"/>
  <c r="AQ64" i="20"/>
  <c r="H64" i="20"/>
  <c r="AK64" i="20"/>
  <c r="AK63" i="20"/>
  <c r="AB63" i="20"/>
  <c r="AO60" i="20"/>
  <c r="F60" i="20"/>
  <c r="AI60" i="20"/>
  <c r="AI59" i="20"/>
  <c r="Z59" i="20"/>
  <c r="AI55" i="20"/>
  <c r="Z55" i="20"/>
  <c r="AF65" i="21"/>
  <c r="AE65" i="21"/>
  <c r="AA62" i="21"/>
  <c r="AJ62" i="21"/>
  <c r="AP59" i="21"/>
  <c r="G59" i="21"/>
  <c r="AJ59" i="21"/>
  <c r="AD57" i="21"/>
  <c r="AE57" i="21"/>
  <c r="AD53" i="21"/>
  <c r="AF53" i="21"/>
  <c r="AQ51" i="21"/>
  <c r="H51" i="21"/>
  <c r="AK67" i="22"/>
  <c r="AD65" i="22"/>
  <c r="AF65" i="22"/>
  <c r="AQ57" i="22"/>
  <c r="H57" i="22"/>
  <c r="AP49" i="23"/>
  <c r="G49" i="23"/>
  <c r="AQ63" i="23"/>
  <c r="H63" i="23"/>
  <c r="AO61" i="23"/>
  <c r="F61" i="23"/>
  <c r="AI61" i="23"/>
  <c r="AO56" i="23"/>
  <c r="F56" i="23"/>
  <c r="AP53" i="23"/>
  <c r="G53" i="23"/>
  <c r="AQ66" i="25"/>
  <c r="H66" i="25"/>
  <c r="AK66" i="25"/>
  <c r="AO64" i="25"/>
  <c r="F64" i="25"/>
  <c r="AI64" i="25"/>
  <c r="AP61" i="25"/>
  <c r="G61" i="25"/>
  <c r="AF66" i="2"/>
  <c r="AD66" i="2"/>
  <c r="AF62" i="2"/>
  <c r="AD62" i="2"/>
  <c r="AF58" i="2"/>
  <c r="AD58" i="2"/>
  <c r="AE58" i="2"/>
  <c r="AF54" i="2"/>
  <c r="AD54" i="2"/>
  <c r="AF50" i="2"/>
  <c r="AD50" i="2"/>
  <c r="AF46" i="2"/>
  <c r="AD46" i="2"/>
  <c r="AF42" i="2"/>
  <c r="AD42" i="2"/>
  <c r="AE42" i="2"/>
  <c r="AF38" i="2"/>
  <c r="AD38" i="2"/>
  <c r="AF34" i="2"/>
  <c r="AD34" i="2"/>
  <c r="AF30" i="2"/>
  <c r="AD30" i="2"/>
  <c r="AF26" i="2"/>
  <c r="AD26" i="2"/>
  <c r="AE26" i="2"/>
  <c r="AF22" i="2"/>
  <c r="AD22" i="2"/>
  <c r="AF18" i="2"/>
  <c r="AD18" i="2"/>
  <c r="AF14" i="2"/>
  <c r="AD14" i="2"/>
  <c r="AF10" i="2"/>
  <c r="AD10" i="2"/>
  <c r="AE10" i="2"/>
  <c r="AF6" i="2"/>
  <c r="AD6" i="2"/>
  <c r="AD59" i="10"/>
  <c r="AE59" i="10"/>
  <c r="AD43" i="10"/>
  <c r="AE43" i="10"/>
  <c r="AD27" i="10"/>
  <c r="AE27" i="10"/>
  <c r="AD11" i="10"/>
  <c r="AE11" i="10"/>
  <c r="AF53" i="25"/>
  <c r="AE53" i="25"/>
  <c r="AF45" i="25"/>
  <c r="AE45" i="25"/>
  <c r="AF37" i="25"/>
  <c r="AE37" i="25"/>
  <c r="AF29" i="25"/>
  <c r="AE29" i="25"/>
  <c r="AF21" i="25"/>
  <c r="AE21" i="25"/>
  <c r="AF13" i="25"/>
  <c r="AE13" i="25"/>
  <c r="AF5" i="25"/>
  <c r="AE5" i="25"/>
  <c r="AO67" i="8"/>
  <c r="L18" i="8"/>
  <c r="L29" i="8"/>
  <c r="AO29" i="8"/>
  <c r="L35" i="8"/>
  <c r="L45" i="8"/>
  <c r="AO45" i="8"/>
  <c r="L52" i="8"/>
  <c r="L62" i="8"/>
  <c r="AO62" i="8"/>
  <c r="L22" i="8"/>
  <c r="L33" i="8"/>
  <c r="AO33" i="8"/>
  <c r="L39" i="8"/>
  <c r="L50" i="8"/>
  <c r="AO50" i="8"/>
  <c r="L56" i="8"/>
  <c r="L66" i="8"/>
  <c r="AO66" i="8"/>
  <c r="AJ8" i="10"/>
  <c r="AL12" i="10"/>
  <c r="AC12" i="10"/>
  <c r="AJ24" i="10"/>
  <c r="AL28" i="10"/>
  <c r="K28" i="10"/>
  <c r="AN28" i="10"/>
  <c r="AJ40" i="10"/>
  <c r="AL44" i="10"/>
  <c r="K44" i="10"/>
  <c r="AN44" i="10"/>
  <c r="AC44" i="10"/>
  <c r="AJ45" i="10"/>
  <c r="AA45" i="10"/>
  <c r="AJ11" i="3"/>
  <c r="AA11" i="3"/>
  <c r="AK14" i="3"/>
  <c r="AB14" i="3"/>
  <c r="AJ27" i="3"/>
  <c r="AA27" i="3"/>
  <c r="AK30" i="3"/>
  <c r="AB30" i="3"/>
  <c r="AJ43" i="3"/>
  <c r="AA43" i="3"/>
  <c r="AK46" i="3"/>
  <c r="AB46" i="3"/>
  <c r="AJ59" i="3"/>
  <c r="AA59" i="3"/>
  <c r="AK62" i="3"/>
  <c r="AB62" i="3"/>
  <c r="AP20" i="4"/>
  <c r="AG20" i="4"/>
  <c r="AP24" i="4"/>
  <c r="AG24" i="4"/>
  <c r="AP28" i="4"/>
  <c r="AG28" i="4"/>
  <c r="AP32" i="4"/>
  <c r="AG32" i="4"/>
  <c r="AP36" i="4"/>
  <c r="AG36" i="4"/>
  <c r="AP40" i="4"/>
  <c r="AG40" i="4"/>
  <c r="AI16" i="5"/>
  <c r="Z16" i="5"/>
  <c r="AI20" i="5"/>
  <c r="Z20" i="5"/>
  <c r="AI24" i="5"/>
  <c r="Z24" i="5"/>
  <c r="AI28" i="5"/>
  <c r="Z28" i="5"/>
  <c r="AI32" i="5"/>
  <c r="Z32" i="5"/>
  <c r="AI36" i="5"/>
  <c r="Z36" i="5"/>
  <c r="AI40" i="5"/>
  <c r="Z40" i="5"/>
  <c r="AI44" i="5"/>
  <c r="Z44" i="5"/>
  <c r="AI48" i="5"/>
  <c r="Z48" i="5"/>
  <c r="F61" i="5"/>
  <c r="AO61" i="5"/>
  <c r="AO39" i="6"/>
  <c r="L40" i="6"/>
  <c r="AO40" i="6"/>
  <c r="AJ35" i="7"/>
  <c r="AA35" i="7"/>
  <c r="AJ39" i="7"/>
  <c r="AA39" i="7"/>
  <c r="AJ43" i="7"/>
  <c r="AA43" i="7"/>
  <c r="I47" i="7"/>
  <c r="AJ47" i="7"/>
  <c r="AA47" i="7"/>
  <c r="AP54" i="7"/>
  <c r="G54" i="7"/>
  <c r="AQ60" i="7"/>
  <c r="H60" i="7"/>
  <c r="AI67" i="14"/>
  <c r="I67" i="14"/>
  <c r="W67" i="14"/>
  <c r="AP57" i="14"/>
  <c r="G57" i="14"/>
  <c r="AJ49" i="14"/>
  <c r="AA49" i="14"/>
  <c r="AO50" i="19"/>
  <c r="F50" i="19"/>
  <c r="AI50" i="19"/>
  <c r="AO66" i="19"/>
  <c r="F66" i="19"/>
  <c r="AI66" i="19"/>
  <c r="AD67" i="26"/>
  <c r="AE67" i="26"/>
  <c r="AH8" i="4"/>
  <c r="AJ8" i="4"/>
  <c r="AH34" i="4"/>
  <c r="AV34" i="4"/>
  <c r="AF37" i="11"/>
  <c r="AD37" i="11"/>
  <c r="AF34" i="11"/>
  <c r="AE34" i="11"/>
  <c r="AQ57" i="8"/>
  <c r="H57" i="8"/>
  <c r="AQ25" i="8"/>
  <c r="H25" i="8"/>
  <c r="AK52" i="13"/>
  <c r="H49" i="13"/>
  <c r="AQ49" i="13"/>
  <c r="K57" i="9"/>
  <c r="AN57" i="9"/>
  <c r="AL57" i="9"/>
  <c r="AK67" i="9"/>
  <c r="AB67" i="9"/>
  <c r="AA65" i="9"/>
  <c r="AJ65" i="9"/>
  <c r="AA49" i="9"/>
  <c r="AJ49" i="9"/>
  <c r="AJ41" i="9"/>
  <c r="I41" i="9"/>
  <c r="AC41" i="9"/>
  <c r="AA33" i="9"/>
  <c r="AJ33" i="9"/>
  <c r="AI63" i="9"/>
  <c r="Z63" i="9"/>
  <c r="AI51" i="9"/>
  <c r="Z51" i="9"/>
  <c r="Z39" i="9"/>
  <c r="AI39" i="9"/>
  <c r="Z23" i="9"/>
  <c r="AI23" i="9"/>
  <c r="AP60" i="16"/>
  <c r="G60" i="16"/>
  <c r="AJ60" i="16"/>
  <c r="AQ61" i="24"/>
  <c r="H61" i="24"/>
  <c r="AP53" i="24"/>
  <c r="G53" i="24"/>
  <c r="AJ53" i="24"/>
  <c r="AI57" i="26"/>
  <c r="I57" i="26"/>
  <c r="AD66" i="12"/>
  <c r="AE66" i="12"/>
  <c r="AF66" i="12"/>
  <c r="AD56" i="24"/>
  <c r="AE56" i="24"/>
  <c r="AK59" i="21"/>
  <c r="AB59" i="21"/>
  <c r="AO56" i="21"/>
  <c r="F56" i="21"/>
  <c r="AI56" i="21"/>
  <c r="AI63" i="22"/>
  <c r="Z63" i="22"/>
  <c r="AJ65" i="23"/>
  <c r="AA65" i="23"/>
  <c r="AO60" i="25"/>
  <c r="F60" i="25"/>
  <c r="AI60" i="25"/>
  <c r="AD7" i="6"/>
  <c r="AF10" i="6"/>
  <c r="AD18" i="6"/>
  <c r="AD20" i="15"/>
  <c r="AE32" i="15"/>
  <c r="AD44" i="15"/>
  <c r="AE48" i="15"/>
  <c r="AE27" i="16"/>
  <c r="AD47" i="16"/>
  <c r="AD21" i="17"/>
  <c r="AD25" i="17"/>
  <c r="AD33" i="17"/>
  <c r="AD37" i="17"/>
  <c r="AD41" i="17"/>
  <c r="AF44" i="18"/>
  <c r="AE48" i="18"/>
  <c r="AD52" i="18"/>
  <c r="AD14" i="19"/>
  <c r="AE17" i="19"/>
  <c r="AF29" i="19"/>
  <c r="AE33" i="19"/>
  <c r="AD37" i="19"/>
  <c r="AF45" i="19"/>
  <c r="AD18" i="20"/>
  <c r="AD22" i="20"/>
  <c r="AD26" i="20"/>
  <c r="AD30" i="20"/>
  <c r="AD34" i="20"/>
  <c r="AD38" i="20"/>
  <c r="AD46" i="20"/>
  <c r="AF19" i="21"/>
  <c r="AE31" i="21"/>
  <c r="AD43" i="21"/>
  <c r="AE47" i="21"/>
  <c r="AD16" i="22"/>
  <c r="AF24" i="22"/>
  <c r="AE28" i="22"/>
  <c r="AD32" i="22"/>
  <c r="AE40" i="22"/>
  <c r="AF44" i="22"/>
  <c r="AF15" i="23"/>
  <c r="AF31" i="23"/>
  <c r="AF35" i="23"/>
  <c r="AD3" i="6"/>
  <c r="AE4" i="6"/>
  <c r="AD15" i="6"/>
  <c r="AF16" i="6"/>
  <c r="AD16" i="15"/>
  <c r="AD24" i="15"/>
  <c r="AF32" i="15"/>
  <c r="AD40" i="15"/>
  <c r="AF48" i="15"/>
  <c r="AD19" i="16"/>
  <c r="AE22" i="16"/>
  <c r="AE25" i="16"/>
  <c r="AF27" i="16"/>
  <c r="AD29" i="16"/>
  <c r="AD35" i="16"/>
  <c r="AE38" i="16"/>
  <c r="AE41" i="16"/>
  <c r="AF43" i="16"/>
  <c r="AD45" i="16"/>
  <c r="AF48" i="18"/>
  <c r="AF54" i="18"/>
  <c r="AD56" i="18"/>
  <c r="AF17" i="19"/>
  <c r="AE23" i="19"/>
  <c r="AD25" i="19"/>
  <c r="AF33" i="19"/>
  <c r="AE39" i="19"/>
  <c r="AD41" i="19"/>
  <c r="AF15" i="21"/>
  <c r="AD23" i="21"/>
  <c r="AF31" i="21"/>
  <c r="AD39" i="21"/>
  <c r="AF47" i="21"/>
  <c r="AF18" i="22"/>
  <c r="AD20" i="22"/>
  <c r="AF28" i="22"/>
  <c r="AF34" i="22"/>
  <c r="AF40" i="22"/>
  <c r="AD48" i="22"/>
  <c r="AE14" i="23"/>
  <c r="AF16" i="24"/>
  <c r="AD24" i="24"/>
  <c r="AF32" i="24"/>
  <c r="AD40" i="24"/>
  <c r="AF48" i="24"/>
  <c r="AE62" i="1"/>
  <c r="AE51" i="1"/>
  <c r="AE46" i="1"/>
  <c r="AE35" i="1"/>
  <c r="AE30" i="1"/>
  <c r="AE19" i="1"/>
  <c r="AE14" i="1"/>
  <c r="AE3" i="1"/>
  <c r="AD62" i="1"/>
  <c r="AD46" i="1"/>
  <c r="AD30" i="1"/>
  <c r="AD14" i="1"/>
  <c r="AF3" i="1"/>
  <c r="AE65" i="1"/>
  <c r="AD65" i="1"/>
  <c r="AD60" i="1"/>
  <c r="AE60" i="1"/>
  <c r="AD56" i="1"/>
  <c r="AE56" i="1"/>
  <c r="AD52" i="1"/>
  <c r="AE52" i="1"/>
  <c r="AD48" i="1"/>
  <c r="AE48" i="1"/>
  <c r="AD44" i="1"/>
  <c r="AE44" i="1"/>
  <c r="AD40" i="1"/>
  <c r="AE40" i="1"/>
  <c r="AD36" i="1"/>
  <c r="AE36" i="1"/>
  <c r="AD32" i="1"/>
  <c r="AE32" i="1"/>
  <c r="AD28" i="1"/>
  <c r="AE28" i="1"/>
  <c r="AD24" i="1"/>
  <c r="AE24" i="1"/>
  <c r="AD20" i="1"/>
  <c r="AE20" i="1"/>
  <c r="AD16" i="1"/>
  <c r="AE16" i="1"/>
  <c r="AD12" i="1"/>
  <c r="AE12" i="1"/>
  <c r="AD8" i="1"/>
  <c r="AE8" i="1"/>
  <c r="AD4" i="1"/>
  <c r="AE4" i="1"/>
  <c r="W36" i="10"/>
  <c r="I58" i="2"/>
  <c r="Y58" i="2"/>
  <c r="I34" i="2"/>
  <c r="I14" i="2"/>
  <c r="I54" i="2"/>
  <c r="I38" i="2"/>
  <c r="I22" i="2"/>
  <c r="I6" i="2"/>
  <c r="AG68" i="2"/>
  <c r="Z67" i="2"/>
  <c r="AJ29" i="4"/>
  <c r="AJ23" i="4"/>
  <c r="AJ7" i="4"/>
  <c r="AI11" i="4"/>
  <c r="AH47" i="4"/>
  <c r="AH57" i="4"/>
  <c r="AI57" i="4"/>
  <c r="AV35" i="4"/>
  <c r="AJ35" i="4"/>
  <c r="AF59" i="6"/>
  <c r="AF37" i="6"/>
  <c r="AE59" i="6"/>
  <c r="AE53" i="6"/>
  <c r="AE37" i="6"/>
  <c r="O27" i="6"/>
  <c r="AR27" i="6"/>
  <c r="AB67" i="11"/>
  <c r="AD47" i="11"/>
  <c r="AD42" i="11"/>
  <c r="AD39" i="11"/>
  <c r="AE37" i="11"/>
  <c r="AD34" i="11"/>
  <c r="AD31" i="11"/>
  <c r="AE29" i="11"/>
  <c r="AD23" i="11"/>
  <c r="AD15" i="11"/>
  <c r="AA47" i="8"/>
  <c r="AA35" i="8"/>
  <c r="Z54" i="8"/>
  <c r="Z22" i="8"/>
  <c r="AQ49" i="8"/>
  <c r="H49" i="8"/>
  <c r="H43" i="8"/>
  <c r="H37" i="8"/>
  <c r="AQ17" i="8"/>
  <c r="H17" i="8"/>
  <c r="G62" i="8"/>
  <c r="AJ56" i="8"/>
  <c r="Z56" i="8"/>
  <c r="AP44" i="8"/>
  <c r="G44" i="8"/>
  <c r="AJ40" i="8"/>
  <c r="Z40" i="8"/>
  <c r="AP28" i="8"/>
  <c r="G28" i="8"/>
  <c r="AJ24" i="8"/>
  <c r="Z24" i="8"/>
  <c r="F64" i="8"/>
  <c r="AI64" i="8"/>
  <c r="AO43" i="8"/>
  <c r="F43" i="8"/>
  <c r="AI43" i="8"/>
  <c r="F31" i="8"/>
  <c r="AI31" i="8"/>
  <c r="AC62" i="8"/>
  <c r="AD62" i="8"/>
  <c r="AE50" i="8"/>
  <c r="AC50" i="8"/>
  <c r="H65" i="13"/>
  <c r="AK65" i="13"/>
  <c r="AQ50" i="13"/>
  <c r="H50" i="13"/>
  <c r="AK50" i="13"/>
  <c r="G57" i="13"/>
  <c r="G49" i="13"/>
  <c r="AJ49" i="13"/>
  <c r="AO51" i="13"/>
  <c r="F51" i="13"/>
  <c r="AB35" i="9"/>
  <c r="AB23" i="9"/>
  <c r="AA41" i="9"/>
  <c r="Z15" i="9"/>
  <c r="W57" i="9"/>
  <c r="I37" i="9"/>
  <c r="X37" i="9"/>
  <c r="I17" i="9"/>
  <c r="AK60" i="9"/>
  <c r="AB60" i="9"/>
  <c r="AK48" i="9"/>
  <c r="AB48" i="9"/>
  <c r="AK44" i="9"/>
  <c r="AB44" i="9"/>
  <c r="AK36" i="9"/>
  <c r="AB36" i="9"/>
  <c r="AK32" i="9"/>
  <c r="AB32" i="9"/>
  <c r="AK24" i="9"/>
  <c r="AB24" i="9"/>
  <c r="AK20" i="9"/>
  <c r="AB20" i="9"/>
  <c r="AJ62" i="9"/>
  <c r="AA62" i="9"/>
  <c r="AJ50" i="9"/>
  <c r="AA50" i="9"/>
  <c r="AJ38" i="9"/>
  <c r="AA38" i="9"/>
  <c r="AJ34" i="9"/>
  <c r="AA34" i="9"/>
  <c r="AJ26" i="9"/>
  <c r="AA26" i="9"/>
  <c r="AJ22" i="9"/>
  <c r="AA22" i="9"/>
  <c r="AJ14" i="9"/>
  <c r="AA14" i="9"/>
  <c r="AI64" i="9"/>
  <c r="Z64" i="9"/>
  <c r="AI52" i="9"/>
  <c r="Z52" i="9"/>
  <c r="I52" i="9"/>
  <c r="AL52" i="9"/>
  <c r="AI44" i="9"/>
  <c r="I44" i="9"/>
  <c r="Y44" i="9"/>
  <c r="AI40" i="9"/>
  <c r="Z40" i="9"/>
  <c r="AI28" i="9"/>
  <c r="Z28" i="9"/>
  <c r="AI24" i="9"/>
  <c r="Z24" i="9"/>
  <c r="AI20" i="9"/>
  <c r="I20" i="9"/>
  <c r="AL20" i="9"/>
  <c r="AI16" i="9"/>
  <c r="Z16" i="9"/>
  <c r="AE64" i="14"/>
  <c r="AD56" i="14"/>
  <c r="Z65" i="16"/>
  <c r="AP66" i="16"/>
  <c r="G66" i="16"/>
  <c r="AJ66" i="16"/>
  <c r="AP58" i="16"/>
  <c r="G58" i="16"/>
  <c r="AJ55" i="16"/>
  <c r="AA55" i="16"/>
  <c r="AP50" i="16"/>
  <c r="G50" i="16"/>
  <c r="AJ50" i="16"/>
  <c r="F63" i="16"/>
  <c r="AI63" i="16"/>
  <c r="AD55" i="17"/>
  <c r="H58" i="18"/>
  <c r="G65" i="18"/>
  <c r="AJ65" i="18"/>
  <c r="AP65" i="18"/>
  <c r="F65" i="18"/>
  <c r="AI65" i="18"/>
  <c r="AO65" i="18"/>
  <c r="F62" i="18"/>
  <c r="AF57" i="21"/>
  <c r="AE53" i="21"/>
  <c r="AD65" i="23"/>
  <c r="AA60" i="24"/>
  <c r="H55" i="24"/>
  <c r="AK55" i="24"/>
  <c r="AJ67" i="24"/>
  <c r="AA67" i="24"/>
  <c r="AA64" i="24"/>
  <c r="AJ64" i="24"/>
  <c r="AP59" i="24"/>
  <c r="G59" i="24"/>
  <c r="F65" i="24"/>
  <c r="AO65" i="24"/>
  <c r="F62" i="24"/>
  <c r="AD50" i="26"/>
  <c r="AA59" i="26"/>
  <c r="Z57" i="26"/>
  <c r="I49" i="26"/>
  <c r="H59" i="26"/>
  <c r="AK59" i="26"/>
  <c r="H51" i="26"/>
  <c r="AK51" i="26"/>
  <c r="AP55" i="26"/>
  <c r="G55" i="26"/>
  <c r="AJ55" i="26"/>
  <c r="AJ51" i="26"/>
  <c r="AA51" i="26"/>
  <c r="AO55" i="26"/>
  <c r="F55" i="26"/>
  <c r="AI51" i="26"/>
  <c r="Z51" i="26"/>
  <c r="AD56" i="6"/>
  <c r="AE56" i="6"/>
  <c r="AF56" i="6"/>
  <c r="AD37" i="6"/>
  <c r="AD24" i="6"/>
  <c r="AE24" i="6"/>
  <c r="AF24" i="6"/>
  <c r="AE34" i="12"/>
  <c r="AE28" i="12"/>
  <c r="AE20" i="12"/>
  <c r="AD28" i="12"/>
  <c r="AF60" i="12"/>
  <c r="AF44" i="12"/>
  <c r="AD66" i="16"/>
  <c r="AD50" i="16"/>
  <c r="AE63" i="20"/>
  <c r="AE66" i="24"/>
  <c r="F50" i="17"/>
  <c r="AI50" i="17"/>
  <c r="AO50" i="17"/>
  <c r="F65" i="17"/>
  <c r="AI65" i="17"/>
  <c r="AO65" i="17"/>
  <c r="F64" i="17"/>
  <c r="AI64" i="17"/>
  <c r="AO64" i="17"/>
  <c r="AP62" i="17"/>
  <c r="G62" i="17"/>
  <c r="AJ62" i="17"/>
  <c r="AE57" i="17"/>
  <c r="AD57" i="17"/>
  <c r="AQ54" i="17"/>
  <c r="H54" i="17"/>
  <c r="AQ51" i="17"/>
  <c r="H51" i="17"/>
  <c r="AD63" i="15"/>
  <c r="AF63" i="15"/>
  <c r="AD62" i="15"/>
  <c r="AF62" i="15"/>
  <c r="F59" i="15"/>
  <c r="AI59" i="15"/>
  <c r="AP55" i="15"/>
  <c r="G55" i="15"/>
  <c r="H54" i="15"/>
  <c r="AD53" i="15"/>
  <c r="AE53" i="15"/>
  <c r="AF53" i="15"/>
  <c r="AF63" i="19"/>
  <c r="AD63" i="19"/>
  <c r="AD59" i="19"/>
  <c r="AE59" i="19"/>
  <c r="AF51" i="19"/>
  <c r="AD51" i="19"/>
  <c r="AE51" i="19"/>
  <c r="AJ53" i="20"/>
  <c r="AA53" i="20"/>
  <c r="F65" i="20"/>
  <c r="AI65" i="20"/>
  <c r="AP61" i="20"/>
  <c r="G61" i="20"/>
  <c r="H60" i="20"/>
  <c r="AD59" i="20"/>
  <c r="AE59" i="20"/>
  <c r="H55" i="20"/>
  <c r="AQ64" i="21"/>
  <c r="H64" i="21"/>
  <c r="AK64" i="21"/>
  <c r="AK63" i="21"/>
  <c r="AB63" i="21"/>
  <c r="AI59" i="21"/>
  <c r="Z59" i="21"/>
  <c r="G55" i="21"/>
  <c r="AJ55" i="21"/>
  <c r="AE52" i="21"/>
  <c r="AD52" i="21"/>
  <c r="F52" i="21"/>
  <c r="AP49" i="22"/>
  <c r="G49" i="22"/>
  <c r="AA49" i="22"/>
  <c r="AJ67" i="22"/>
  <c r="I67" i="22"/>
  <c r="AK65" i="22"/>
  <c r="AB65" i="22"/>
  <c r="AE61" i="22"/>
  <c r="AF61" i="22"/>
  <c r="AD60" i="22"/>
  <c r="AE60" i="22"/>
  <c r="AF60" i="22"/>
  <c r="AP58" i="22"/>
  <c r="G58" i="22"/>
  <c r="AJ58" i="22"/>
  <c r="AJ57" i="22"/>
  <c r="AA57" i="22"/>
  <c r="F55" i="22"/>
  <c r="G54" i="22"/>
  <c r="AJ54" i="22"/>
  <c r="H53" i="22"/>
  <c r="AK53" i="22"/>
  <c r="AP51" i="22"/>
  <c r="G51" i="22"/>
  <c r="AE49" i="23"/>
  <c r="AD49" i="23"/>
  <c r="AF64" i="23"/>
  <c r="AE64" i="23"/>
  <c r="F64" i="23"/>
  <c r="AQ61" i="23"/>
  <c r="H61" i="23"/>
  <c r="I61" i="23"/>
  <c r="AP58" i="23"/>
  <c r="G58" i="23"/>
  <c r="AJ58" i="23"/>
  <c r="G57" i="23"/>
  <c r="H56" i="23"/>
  <c r="AK56" i="23"/>
  <c r="AP51" i="23"/>
  <c r="G51" i="23"/>
  <c r="AJ51" i="23"/>
  <c r="AQ64" i="25"/>
  <c r="H64" i="25"/>
  <c r="AK64" i="25"/>
  <c r="AO62" i="25"/>
  <c r="F62" i="25"/>
  <c r="AI62" i="25"/>
  <c r="AP59" i="25"/>
  <c r="G59" i="25"/>
  <c r="I59" i="25"/>
  <c r="AF55" i="25"/>
  <c r="AE55" i="25"/>
  <c r="AF47" i="25"/>
  <c r="AE47" i="25"/>
  <c r="AF39" i="25"/>
  <c r="AE39" i="25"/>
  <c r="AF31" i="25"/>
  <c r="AE31" i="25"/>
  <c r="AF23" i="25"/>
  <c r="AE23" i="25"/>
  <c r="AF15" i="25"/>
  <c r="AE15" i="25"/>
  <c r="AF7" i="25"/>
  <c r="AE7" i="25"/>
  <c r="AK23" i="10"/>
  <c r="AB23" i="10"/>
  <c r="AP51" i="10"/>
  <c r="G51" i="10"/>
  <c r="AP63" i="10"/>
  <c r="G63" i="10"/>
  <c r="AP58" i="10"/>
  <c r="G58" i="10"/>
  <c r="AP52" i="5"/>
  <c r="G52" i="5"/>
  <c r="AQ57" i="7"/>
  <c r="H57" i="7"/>
  <c r="AK57" i="7"/>
  <c r="F66" i="7"/>
  <c r="AO66" i="7"/>
  <c r="AI40" i="10"/>
  <c r="I40" i="10"/>
  <c r="AI32" i="10"/>
  <c r="I32" i="10"/>
  <c r="X32" i="10"/>
  <c r="AI28" i="10"/>
  <c r="W28" i="10"/>
  <c r="AI24" i="10"/>
  <c r="I24" i="10"/>
  <c r="X24" i="10"/>
  <c r="AI16" i="10"/>
  <c r="I16" i="10"/>
  <c r="AI12" i="10"/>
  <c r="W12" i="10"/>
  <c r="AI8" i="10"/>
  <c r="I8" i="10"/>
  <c r="AI48" i="10"/>
  <c r="I48" i="10"/>
  <c r="K48" i="10"/>
  <c r="AN48" i="10"/>
  <c r="AI44" i="10"/>
  <c r="W44" i="10"/>
  <c r="L66" i="12"/>
  <c r="AO67" i="12"/>
  <c r="F67" i="12"/>
  <c r="AQ64" i="14"/>
  <c r="H64" i="14"/>
  <c r="F62" i="14"/>
  <c r="AO62" i="14"/>
  <c r="AJ54" i="14"/>
  <c r="AA54" i="14"/>
  <c r="H51" i="14"/>
  <c r="AQ51" i="14"/>
  <c r="AQ65" i="19"/>
  <c r="H65" i="19"/>
  <c r="AP66" i="13"/>
  <c r="G66" i="13"/>
  <c r="X68" i="9"/>
  <c r="AV27" i="4"/>
  <c r="AH27" i="4"/>
  <c r="AF45" i="11"/>
  <c r="AD45" i="11"/>
  <c r="AF26" i="11"/>
  <c r="AE26" i="11"/>
  <c r="AF21" i="11"/>
  <c r="AD21" i="11"/>
  <c r="AF18" i="11"/>
  <c r="AE18" i="11"/>
  <c r="AK45" i="8"/>
  <c r="AA45" i="8"/>
  <c r="AJ64" i="8"/>
  <c r="Z64" i="8"/>
  <c r="AA51" i="13"/>
  <c r="AJ51" i="13"/>
  <c r="F50" i="13"/>
  <c r="AO50" i="13"/>
  <c r="AB59" i="9"/>
  <c r="AK59" i="9"/>
  <c r="AK55" i="9"/>
  <c r="AB55" i="9"/>
  <c r="AK31" i="9"/>
  <c r="AB31" i="9"/>
  <c r="AK19" i="9"/>
  <c r="AB19" i="9"/>
  <c r="AJ61" i="9"/>
  <c r="I61" i="9"/>
  <c r="AA61" i="9"/>
  <c r="AJ45" i="9"/>
  <c r="AA45" i="9"/>
  <c r="AJ21" i="9"/>
  <c r="AA21" i="9"/>
  <c r="Z55" i="9"/>
  <c r="AI55" i="9"/>
  <c r="AI35" i="9"/>
  <c r="Z35" i="9"/>
  <c r="AC67" i="16"/>
  <c r="AL67" i="16"/>
  <c r="X67" i="16"/>
  <c r="H50" i="16"/>
  <c r="AK50" i="16"/>
  <c r="AQ50" i="16"/>
  <c r="AQ64" i="18"/>
  <c r="H64" i="18"/>
  <c r="AK64" i="18"/>
  <c r="AP61" i="24"/>
  <c r="G61" i="24"/>
  <c r="AJ61" i="24"/>
  <c r="AE43" i="6"/>
  <c r="AD43" i="6"/>
  <c r="AF50" i="12"/>
  <c r="AD50" i="12"/>
  <c r="AD18" i="12"/>
  <c r="AE18" i="12"/>
  <c r="AF18" i="12"/>
  <c r="AD64" i="17"/>
  <c r="AF64" i="17"/>
  <c r="AI62" i="17"/>
  <c r="Z62" i="17"/>
  <c r="AJ58" i="17"/>
  <c r="AA58" i="17"/>
  <c r="G51" i="17"/>
  <c r="AJ51" i="17"/>
  <c r="AP51" i="17"/>
  <c r="AI65" i="15"/>
  <c r="Z65" i="15"/>
  <c r="AI50" i="15"/>
  <c r="Z50" i="15"/>
  <c r="AJ67" i="20"/>
  <c r="AA67" i="20"/>
  <c r="AQ60" i="21"/>
  <c r="H60" i="21"/>
  <c r="AK60" i="21"/>
  <c r="AO64" i="22"/>
  <c r="F64" i="22"/>
  <c r="AI64" i="22"/>
  <c r="AP62" i="23"/>
  <c r="G62" i="23"/>
  <c r="AJ62" i="23"/>
  <c r="AO59" i="23"/>
  <c r="F59" i="23"/>
  <c r="AQ62" i="25"/>
  <c r="H62" i="25"/>
  <c r="AK62" i="25"/>
  <c r="AF49" i="25"/>
  <c r="AE49" i="25"/>
  <c r="AF33" i="25"/>
  <c r="AE33" i="25"/>
  <c r="AF25" i="25"/>
  <c r="AE25" i="25"/>
  <c r="AF9" i="25"/>
  <c r="AE9" i="25"/>
  <c r="AJ16" i="10"/>
  <c r="AK18" i="10"/>
  <c r="AB18" i="10"/>
  <c r="AQ66" i="5"/>
  <c r="H66" i="5"/>
  <c r="AI52" i="7"/>
  <c r="Z52" i="7"/>
  <c r="AQ60" i="14"/>
  <c r="H60" i="14"/>
  <c r="Z59" i="14"/>
  <c r="AI59" i="14"/>
  <c r="F58" i="14"/>
  <c r="I58" i="14"/>
  <c r="W58" i="14"/>
  <c r="AO58" i="14"/>
  <c r="G52" i="14"/>
  <c r="AP52" i="14"/>
  <c r="AQ49" i="19"/>
  <c r="H49" i="19"/>
  <c r="AE68" i="11"/>
  <c r="AD17" i="14"/>
  <c r="AD21" i="14"/>
  <c r="AD25" i="14"/>
  <c r="AD29" i="14"/>
  <c r="AD33" i="14"/>
  <c r="AD37" i="14"/>
  <c r="AD41" i="14"/>
  <c r="AD45" i="14"/>
  <c r="AE59" i="1"/>
  <c r="AE43" i="1"/>
  <c r="AE27" i="1"/>
  <c r="AE11" i="1"/>
  <c r="AA16" i="10"/>
  <c r="I66" i="2"/>
  <c r="AC66" i="2"/>
  <c r="I46" i="2"/>
  <c r="I26" i="2"/>
  <c r="AJ27" i="4"/>
  <c r="AJ11" i="4"/>
  <c r="AH13" i="4"/>
  <c r="AH7" i="4"/>
  <c r="AH51" i="4"/>
  <c r="AI51" i="4"/>
  <c r="AV36" i="4"/>
  <c r="AV33" i="4"/>
  <c r="AH33" i="4"/>
  <c r="AF27" i="6"/>
  <c r="AD46" i="11"/>
  <c r="AD43" i="11"/>
  <c r="AE41" i="11"/>
  <c r="AD38" i="11"/>
  <c r="AD35" i="11"/>
  <c r="AE33" i="11"/>
  <c r="AD30" i="11"/>
  <c r="AD27" i="11"/>
  <c r="AE25" i="11"/>
  <c r="AD22" i="11"/>
  <c r="AD19" i="11"/>
  <c r="AE17" i="11"/>
  <c r="AA51" i="8"/>
  <c r="AA19" i="8"/>
  <c r="Z60" i="8"/>
  <c r="Z38" i="8"/>
  <c r="AQ65" i="8"/>
  <c r="H65" i="8"/>
  <c r="H59" i="8"/>
  <c r="H53" i="8"/>
  <c r="AQ33" i="8"/>
  <c r="H33" i="8"/>
  <c r="H27" i="8"/>
  <c r="H21" i="8"/>
  <c r="AP58" i="8"/>
  <c r="G58" i="8"/>
  <c r="AP52" i="8"/>
  <c r="G52" i="8"/>
  <c r="AJ48" i="8"/>
  <c r="Z48" i="8"/>
  <c r="AP36" i="8"/>
  <c r="G36" i="8"/>
  <c r="AJ32" i="8"/>
  <c r="Z32" i="8"/>
  <c r="AP20" i="8"/>
  <c r="G20" i="8"/>
  <c r="AJ16" i="8"/>
  <c r="Z16" i="8"/>
  <c r="AO60" i="8"/>
  <c r="F60" i="8"/>
  <c r="AI60" i="8"/>
  <c r="F48" i="8"/>
  <c r="AI48" i="8"/>
  <c r="AO26" i="8"/>
  <c r="F26" i="8"/>
  <c r="AI26" i="8"/>
  <c r="AQ58" i="13"/>
  <c r="H58" i="13"/>
  <c r="AK58" i="13"/>
  <c r="G61" i="13"/>
  <c r="AJ61" i="13"/>
  <c r="G53" i="13"/>
  <c r="AJ53" i="13"/>
  <c r="AO59" i="13"/>
  <c r="F59" i="13"/>
  <c r="AI59" i="13"/>
  <c r="AB51" i="9"/>
  <c r="AA25" i="9"/>
  <c r="Z67" i="9"/>
  <c r="Z31" i="9"/>
  <c r="I49" i="9"/>
  <c r="AE52" i="14"/>
  <c r="AB58" i="14"/>
  <c r="AB57" i="15"/>
  <c r="Z61" i="15"/>
  <c r="AE56" i="16"/>
  <c r="AA57" i="16"/>
  <c r="H56" i="16"/>
  <c r="AK56" i="16"/>
  <c r="AQ56" i="16"/>
  <c r="AP62" i="16"/>
  <c r="G62" i="16"/>
  <c r="AP54" i="16"/>
  <c r="G54" i="16"/>
  <c r="AJ54" i="16"/>
  <c r="AF52" i="17"/>
  <c r="AE64" i="17"/>
  <c r="H66" i="18"/>
  <c r="H63" i="18"/>
  <c r="AK63" i="18"/>
  <c r="AQ63" i="18"/>
  <c r="G63" i="18"/>
  <c r="AP63" i="18"/>
  <c r="G60" i="18"/>
  <c r="Z55" i="19"/>
  <c r="AF67" i="21"/>
  <c r="AD67" i="21"/>
  <c r="AE65" i="22"/>
  <c r="AF65" i="23"/>
  <c r="Y67" i="23"/>
  <c r="AF56" i="24"/>
  <c r="H66" i="24"/>
  <c r="AQ66" i="24"/>
  <c r="H63" i="24"/>
  <c r="AK63" i="24"/>
  <c r="AP63" i="24"/>
  <c r="G63" i="24"/>
  <c r="AP55" i="24"/>
  <c r="G55" i="24"/>
  <c r="I67" i="24"/>
  <c r="AI67" i="24"/>
  <c r="F54" i="24"/>
  <c r="Z65" i="26"/>
  <c r="H63" i="26"/>
  <c r="AK63" i="26"/>
  <c r="H55" i="26"/>
  <c r="AK55" i="26"/>
  <c r="AP63" i="26"/>
  <c r="G63" i="26"/>
  <c r="AJ63" i="26"/>
  <c r="AO63" i="26"/>
  <c r="F63" i="26"/>
  <c r="AI59" i="26"/>
  <c r="Z59" i="26"/>
  <c r="AD61" i="6"/>
  <c r="AD29" i="6"/>
  <c r="AE50" i="12"/>
  <c r="AD60" i="12"/>
  <c r="AD42" i="12"/>
  <c r="AD34" i="12"/>
  <c r="AF36" i="12"/>
  <c r="AD58" i="16"/>
  <c r="AD66" i="24"/>
  <c r="AE58" i="24"/>
  <c r="AQ66" i="17"/>
  <c r="H66" i="17"/>
  <c r="H65" i="17"/>
  <c r="AQ65" i="17"/>
  <c r="AQ63" i="17"/>
  <c r="H63" i="17"/>
  <c r="AK62" i="17"/>
  <c r="AB62" i="17"/>
  <c r="AO59" i="17"/>
  <c r="F59" i="17"/>
  <c r="AI59" i="17"/>
  <c r="G56" i="17"/>
  <c r="AB55" i="17"/>
  <c r="AK55" i="17"/>
  <c r="F52" i="17"/>
  <c r="H52" i="17"/>
  <c r="I52" i="17"/>
  <c r="W52" i="17"/>
  <c r="AO52" i="17"/>
  <c r="AP49" i="15"/>
  <c r="G49" i="15"/>
  <c r="AJ49" i="15"/>
  <c r="H66" i="15"/>
  <c r="H61" i="15"/>
  <c r="AD57" i="15"/>
  <c r="AE57" i="15"/>
  <c r="AF57" i="15"/>
  <c r="AI57" i="15"/>
  <c r="Z57" i="15"/>
  <c r="AB55" i="15"/>
  <c r="AK55" i="15"/>
  <c r="AD51" i="15"/>
  <c r="AE51" i="15"/>
  <c r="AO53" i="20"/>
  <c r="F53" i="20"/>
  <c r="AI53" i="20"/>
  <c r="AI67" i="20"/>
  <c r="I67" i="20"/>
  <c r="AD57" i="20"/>
  <c r="AF57" i="20"/>
  <c r="F61" i="21"/>
  <c r="AI61" i="21"/>
  <c r="AP57" i="21"/>
  <c r="G57" i="21"/>
  <c r="H56" i="21"/>
  <c r="AK56" i="21"/>
  <c r="AP65" i="22"/>
  <c r="G65" i="22"/>
  <c r="H64" i="22"/>
  <c r="AK64" i="22"/>
  <c r="H59" i="22"/>
  <c r="AO57" i="22"/>
  <c r="F57" i="22"/>
  <c r="AI57" i="22"/>
  <c r="AI56" i="22"/>
  <c r="Z56" i="22"/>
  <c r="AQ52" i="22"/>
  <c r="H52" i="22"/>
  <c r="AB52" i="22"/>
  <c r="AO63" i="23"/>
  <c r="F63" i="23"/>
  <c r="H59" i="23"/>
  <c r="G55" i="23"/>
  <c r="AQ52" i="23"/>
  <c r="H52" i="23"/>
  <c r="AK52" i="23"/>
  <c r="AO66" i="25"/>
  <c r="F66" i="25"/>
  <c r="AI66" i="25"/>
  <c r="AP63" i="25"/>
  <c r="G63" i="25"/>
  <c r="I63" i="25"/>
  <c r="AQ60" i="25"/>
  <c r="H60" i="25"/>
  <c r="AK60" i="25"/>
  <c r="AD59" i="25"/>
  <c r="AF59" i="25"/>
  <c r="AE59" i="25"/>
  <c r="AF51" i="25"/>
  <c r="AE51" i="25"/>
  <c r="AF43" i="25"/>
  <c r="AE43" i="25"/>
  <c r="AF35" i="25"/>
  <c r="AE35" i="25"/>
  <c r="AF27" i="25"/>
  <c r="AE27" i="25"/>
  <c r="AF19" i="25"/>
  <c r="AE19" i="25"/>
  <c r="AF11" i="25"/>
  <c r="AE11" i="25"/>
  <c r="AJ67" i="18"/>
  <c r="AA67" i="18"/>
  <c r="AK13" i="10"/>
  <c r="AB13" i="10"/>
  <c r="AO58" i="5"/>
  <c r="F58" i="5"/>
  <c r="AJ64" i="5"/>
  <c r="AA64" i="5"/>
  <c r="AP55" i="7"/>
  <c r="G55" i="7"/>
  <c r="AJ55" i="7"/>
  <c r="H62" i="7"/>
  <c r="AQ62" i="7"/>
  <c r="AP66" i="14"/>
  <c r="G66" i="14"/>
  <c r="AJ66" i="14"/>
  <c r="H61" i="14"/>
  <c r="AQ61" i="14"/>
  <c r="AP53" i="14"/>
  <c r="G53" i="14"/>
  <c r="AO49" i="14"/>
  <c r="F49" i="14"/>
  <c r="AO51" i="19"/>
  <c r="F51" i="19"/>
  <c r="AQ62" i="19"/>
  <c r="H62" i="19"/>
  <c r="AO67" i="13"/>
  <c r="F67" i="13"/>
  <c r="F63" i="18"/>
  <c r="AO63" i="18"/>
  <c r="H64" i="24"/>
  <c r="AQ64" i="24"/>
  <c r="F63" i="24"/>
  <c r="AI63" i="24"/>
  <c r="AO63" i="24"/>
  <c r="F61" i="17"/>
  <c r="AO61" i="17"/>
  <c r="I13" i="10"/>
  <c r="I21" i="10"/>
  <c r="I29" i="10"/>
  <c r="I37" i="10"/>
  <c r="M53" i="10"/>
  <c r="AP53" i="10"/>
  <c r="M55" i="10"/>
  <c r="G52" i="7"/>
  <c r="AP52" i="7"/>
  <c r="H58" i="7"/>
  <c r="AQ58" i="7"/>
  <c r="F62" i="7"/>
  <c r="AO62" i="7"/>
  <c r="H54" i="14"/>
  <c r="F54" i="14"/>
  <c r="AO54" i="14"/>
  <c r="H53" i="14"/>
  <c r="AQ53" i="14"/>
  <c r="H50" i="14"/>
  <c r="F50" i="14"/>
  <c r="AO50" i="14"/>
  <c r="H60" i="19"/>
  <c r="AK60" i="19"/>
  <c r="AQ60" i="19"/>
  <c r="AA37" i="1"/>
  <c r="AJ37" i="1"/>
  <c r="AA21" i="1"/>
  <c r="AJ21" i="1"/>
  <c r="M64" i="10"/>
  <c r="AP64" i="10"/>
  <c r="AP67" i="10"/>
  <c r="AB62" i="5"/>
  <c r="AK62" i="5"/>
  <c r="H50" i="7"/>
  <c r="AQ50" i="7"/>
  <c r="H66" i="7"/>
  <c r="AQ66" i="7"/>
  <c r="F66" i="14"/>
  <c r="AO66" i="14"/>
  <c r="H63" i="14"/>
  <c r="AQ63" i="14"/>
  <c r="G60" i="14"/>
  <c r="AP60" i="14"/>
  <c r="H59" i="14"/>
  <c r="AQ59" i="14"/>
  <c r="F56" i="14"/>
  <c r="AO56" i="14"/>
  <c r="H51" i="19"/>
  <c r="AK51" i="19"/>
  <c r="AQ51" i="19"/>
  <c r="AF65" i="6"/>
  <c r="AF38" i="6"/>
  <c r="AF33" i="6"/>
  <c r="AE65" i="6"/>
  <c r="AE38" i="6"/>
  <c r="AE33" i="6"/>
  <c r="O30" i="6"/>
  <c r="AR30" i="6"/>
  <c r="O25" i="6"/>
  <c r="AR25" i="6"/>
  <c r="G50" i="8"/>
  <c r="G42" i="8"/>
  <c r="G34" i="8"/>
  <c r="G26" i="8"/>
  <c r="H26" i="8"/>
  <c r="I26" i="8"/>
  <c r="G18" i="8"/>
  <c r="H64" i="13"/>
  <c r="H56" i="13"/>
  <c r="H51" i="13"/>
  <c r="AQ51" i="13"/>
  <c r="G65" i="13"/>
  <c r="G62" i="13"/>
  <c r="AJ62" i="13"/>
  <c r="G60" i="13"/>
  <c r="G58" i="13"/>
  <c r="AJ58" i="13"/>
  <c r="G56" i="13"/>
  <c r="G54" i="13"/>
  <c r="AJ54" i="13"/>
  <c r="G52" i="13"/>
  <c r="G50" i="13"/>
  <c r="F65" i="13"/>
  <c r="F57" i="13"/>
  <c r="F52" i="13"/>
  <c r="AI52" i="13"/>
  <c r="AO52" i="13"/>
  <c r="F49" i="13"/>
  <c r="AB61" i="9"/>
  <c r="AB49" i="9"/>
  <c r="AB37" i="9"/>
  <c r="AB25" i="9"/>
  <c r="AA51" i="9"/>
  <c r="AA39" i="9"/>
  <c r="AA27" i="9"/>
  <c r="AA15" i="9"/>
  <c r="Z41" i="9"/>
  <c r="Z29" i="9"/>
  <c r="Z17" i="9"/>
  <c r="W41" i="9"/>
  <c r="I65" i="9"/>
  <c r="I53" i="9"/>
  <c r="I33" i="9"/>
  <c r="I21" i="9"/>
  <c r="X21" i="9"/>
  <c r="AB66" i="9"/>
  <c r="AK66" i="9"/>
  <c r="AB62" i="9"/>
  <c r="AK62" i="9"/>
  <c r="AB58" i="9"/>
  <c r="AK58" i="9"/>
  <c r="AB54" i="9"/>
  <c r="AK54" i="9"/>
  <c r="AB50" i="9"/>
  <c r="AK50" i="9"/>
  <c r="AB46" i="9"/>
  <c r="AK46" i="9"/>
  <c r="AB42" i="9"/>
  <c r="AK42" i="9"/>
  <c r="AB38" i="9"/>
  <c r="AK38" i="9"/>
  <c r="AB34" i="9"/>
  <c r="AK34" i="9"/>
  <c r="AB30" i="9"/>
  <c r="AK30" i="9"/>
  <c r="AB26" i="9"/>
  <c r="AK26" i="9"/>
  <c r="AB22" i="9"/>
  <c r="AK22" i="9"/>
  <c r="AB18" i="9"/>
  <c r="AK18" i="9"/>
  <c r="AB14" i="9"/>
  <c r="AK14" i="9"/>
  <c r="AA64" i="9"/>
  <c r="AJ64" i="9"/>
  <c r="AA60" i="9"/>
  <c r="AJ60" i="9"/>
  <c r="AA56" i="9"/>
  <c r="AJ56" i="9"/>
  <c r="AA52" i="9"/>
  <c r="AJ52" i="9"/>
  <c r="AA48" i="9"/>
  <c r="AJ48" i="9"/>
  <c r="AA44" i="9"/>
  <c r="AJ44" i="9"/>
  <c r="AA40" i="9"/>
  <c r="AJ40" i="9"/>
  <c r="AA36" i="9"/>
  <c r="AJ36" i="9"/>
  <c r="AA32" i="9"/>
  <c r="AJ32" i="9"/>
  <c r="AA28" i="9"/>
  <c r="AJ28" i="9"/>
  <c r="AA24" i="9"/>
  <c r="AJ24" i="9"/>
  <c r="AA20" i="9"/>
  <c r="AJ20" i="9"/>
  <c r="AA16" i="9"/>
  <c r="AJ16" i="9"/>
  <c r="AF54" i="16"/>
  <c r="H66" i="16"/>
  <c r="AK66" i="16"/>
  <c r="H60" i="16"/>
  <c r="H54" i="16"/>
  <c r="F55" i="16"/>
  <c r="AI55" i="16"/>
  <c r="AF65" i="18"/>
  <c r="H65" i="18"/>
  <c r="AQ65" i="18"/>
  <c r="H62" i="18"/>
  <c r="AK62" i="18"/>
  <c r="G64" i="18"/>
  <c r="AJ64" i="18"/>
  <c r="F66" i="18"/>
  <c r="AI66" i="18"/>
  <c r="F58" i="18"/>
  <c r="AI58" i="18"/>
  <c r="AD64" i="19"/>
  <c r="Z67" i="21"/>
  <c r="AF59" i="24"/>
  <c r="AF54" i="24"/>
  <c r="AB53" i="24"/>
  <c r="H59" i="24"/>
  <c r="AK59" i="24"/>
  <c r="F66" i="24"/>
  <c r="F58" i="24"/>
  <c r="AF55" i="26"/>
  <c r="AE55" i="26"/>
  <c r="H66" i="26"/>
  <c r="AK66" i="26"/>
  <c r="H64" i="26"/>
  <c r="H62" i="26"/>
  <c r="AK62" i="26"/>
  <c r="H60" i="26"/>
  <c r="H58" i="26"/>
  <c r="AK58" i="26"/>
  <c r="H56" i="26"/>
  <c r="H54" i="26"/>
  <c r="AK54" i="26"/>
  <c r="H52" i="26"/>
  <c r="H50" i="26"/>
  <c r="G61" i="26"/>
  <c r="AJ61" i="26"/>
  <c r="G53" i="26"/>
  <c r="AJ53" i="26"/>
  <c r="F61" i="26"/>
  <c r="F53" i="26"/>
  <c r="AE48" i="12"/>
  <c r="AE24" i="12"/>
  <c r="AD32" i="12"/>
  <c r="AD24" i="12"/>
  <c r="AD65" i="20"/>
  <c r="AD62" i="24"/>
  <c r="AD54" i="24"/>
  <c r="H50" i="17"/>
  <c r="AQ50" i="17"/>
  <c r="F66" i="17"/>
  <c r="I66" i="17"/>
  <c r="G65" i="17"/>
  <c r="H64" i="17"/>
  <c r="AK64" i="17"/>
  <c r="AQ64" i="17"/>
  <c r="F63" i="17"/>
  <c r="H58" i="17"/>
  <c r="F58" i="17"/>
  <c r="G57" i="17"/>
  <c r="AJ57" i="17"/>
  <c r="H56" i="17"/>
  <c r="F56" i="17"/>
  <c r="F54" i="17"/>
  <c r="G53" i="17"/>
  <c r="AJ53" i="17"/>
  <c r="AK52" i="17"/>
  <c r="AQ52" i="17"/>
  <c r="F51" i="17"/>
  <c r="H65" i="15"/>
  <c r="G63" i="15"/>
  <c r="H62" i="15"/>
  <c r="AK62" i="15"/>
  <c r="G61" i="15"/>
  <c r="AJ61" i="15"/>
  <c r="G59" i="15"/>
  <c r="F58" i="15"/>
  <c r="H53" i="15"/>
  <c r="G51" i="15"/>
  <c r="H50" i="15"/>
  <c r="G65" i="20"/>
  <c r="F64" i="20"/>
  <c r="AI64" i="20"/>
  <c r="H59" i="20"/>
  <c r="G57" i="20"/>
  <c r="H56" i="20"/>
  <c r="G55" i="20"/>
  <c r="AJ55" i="20"/>
  <c r="G66" i="21"/>
  <c r="AJ66" i="21"/>
  <c r="F64" i="21"/>
  <c r="G61" i="21"/>
  <c r="I61" i="21"/>
  <c r="F60" i="21"/>
  <c r="H55" i="21"/>
  <c r="F55" i="21"/>
  <c r="G54" i="21"/>
  <c r="AJ54" i="21"/>
  <c r="H53" i="21"/>
  <c r="F53" i="21"/>
  <c r="AI53" i="21"/>
  <c r="F51" i="21"/>
  <c r="G50" i="21"/>
  <c r="AJ50" i="21"/>
  <c r="H63" i="22"/>
  <c r="G61" i="22"/>
  <c r="H60" i="22"/>
  <c r="AK60" i="22"/>
  <c r="H56" i="22"/>
  <c r="AK56" i="22"/>
  <c r="G55" i="22"/>
  <c r="AJ55" i="22"/>
  <c r="G53" i="22"/>
  <c r="F52" i="22"/>
  <c r="Z52" i="22"/>
  <c r="G66" i="23"/>
  <c r="AJ66" i="23"/>
  <c r="H65" i="23"/>
  <c r="AK65" i="23"/>
  <c r="F65" i="23"/>
  <c r="AI65" i="23"/>
  <c r="H60" i="23"/>
  <c r="AK60" i="23"/>
  <c r="H55" i="23"/>
  <c r="F55" i="23"/>
  <c r="G54" i="23"/>
  <c r="AJ54" i="23"/>
  <c r="F52" i="23"/>
  <c r="AB14" i="10"/>
  <c r="AK14" i="10"/>
  <c r="AB22" i="10"/>
  <c r="AK22" i="10"/>
  <c r="N51" i="10"/>
  <c r="AQ51" i="10"/>
  <c r="N52" i="10"/>
  <c r="M59" i="10"/>
  <c r="M62" i="10"/>
  <c r="M66" i="10"/>
  <c r="AP66" i="10"/>
  <c r="AA29" i="3"/>
  <c r="AJ29" i="3"/>
  <c r="AA33" i="3"/>
  <c r="AJ33" i="3"/>
  <c r="AA37" i="3"/>
  <c r="AJ37" i="3"/>
  <c r="AA41" i="3"/>
  <c r="AJ41" i="3"/>
  <c r="AA45" i="3"/>
  <c r="AJ45" i="3"/>
  <c r="AA49" i="3"/>
  <c r="AJ49" i="3"/>
  <c r="AA53" i="3"/>
  <c r="AJ53" i="3"/>
  <c r="AA57" i="3"/>
  <c r="AJ57" i="3"/>
  <c r="AA61" i="3"/>
  <c r="AJ61" i="3"/>
  <c r="AA65" i="3"/>
  <c r="AJ65" i="3"/>
  <c r="G49" i="5"/>
  <c r="AJ49" i="5"/>
  <c r="H51" i="5"/>
  <c r="AK51" i="5"/>
  <c r="G56" i="5"/>
  <c r="G60" i="5"/>
  <c r="G61" i="5"/>
  <c r="H63" i="5"/>
  <c r="F66" i="5"/>
  <c r="G50" i="7"/>
  <c r="G51" i="7"/>
  <c r="H53" i="7"/>
  <c r="H54" i="7"/>
  <c r="AQ54" i="7"/>
  <c r="H56" i="7"/>
  <c r="F58" i="7"/>
  <c r="AO58" i="7"/>
  <c r="F60" i="7"/>
  <c r="G66" i="7"/>
  <c r="G65" i="14"/>
  <c r="F64" i="14"/>
  <c r="AO64" i="14"/>
  <c r="G61" i="14"/>
  <c r="F57" i="14"/>
  <c r="H56" i="14"/>
  <c r="G55" i="14"/>
  <c r="F53" i="14"/>
  <c r="H52" i="14"/>
  <c r="G51" i="14"/>
  <c r="F49" i="19"/>
  <c r="AI49" i="19"/>
  <c r="G50" i="19"/>
  <c r="AJ50" i="19"/>
  <c r="AP50" i="19"/>
  <c r="G52" i="19"/>
  <c r="AP52" i="19"/>
  <c r="H58" i="19"/>
  <c r="H61" i="19"/>
  <c r="F62" i="19"/>
  <c r="AI62" i="19"/>
  <c r="G66" i="19"/>
  <c r="AJ66" i="19"/>
  <c r="AP66" i="19"/>
  <c r="Y63" i="2"/>
  <c r="Y55" i="2"/>
  <c r="Y47" i="2"/>
  <c r="Y39" i="2"/>
  <c r="Y31" i="2"/>
  <c r="Y23" i="2"/>
  <c r="Y15" i="2"/>
  <c r="Y7" i="2"/>
  <c r="I56" i="2"/>
  <c r="X56" i="2"/>
  <c r="I24" i="2"/>
  <c r="X24" i="2"/>
  <c r="Y65" i="2"/>
  <c r="AC65" i="2"/>
  <c r="X65" i="2"/>
  <c r="K65" i="2"/>
  <c r="Y57" i="2"/>
  <c r="AC57" i="2"/>
  <c r="X57" i="2"/>
  <c r="K57" i="2"/>
  <c r="Y49" i="2"/>
  <c r="AC49" i="2"/>
  <c r="X49" i="2"/>
  <c r="K49" i="2"/>
  <c r="Y41" i="2"/>
  <c r="AC41" i="2"/>
  <c r="X41" i="2"/>
  <c r="K41" i="2"/>
  <c r="Y33" i="2"/>
  <c r="AC33" i="2"/>
  <c r="X33" i="2"/>
  <c r="K33" i="2"/>
  <c r="Y25" i="2"/>
  <c r="AC25" i="2"/>
  <c r="X25" i="2"/>
  <c r="K25" i="2"/>
  <c r="Y17" i="2"/>
  <c r="AC17" i="2"/>
  <c r="X17" i="2"/>
  <c r="K17" i="2"/>
  <c r="Y9" i="2"/>
  <c r="AC9" i="2"/>
  <c r="X9" i="2"/>
  <c r="W67" i="2"/>
  <c r="K67" i="2"/>
  <c r="AC67" i="2"/>
  <c r="W63" i="2"/>
  <c r="AC63" i="2"/>
  <c r="K63" i="2"/>
  <c r="W59" i="2"/>
  <c r="K59" i="2"/>
  <c r="AC59" i="2"/>
  <c r="W55" i="2"/>
  <c r="AC55" i="2"/>
  <c r="K55" i="2"/>
  <c r="W51" i="2"/>
  <c r="K51" i="2"/>
  <c r="AC51" i="2"/>
  <c r="W47" i="2"/>
  <c r="AC47" i="2"/>
  <c r="K47" i="2"/>
  <c r="W43" i="2"/>
  <c r="K43" i="2"/>
  <c r="AC43" i="2"/>
  <c r="W39" i="2"/>
  <c r="AC39" i="2"/>
  <c r="K39" i="2"/>
  <c r="W35" i="2"/>
  <c r="K35" i="2"/>
  <c r="AC35" i="2"/>
  <c r="W31" i="2"/>
  <c r="AC31" i="2"/>
  <c r="K31" i="2"/>
  <c r="W27" i="2"/>
  <c r="K27" i="2"/>
  <c r="AC27" i="2"/>
  <c r="W23" i="2"/>
  <c r="AC23" i="2"/>
  <c r="K23" i="2"/>
  <c r="W19" i="2"/>
  <c r="K19" i="2"/>
  <c r="AC19" i="2"/>
  <c r="W15" i="2"/>
  <c r="AC15" i="2"/>
  <c r="K15" i="2"/>
  <c r="W11" i="2"/>
  <c r="AC11" i="2"/>
  <c r="W7" i="2"/>
  <c r="AC7" i="2"/>
  <c r="W3" i="2"/>
  <c r="AC3" i="2"/>
  <c r="W63" i="13"/>
  <c r="AB50" i="16"/>
  <c r="Z64" i="17"/>
  <c r="AB64" i="17"/>
  <c r="AD18" i="24"/>
  <c r="AD22" i="24"/>
  <c r="AD26" i="24"/>
  <c r="AD30" i="24"/>
  <c r="AD34" i="24"/>
  <c r="AD38" i="24"/>
  <c r="AD42" i="24"/>
  <c r="AD46" i="24"/>
  <c r="AD50" i="24"/>
  <c r="I22" i="1"/>
  <c r="Y22" i="1"/>
  <c r="I38" i="1"/>
  <c r="Y38" i="1"/>
  <c r="W68" i="9"/>
  <c r="W41" i="10"/>
  <c r="W33" i="10"/>
  <c r="W17" i="10"/>
  <c r="W9" i="10"/>
  <c r="Y67" i="2"/>
  <c r="Y59" i="2"/>
  <c r="Y51" i="2"/>
  <c r="Y43" i="2"/>
  <c r="Y35" i="2"/>
  <c r="Y27" i="2"/>
  <c r="Y19" i="2"/>
  <c r="Y11" i="2"/>
  <c r="Y3" i="2"/>
  <c r="W17" i="2"/>
  <c r="W9" i="2"/>
  <c r="K50" i="2"/>
  <c r="K42" i="2"/>
  <c r="K34" i="2"/>
  <c r="K18" i="2"/>
  <c r="I61" i="2"/>
  <c r="I53" i="2"/>
  <c r="I45" i="2"/>
  <c r="I37" i="2"/>
  <c r="I29" i="2"/>
  <c r="I21" i="2"/>
  <c r="I13" i="2"/>
  <c r="W13" i="2"/>
  <c r="I5" i="2"/>
  <c r="AE66" i="3"/>
  <c r="AE58" i="3"/>
  <c r="AE50" i="3"/>
  <c r="AE42" i="3"/>
  <c r="AE34" i="3"/>
  <c r="AE26" i="3"/>
  <c r="AE18" i="3"/>
  <c r="AE10" i="3"/>
  <c r="I41" i="3"/>
  <c r="X41" i="3"/>
  <c r="AJ56" i="4"/>
  <c r="AJ40" i="4"/>
  <c r="AI58" i="4"/>
  <c r="AJ58" i="4"/>
  <c r="AI18" i="4"/>
  <c r="AJ18" i="4"/>
  <c r="AE62" i="8"/>
  <c r="AD66" i="8"/>
  <c r="AD50" i="8"/>
  <c r="AD18" i="8"/>
  <c r="AC38" i="8"/>
  <c r="AC22" i="8"/>
  <c r="AA59" i="13"/>
  <c r="AA55" i="13"/>
  <c r="F51" i="16"/>
  <c r="AI51" i="16"/>
  <c r="AB60" i="18"/>
  <c r="AA62" i="18"/>
  <c r="Z64" i="18"/>
  <c r="I64" i="18"/>
  <c r="F59" i="18"/>
  <c r="AI59" i="18"/>
  <c r="AE63" i="18"/>
  <c r="AD63" i="18"/>
  <c r="AE59" i="18"/>
  <c r="AD59" i="18"/>
  <c r="H58" i="24"/>
  <c r="AK58" i="24"/>
  <c r="Z63" i="24"/>
  <c r="AF65" i="12"/>
  <c r="AD65" i="12"/>
  <c r="AE65" i="12"/>
  <c r="AF57" i="12"/>
  <c r="AD57" i="12"/>
  <c r="AF49" i="12"/>
  <c r="AD49" i="12"/>
  <c r="AE49" i="12"/>
  <c r="AF41" i="12"/>
  <c r="AD41" i="12"/>
  <c r="AE55" i="16"/>
  <c r="AD55" i="16"/>
  <c r="AA62" i="17"/>
  <c r="H57" i="17"/>
  <c r="AK57" i="17"/>
  <c r="AA51" i="17"/>
  <c r="AB62" i="15"/>
  <c r="F51" i="15"/>
  <c r="AI51" i="15"/>
  <c r="AC67" i="20"/>
  <c r="X67" i="20"/>
  <c r="H62" i="20"/>
  <c r="AK62" i="20"/>
  <c r="F57" i="20"/>
  <c r="AI57" i="20"/>
  <c r="F54" i="20"/>
  <c r="AI54" i="20"/>
  <c r="AE66" i="21"/>
  <c r="AD66" i="21"/>
  <c r="AF66" i="21"/>
  <c r="AB61" i="21"/>
  <c r="AF59" i="21"/>
  <c r="AE59" i="21"/>
  <c r="H49" i="22"/>
  <c r="F62" i="22"/>
  <c r="AI62" i="22"/>
  <c r="I57" i="22"/>
  <c r="AA50" i="22"/>
  <c r="G56" i="23"/>
  <c r="AJ56" i="23"/>
  <c r="F54" i="23"/>
  <c r="AI54" i="23"/>
  <c r="AA50" i="23"/>
  <c r="AF14" i="13"/>
  <c r="AD14" i="13"/>
  <c r="AD60" i="5"/>
  <c r="AE60" i="5"/>
  <c r="AD48" i="5"/>
  <c r="AE48" i="5"/>
  <c r="AD40" i="5"/>
  <c r="AE40" i="5"/>
  <c r="AD32" i="5"/>
  <c r="AE32" i="5"/>
  <c r="AD24" i="5"/>
  <c r="AE24" i="5"/>
  <c r="AD16" i="5"/>
  <c r="AE16" i="5"/>
  <c r="AD67" i="25"/>
  <c r="AF67" i="25"/>
  <c r="AD63" i="25"/>
  <c r="AF63" i="25"/>
  <c r="AF61" i="25"/>
  <c r="AD61" i="25"/>
  <c r="AF57" i="25"/>
  <c r="AD57" i="25"/>
  <c r="I67" i="18"/>
  <c r="Z67" i="18"/>
  <c r="G57" i="10"/>
  <c r="AJ57" i="10"/>
  <c r="F56" i="5"/>
  <c r="AI56" i="5"/>
  <c r="I24" i="7"/>
  <c r="AL24" i="7"/>
  <c r="AA24" i="7"/>
  <c r="AB57" i="7"/>
  <c r="F61" i="7"/>
  <c r="AI61" i="7"/>
  <c r="AA66" i="14"/>
  <c r="G64" i="14"/>
  <c r="AJ64" i="14"/>
  <c r="AA50" i="19"/>
  <c r="F64" i="19"/>
  <c r="AI64" i="19"/>
  <c r="Z65" i="19"/>
  <c r="I67" i="19"/>
  <c r="AL67" i="19"/>
  <c r="X67" i="19"/>
  <c r="AA67" i="19"/>
  <c r="AD4" i="5"/>
  <c r="AE5" i="5"/>
  <c r="AD8" i="5"/>
  <c r="AE9" i="5"/>
  <c r="AD12" i="5"/>
  <c r="AE13" i="5"/>
  <c r="AD6" i="6"/>
  <c r="AD10" i="6"/>
  <c r="AD14" i="6"/>
  <c r="AD16" i="6"/>
  <c r="AE19" i="6"/>
  <c r="AF20" i="6"/>
  <c r="AC15" i="8"/>
  <c r="AF17" i="14"/>
  <c r="AE20" i="14"/>
  <c r="AF21" i="14"/>
  <c r="AE24" i="14"/>
  <c r="AF25" i="14"/>
  <c r="AE28" i="14"/>
  <c r="AF29" i="14"/>
  <c r="AE32" i="14"/>
  <c r="AF33" i="14"/>
  <c r="AE36" i="14"/>
  <c r="AF37" i="14"/>
  <c r="AE40" i="14"/>
  <c r="AF41" i="14"/>
  <c r="AE44" i="14"/>
  <c r="AF45" i="14"/>
  <c r="AE48" i="14"/>
  <c r="AE14" i="15"/>
  <c r="AE17" i="15"/>
  <c r="AE18" i="15"/>
  <c r="AE21" i="15"/>
  <c r="AE22" i="15"/>
  <c r="AD25" i="15"/>
  <c r="AE26" i="15"/>
  <c r="AD29" i="15"/>
  <c r="AE30" i="15"/>
  <c r="AD33" i="15"/>
  <c r="AE34" i="15"/>
  <c r="AD37" i="15"/>
  <c r="AE38" i="15"/>
  <c r="AD41" i="15"/>
  <c r="AE42" i="15"/>
  <c r="AD45" i="15"/>
  <c r="AE46" i="15"/>
  <c r="AE14" i="17"/>
  <c r="AF15" i="17"/>
  <c r="AE18" i="17"/>
  <c r="AF19" i="17"/>
  <c r="AE22" i="17"/>
  <c r="AF23" i="17"/>
  <c r="AE26" i="17"/>
  <c r="AF27" i="17"/>
  <c r="AE30" i="17"/>
  <c r="AF31" i="17"/>
  <c r="AE34" i="17"/>
  <c r="AF35" i="17"/>
  <c r="AE38" i="17"/>
  <c r="AF39" i="17"/>
  <c r="AE42" i="17"/>
  <c r="AF43" i="17"/>
  <c r="AE46" i="17"/>
  <c r="AF47" i="17"/>
  <c r="AD42" i="18"/>
  <c r="AD46" i="18"/>
  <c r="AD50" i="18"/>
  <c r="AD54" i="18"/>
  <c r="AF68" i="18"/>
  <c r="AE15" i="20"/>
  <c r="AF16" i="20"/>
  <c r="AE19" i="20"/>
  <c r="AF20" i="20"/>
  <c r="AE23" i="20"/>
  <c r="AF24" i="20"/>
  <c r="AE27" i="20"/>
  <c r="AF28" i="20"/>
  <c r="AE31" i="20"/>
  <c r="AF32" i="20"/>
  <c r="AE35" i="20"/>
  <c r="AF36" i="20"/>
  <c r="AE39" i="20"/>
  <c r="AF40" i="20"/>
  <c r="AE43" i="20"/>
  <c r="AF44" i="20"/>
  <c r="AE47" i="20"/>
  <c r="AF48" i="20"/>
  <c r="AE51" i="20"/>
  <c r="AF52" i="20"/>
  <c r="AF14" i="21"/>
  <c r="AD16" i="21"/>
  <c r="AE17" i="21"/>
  <c r="AD20" i="21"/>
  <c r="AE21" i="21"/>
  <c r="AD24" i="21"/>
  <c r="AE25" i="21"/>
  <c r="AD28" i="21"/>
  <c r="AE29" i="21"/>
  <c r="AD32" i="21"/>
  <c r="AE33" i="21"/>
  <c r="AD36" i="21"/>
  <c r="AE37" i="21"/>
  <c r="AD40" i="21"/>
  <c r="AE41" i="21"/>
  <c r="AD44" i="21"/>
  <c r="AE45" i="21"/>
  <c r="AD48" i="21"/>
  <c r="AD14" i="22"/>
  <c r="AD18" i="22"/>
  <c r="AD22" i="22"/>
  <c r="AD26" i="22"/>
  <c r="AD30" i="22"/>
  <c r="AD34" i="22"/>
  <c r="AD37" i="22"/>
  <c r="AE38" i="22"/>
  <c r="AD41" i="22"/>
  <c r="AE42" i="22"/>
  <c r="AD45" i="22"/>
  <c r="AE46" i="22"/>
  <c r="AE16" i="23"/>
  <c r="AF17" i="23"/>
  <c r="AE20" i="23"/>
  <c r="AF21" i="23"/>
  <c r="AE24" i="23"/>
  <c r="AF25" i="23"/>
  <c r="AE28" i="23"/>
  <c r="AF29" i="23"/>
  <c r="AE32" i="23"/>
  <c r="AF33" i="23"/>
  <c r="AE36" i="23"/>
  <c r="AF37" i="23"/>
  <c r="AE40" i="23"/>
  <c r="AF41" i="23"/>
  <c r="AE44" i="23"/>
  <c r="AF45" i="23"/>
  <c r="AE48" i="23"/>
  <c r="AE14" i="24"/>
  <c r="AD17" i="24"/>
  <c r="AE18" i="24"/>
  <c r="AD21" i="24"/>
  <c r="AE22" i="24"/>
  <c r="AD25" i="24"/>
  <c r="AE26" i="24"/>
  <c r="AD29" i="24"/>
  <c r="AE30" i="24"/>
  <c r="AD33" i="24"/>
  <c r="AE34" i="24"/>
  <c r="AD37" i="24"/>
  <c r="AE38" i="24"/>
  <c r="AD41" i="24"/>
  <c r="AE42" i="24"/>
  <c r="AD45" i="24"/>
  <c r="AE46" i="24"/>
  <c r="AD49" i="24"/>
  <c r="AE50" i="24"/>
  <c r="AD5" i="25"/>
  <c r="AD7" i="25"/>
  <c r="AD9" i="25"/>
  <c r="AD11" i="25"/>
  <c r="AD13" i="25"/>
  <c r="AD15" i="25"/>
  <c r="AD17" i="25"/>
  <c r="AD19" i="25"/>
  <c r="AD21" i="25"/>
  <c r="AD23" i="25"/>
  <c r="AD25" i="25"/>
  <c r="AD27" i="25"/>
  <c r="AD29" i="25"/>
  <c r="AD31" i="25"/>
  <c r="AD33" i="25"/>
  <c r="AD35" i="25"/>
  <c r="AD37" i="25"/>
  <c r="AD39" i="25"/>
  <c r="AD41" i="25"/>
  <c r="AD43" i="25"/>
  <c r="AD45" i="25"/>
  <c r="AD47" i="25"/>
  <c r="AD49" i="25"/>
  <c r="AD51" i="25"/>
  <c r="AD53" i="25"/>
  <c r="AD55" i="25"/>
  <c r="AE14" i="26"/>
  <c r="AD17" i="26"/>
  <c r="AE18" i="26"/>
  <c r="AD21" i="26"/>
  <c r="AE22" i="26"/>
  <c r="AD25" i="26"/>
  <c r="AE26" i="26"/>
  <c r="AD29" i="26"/>
  <c r="AE30" i="26"/>
  <c r="AD33" i="26"/>
  <c r="AE34" i="26"/>
  <c r="AD37" i="26"/>
  <c r="AE38" i="26"/>
  <c r="AD41" i="26"/>
  <c r="AE42" i="26"/>
  <c r="AD45" i="26"/>
  <c r="AE46" i="26"/>
  <c r="I59" i="1"/>
  <c r="Y59" i="1"/>
  <c r="AF66" i="1"/>
  <c r="AF64" i="10"/>
  <c r="AF60" i="10"/>
  <c r="AF56" i="10"/>
  <c r="AF52" i="10"/>
  <c r="AF48" i="10"/>
  <c r="AF44" i="10"/>
  <c r="AF40" i="10"/>
  <c r="AF36" i="10"/>
  <c r="AF32" i="10"/>
  <c r="AF28" i="10"/>
  <c r="AF24" i="10"/>
  <c r="AF20" i="10"/>
  <c r="AF16" i="10"/>
  <c r="AF12" i="10"/>
  <c r="AF8" i="10"/>
  <c r="AF4" i="10"/>
  <c r="W48" i="10"/>
  <c r="W16" i="10"/>
  <c r="K41" i="10"/>
  <c r="AN41" i="10"/>
  <c r="K33" i="10"/>
  <c r="AN33" i="10"/>
  <c r="K25" i="10"/>
  <c r="AN25" i="10"/>
  <c r="AF67" i="2"/>
  <c r="AF63" i="2"/>
  <c r="AF59" i="2"/>
  <c r="AF55" i="2"/>
  <c r="AF51" i="2"/>
  <c r="AF47" i="2"/>
  <c r="AF43" i="2"/>
  <c r="AF39" i="2"/>
  <c r="AF35" i="2"/>
  <c r="AF31" i="2"/>
  <c r="AF27" i="2"/>
  <c r="AF23" i="2"/>
  <c r="AF19" i="2"/>
  <c r="AF15" i="2"/>
  <c r="AF11" i="2"/>
  <c r="AF7" i="2"/>
  <c r="AC62" i="2"/>
  <c r="AC54" i="2"/>
  <c r="AC50" i="2"/>
  <c r="AC46" i="2"/>
  <c r="AC42" i="2"/>
  <c r="AC38" i="2"/>
  <c r="AC34" i="2"/>
  <c r="AC30" i="2"/>
  <c r="AC22" i="2"/>
  <c r="AC18" i="2"/>
  <c r="AC14" i="2"/>
  <c r="AC10" i="2"/>
  <c r="AC6" i="2"/>
  <c r="AB67" i="2"/>
  <c r="AB63" i="2"/>
  <c r="AB55" i="2"/>
  <c r="AB47" i="2"/>
  <c r="AB39" i="2"/>
  <c r="AB31" i="2"/>
  <c r="AB23" i="2"/>
  <c r="AB15" i="2"/>
  <c r="AB7" i="2"/>
  <c r="AA64" i="2"/>
  <c r="AA56" i="2"/>
  <c r="AA48" i="2"/>
  <c r="AA40" i="2"/>
  <c r="AA32" i="2"/>
  <c r="AA24" i="2"/>
  <c r="AA16" i="2"/>
  <c r="AA8" i="2"/>
  <c r="Z65" i="2"/>
  <c r="Z57" i="2"/>
  <c r="Z49" i="2"/>
  <c r="Z41" i="2"/>
  <c r="Z33" i="2"/>
  <c r="Z25" i="2"/>
  <c r="Z17" i="2"/>
  <c r="Z13" i="2"/>
  <c r="Z9" i="2"/>
  <c r="Z5" i="2"/>
  <c r="Y66" i="2"/>
  <c r="Y62" i="2"/>
  <c r="Y54" i="2"/>
  <c r="Y50" i="2"/>
  <c r="Y46" i="2"/>
  <c r="Y42" i="2"/>
  <c r="Y34" i="2"/>
  <c r="Y30" i="2"/>
  <c r="Y26" i="2"/>
  <c r="Y22" i="2"/>
  <c r="Y18" i="2"/>
  <c r="Y10" i="2"/>
  <c r="X67" i="2"/>
  <c r="X63" i="2"/>
  <c r="X59" i="2"/>
  <c r="X55" i="2"/>
  <c r="X51" i="2"/>
  <c r="X47" i="2"/>
  <c r="X43" i="2"/>
  <c r="X39" i="2"/>
  <c r="X35" i="2"/>
  <c r="X31" i="2"/>
  <c r="X27" i="2"/>
  <c r="X23" i="2"/>
  <c r="X19" i="2"/>
  <c r="X15" i="2"/>
  <c r="X11" i="2"/>
  <c r="X7" i="2"/>
  <c r="X3" i="2"/>
  <c r="I64" i="2"/>
  <c r="X64" i="2"/>
  <c r="I60" i="2"/>
  <c r="X60" i="2"/>
  <c r="I52" i="2"/>
  <c r="I48" i="2"/>
  <c r="I44" i="2"/>
  <c r="I40" i="2"/>
  <c r="X40" i="2"/>
  <c r="I36" i="2"/>
  <c r="I32" i="2"/>
  <c r="X32" i="2"/>
  <c r="I28" i="2"/>
  <c r="X28" i="2"/>
  <c r="I20" i="2"/>
  <c r="I16" i="2"/>
  <c r="I12" i="2"/>
  <c r="I8" i="2"/>
  <c r="X8" i="2"/>
  <c r="I4" i="2"/>
  <c r="AE65" i="3"/>
  <c r="AE61" i="3"/>
  <c r="AE57" i="3"/>
  <c r="AE53" i="3"/>
  <c r="AE49" i="3"/>
  <c r="AE45" i="3"/>
  <c r="AE41" i="3"/>
  <c r="AE37" i="3"/>
  <c r="AE33" i="3"/>
  <c r="AE29" i="3"/>
  <c r="AE25" i="3"/>
  <c r="AE21" i="3"/>
  <c r="AE17" i="3"/>
  <c r="AE13" i="3"/>
  <c r="AE9" i="3"/>
  <c r="AE5" i="3"/>
  <c r="AD62" i="3"/>
  <c r="AD54" i="3"/>
  <c r="AD46" i="3"/>
  <c r="AD38" i="3"/>
  <c r="AD30" i="3"/>
  <c r="AD22" i="3"/>
  <c r="AD14" i="3"/>
  <c r="AD6" i="3"/>
  <c r="AB64" i="3"/>
  <c r="AB60" i="3"/>
  <c r="AB56" i="3"/>
  <c r="AB52" i="3"/>
  <c r="AB48" i="3"/>
  <c r="AB44" i="3"/>
  <c r="AB40" i="3"/>
  <c r="AB36" i="3"/>
  <c r="AB32" i="3"/>
  <c r="AB28" i="3"/>
  <c r="AB24" i="3"/>
  <c r="AB20" i="3"/>
  <c r="AB16" i="3"/>
  <c r="AB12" i="3"/>
  <c r="AB8" i="3"/>
  <c r="AA25" i="3"/>
  <c r="AA21" i="3"/>
  <c r="AA17" i="3"/>
  <c r="AA13" i="3"/>
  <c r="AA9" i="3"/>
  <c r="AJ12" i="4"/>
  <c r="AH18" i="4"/>
  <c r="AH10" i="4"/>
  <c r="AI10" i="4"/>
  <c r="AJ10" i="4"/>
  <c r="AF60" i="5"/>
  <c r="Z67" i="11"/>
  <c r="AE14" i="11"/>
  <c r="AF14" i="11"/>
  <c r="AD66" i="11"/>
  <c r="AE66" i="11"/>
  <c r="AD64" i="11"/>
  <c r="AE64" i="11"/>
  <c r="AD62" i="11"/>
  <c r="AE62" i="11"/>
  <c r="AD60" i="11"/>
  <c r="AE60" i="11"/>
  <c r="AD58" i="11"/>
  <c r="AE58" i="11"/>
  <c r="AD56" i="11"/>
  <c r="AE56" i="11"/>
  <c r="AD54" i="11"/>
  <c r="AE54" i="11"/>
  <c r="AD52" i="11"/>
  <c r="AE52" i="11"/>
  <c r="AD50" i="11"/>
  <c r="AE50" i="11"/>
  <c r="AE34" i="8"/>
  <c r="AD54" i="8"/>
  <c r="AD38" i="8"/>
  <c r="AD22" i="8"/>
  <c r="AC58" i="8"/>
  <c r="AC42" i="8"/>
  <c r="AC26" i="8"/>
  <c r="H66" i="8"/>
  <c r="AK66" i="8"/>
  <c r="H64" i="8"/>
  <c r="AK64" i="8"/>
  <c r="H62" i="8"/>
  <c r="AK62" i="8"/>
  <c r="H60" i="8"/>
  <c r="AK60" i="8"/>
  <c r="H58" i="8"/>
  <c r="AK58" i="8"/>
  <c r="H56" i="8"/>
  <c r="AK56" i="8"/>
  <c r="H54" i="8"/>
  <c r="AK54" i="8"/>
  <c r="H52" i="8"/>
  <c r="AK52" i="8"/>
  <c r="H50" i="8"/>
  <c r="AK50" i="8"/>
  <c r="H48" i="8"/>
  <c r="AK48" i="8"/>
  <c r="H46" i="8"/>
  <c r="AK46" i="8"/>
  <c r="H44" i="8"/>
  <c r="AK44" i="8"/>
  <c r="H42" i="8"/>
  <c r="AK42" i="8"/>
  <c r="H40" i="8"/>
  <c r="AK40" i="8"/>
  <c r="H38" i="8"/>
  <c r="AK38" i="8"/>
  <c r="H36" i="8"/>
  <c r="AK36" i="8"/>
  <c r="H34" i="8"/>
  <c r="AK34" i="8"/>
  <c r="H32" i="8"/>
  <c r="AK32" i="8"/>
  <c r="H30" i="8"/>
  <c r="AK30" i="8"/>
  <c r="H28" i="8"/>
  <c r="AK28" i="8"/>
  <c r="AK26" i="8"/>
  <c r="H24" i="8"/>
  <c r="AK24" i="8"/>
  <c r="H22" i="8"/>
  <c r="AK22" i="8"/>
  <c r="H20" i="8"/>
  <c r="AK20" i="8"/>
  <c r="H18" i="8"/>
  <c r="AK18" i="8"/>
  <c r="I16" i="8"/>
  <c r="AL16" i="8"/>
  <c r="AA16" i="8"/>
  <c r="G65" i="8"/>
  <c r="AJ65" i="8"/>
  <c r="G63" i="8"/>
  <c r="AJ63" i="8"/>
  <c r="G61" i="8"/>
  <c r="AJ61" i="8"/>
  <c r="G59" i="8"/>
  <c r="AJ59" i="8"/>
  <c r="G57" i="8"/>
  <c r="AJ57" i="8"/>
  <c r="G55" i="8"/>
  <c r="AJ55" i="8"/>
  <c r="G53" i="8"/>
  <c r="AJ53" i="8"/>
  <c r="G51" i="8"/>
  <c r="AJ51" i="8"/>
  <c r="G49" i="8"/>
  <c r="AJ49" i="8"/>
  <c r="G47" i="8"/>
  <c r="AJ47" i="8"/>
  <c r="G45" i="8"/>
  <c r="AJ45" i="8"/>
  <c r="G43" i="8"/>
  <c r="AJ43" i="8"/>
  <c r="G41" i="8"/>
  <c r="AJ41" i="8"/>
  <c r="G39" i="8"/>
  <c r="G37" i="8"/>
  <c r="AJ37" i="8"/>
  <c r="G35" i="8"/>
  <c r="AJ35" i="8"/>
  <c r="G33" i="8"/>
  <c r="AJ33" i="8"/>
  <c r="G31" i="8"/>
  <c r="G29" i="8"/>
  <c r="AJ29" i="8"/>
  <c r="G27" i="8"/>
  <c r="AJ27" i="8"/>
  <c r="G25" i="8"/>
  <c r="AJ25" i="8"/>
  <c r="G23" i="8"/>
  <c r="AJ23" i="8"/>
  <c r="G21" i="8"/>
  <c r="AJ21" i="8"/>
  <c r="G19" i="8"/>
  <c r="AJ19" i="8"/>
  <c r="G17" i="8"/>
  <c r="AJ17" i="8"/>
  <c r="F58" i="8"/>
  <c r="AI58" i="8"/>
  <c r="F54" i="8"/>
  <c r="AI54" i="8"/>
  <c r="F50" i="8"/>
  <c r="AI50" i="8"/>
  <c r="F41" i="8"/>
  <c r="AI41" i="8"/>
  <c r="F37" i="8"/>
  <c r="AI37" i="8"/>
  <c r="F24" i="8"/>
  <c r="AI24" i="8"/>
  <c r="F20" i="8"/>
  <c r="AI20" i="8"/>
  <c r="AB63" i="13"/>
  <c r="Z61" i="13"/>
  <c r="Z53" i="13"/>
  <c r="AB62" i="13"/>
  <c r="H57" i="13"/>
  <c r="AK57" i="13"/>
  <c r="AB54" i="13"/>
  <c r="AA63" i="13"/>
  <c r="F58" i="13"/>
  <c r="AI58" i="13"/>
  <c r="Z55" i="13"/>
  <c r="AC65" i="9"/>
  <c r="AC57" i="9"/>
  <c r="AC49" i="9"/>
  <c r="AC33" i="9"/>
  <c r="AC25" i="9"/>
  <c r="AC17" i="9"/>
  <c r="Y65" i="9"/>
  <c r="Y57" i="9"/>
  <c r="Y41" i="9"/>
  <c r="Y33" i="9"/>
  <c r="Y25" i="9"/>
  <c r="W53" i="9"/>
  <c r="W45" i="9"/>
  <c r="W29" i="9"/>
  <c r="I64" i="9"/>
  <c r="AL64" i="9"/>
  <c r="I56" i="9"/>
  <c r="AL56" i="9"/>
  <c r="I48" i="9"/>
  <c r="AL48" i="9"/>
  <c r="I40" i="9"/>
  <c r="I32" i="9"/>
  <c r="AL32" i="9"/>
  <c r="I24" i="9"/>
  <c r="AL24" i="9"/>
  <c r="I16" i="9"/>
  <c r="AL16" i="9"/>
  <c r="AE65" i="14"/>
  <c r="AD65" i="14"/>
  <c r="AE61" i="14"/>
  <c r="AD61" i="14"/>
  <c r="AE57" i="14"/>
  <c r="AD57" i="14"/>
  <c r="AE53" i="14"/>
  <c r="AD53" i="14"/>
  <c r="AE49" i="14"/>
  <c r="AD49" i="14"/>
  <c r="AB66" i="16"/>
  <c r="F59" i="16"/>
  <c r="AI59" i="16"/>
  <c r="F56" i="16"/>
  <c r="AI56" i="16"/>
  <c r="F53" i="16"/>
  <c r="AI53" i="16"/>
  <c r="F50" i="16"/>
  <c r="AI50" i="16"/>
  <c r="H57" i="18"/>
  <c r="AK57" i="18"/>
  <c r="AA64" i="18"/>
  <c r="G59" i="18"/>
  <c r="AJ59" i="18"/>
  <c r="I66" i="18"/>
  <c r="F61" i="18"/>
  <c r="AI61" i="18"/>
  <c r="Z58" i="18"/>
  <c r="AB65" i="24"/>
  <c r="H60" i="24"/>
  <c r="AK60" i="24"/>
  <c r="AB57" i="24"/>
  <c r="Z65" i="24"/>
  <c r="F57" i="24"/>
  <c r="AI57" i="24"/>
  <c r="G66" i="26"/>
  <c r="AJ66" i="26"/>
  <c r="G58" i="26"/>
  <c r="AJ58" i="26"/>
  <c r="I55" i="26"/>
  <c r="AL55" i="26"/>
  <c r="AA55" i="26"/>
  <c r="G50" i="26"/>
  <c r="AJ50" i="26"/>
  <c r="F66" i="26"/>
  <c r="AI66" i="26"/>
  <c r="F64" i="26"/>
  <c r="AI64" i="26"/>
  <c r="F62" i="26"/>
  <c r="AI62" i="26"/>
  <c r="F60" i="26"/>
  <c r="AI60" i="26"/>
  <c r="F58" i="26"/>
  <c r="AI58" i="26"/>
  <c r="F56" i="26"/>
  <c r="AI56" i="26"/>
  <c r="F54" i="26"/>
  <c r="AI54" i="26"/>
  <c r="F52" i="26"/>
  <c r="AI52" i="26"/>
  <c r="F50" i="26"/>
  <c r="AI50" i="26"/>
  <c r="AE58" i="26"/>
  <c r="AD58" i="26"/>
  <c r="AE54" i="26"/>
  <c r="AD54" i="26"/>
  <c r="AD66" i="6"/>
  <c r="AE66" i="6"/>
  <c r="AD58" i="6"/>
  <c r="AE58" i="6"/>
  <c r="AD50" i="6"/>
  <c r="AE50" i="6"/>
  <c r="AD42" i="6"/>
  <c r="AE42" i="6"/>
  <c r="AD34" i="6"/>
  <c r="AE34" i="6"/>
  <c r="AD26" i="6"/>
  <c r="AE26" i="6"/>
  <c r="AD65" i="16"/>
  <c r="AF65" i="16"/>
  <c r="AD57" i="16"/>
  <c r="AE57" i="16"/>
  <c r="AF57" i="16"/>
  <c r="AD49" i="16"/>
  <c r="AF49" i="16"/>
  <c r="AE63" i="24"/>
  <c r="AF63" i="24"/>
  <c r="AD62" i="17"/>
  <c r="AF62" i="17"/>
  <c r="AA57" i="17"/>
  <c r="Z55" i="17"/>
  <c r="H63" i="15"/>
  <c r="AK63" i="15"/>
  <c r="F63" i="15"/>
  <c r="AI63" i="15"/>
  <c r="AD61" i="15"/>
  <c r="AF61" i="15"/>
  <c r="AA56" i="15"/>
  <c r="H51" i="15"/>
  <c r="AK51" i="15"/>
  <c r="AF60" i="19"/>
  <c r="AE60" i="19"/>
  <c r="AE54" i="19"/>
  <c r="AD54" i="19"/>
  <c r="AA62" i="20"/>
  <c r="Z60" i="20"/>
  <c r="H57" i="20"/>
  <c r="AK57" i="20"/>
  <c r="AB67" i="21"/>
  <c r="I67" i="21"/>
  <c r="AL67" i="21"/>
  <c r="H66" i="21"/>
  <c r="AK66" i="21"/>
  <c r="AF63" i="21"/>
  <c r="AE63" i="21"/>
  <c r="G63" i="21"/>
  <c r="AJ63" i="21"/>
  <c r="Z56" i="21"/>
  <c r="AE50" i="21"/>
  <c r="AD50" i="21"/>
  <c r="AF50" i="21"/>
  <c r="F50" i="21"/>
  <c r="AI50" i="21"/>
  <c r="G63" i="22"/>
  <c r="AJ63" i="22"/>
  <c r="H62" i="22"/>
  <c r="AK62" i="22"/>
  <c r="AF59" i="22"/>
  <c r="AE59" i="22"/>
  <c r="AD59" i="22"/>
  <c r="G59" i="22"/>
  <c r="AJ59" i="22"/>
  <c r="AA62" i="23"/>
  <c r="Z60" i="23"/>
  <c r="H57" i="23"/>
  <c r="AK57" i="23"/>
  <c r="AB52" i="23"/>
  <c r="I51" i="23"/>
  <c r="G50" i="10"/>
  <c r="AJ50" i="10"/>
  <c r="G53" i="10"/>
  <c r="AJ53" i="10"/>
  <c r="G53" i="5"/>
  <c r="AJ53" i="5"/>
  <c r="H55" i="5"/>
  <c r="AK55" i="5"/>
  <c r="H56" i="5"/>
  <c r="AK56" i="5"/>
  <c r="N40" i="6"/>
  <c r="AQ40" i="6"/>
  <c r="H39" i="6"/>
  <c r="AK39" i="6"/>
  <c r="F49" i="7"/>
  <c r="AI49" i="7"/>
  <c r="F50" i="7"/>
  <c r="AI50" i="7"/>
  <c r="AB61" i="7"/>
  <c r="F65" i="7"/>
  <c r="AI65" i="7"/>
  <c r="I66" i="7"/>
  <c r="AL66" i="7"/>
  <c r="AA50" i="14"/>
  <c r="F52" i="19"/>
  <c r="AI52" i="19"/>
  <c r="Z53" i="19"/>
  <c r="AB60" i="19"/>
  <c r="AH14" i="4"/>
  <c r="AI14" i="4"/>
  <c r="AJ14" i="4"/>
  <c r="AD67" i="11"/>
  <c r="AE67" i="11"/>
  <c r="AD65" i="11"/>
  <c r="AE65" i="11"/>
  <c r="AD63" i="11"/>
  <c r="AE63" i="11"/>
  <c r="AD61" i="11"/>
  <c r="AE61" i="11"/>
  <c r="AD59" i="11"/>
  <c r="AE59" i="11"/>
  <c r="AD57" i="11"/>
  <c r="AE57" i="11"/>
  <c r="AD55" i="11"/>
  <c r="AE55" i="11"/>
  <c r="AD53" i="11"/>
  <c r="AE53" i="11"/>
  <c r="AD51" i="11"/>
  <c r="AE51" i="11"/>
  <c r="AD49" i="11"/>
  <c r="AE49" i="11"/>
  <c r="AB67" i="12"/>
  <c r="H65" i="12"/>
  <c r="AK65" i="12"/>
  <c r="Y60" i="8"/>
  <c r="I48" i="8"/>
  <c r="AL48" i="8"/>
  <c r="Y48" i="8"/>
  <c r="Y43" i="8"/>
  <c r="Y31" i="8"/>
  <c r="Y26" i="8"/>
  <c r="H61" i="13"/>
  <c r="AK61" i="13"/>
  <c r="AB58" i="13"/>
  <c r="H53" i="13"/>
  <c r="AK53" i="13"/>
  <c r="AB50" i="13"/>
  <c r="F62" i="13"/>
  <c r="AI62" i="13"/>
  <c r="Z59" i="13"/>
  <c r="F54" i="13"/>
  <c r="AI54" i="13"/>
  <c r="W60" i="9"/>
  <c r="Y60" i="9"/>
  <c r="AC60" i="9"/>
  <c r="Y52" i="9"/>
  <c r="W44" i="9"/>
  <c r="W36" i="9"/>
  <c r="Y36" i="9"/>
  <c r="AC36" i="9"/>
  <c r="W28" i="9"/>
  <c r="Y28" i="9"/>
  <c r="AC28" i="9"/>
  <c r="I66" i="9"/>
  <c r="Z66" i="9"/>
  <c r="I62" i="9"/>
  <c r="AL62" i="9"/>
  <c r="Z62" i="9"/>
  <c r="I58" i="9"/>
  <c r="AL58" i="9"/>
  <c r="Z58" i="9"/>
  <c r="I54" i="9"/>
  <c r="AL54" i="9"/>
  <c r="Z54" i="9"/>
  <c r="I50" i="9"/>
  <c r="Z50" i="9"/>
  <c r="I46" i="9"/>
  <c r="AL46" i="9"/>
  <c r="Z46" i="9"/>
  <c r="I42" i="9"/>
  <c r="Z42" i="9"/>
  <c r="I38" i="9"/>
  <c r="AL38" i="9"/>
  <c r="Z38" i="9"/>
  <c r="I34" i="9"/>
  <c r="AL34" i="9"/>
  <c r="Z34" i="9"/>
  <c r="I30" i="9"/>
  <c r="AL30" i="9"/>
  <c r="Z30" i="9"/>
  <c r="I26" i="9"/>
  <c r="AL26" i="9"/>
  <c r="Z26" i="9"/>
  <c r="I22" i="9"/>
  <c r="AL22" i="9"/>
  <c r="Z22" i="9"/>
  <c r="I18" i="9"/>
  <c r="Z18" i="9"/>
  <c r="I14" i="9"/>
  <c r="AL14" i="9"/>
  <c r="Z14" i="9"/>
  <c r="H64" i="16"/>
  <c r="AK64" i="16"/>
  <c r="H61" i="16"/>
  <c r="AK61" i="16"/>
  <c r="AB58" i="16"/>
  <c r="H55" i="16"/>
  <c r="AK55" i="16"/>
  <c r="AB52" i="16"/>
  <c r="F66" i="16"/>
  <c r="AI66" i="16"/>
  <c r="Z63" i="16"/>
  <c r="AF63" i="12"/>
  <c r="AE63" i="12"/>
  <c r="AF55" i="12"/>
  <c r="AE55" i="12"/>
  <c r="AD55" i="12"/>
  <c r="AF47" i="12"/>
  <c r="AE47" i="12"/>
  <c r="AF39" i="12"/>
  <c r="AE39" i="12"/>
  <c r="AD39" i="12"/>
  <c r="AF31" i="12"/>
  <c r="AE31" i="12"/>
  <c r="AF23" i="12"/>
  <c r="AE23" i="12"/>
  <c r="AD23" i="12"/>
  <c r="AF15" i="12"/>
  <c r="AE15" i="12"/>
  <c r="AD61" i="16"/>
  <c r="AE61" i="16"/>
  <c r="AF61" i="16"/>
  <c r="AD53" i="16"/>
  <c r="AF53" i="16"/>
  <c r="AB67" i="17"/>
  <c r="I65" i="17"/>
  <c r="AL65" i="17"/>
  <c r="Z65" i="17"/>
  <c r="AA61" i="17"/>
  <c r="I60" i="17"/>
  <c r="AL60" i="17"/>
  <c r="Z60" i="17"/>
  <c r="AB59" i="17"/>
  <c r="G54" i="17"/>
  <c r="AJ54" i="17"/>
  <c r="H53" i="17"/>
  <c r="AK53" i="17"/>
  <c r="AD49" i="15"/>
  <c r="AF49" i="15"/>
  <c r="AA49" i="15"/>
  <c r="I67" i="15"/>
  <c r="AL67" i="15"/>
  <c r="G66" i="15"/>
  <c r="AJ66" i="15"/>
  <c r="AF64" i="15"/>
  <c r="AE64" i="15"/>
  <c r="F64" i="15"/>
  <c r="AI64" i="15"/>
  <c r="AA60" i="15"/>
  <c r="AB59" i="15"/>
  <c r="I59" i="15"/>
  <c r="AB58" i="15"/>
  <c r="G53" i="15"/>
  <c r="AJ53" i="15"/>
  <c r="H52" i="15"/>
  <c r="AK52" i="15"/>
  <c r="AD49" i="19"/>
  <c r="AE49" i="19"/>
  <c r="AE62" i="19"/>
  <c r="AD62" i="19"/>
  <c r="AF62" i="19"/>
  <c r="AF52" i="19"/>
  <c r="AD52" i="19"/>
  <c r="AA66" i="20"/>
  <c r="AB65" i="20"/>
  <c r="I65" i="20"/>
  <c r="AL65" i="20"/>
  <c r="Z65" i="20"/>
  <c r="AB64" i="20"/>
  <c r="G59" i="20"/>
  <c r="AJ59" i="20"/>
  <c r="H58" i="20"/>
  <c r="AK58" i="20"/>
  <c r="AD55" i="20"/>
  <c r="AF55" i="20"/>
  <c r="H65" i="21"/>
  <c r="AK65" i="21"/>
  <c r="AB60" i="21"/>
  <c r="AA59" i="21"/>
  <c r="I59" i="21"/>
  <c r="H54" i="21"/>
  <c r="AK54" i="21"/>
  <c r="G52" i="21"/>
  <c r="AJ52" i="21"/>
  <c r="F49" i="22"/>
  <c r="AA66" i="22"/>
  <c r="Z64" i="22"/>
  <c r="H61" i="22"/>
  <c r="AK61" i="22"/>
  <c r="AA55" i="22"/>
  <c r="I55" i="22"/>
  <c r="H50" i="22"/>
  <c r="Z65" i="23"/>
  <c r="AB64" i="23"/>
  <c r="G59" i="23"/>
  <c r="AJ59" i="23"/>
  <c r="H58" i="23"/>
  <c r="AK58" i="23"/>
  <c r="AF55" i="23"/>
  <c r="AE55" i="23"/>
  <c r="H58" i="25"/>
  <c r="AK58" i="25"/>
  <c r="Z66" i="25"/>
  <c r="I64" i="25"/>
  <c r="AL64" i="25"/>
  <c r="Z64" i="25"/>
  <c r="AB62" i="25"/>
  <c r="I62" i="25"/>
  <c r="AL62" i="25"/>
  <c r="Z60" i="25"/>
  <c r="AD65" i="5"/>
  <c r="AF65" i="5"/>
  <c r="AD61" i="5"/>
  <c r="AF61" i="5"/>
  <c r="AD57" i="5"/>
  <c r="AF57" i="5"/>
  <c r="AD53" i="5"/>
  <c r="AF53" i="5"/>
  <c r="AD49" i="5"/>
  <c r="AF49" i="5"/>
  <c r="AD45" i="5"/>
  <c r="AF45" i="5"/>
  <c r="AD41" i="5"/>
  <c r="AF41" i="5"/>
  <c r="AD37" i="5"/>
  <c r="AF37" i="5"/>
  <c r="AD33" i="5"/>
  <c r="AF33" i="5"/>
  <c r="AD29" i="5"/>
  <c r="AF29" i="5"/>
  <c r="AD25" i="5"/>
  <c r="AF25" i="5"/>
  <c r="AD21" i="5"/>
  <c r="AF21" i="5"/>
  <c r="AD17" i="5"/>
  <c r="AF17" i="5"/>
  <c r="H66" i="12"/>
  <c r="AK66" i="12"/>
  <c r="I7" i="10"/>
  <c r="AL7" i="10"/>
  <c r="I10" i="10"/>
  <c r="AL10" i="10"/>
  <c r="I15" i="10"/>
  <c r="AL15" i="10"/>
  <c r="I18" i="10"/>
  <c r="AL18" i="10"/>
  <c r="I23" i="10"/>
  <c r="I26" i="10"/>
  <c r="AL26" i="10"/>
  <c r="I31" i="10"/>
  <c r="AL31" i="10"/>
  <c r="I34" i="10"/>
  <c r="AL34" i="10"/>
  <c r="I39" i="10"/>
  <c r="AL39" i="10"/>
  <c r="I42" i="10"/>
  <c r="AL42" i="10"/>
  <c r="H55" i="10"/>
  <c r="AK55" i="10"/>
  <c r="H60" i="10"/>
  <c r="AK60" i="10"/>
  <c r="I29" i="3"/>
  <c r="AL29" i="3"/>
  <c r="I33" i="3"/>
  <c r="AL33" i="3"/>
  <c r="I37" i="3"/>
  <c r="AL37" i="3"/>
  <c r="AL41" i="3"/>
  <c r="I45" i="3"/>
  <c r="AL45" i="3"/>
  <c r="I49" i="3"/>
  <c r="AL49" i="3"/>
  <c r="I53" i="3"/>
  <c r="AL53" i="3"/>
  <c r="I57" i="3"/>
  <c r="AL57" i="3"/>
  <c r="I61" i="3"/>
  <c r="AL61" i="3"/>
  <c r="I65" i="3"/>
  <c r="AL65" i="3"/>
  <c r="AA49" i="5"/>
  <c r="F52" i="5"/>
  <c r="AI52" i="5"/>
  <c r="G57" i="5"/>
  <c r="AJ57" i="5"/>
  <c r="G58" i="5"/>
  <c r="AJ58" i="5"/>
  <c r="Z63" i="5"/>
  <c r="H65" i="14"/>
  <c r="AK65" i="14"/>
  <c r="I59" i="14"/>
  <c r="AD5" i="5"/>
  <c r="AD9" i="5"/>
  <c r="AD13" i="5"/>
  <c r="AF5" i="6"/>
  <c r="AE17" i="6"/>
  <c r="AB10" i="1"/>
  <c r="AF14" i="6"/>
  <c r="AD14" i="15"/>
  <c r="AD18" i="15"/>
  <c r="AD22" i="15"/>
  <c r="AD26" i="15"/>
  <c r="AD30" i="15"/>
  <c r="AD34" i="15"/>
  <c r="AD38" i="15"/>
  <c r="AD42" i="15"/>
  <c r="AD46" i="15"/>
  <c r="AF68" i="15"/>
  <c r="AF18" i="16"/>
  <c r="AF22" i="16"/>
  <c r="AF26" i="16"/>
  <c r="AF30" i="16"/>
  <c r="AF34" i="16"/>
  <c r="AF38" i="16"/>
  <c r="AF42" i="16"/>
  <c r="AF46" i="16"/>
  <c r="AF15" i="19"/>
  <c r="AF19" i="19"/>
  <c r="AF23" i="19"/>
  <c r="AF27" i="19"/>
  <c r="AF31" i="19"/>
  <c r="AF35" i="19"/>
  <c r="AF39" i="19"/>
  <c r="AF43" i="19"/>
  <c r="AF47" i="19"/>
  <c r="AD17" i="21"/>
  <c r="AD21" i="21"/>
  <c r="AD25" i="21"/>
  <c r="AD29" i="21"/>
  <c r="AD33" i="21"/>
  <c r="AD37" i="21"/>
  <c r="AD41" i="21"/>
  <c r="AD45" i="21"/>
  <c r="AD38" i="22"/>
  <c r="AD42" i="22"/>
  <c r="AD46" i="22"/>
  <c r="AF14" i="23"/>
  <c r="X48" i="10"/>
  <c r="W25" i="10"/>
  <c r="W65" i="2"/>
  <c r="W57" i="2"/>
  <c r="W49" i="2"/>
  <c r="W41" i="2"/>
  <c r="W33" i="2"/>
  <c r="W25" i="2"/>
  <c r="K62" i="2"/>
  <c r="K54" i="2"/>
  <c r="K46" i="2"/>
  <c r="K30" i="2"/>
  <c r="K22" i="2"/>
  <c r="I64" i="3"/>
  <c r="Y64" i="3"/>
  <c r="I48" i="3"/>
  <c r="Y48" i="3"/>
  <c r="I32" i="3"/>
  <c r="Y32" i="3"/>
  <c r="X53" i="3"/>
  <c r="X37" i="3"/>
  <c r="AJ24" i="4"/>
  <c r="AI64" i="4"/>
  <c r="AI48" i="4"/>
  <c r="AI32" i="4"/>
  <c r="AI66" i="4"/>
  <c r="AJ66" i="4"/>
  <c r="AI50" i="4"/>
  <c r="AJ50" i="4"/>
  <c r="AI42" i="4"/>
  <c r="AJ42" i="4"/>
  <c r="AI34" i="4"/>
  <c r="AJ34" i="4"/>
  <c r="AI26" i="4"/>
  <c r="AJ26" i="4"/>
  <c r="I67" i="12"/>
  <c r="AL67" i="12"/>
  <c r="AE46" i="8"/>
  <c r="AE30" i="8"/>
  <c r="AC54" i="8"/>
  <c r="H55" i="13"/>
  <c r="AK55" i="13"/>
  <c r="G64" i="13"/>
  <c r="AJ64" i="13"/>
  <c r="Z64" i="13"/>
  <c r="F56" i="13"/>
  <c r="AI56" i="13"/>
  <c r="X56" i="9"/>
  <c r="W54" i="9"/>
  <c r="K60" i="9"/>
  <c r="AN60" i="9"/>
  <c r="K36" i="9"/>
  <c r="AN36" i="9"/>
  <c r="K28" i="9"/>
  <c r="AN28" i="9"/>
  <c r="AD64" i="15"/>
  <c r="Z67" i="15"/>
  <c r="O67" i="16"/>
  <c r="AR67" i="16"/>
  <c r="K67" i="16"/>
  <c r="AN67" i="16"/>
  <c r="Y67" i="16"/>
  <c r="H63" i="16"/>
  <c r="AK63" i="16"/>
  <c r="AF65" i="17"/>
  <c r="AD65" i="17"/>
  <c r="AB60" i="17"/>
  <c r="AB63" i="18"/>
  <c r="AA65" i="18"/>
  <c r="I65" i="18"/>
  <c r="G57" i="18"/>
  <c r="AJ57" i="18"/>
  <c r="AE67" i="18"/>
  <c r="AD67" i="18"/>
  <c r="AF67" i="18"/>
  <c r="AA55" i="20"/>
  <c r="AD55" i="23"/>
  <c r="AB63" i="24"/>
  <c r="Z60" i="24"/>
  <c r="I60" i="24"/>
  <c r="W60" i="24"/>
  <c r="F55" i="24"/>
  <c r="AI55" i="24"/>
  <c r="Z62" i="25"/>
  <c r="AC57" i="26"/>
  <c r="AF33" i="12"/>
  <c r="AD33" i="12"/>
  <c r="AE33" i="12"/>
  <c r="AF25" i="12"/>
  <c r="AD25" i="12"/>
  <c r="AF17" i="12"/>
  <c r="AD17" i="12"/>
  <c r="AE17" i="12"/>
  <c r="AE63" i="16"/>
  <c r="AD63" i="16"/>
  <c r="G55" i="17"/>
  <c r="AJ55" i="17"/>
  <c r="AL52" i="17"/>
  <c r="I49" i="15"/>
  <c r="AL49" i="15"/>
  <c r="AF67" i="15"/>
  <c r="AE67" i="15"/>
  <c r="AD67" i="15"/>
  <c r="I61" i="15"/>
  <c r="AL61" i="15"/>
  <c r="AA61" i="15"/>
  <c r="H56" i="15"/>
  <c r="AK56" i="15"/>
  <c r="G54" i="15"/>
  <c r="AJ54" i="15"/>
  <c r="G50" i="15"/>
  <c r="AJ50" i="15"/>
  <c r="G60" i="20"/>
  <c r="AJ60" i="20"/>
  <c r="G56" i="20"/>
  <c r="AJ56" i="20"/>
  <c r="I55" i="20"/>
  <c r="AL55" i="20"/>
  <c r="AD54" i="20"/>
  <c r="AE54" i="20"/>
  <c r="F66" i="21"/>
  <c r="AI66" i="21"/>
  <c r="Z61" i="21"/>
  <c r="I52" i="21"/>
  <c r="AL52" i="21"/>
  <c r="AE62" i="22"/>
  <c r="AD62" i="22"/>
  <c r="AF55" i="22"/>
  <c r="AE55" i="22"/>
  <c r="AD55" i="22"/>
  <c r="X67" i="23"/>
  <c r="O67" i="23"/>
  <c r="AR67" i="23"/>
  <c r="W67" i="23"/>
  <c r="K67" i="23"/>
  <c r="AN67" i="23"/>
  <c r="AC67" i="23"/>
  <c r="H62" i="23"/>
  <c r="AK62" i="23"/>
  <c r="G60" i="23"/>
  <c r="AJ60" i="23"/>
  <c r="F57" i="23"/>
  <c r="AI57" i="23"/>
  <c r="AE54" i="23"/>
  <c r="AD54" i="23"/>
  <c r="AA58" i="25"/>
  <c r="AD64" i="5"/>
  <c r="AE64" i="5"/>
  <c r="AD56" i="5"/>
  <c r="AE56" i="5"/>
  <c r="AD52" i="5"/>
  <c r="AE52" i="5"/>
  <c r="AD44" i="5"/>
  <c r="AE44" i="5"/>
  <c r="AD36" i="5"/>
  <c r="AE36" i="5"/>
  <c r="AD28" i="5"/>
  <c r="AE28" i="5"/>
  <c r="AD20" i="5"/>
  <c r="AE20" i="5"/>
  <c r="I61" i="1"/>
  <c r="AL61" i="1"/>
  <c r="I53" i="1"/>
  <c r="AL53" i="1"/>
  <c r="I45" i="1"/>
  <c r="I37" i="1"/>
  <c r="AL37" i="1"/>
  <c r="I29" i="1"/>
  <c r="AL29" i="1"/>
  <c r="I21" i="1"/>
  <c r="AL21" i="1"/>
  <c r="I13" i="1"/>
  <c r="H59" i="10"/>
  <c r="AK59" i="10"/>
  <c r="F55" i="5"/>
  <c r="AI55" i="5"/>
  <c r="L41" i="6"/>
  <c r="AO41" i="6"/>
  <c r="F40" i="6"/>
  <c r="AI40" i="6"/>
  <c r="I28" i="7"/>
  <c r="AA28" i="7"/>
  <c r="I32" i="7"/>
  <c r="AA32" i="7"/>
  <c r="I62" i="7"/>
  <c r="AL62" i="7"/>
  <c r="H49" i="14"/>
  <c r="AK49" i="14"/>
  <c r="Z49" i="19"/>
  <c r="H56" i="19"/>
  <c r="AK56" i="19"/>
  <c r="AA13" i="1"/>
  <c r="AA14" i="1"/>
  <c r="AA17" i="1"/>
  <c r="AA18" i="1"/>
  <c r="AA22" i="1"/>
  <c r="AA25" i="1"/>
  <c r="AA26" i="1"/>
  <c r="AA29" i="1"/>
  <c r="AA30" i="1"/>
  <c r="AA33" i="1"/>
  <c r="AA34" i="1"/>
  <c r="AA38" i="1"/>
  <c r="AA41" i="1"/>
  <c r="AA42" i="1"/>
  <c r="AA45" i="1"/>
  <c r="AA46" i="1"/>
  <c r="AA49" i="1"/>
  <c r="AA50" i="1"/>
  <c r="AA53" i="1"/>
  <c r="AA54" i="1"/>
  <c r="AA57" i="1"/>
  <c r="AA58" i="1"/>
  <c r="AA61" i="1"/>
  <c r="AA62" i="1"/>
  <c r="AA65" i="1"/>
  <c r="AA66" i="1"/>
  <c r="AC68" i="11"/>
  <c r="AE68" i="12"/>
  <c r="X61" i="1"/>
  <c r="AF65" i="1"/>
  <c r="AF67" i="10"/>
  <c r="AF63" i="10"/>
  <c r="AF59" i="10"/>
  <c r="AF55" i="10"/>
  <c r="AF51" i="10"/>
  <c r="AF47" i="10"/>
  <c r="AF43" i="10"/>
  <c r="AF39" i="10"/>
  <c r="AF35" i="10"/>
  <c r="AF31" i="10"/>
  <c r="AF27" i="10"/>
  <c r="AF23" i="10"/>
  <c r="AF19" i="10"/>
  <c r="AF15" i="10"/>
  <c r="AF11" i="10"/>
  <c r="AF7" i="10"/>
  <c r="AF3" i="10"/>
  <c r="AE64" i="10"/>
  <c r="AE60" i="10"/>
  <c r="AE56" i="10"/>
  <c r="AE52" i="10"/>
  <c r="AE48" i="10"/>
  <c r="AE44" i="10"/>
  <c r="AE40" i="10"/>
  <c r="AE36" i="10"/>
  <c r="AE32" i="10"/>
  <c r="AE28" i="10"/>
  <c r="AE24" i="10"/>
  <c r="AE20" i="10"/>
  <c r="AE16" i="10"/>
  <c r="AE12" i="10"/>
  <c r="AE8" i="10"/>
  <c r="AE4" i="10"/>
  <c r="AC41" i="10"/>
  <c r="AC33" i="10"/>
  <c r="AC25" i="10"/>
  <c r="AC17" i="10"/>
  <c r="AC9" i="10"/>
  <c r="AB46" i="10"/>
  <c r="AB38" i="10"/>
  <c r="AB30" i="10"/>
  <c r="AB6" i="10"/>
  <c r="AA39" i="10"/>
  <c r="AA31" i="10"/>
  <c r="AA23" i="10"/>
  <c r="AA15" i="10"/>
  <c r="AA7" i="10"/>
  <c r="Y41" i="10"/>
  <c r="Y33" i="10"/>
  <c r="Y25" i="10"/>
  <c r="Y17" i="10"/>
  <c r="Y9" i="10"/>
  <c r="X42" i="10"/>
  <c r="X26" i="10"/>
  <c r="X18" i="10"/>
  <c r="X10" i="10"/>
  <c r="K40" i="10"/>
  <c r="AN40" i="10"/>
  <c r="K24" i="10"/>
  <c r="AN24" i="10"/>
  <c r="AA67" i="2"/>
  <c r="AA63" i="2"/>
  <c r="AA59" i="2"/>
  <c r="AA55" i="2"/>
  <c r="AA51" i="2"/>
  <c r="AA47" i="2"/>
  <c r="AA43" i="2"/>
  <c r="AA39" i="2"/>
  <c r="AA35" i="2"/>
  <c r="AA31" i="2"/>
  <c r="AA27" i="2"/>
  <c r="AA23" i="2"/>
  <c r="AA19" i="2"/>
  <c r="AA15" i="2"/>
  <c r="AA11" i="2"/>
  <c r="AA7" i="2"/>
  <c r="AA3" i="2"/>
  <c r="AJ64" i="4"/>
  <c r="AJ48" i="4"/>
  <c r="AJ32" i="4"/>
  <c r="AJ16" i="4"/>
  <c r="AI56" i="4"/>
  <c r="AI40" i="4"/>
  <c r="AI24" i="4"/>
  <c r="AI8" i="4"/>
  <c r="AI62" i="4"/>
  <c r="AJ62" i="4"/>
  <c r="AI54" i="4"/>
  <c r="AJ54" i="4"/>
  <c r="AI46" i="4"/>
  <c r="AJ46" i="4"/>
  <c r="AV40" i="4"/>
  <c r="AI38" i="4"/>
  <c r="AJ38" i="4"/>
  <c r="AV32" i="4"/>
  <c r="AI30" i="4"/>
  <c r="AJ30" i="4"/>
  <c r="AV24" i="4"/>
  <c r="AI22" i="4"/>
  <c r="AJ22" i="4"/>
  <c r="AF64" i="5"/>
  <c r="AF48" i="5"/>
  <c r="AF32" i="5"/>
  <c r="AF16" i="5"/>
  <c r="AE61" i="5"/>
  <c r="AE45" i="5"/>
  <c r="AE29" i="5"/>
  <c r="W62" i="7"/>
  <c r="AF67" i="11"/>
  <c r="AF65" i="11"/>
  <c r="AF63" i="11"/>
  <c r="AF61" i="11"/>
  <c r="AF59" i="11"/>
  <c r="AF57" i="11"/>
  <c r="AF55" i="11"/>
  <c r="AF53" i="11"/>
  <c r="AF51" i="11"/>
  <c r="AF49" i="11"/>
  <c r="N64" i="12"/>
  <c r="AQ64" i="12"/>
  <c r="Z67" i="8"/>
  <c r="AC67" i="8"/>
  <c r="AD67" i="8"/>
  <c r="AE67" i="8"/>
  <c r="AC63" i="8"/>
  <c r="AD63" i="8"/>
  <c r="AE63" i="8"/>
  <c r="AC59" i="8"/>
  <c r="AD59" i="8"/>
  <c r="AE59" i="8"/>
  <c r="AC55" i="8"/>
  <c r="AD55" i="8"/>
  <c r="AE55" i="8"/>
  <c r="AC51" i="8"/>
  <c r="AD51" i="8"/>
  <c r="AE51" i="8"/>
  <c r="AC47" i="8"/>
  <c r="AD47" i="8"/>
  <c r="AE47" i="8"/>
  <c r="AC43" i="8"/>
  <c r="AD43" i="8"/>
  <c r="AE43" i="8"/>
  <c r="AC39" i="8"/>
  <c r="AD39" i="8"/>
  <c r="AE39" i="8"/>
  <c r="AC35" i="8"/>
  <c r="AD35" i="8"/>
  <c r="AE35" i="8"/>
  <c r="AC31" i="8"/>
  <c r="AD31" i="8"/>
  <c r="AE31" i="8"/>
  <c r="AC27" i="8"/>
  <c r="AD27" i="8"/>
  <c r="AE27" i="8"/>
  <c r="AC23" i="8"/>
  <c r="AD23" i="8"/>
  <c r="AE23" i="8"/>
  <c r="AC19" i="8"/>
  <c r="AD19" i="8"/>
  <c r="AE19" i="8"/>
  <c r="AB60" i="13"/>
  <c r="AB52" i="13"/>
  <c r="AA53" i="13"/>
  <c r="H59" i="13"/>
  <c r="AK59" i="13"/>
  <c r="F60" i="13"/>
  <c r="AI60" i="13"/>
  <c r="Z52" i="13"/>
  <c r="Y62" i="9"/>
  <c r="Y30" i="9"/>
  <c r="X60" i="9"/>
  <c r="X44" i="9"/>
  <c r="X36" i="9"/>
  <c r="X28" i="9"/>
  <c r="W58" i="9"/>
  <c r="I59" i="9"/>
  <c r="Y59" i="9"/>
  <c r="I43" i="9"/>
  <c r="Y43" i="9"/>
  <c r="X65" i="9"/>
  <c r="X57" i="9"/>
  <c r="X49" i="9"/>
  <c r="X45" i="9"/>
  <c r="X41" i="9"/>
  <c r="X33" i="9"/>
  <c r="X29" i="9"/>
  <c r="X25" i="9"/>
  <c r="X17" i="9"/>
  <c r="I67" i="9"/>
  <c r="AL67" i="9"/>
  <c r="I63" i="9"/>
  <c r="AL63" i="9"/>
  <c r="AL59" i="9"/>
  <c r="I55" i="9"/>
  <c r="I51" i="9"/>
  <c r="AL51" i="9"/>
  <c r="I47" i="9"/>
  <c r="AL47" i="9"/>
  <c r="AL43" i="9"/>
  <c r="I39" i="9"/>
  <c r="I35" i="9"/>
  <c r="AL35" i="9"/>
  <c r="I31" i="9"/>
  <c r="AL31" i="9"/>
  <c r="I27" i="9"/>
  <c r="AL27" i="9"/>
  <c r="I23" i="9"/>
  <c r="I19" i="9"/>
  <c r="AL19" i="9"/>
  <c r="I15" i="9"/>
  <c r="AL15" i="9"/>
  <c r="AE49" i="15"/>
  <c r="Z59" i="15"/>
  <c r="Y59" i="15"/>
  <c r="AF63" i="16"/>
  <c r="AB56" i="16"/>
  <c r="H53" i="16"/>
  <c r="AK53" i="16"/>
  <c r="AA66" i="16"/>
  <c r="AA54" i="16"/>
  <c r="AA52" i="16"/>
  <c r="AA50" i="16"/>
  <c r="Z67" i="16"/>
  <c r="W67" i="16"/>
  <c r="F64" i="16"/>
  <c r="AI64" i="16"/>
  <c r="F61" i="16"/>
  <c r="AI61" i="16"/>
  <c r="F58" i="16"/>
  <c r="AI58" i="16"/>
  <c r="Z55" i="16"/>
  <c r="I60" i="18"/>
  <c r="AE52" i="19"/>
  <c r="AB65" i="23"/>
  <c r="AD65" i="25"/>
  <c r="AB66" i="25"/>
  <c r="W62" i="25"/>
  <c r="O65" i="26"/>
  <c r="AR65" i="26"/>
  <c r="AC65" i="26"/>
  <c r="O49" i="26"/>
  <c r="AR49" i="26"/>
  <c r="AC49" i="26"/>
  <c r="Y65" i="26"/>
  <c r="AB63" i="26"/>
  <c r="I61" i="26"/>
  <c r="AL61" i="26"/>
  <c r="AB61" i="26"/>
  <c r="Y57" i="26"/>
  <c r="AB55" i="26"/>
  <c r="AB53" i="26"/>
  <c r="AB51" i="26"/>
  <c r="Y49" i="26"/>
  <c r="AA65" i="26"/>
  <c r="X65" i="26"/>
  <c r="G60" i="26"/>
  <c r="AJ60" i="26"/>
  <c r="AA57" i="26"/>
  <c r="X57" i="26"/>
  <c r="G52" i="26"/>
  <c r="AJ52" i="26"/>
  <c r="AA49" i="26"/>
  <c r="X49" i="26"/>
  <c r="AD65" i="26"/>
  <c r="AF65" i="26"/>
  <c r="AD61" i="26"/>
  <c r="AE61" i="26"/>
  <c r="AF61" i="26"/>
  <c r="AD57" i="26"/>
  <c r="AE57" i="26"/>
  <c r="AF57" i="26"/>
  <c r="AD53" i="26"/>
  <c r="AF53" i="26"/>
  <c r="AD49" i="26"/>
  <c r="AF49" i="26"/>
  <c r="M66" i="11"/>
  <c r="AP66" i="11"/>
  <c r="G67" i="11"/>
  <c r="AJ67" i="11"/>
  <c r="AD60" i="6"/>
  <c r="AF60" i="6"/>
  <c r="AD52" i="6"/>
  <c r="AF52" i="6"/>
  <c r="AD44" i="6"/>
  <c r="AF44" i="6"/>
  <c r="AD36" i="6"/>
  <c r="O36" i="6"/>
  <c r="AR36" i="6"/>
  <c r="AF36" i="6"/>
  <c r="AD28" i="6"/>
  <c r="O28" i="6"/>
  <c r="AR28" i="6"/>
  <c r="AF28" i="6"/>
  <c r="AE25" i="12"/>
  <c r="AE67" i="16"/>
  <c r="AD67" i="16"/>
  <c r="AE59" i="16"/>
  <c r="AD59" i="16"/>
  <c r="AE51" i="16"/>
  <c r="AD51" i="16"/>
  <c r="AE65" i="24"/>
  <c r="AD65" i="24"/>
  <c r="AF65" i="24"/>
  <c r="AE57" i="24"/>
  <c r="AD57" i="24"/>
  <c r="AF57" i="24"/>
  <c r="AD66" i="17"/>
  <c r="AF66" i="17"/>
  <c r="AE53" i="17"/>
  <c r="AD53" i="17"/>
  <c r="F53" i="17"/>
  <c r="AI53" i="17"/>
  <c r="AD65" i="15"/>
  <c r="AF65" i="15"/>
  <c r="G65" i="15"/>
  <c r="AJ65" i="15"/>
  <c r="AF52" i="15"/>
  <c r="AE52" i="15"/>
  <c r="F52" i="15"/>
  <c r="AI52" i="15"/>
  <c r="Z64" i="20"/>
  <c r="AD58" i="20"/>
  <c r="AE58" i="20"/>
  <c r="F58" i="20"/>
  <c r="AI58" i="20"/>
  <c r="H49" i="21"/>
  <c r="AK49" i="21"/>
  <c r="F49" i="21"/>
  <c r="AI49" i="21"/>
  <c r="F65" i="21"/>
  <c r="AI65" i="21"/>
  <c r="G64" i="21"/>
  <c r="AJ64" i="21"/>
  <c r="AE62" i="21"/>
  <c r="AD62" i="21"/>
  <c r="F62" i="21"/>
  <c r="AI62" i="21"/>
  <c r="AA58" i="21"/>
  <c r="I57" i="21"/>
  <c r="Z57" i="21"/>
  <c r="G51" i="21"/>
  <c r="AJ51" i="21"/>
  <c r="H50" i="21"/>
  <c r="AK50" i="21"/>
  <c r="H66" i="22"/>
  <c r="AK66" i="22"/>
  <c r="G64" i="22"/>
  <c r="AJ64" i="22"/>
  <c r="F61" i="22"/>
  <c r="AI61" i="22"/>
  <c r="G60" i="22"/>
  <c r="AJ60" i="22"/>
  <c r="AE58" i="22"/>
  <c r="AD58" i="22"/>
  <c r="AF58" i="22"/>
  <c r="F58" i="22"/>
  <c r="AI58" i="22"/>
  <c r="AA54" i="22"/>
  <c r="AB53" i="22"/>
  <c r="Z53" i="22"/>
  <c r="AE58" i="23"/>
  <c r="AD58" i="23"/>
  <c r="AF58" i="23"/>
  <c r="F58" i="23"/>
  <c r="AI58" i="23"/>
  <c r="H53" i="23"/>
  <c r="AK53" i="23"/>
  <c r="F53" i="23"/>
  <c r="AI53" i="23"/>
  <c r="AF51" i="23"/>
  <c r="AE51" i="23"/>
  <c r="F67" i="8"/>
  <c r="AI67" i="8"/>
  <c r="L47" i="8"/>
  <c r="AO47" i="8"/>
  <c r="L17" i="8"/>
  <c r="AO17" i="8"/>
  <c r="L19" i="8"/>
  <c r="AO19" i="8"/>
  <c r="L21" i="8"/>
  <c r="AO21" i="8"/>
  <c r="L23" i="8"/>
  <c r="AO23" i="8"/>
  <c r="L25" i="8"/>
  <c r="AO25" i="8"/>
  <c r="L27" i="8"/>
  <c r="AO27" i="8"/>
  <c r="L30" i="8"/>
  <c r="AO30" i="8"/>
  <c r="L32" i="8"/>
  <c r="AO32" i="8"/>
  <c r="L34" i="8"/>
  <c r="AO34" i="8"/>
  <c r="L36" i="8"/>
  <c r="AO36" i="8"/>
  <c r="L38" i="8"/>
  <c r="AO38" i="8"/>
  <c r="L40" i="8"/>
  <c r="AO40" i="8"/>
  <c r="L42" i="8"/>
  <c r="AO42" i="8"/>
  <c r="L44" i="8"/>
  <c r="AO44" i="8"/>
  <c r="L46" i="8"/>
  <c r="AO46" i="8"/>
  <c r="L49" i="8"/>
  <c r="AO49" i="8"/>
  <c r="L51" i="8"/>
  <c r="AO51" i="8"/>
  <c r="L53" i="8"/>
  <c r="AO53" i="8"/>
  <c r="L55" i="8"/>
  <c r="AO55" i="8"/>
  <c r="L57" i="8"/>
  <c r="AO57" i="8"/>
  <c r="L59" i="8"/>
  <c r="AO59" i="8"/>
  <c r="L61" i="8"/>
  <c r="AO61" i="8"/>
  <c r="L63" i="8"/>
  <c r="AO63" i="8"/>
  <c r="L65" i="8"/>
  <c r="AO65" i="8"/>
  <c r="L28" i="8"/>
  <c r="AO28" i="8"/>
  <c r="I47" i="10"/>
  <c r="AL47" i="10"/>
  <c r="G54" i="10"/>
  <c r="AJ54" i="10"/>
  <c r="H56" i="10"/>
  <c r="AK56" i="10"/>
  <c r="G64" i="10"/>
  <c r="AJ64" i="10"/>
  <c r="I26" i="3"/>
  <c r="AL26" i="3"/>
  <c r="I30" i="3"/>
  <c r="AL30" i="3"/>
  <c r="I34" i="3"/>
  <c r="AL34" i="3"/>
  <c r="I38" i="3"/>
  <c r="AL38" i="3"/>
  <c r="I42" i="3"/>
  <c r="AL42" i="3"/>
  <c r="I46" i="3"/>
  <c r="AL46" i="3"/>
  <c r="F51" i="5"/>
  <c r="AI51" i="5"/>
  <c r="G54" i="5"/>
  <c r="AJ54" i="5"/>
  <c r="H59" i="5"/>
  <c r="AK59" i="5"/>
  <c r="H60" i="5"/>
  <c r="AK60" i="5"/>
  <c r="AA65" i="5"/>
  <c r="AB67" i="5"/>
  <c r="W23" i="6"/>
  <c r="Y23" i="6"/>
  <c r="K23" i="6"/>
  <c r="AN23" i="6"/>
  <c r="AC23" i="6"/>
  <c r="W27" i="6"/>
  <c r="Y27" i="6"/>
  <c r="K27" i="6"/>
  <c r="AN27" i="6"/>
  <c r="AC27" i="6"/>
  <c r="W31" i="6"/>
  <c r="Y31" i="6"/>
  <c r="K31" i="6"/>
  <c r="AN31" i="6"/>
  <c r="AC31" i="6"/>
  <c r="W35" i="6"/>
  <c r="Y35" i="6"/>
  <c r="K35" i="6"/>
  <c r="AN35" i="6"/>
  <c r="AC35" i="6"/>
  <c r="L50" i="10"/>
  <c r="AO50" i="10"/>
  <c r="L52" i="10"/>
  <c r="AO52" i="10"/>
  <c r="L54" i="10"/>
  <c r="AO54" i="10"/>
  <c r="L56" i="10"/>
  <c r="AO56" i="10"/>
  <c r="L58" i="10"/>
  <c r="AO58" i="10"/>
  <c r="L60" i="10"/>
  <c r="AO60" i="10"/>
  <c r="L62" i="10"/>
  <c r="AO62" i="10"/>
  <c r="L64" i="10"/>
  <c r="AO64" i="10"/>
  <c r="L66" i="10"/>
  <c r="AO66" i="10"/>
  <c r="L49" i="10"/>
  <c r="AO49" i="10"/>
  <c r="L53" i="10"/>
  <c r="AO53" i="10"/>
  <c r="L57" i="10"/>
  <c r="AO57" i="10"/>
  <c r="L61" i="10"/>
  <c r="AO61" i="10"/>
  <c r="L65" i="10"/>
  <c r="AO65" i="10"/>
  <c r="L55" i="10"/>
  <c r="AO55" i="10"/>
  <c r="L63" i="10"/>
  <c r="AO63" i="10"/>
  <c r="L51" i="10"/>
  <c r="AO51" i="10"/>
  <c r="L59" i="10"/>
  <c r="AO59" i="10"/>
  <c r="F67" i="10"/>
  <c r="AI67" i="10"/>
  <c r="I45" i="10"/>
  <c r="AL45" i="10"/>
  <c r="F52" i="14"/>
  <c r="AI52" i="14"/>
  <c r="H65" i="16"/>
  <c r="AK65" i="16"/>
  <c r="H57" i="16"/>
  <c r="AK57" i="16"/>
  <c r="H49" i="16"/>
  <c r="AK49" i="16"/>
  <c r="I65" i="16"/>
  <c r="X65" i="16"/>
  <c r="I49" i="16"/>
  <c r="X49" i="16"/>
  <c r="AL65" i="16"/>
  <c r="F60" i="16"/>
  <c r="AI60" i="16"/>
  <c r="F52" i="16"/>
  <c r="AI52" i="16"/>
  <c r="AL49" i="16"/>
  <c r="Y64" i="18"/>
  <c r="H59" i="18"/>
  <c r="AK59" i="18"/>
  <c r="AA66" i="18"/>
  <c r="G61" i="18"/>
  <c r="AJ61" i="18"/>
  <c r="AA58" i="18"/>
  <c r="Z60" i="18"/>
  <c r="H62" i="24"/>
  <c r="AK62" i="24"/>
  <c r="AB59" i="24"/>
  <c r="H54" i="24"/>
  <c r="AK54" i="24"/>
  <c r="AA66" i="24"/>
  <c r="AA62" i="24"/>
  <c r="AA58" i="24"/>
  <c r="AA54" i="24"/>
  <c r="AC67" i="24"/>
  <c r="X67" i="24"/>
  <c r="Z64" i="24"/>
  <c r="I64" i="24"/>
  <c r="F59" i="24"/>
  <c r="AI59" i="24"/>
  <c r="Z56" i="24"/>
  <c r="I67" i="26"/>
  <c r="Y67" i="26"/>
  <c r="AL67" i="26"/>
  <c r="AB67" i="26"/>
  <c r="G62" i="26"/>
  <c r="AJ62" i="26"/>
  <c r="G54" i="26"/>
  <c r="AJ54" i="26"/>
  <c r="I51" i="26"/>
  <c r="AL51" i="26"/>
  <c r="N66" i="11"/>
  <c r="AQ66" i="11"/>
  <c r="L66" i="11"/>
  <c r="AO66" i="11"/>
  <c r="AF67" i="12"/>
  <c r="AE67" i="12"/>
  <c r="AF59" i="12"/>
  <c r="AE59" i="12"/>
  <c r="AF51" i="12"/>
  <c r="AE51" i="12"/>
  <c r="AF43" i="12"/>
  <c r="AE43" i="12"/>
  <c r="AF35" i="12"/>
  <c r="AE35" i="12"/>
  <c r="AF27" i="12"/>
  <c r="AE27" i="12"/>
  <c r="AF19" i="12"/>
  <c r="AE19" i="12"/>
  <c r="AD50" i="17"/>
  <c r="AF50" i="17"/>
  <c r="Z50" i="17"/>
  <c r="AD58" i="17"/>
  <c r="AF58" i="17"/>
  <c r="AA53" i="17"/>
  <c r="H64" i="15"/>
  <c r="AK64" i="15"/>
  <c r="G62" i="15"/>
  <c r="AJ62" i="15"/>
  <c r="F60" i="15"/>
  <c r="AI60" i="15"/>
  <c r="I55" i="15"/>
  <c r="AL55" i="15"/>
  <c r="Y67" i="20"/>
  <c r="AB67" i="20"/>
  <c r="AD66" i="20"/>
  <c r="AE66" i="20"/>
  <c r="F66" i="20"/>
  <c r="AI66" i="20"/>
  <c r="I61" i="20"/>
  <c r="AL61" i="20"/>
  <c r="Z61" i="20"/>
  <c r="AA58" i="20"/>
  <c r="Z56" i="20"/>
  <c r="H54" i="20"/>
  <c r="AK54" i="20"/>
  <c r="AA66" i="21"/>
  <c r="H62" i="21"/>
  <c r="AK62" i="21"/>
  <c r="G60" i="21"/>
  <c r="AJ60" i="21"/>
  <c r="AE58" i="21"/>
  <c r="AD58" i="21"/>
  <c r="F58" i="21"/>
  <c r="AI58" i="21"/>
  <c r="AF55" i="21"/>
  <c r="AE55" i="21"/>
  <c r="AA55" i="21"/>
  <c r="Z53" i="21"/>
  <c r="AB52" i="21"/>
  <c r="AA50" i="21"/>
  <c r="X67" i="22"/>
  <c r="O67" i="22"/>
  <c r="AR67" i="22"/>
  <c r="W67" i="22"/>
  <c r="I65" i="22"/>
  <c r="Z65" i="22"/>
  <c r="AB64" i="22"/>
  <c r="AA62" i="22"/>
  <c r="H58" i="22"/>
  <c r="AK58" i="22"/>
  <c r="G56" i="22"/>
  <c r="AJ56" i="22"/>
  <c r="AE54" i="22"/>
  <c r="AD54" i="22"/>
  <c r="F54" i="22"/>
  <c r="AI54" i="22"/>
  <c r="AF51" i="22"/>
  <c r="AE51" i="22"/>
  <c r="AA51" i="22"/>
  <c r="I49" i="23"/>
  <c r="Z49" i="23"/>
  <c r="AB67" i="23"/>
  <c r="AE66" i="23"/>
  <c r="AD66" i="23"/>
  <c r="F66" i="23"/>
  <c r="AI66" i="23"/>
  <c r="AF63" i="23"/>
  <c r="AE63" i="23"/>
  <c r="AA63" i="23"/>
  <c r="Z61" i="23"/>
  <c r="AB60" i="23"/>
  <c r="H54" i="23"/>
  <c r="AK54" i="23"/>
  <c r="G52" i="23"/>
  <c r="AJ52" i="23"/>
  <c r="AE50" i="23"/>
  <c r="AD50" i="23"/>
  <c r="F50" i="23"/>
  <c r="AI50" i="23"/>
  <c r="AA67" i="25"/>
  <c r="AB65" i="25"/>
  <c r="I65" i="25"/>
  <c r="AL65" i="25"/>
  <c r="W65" i="25"/>
  <c r="Z65" i="25"/>
  <c r="AB61" i="25"/>
  <c r="I61" i="25"/>
  <c r="AL61" i="25"/>
  <c r="W61" i="25"/>
  <c r="Z61" i="25"/>
  <c r="I66" i="1"/>
  <c r="AL66" i="1"/>
  <c r="I62" i="1"/>
  <c r="I58" i="1"/>
  <c r="I54" i="1"/>
  <c r="AL54" i="1"/>
  <c r="I50" i="1"/>
  <c r="AL50" i="1"/>
  <c r="I46" i="1"/>
  <c r="AL46" i="1"/>
  <c r="I42" i="1"/>
  <c r="AL42" i="1"/>
  <c r="AL38" i="1"/>
  <c r="I34" i="1"/>
  <c r="AL34" i="1"/>
  <c r="I30" i="1"/>
  <c r="AL30" i="1"/>
  <c r="I26" i="1"/>
  <c r="AL26" i="1"/>
  <c r="AL22" i="1"/>
  <c r="I18" i="1"/>
  <c r="AL18" i="1"/>
  <c r="I14" i="1"/>
  <c r="AL14" i="1"/>
  <c r="I10" i="1"/>
  <c r="I6" i="10"/>
  <c r="AL6" i="10"/>
  <c r="I11" i="10"/>
  <c r="AL11" i="10"/>
  <c r="I14" i="10"/>
  <c r="AL14" i="10"/>
  <c r="I19" i="10"/>
  <c r="AL19" i="10"/>
  <c r="I22" i="10"/>
  <c r="AL22" i="10"/>
  <c r="I27" i="10"/>
  <c r="AL27" i="10"/>
  <c r="I30" i="10"/>
  <c r="AL30" i="10"/>
  <c r="I35" i="10"/>
  <c r="AL35" i="10"/>
  <c r="I38" i="10"/>
  <c r="I43" i="10"/>
  <c r="AL43" i="10"/>
  <c r="I46" i="10"/>
  <c r="AL46" i="10"/>
  <c r="G49" i="10"/>
  <c r="AJ49" i="10"/>
  <c r="G65" i="10"/>
  <c r="AJ65" i="10"/>
  <c r="H67" i="10"/>
  <c r="AK67" i="10"/>
  <c r="N66" i="10"/>
  <c r="AQ66" i="10"/>
  <c r="N62" i="10"/>
  <c r="AQ62" i="10"/>
  <c r="N58" i="10"/>
  <c r="AQ58" i="10"/>
  <c r="N54" i="10"/>
  <c r="AQ54" i="10"/>
  <c r="N50" i="10"/>
  <c r="AQ50" i="10"/>
  <c r="N65" i="10"/>
  <c r="AQ65" i="10"/>
  <c r="N61" i="10"/>
  <c r="AQ61" i="10"/>
  <c r="N57" i="10"/>
  <c r="AQ57" i="10"/>
  <c r="N53" i="10"/>
  <c r="AQ53" i="10"/>
  <c r="N49" i="10"/>
  <c r="AQ49" i="10"/>
  <c r="I28" i="3"/>
  <c r="AL28" i="3"/>
  <c r="AL32" i="3"/>
  <c r="I36" i="3"/>
  <c r="AL36" i="3"/>
  <c r="I40" i="3"/>
  <c r="I44" i="3"/>
  <c r="AL44" i="3"/>
  <c r="AL48" i="3"/>
  <c r="I52" i="3"/>
  <c r="AL52" i="3"/>
  <c r="I56" i="3"/>
  <c r="I60" i="3"/>
  <c r="AL60" i="3"/>
  <c r="AL64" i="3"/>
  <c r="G50" i="5"/>
  <c r="AJ50" i="5"/>
  <c r="H52" i="5"/>
  <c r="AK52" i="5"/>
  <c r="F64" i="5"/>
  <c r="AI64" i="5"/>
  <c r="G66" i="5"/>
  <c r="AJ66" i="5"/>
  <c r="I67" i="5"/>
  <c r="AL67" i="5"/>
  <c r="I26" i="7"/>
  <c r="AL26" i="7"/>
  <c r="I30" i="7"/>
  <c r="AL30" i="7"/>
  <c r="I34" i="7"/>
  <c r="AL34" i="7"/>
  <c r="I38" i="7"/>
  <c r="AL38" i="7"/>
  <c r="I42" i="7"/>
  <c r="AL42" i="7"/>
  <c r="I46" i="7"/>
  <c r="AL46" i="7"/>
  <c r="F53" i="7"/>
  <c r="AI53" i="7"/>
  <c r="F54" i="7"/>
  <c r="AI54" i="7"/>
  <c r="H57" i="14"/>
  <c r="AK57" i="14"/>
  <c r="Z57" i="19"/>
  <c r="H64" i="19"/>
  <c r="AK64" i="19"/>
  <c r="AA62" i="13"/>
  <c r="AA58" i="13"/>
  <c r="AA54" i="13"/>
  <c r="I65" i="13"/>
  <c r="AL65" i="13"/>
  <c r="AB62" i="16"/>
  <c r="AA65" i="16"/>
  <c r="AA59" i="16"/>
  <c r="AA49" i="16"/>
  <c r="H59" i="16"/>
  <c r="AK59" i="16"/>
  <c r="H51" i="16"/>
  <c r="AK51" i="16"/>
  <c r="F62" i="16"/>
  <c r="AI62" i="16"/>
  <c r="F54" i="16"/>
  <c r="AI54" i="16"/>
  <c r="H61" i="18"/>
  <c r="AK61" i="18"/>
  <c r="W65" i="18"/>
  <c r="Z65" i="18"/>
  <c r="I62" i="18"/>
  <c r="F57" i="18"/>
  <c r="AI57" i="18"/>
  <c r="AF64" i="18"/>
  <c r="AE64" i="18"/>
  <c r="AF60" i="18"/>
  <c r="AE60" i="18"/>
  <c r="AA56" i="24"/>
  <c r="K67" i="24"/>
  <c r="AN67" i="24"/>
  <c r="Y67" i="24"/>
  <c r="Y64" i="24"/>
  <c r="H56" i="24"/>
  <c r="F61" i="24"/>
  <c r="AI61" i="24"/>
  <c r="F53" i="24"/>
  <c r="AI53" i="24"/>
  <c r="G64" i="26"/>
  <c r="AJ64" i="26"/>
  <c r="AA61" i="26"/>
  <c r="G56" i="26"/>
  <c r="AJ56" i="26"/>
  <c r="AD59" i="12"/>
  <c r="AD43" i="12"/>
  <c r="AD27" i="12"/>
  <c r="AF61" i="12"/>
  <c r="AD61" i="12"/>
  <c r="AF53" i="12"/>
  <c r="AD53" i="12"/>
  <c r="AF45" i="12"/>
  <c r="AD45" i="12"/>
  <c r="AF37" i="12"/>
  <c r="AD37" i="12"/>
  <c r="AF29" i="12"/>
  <c r="AD29" i="12"/>
  <c r="AF21" i="12"/>
  <c r="AD21" i="12"/>
  <c r="AE61" i="24"/>
  <c r="AD61" i="24"/>
  <c r="AF61" i="24"/>
  <c r="AE53" i="24"/>
  <c r="AD53" i="24"/>
  <c r="AF53" i="24"/>
  <c r="I67" i="17"/>
  <c r="AL67" i="17"/>
  <c r="H61" i="17"/>
  <c r="AK61" i="17"/>
  <c r="G59" i="17"/>
  <c r="AJ59" i="17"/>
  <c r="F57" i="17"/>
  <c r="AI57" i="17"/>
  <c r="AD54" i="17"/>
  <c r="AF54" i="17"/>
  <c r="H60" i="15"/>
  <c r="AK60" i="15"/>
  <c r="G58" i="15"/>
  <c r="AJ58" i="15"/>
  <c r="I57" i="15"/>
  <c r="AL57" i="15"/>
  <c r="F56" i="15"/>
  <c r="AI56" i="15"/>
  <c r="AE66" i="19"/>
  <c r="AD66" i="19"/>
  <c r="AE58" i="19"/>
  <c r="AD58" i="19"/>
  <c r="AE50" i="19"/>
  <c r="AD50" i="19"/>
  <c r="H66" i="20"/>
  <c r="AK66" i="20"/>
  <c r="G64" i="20"/>
  <c r="AJ64" i="20"/>
  <c r="I63" i="20"/>
  <c r="AL63" i="20"/>
  <c r="AD62" i="20"/>
  <c r="AE62" i="20"/>
  <c r="F62" i="20"/>
  <c r="AI62" i="20"/>
  <c r="AA54" i="20"/>
  <c r="AB64" i="21"/>
  <c r="H58" i="21"/>
  <c r="AK58" i="21"/>
  <c r="G56" i="21"/>
  <c r="AJ56" i="21"/>
  <c r="I55" i="21"/>
  <c r="AL55" i="21"/>
  <c r="AE54" i="21"/>
  <c r="AD54" i="21"/>
  <c r="F54" i="21"/>
  <c r="AI54" i="21"/>
  <c r="AF51" i="21"/>
  <c r="AE51" i="21"/>
  <c r="AB67" i="22"/>
  <c r="AE66" i="22"/>
  <c r="AD66" i="22"/>
  <c r="F66" i="22"/>
  <c r="AI66" i="22"/>
  <c r="AF63" i="22"/>
  <c r="AE63" i="22"/>
  <c r="AB60" i="22"/>
  <c r="H54" i="22"/>
  <c r="AK54" i="22"/>
  <c r="G52" i="22"/>
  <c r="I51" i="22"/>
  <c r="AE50" i="22"/>
  <c r="AD50" i="22"/>
  <c r="F50" i="22"/>
  <c r="H66" i="23"/>
  <c r="AK66" i="23"/>
  <c r="G64" i="23"/>
  <c r="AJ64" i="23"/>
  <c r="I63" i="23"/>
  <c r="AL63" i="23"/>
  <c r="AE62" i="23"/>
  <c r="AD62" i="23"/>
  <c r="F62" i="23"/>
  <c r="AI62" i="23"/>
  <c r="AF59" i="23"/>
  <c r="AE59" i="23"/>
  <c r="AB56" i="23"/>
  <c r="H50" i="23"/>
  <c r="AK50" i="23"/>
  <c r="F58" i="25"/>
  <c r="AI58" i="25"/>
  <c r="I67" i="25"/>
  <c r="AL67" i="25"/>
  <c r="G61" i="10"/>
  <c r="AJ61" i="10"/>
  <c r="N63" i="10"/>
  <c r="AQ63" i="10"/>
  <c r="N64" i="10"/>
  <c r="AQ64" i="10"/>
  <c r="I27" i="3"/>
  <c r="AL27" i="3"/>
  <c r="I31" i="3"/>
  <c r="AL31" i="3"/>
  <c r="I35" i="3"/>
  <c r="AL35" i="3"/>
  <c r="I39" i="3"/>
  <c r="AL39" i="3"/>
  <c r="I43" i="3"/>
  <c r="AL43" i="3"/>
  <c r="I47" i="3"/>
  <c r="AL47" i="3"/>
  <c r="I51" i="3"/>
  <c r="AL51" i="3"/>
  <c r="I55" i="3"/>
  <c r="AL55" i="3"/>
  <c r="I59" i="3"/>
  <c r="AL59" i="3"/>
  <c r="I63" i="3"/>
  <c r="AL63" i="3"/>
  <c r="I67" i="3"/>
  <c r="AL67" i="3"/>
  <c r="AP44" i="4"/>
  <c r="AP45" i="4"/>
  <c r="AP46" i="4"/>
  <c r="AP47" i="4"/>
  <c r="AP48" i="4"/>
  <c r="I14" i="5"/>
  <c r="AL14" i="5"/>
  <c r="I15" i="5"/>
  <c r="AL15" i="5"/>
  <c r="I16" i="5"/>
  <c r="AL16" i="5"/>
  <c r="I17" i="5"/>
  <c r="AL17" i="5"/>
  <c r="I18" i="5"/>
  <c r="AL18" i="5"/>
  <c r="I19" i="5"/>
  <c r="AL19" i="5"/>
  <c r="I20" i="5"/>
  <c r="AL20" i="5"/>
  <c r="I21" i="5"/>
  <c r="AL21" i="5"/>
  <c r="I22" i="5"/>
  <c r="AL22" i="5"/>
  <c r="I23" i="5"/>
  <c r="AL23" i="5"/>
  <c r="I24" i="5"/>
  <c r="AL24" i="5"/>
  <c r="I25" i="5"/>
  <c r="AL25" i="5"/>
  <c r="I26" i="5"/>
  <c r="AL26" i="5"/>
  <c r="I27" i="5"/>
  <c r="AL27" i="5"/>
  <c r="I28" i="5"/>
  <c r="AL28" i="5"/>
  <c r="I29" i="5"/>
  <c r="AL29" i="5"/>
  <c r="I30" i="5"/>
  <c r="AL30" i="5"/>
  <c r="I31" i="5"/>
  <c r="AL31" i="5"/>
  <c r="I32" i="5"/>
  <c r="AL32" i="5"/>
  <c r="I33" i="5"/>
  <c r="AL33" i="5"/>
  <c r="I34" i="5"/>
  <c r="AL34" i="5"/>
  <c r="I35" i="5"/>
  <c r="AL35" i="5"/>
  <c r="I36" i="5"/>
  <c r="AL36" i="5"/>
  <c r="I37" i="5"/>
  <c r="AL37" i="5"/>
  <c r="I38" i="5"/>
  <c r="AL38" i="5"/>
  <c r="I39" i="5"/>
  <c r="AL39" i="5"/>
  <c r="I40" i="5"/>
  <c r="AL40" i="5"/>
  <c r="I41" i="5"/>
  <c r="AL41" i="5"/>
  <c r="I42" i="5"/>
  <c r="AL42" i="5"/>
  <c r="I43" i="5"/>
  <c r="AL43" i="5"/>
  <c r="I44" i="5"/>
  <c r="AL44" i="5"/>
  <c r="I45" i="5"/>
  <c r="AL45" i="5"/>
  <c r="I46" i="5"/>
  <c r="AL46" i="5"/>
  <c r="I47" i="5"/>
  <c r="AL47" i="5"/>
  <c r="I48" i="5"/>
  <c r="AL48" i="5"/>
  <c r="F60" i="5"/>
  <c r="AI60" i="5"/>
  <c r="G62" i="5"/>
  <c r="AJ62" i="5"/>
  <c r="H64" i="5"/>
  <c r="AK64" i="5"/>
  <c r="M39" i="6"/>
  <c r="AP39" i="6"/>
  <c r="F57" i="7"/>
  <c r="AI57" i="7"/>
  <c r="I58" i="7"/>
  <c r="AL58" i="7"/>
  <c r="X67" i="14"/>
  <c r="F60" i="14"/>
  <c r="AI60" i="14"/>
  <c r="G56" i="14"/>
  <c r="I51" i="14"/>
  <c r="AL51" i="14"/>
  <c r="H52" i="19"/>
  <c r="AK52" i="19"/>
  <c r="F60" i="19"/>
  <c r="AI60" i="19"/>
  <c r="Z61" i="19"/>
  <c r="F39" i="6"/>
  <c r="AI39" i="6"/>
  <c r="I27" i="7"/>
  <c r="AL27" i="7"/>
  <c r="I31" i="7"/>
  <c r="AL31" i="7"/>
  <c r="I35" i="7"/>
  <c r="AL35" i="7"/>
  <c r="I39" i="7"/>
  <c r="AL39" i="7"/>
  <c r="I43" i="7"/>
  <c r="AL43" i="7"/>
  <c r="I67" i="7"/>
  <c r="AL67" i="7"/>
  <c r="AB51" i="19"/>
  <c r="Z54" i="19"/>
  <c r="H59" i="19"/>
  <c r="AK59" i="19"/>
  <c r="Z62" i="19"/>
  <c r="Z66" i="13"/>
  <c r="I50" i="3"/>
  <c r="AL50" i="3"/>
  <c r="I54" i="3"/>
  <c r="AL54" i="3"/>
  <c r="I58" i="3"/>
  <c r="AL58" i="3"/>
  <c r="I62" i="3"/>
  <c r="AL62" i="3"/>
  <c r="I66" i="3"/>
  <c r="AL66" i="3"/>
  <c r="I25" i="7"/>
  <c r="AL25" i="7"/>
  <c r="I29" i="7"/>
  <c r="AL29" i="7"/>
  <c r="I33" i="7"/>
  <c r="AL33" i="7"/>
  <c r="I52" i="7"/>
  <c r="AL52" i="7"/>
  <c r="I63" i="14"/>
  <c r="AL63" i="14"/>
  <c r="I50" i="19"/>
  <c r="AL50" i="19"/>
  <c r="Z50" i="19"/>
  <c r="H55" i="19"/>
  <c r="AK55" i="19"/>
  <c r="Z58" i="19"/>
  <c r="H63" i="19"/>
  <c r="AK63" i="19"/>
  <c r="I66" i="19"/>
  <c r="AL66" i="19"/>
  <c r="Z66" i="19"/>
  <c r="H49" i="5"/>
  <c r="AK49" i="5"/>
  <c r="F49" i="5"/>
  <c r="AI49" i="5"/>
  <c r="G51" i="5"/>
  <c r="AJ51" i="5"/>
  <c r="H53" i="5"/>
  <c r="AK53" i="5"/>
  <c r="F53" i="5"/>
  <c r="AI53" i="5"/>
  <c r="G55" i="5"/>
  <c r="AJ55" i="5"/>
  <c r="H57" i="5"/>
  <c r="AK57" i="5"/>
  <c r="F57" i="5"/>
  <c r="AI57" i="5"/>
  <c r="G59" i="5"/>
  <c r="H61" i="5"/>
  <c r="AK61" i="5"/>
  <c r="G63" i="5"/>
  <c r="AJ63" i="5"/>
  <c r="H65" i="5"/>
  <c r="AK65" i="5"/>
  <c r="F65" i="5"/>
  <c r="AI65" i="5"/>
  <c r="I37" i="7"/>
  <c r="AL37" i="7"/>
  <c r="I41" i="7"/>
  <c r="AL41" i="7"/>
  <c r="I45" i="7"/>
  <c r="AL45" i="7"/>
  <c r="G56" i="7"/>
  <c r="AJ56" i="7"/>
  <c r="G60" i="7"/>
  <c r="AJ60" i="7"/>
  <c r="G64" i="7"/>
  <c r="AJ64" i="7"/>
  <c r="Y59" i="14"/>
  <c r="Y51" i="14"/>
  <c r="G63" i="19"/>
  <c r="I63" i="19"/>
  <c r="AL63" i="19"/>
  <c r="AA57" i="24"/>
  <c r="AB66" i="26"/>
  <c r="AB58" i="26"/>
  <c r="W65" i="26"/>
  <c r="W57" i="26"/>
  <c r="W49" i="26"/>
  <c r="I67" i="1"/>
  <c r="AL67" i="1"/>
  <c r="I65" i="1"/>
  <c r="AL65" i="1"/>
  <c r="I64" i="1"/>
  <c r="AL64" i="1"/>
  <c r="I63" i="1"/>
  <c r="AL63" i="1"/>
  <c r="I60" i="1"/>
  <c r="AL60" i="1"/>
  <c r="AL59" i="1"/>
  <c r="I57" i="1"/>
  <c r="I56" i="1"/>
  <c r="AL56" i="1"/>
  <c r="I55" i="1"/>
  <c r="AL55" i="1"/>
  <c r="I52" i="1"/>
  <c r="AL52" i="1"/>
  <c r="I51" i="1"/>
  <c r="AL51" i="1"/>
  <c r="I49" i="1"/>
  <c r="AL49" i="1"/>
  <c r="I48" i="1"/>
  <c r="AL48" i="1"/>
  <c r="I47" i="1"/>
  <c r="AL47" i="1"/>
  <c r="I44" i="1"/>
  <c r="AL44" i="1"/>
  <c r="I43" i="1"/>
  <c r="AL43" i="1"/>
  <c r="I41" i="1"/>
  <c r="AL41" i="1"/>
  <c r="I40" i="1"/>
  <c r="AL40" i="1"/>
  <c r="I39" i="1"/>
  <c r="AL39" i="1"/>
  <c r="I36" i="1"/>
  <c r="AL36" i="1"/>
  <c r="I35" i="1"/>
  <c r="AL35" i="1"/>
  <c r="I33" i="1"/>
  <c r="AL33" i="1"/>
  <c r="I32" i="1"/>
  <c r="AL32" i="1"/>
  <c r="I31" i="1"/>
  <c r="AL31" i="1"/>
  <c r="I28" i="1"/>
  <c r="AL28" i="1"/>
  <c r="I27" i="1"/>
  <c r="AL27" i="1"/>
  <c r="I25" i="1"/>
  <c r="AL25" i="1"/>
  <c r="I24" i="1"/>
  <c r="AL24" i="1"/>
  <c r="I23" i="1"/>
  <c r="AL23" i="1"/>
  <c r="I20" i="1"/>
  <c r="AL20" i="1"/>
  <c r="I19" i="1"/>
  <c r="AL19" i="1"/>
  <c r="I17" i="1"/>
  <c r="AL17" i="1"/>
  <c r="I16" i="1"/>
  <c r="AL16" i="1"/>
  <c r="I15" i="1"/>
  <c r="AL15" i="1"/>
  <c r="I12" i="1"/>
  <c r="AL12" i="1"/>
  <c r="I11" i="1"/>
  <c r="AL11" i="1"/>
  <c r="I9" i="1"/>
  <c r="AL9" i="1"/>
  <c r="I8" i="1"/>
  <c r="AL8" i="1"/>
  <c r="M52" i="10"/>
  <c r="AP52" i="10"/>
  <c r="M56" i="10"/>
  <c r="AP56" i="10"/>
  <c r="M60" i="10"/>
  <c r="AP60" i="10"/>
  <c r="I8" i="3"/>
  <c r="AL8" i="3"/>
  <c r="I9" i="3"/>
  <c r="AL9" i="3"/>
  <c r="I10" i="3"/>
  <c r="AL10" i="3"/>
  <c r="I11" i="3"/>
  <c r="AL11" i="3"/>
  <c r="I12" i="3"/>
  <c r="I13" i="3"/>
  <c r="AL13" i="3"/>
  <c r="I14" i="3"/>
  <c r="AL14" i="3"/>
  <c r="I15" i="3"/>
  <c r="AL15" i="3"/>
  <c r="I16" i="3"/>
  <c r="AL16" i="3"/>
  <c r="I17" i="3"/>
  <c r="AL17" i="3"/>
  <c r="I18" i="3"/>
  <c r="AL18" i="3"/>
  <c r="I19" i="3"/>
  <c r="AL19" i="3"/>
  <c r="I20" i="3"/>
  <c r="I21" i="3"/>
  <c r="AL21" i="3"/>
  <c r="I22" i="3"/>
  <c r="AL22" i="3"/>
  <c r="I23" i="3"/>
  <c r="AL23" i="3"/>
  <c r="I24" i="3"/>
  <c r="AL24" i="3"/>
  <c r="I25" i="3"/>
  <c r="AL25" i="3"/>
  <c r="I36" i="7"/>
  <c r="AL36" i="7"/>
  <c r="I40" i="7"/>
  <c r="AL40" i="7"/>
  <c r="I44" i="7"/>
  <c r="AL44" i="7"/>
  <c r="I48" i="7"/>
  <c r="AL48" i="7"/>
  <c r="L65" i="12"/>
  <c r="AO65" i="12"/>
  <c r="I62" i="14"/>
  <c r="AL62" i="14"/>
  <c r="AL58" i="14"/>
  <c r="I54" i="14"/>
  <c r="I50" i="14"/>
  <c r="H66" i="13"/>
  <c r="AK66" i="13"/>
  <c r="G49" i="7"/>
  <c r="AJ49" i="7"/>
  <c r="H51" i="7"/>
  <c r="AK51" i="7"/>
  <c r="F51" i="7"/>
  <c r="AI51" i="7"/>
  <c r="G53" i="7"/>
  <c r="AJ53" i="7"/>
  <c r="H55" i="7"/>
  <c r="AK55" i="7"/>
  <c r="F55" i="7"/>
  <c r="AI55" i="7"/>
  <c r="G57" i="7"/>
  <c r="AJ57" i="7"/>
  <c r="H59" i="7"/>
  <c r="AK59" i="7"/>
  <c r="F59" i="7"/>
  <c r="AI59" i="7"/>
  <c r="G61" i="7"/>
  <c r="AJ61" i="7"/>
  <c r="H63" i="7"/>
  <c r="AK63" i="7"/>
  <c r="F63" i="7"/>
  <c r="AI63" i="7"/>
  <c r="G65" i="7"/>
  <c r="AJ65" i="7"/>
  <c r="G49" i="19"/>
  <c r="AJ49" i="19"/>
  <c r="G51" i="19"/>
  <c r="AJ51" i="19"/>
  <c r="G53" i="19"/>
  <c r="AJ53" i="19"/>
  <c r="G54" i="19"/>
  <c r="AJ54" i="19"/>
  <c r="G55" i="19"/>
  <c r="AJ55" i="19"/>
  <c r="G56" i="19"/>
  <c r="AJ56" i="19"/>
  <c r="G57" i="19"/>
  <c r="AJ57" i="19"/>
  <c r="G58" i="19"/>
  <c r="AJ58" i="19"/>
  <c r="G59" i="19"/>
  <c r="AJ59" i="19"/>
  <c r="G60" i="19"/>
  <c r="AJ60" i="19"/>
  <c r="G61" i="19"/>
  <c r="G62" i="19"/>
  <c r="AJ62" i="19"/>
  <c r="AJ63" i="19"/>
  <c r="G64" i="19"/>
  <c r="AJ64" i="19"/>
  <c r="G65" i="19"/>
  <c r="AJ65" i="19"/>
  <c r="W61" i="21"/>
  <c r="AL61" i="21"/>
  <c r="X66" i="17"/>
  <c r="AL66" i="17"/>
  <c r="AL63" i="25"/>
  <c r="Y63" i="25"/>
  <c r="I63" i="18"/>
  <c r="X63" i="18"/>
  <c r="Y59" i="25"/>
  <c r="AL59" i="25"/>
  <c r="Y61" i="23"/>
  <c r="AL61" i="23"/>
  <c r="V26" i="8"/>
  <c r="AL26" i="8"/>
  <c r="I67" i="13"/>
  <c r="W67" i="13"/>
  <c r="I61" i="19"/>
  <c r="AL61" i="19"/>
  <c r="AJ61" i="19"/>
  <c r="O62" i="18"/>
  <c r="AR62" i="18"/>
  <c r="AL62" i="18"/>
  <c r="I57" i="19"/>
  <c r="X63" i="23"/>
  <c r="Y49" i="23"/>
  <c r="AL49" i="23"/>
  <c r="Y65" i="22"/>
  <c r="AL65" i="22"/>
  <c r="Y42" i="9"/>
  <c r="AL42" i="9"/>
  <c r="Y66" i="9"/>
  <c r="AL66" i="9"/>
  <c r="I65" i="19"/>
  <c r="O67" i="18"/>
  <c r="AR67" i="18"/>
  <c r="AL67" i="18"/>
  <c r="Y57" i="22"/>
  <c r="AL57" i="22"/>
  <c r="X64" i="9"/>
  <c r="AI60" i="7"/>
  <c r="Z60" i="7"/>
  <c r="AJ60" i="5"/>
  <c r="AA60" i="5"/>
  <c r="AK56" i="20"/>
  <c r="AB56" i="20"/>
  <c r="AI58" i="15"/>
  <c r="Z58" i="15"/>
  <c r="Z63" i="17"/>
  <c r="AI63" i="17"/>
  <c r="AK59" i="22"/>
  <c r="AB59" i="22"/>
  <c r="X54" i="14"/>
  <c r="AL54" i="14"/>
  <c r="Y20" i="3"/>
  <c r="AL20" i="3"/>
  <c r="Y12" i="3"/>
  <c r="AL12" i="3"/>
  <c r="I56" i="14"/>
  <c r="AL56" i="14"/>
  <c r="AJ56" i="14"/>
  <c r="I63" i="17"/>
  <c r="AL63" i="17"/>
  <c r="I58" i="24"/>
  <c r="K58" i="24"/>
  <c r="AN58" i="24"/>
  <c r="Y10" i="1"/>
  <c r="AL10" i="1"/>
  <c r="X58" i="1"/>
  <c r="AL58" i="1"/>
  <c r="I56" i="17"/>
  <c r="Y65" i="17"/>
  <c r="I59" i="26"/>
  <c r="AL59" i="26"/>
  <c r="G66" i="10"/>
  <c r="AJ66" i="10"/>
  <c r="O60" i="18"/>
  <c r="AR60" i="18"/>
  <c r="AL60" i="18"/>
  <c r="AA60" i="16"/>
  <c r="Y23" i="9"/>
  <c r="AL23" i="9"/>
  <c r="Y39" i="9"/>
  <c r="AL39" i="9"/>
  <c r="Y55" i="9"/>
  <c r="AL55" i="9"/>
  <c r="W26" i="9"/>
  <c r="I57" i="13"/>
  <c r="X57" i="13"/>
  <c r="X28" i="7"/>
  <c r="AL28" i="7"/>
  <c r="O65" i="18"/>
  <c r="AR65" i="18"/>
  <c r="AL65" i="18"/>
  <c r="X32" i="9"/>
  <c r="Y58" i="9"/>
  <c r="Y62" i="25"/>
  <c r="X59" i="21"/>
  <c r="AL59" i="21"/>
  <c r="X49" i="15"/>
  <c r="Y20" i="9"/>
  <c r="AC44" i="9"/>
  <c r="I64" i="8"/>
  <c r="AL64" i="8"/>
  <c r="X51" i="23"/>
  <c r="AL51" i="23"/>
  <c r="AB52" i="17"/>
  <c r="AA63" i="26"/>
  <c r="Y62" i="18"/>
  <c r="W37" i="9"/>
  <c r="F33" i="8"/>
  <c r="AI33" i="8"/>
  <c r="F66" i="8"/>
  <c r="AI66" i="8"/>
  <c r="I31" i="8"/>
  <c r="AL31" i="8"/>
  <c r="AJ31" i="8"/>
  <c r="F39" i="8"/>
  <c r="I39" i="8"/>
  <c r="AL39" i="8"/>
  <c r="AJ39" i="8"/>
  <c r="W32" i="10"/>
  <c r="AA66" i="19"/>
  <c r="O64" i="18"/>
  <c r="AR64" i="18"/>
  <c r="AL64" i="18"/>
  <c r="Y8" i="3"/>
  <c r="Y60" i="3"/>
  <c r="K66" i="2"/>
  <c r="X15" i="10"/>
  <c r="AC63" i="13"/>
  <c r="O63" i="13"/>
  <c r="AR63" i="13"/>
  <c r="AK61" i="19"/>
  <c r="AB61" i="19"/>
  <c r="AK52" i="14"/>
  <c r="AB52" i="14"/>
  <c r="AI57" i="14"/>
  <c r="Z57" i="14"/>
  <c r="AJ65" i="14"/>
  <c r="AA65" i="14"/>
  <c r="AI58" i="7"/>
  <c r="Z58" i="7"/>
  <c r="AK53" i="7"/>
  <c r="AB53" i="7"/>
  <c r="AK63" i="5"/>
  <c r="AB63" i="5"/>
  <c r="AP59" i="10"/>
  <c r="G59" i="10"/>
  <c r="AJ53" i="22"/>
  <c r="AA53" i="22"/>
  <c r="AJ61" i="22"/>
  <c r="AA61" i="22"/>
  <c r="AK55" i="21"/>
  <c r="AB55" i="21"/>
  <c r="AK59" i="20"/>
  <c r="AB59" i="20"/>
  <c r="AJ51" i="15"/>
  <c r="AA51" i="15"/>
  <c r="Z51" i="17"/>
  <c r="AI51" i="17"/>
  <c r="AI54" i="17"/>
  <c r="Z54" i="17"/>
  <c r="AI58" i="17"/>
  <c r="Z58" i="17"/>
  <c r="AB50" i="17"/>
  <c r="AK50" i="17"/>
  <c r="AI53" i="26"/>
  <c r="Z53" i="26"/>
  <c r="AB50" i="26"/>
  <c r="AK50" i="26"/>
  <c r="AI66" i="24"/>
  <c r="Z66" i="24"/>
  <c r="AK65" i="18"/>
  <c r="AB65" i="18"/>
  <c r="AK60" i="16"/>
  <c r="AB60" i="16"/>
  <c r="K53" i="9"/>
  <c r="AN53" i="9"/>
  <c r="AL53" i="9"/>
  <c r="AC53" i="9"/>
  <c r="Y53" i="9"/>
  <c r="AI49" i="13"/>
  <c r="Z49" i="13"/>
  <c r="AI65" i="13"/>
  <c r="Z65" i="13"/>
  <c r="AJ56" i="13"/>
  <c r="AA56" i="13"/>
  <c r="AJ65" i="13"/>
  <c r="AA65" i="13"/>
  <c r="AK64" i="13"/>
  <c r="AB64" i="13"/>
  <c r="AJ42" i="8"/>
  <c r="Z42" i="8"/>
  <c r="AK50" i="14"/>
  <c r="AB50" i="14"/>
  <c r="AI54" i="14"/>
  <c r="Z54" i="14"/>
  <c r="AP55" i="10"/>
  <c r="G55" i="10"/>
  <c r="AL21" i="10"/>
  <c r="AC21" i="10"/>
  <c r="W21" i="10"/>
  <c r="X21" i="10"/>
  <c r="Y21" i="10"/>
  <c r="AK62" i="19"/>
  <c r="AB62" i="19"/>
  <c r="AI49" i="14"/>
  <c r="Z49" i="14"/>
  <c r="I55" i="23"/>
  <c r="AJ55" i="23"/>
  <c r="AJ65" i="22"/>
  <c r="AA65" i="22"/>
  <c r="AL67" i="20"/>
  <c r="K67" i="20"/>
  <c r="AN67" i="20"/>
  <c r="AI63" i="26"/>
  <c r="Z63" i="26"/>
  <c r="AJ63" i="24"/>
  <c r="AA63" i="24"/>
  <c r="AB66" i="24"/>
  <c r="AK66" i="24"/>
  <c r="AJ60" i="18"/>
  <c r="AA60" i="18"/>
  <c r="K49" i="9"/>
  <c r="AN49" i="9"/>
  <c r="AL49" i="9"/>
  <c r="W49" i="9"/>
  <c r="AJ58" i="8"/>
  <c r="Z58" i="8"/>
  <c r="AK33" i="8"/>
  <c r="AA33" i="8"/>
  <c r="AK65" i="8"/>
  <c r="AA65" i="8"/>
  <c r="X26" i="2"/>
  <c r="W26" i="2"/>
  <c r="AJ52" i="14"/>
  <c r="AA52" i="14"/>
  <c r="K61" i="9"/>
  <c r="AN61" i="9"/>
  <c r="AL61" i="9"/>
  <c r="Y61" i="9"/>
  <c r="AC61" i="9"/>
  <c r="AL8" i="10"/>
  <c r="Y8" i="10"/>
  <c r="AC8" i="10"/>
  <c r="AL16" i="10"/>
  <c r="AC16" i="10"/>
  <c r="Y16" i="10"/>
  <c r="AL40" i="10"/>
  <c r="Y40" i="10"/>
  <c r="AC40" i="10"/>
  <c r="AJ58" i="10"/>
  <c r="AA58" i="10"/>
  <c r="AJ51" i="10"/>
  <c r="AA51" i="10"/>
  <c r="AI64" i="23"/>
  <c r="Z64" i="23"/>
  <c r="AK54" i="17"/>
  <c r="AB54" i="17"/>
  <c r="Z51" i="13"/>
  <c r="AI51" i="13"/>
  <c r="I51" i="13"/>
  <c r="AK37" i="8"/>
  <c r="AA37" i="8"/>
  <c r="X6" i="2"/>
  <c r="W6" i="2"/>
  <c r="X14" i="2"/>
  <c r="W14" i="2"/>
  <c r="AL57" i="26"/>
  <c r="K57" i="26"/>
  <c r="AN57" i="26"/>
  <c r="AK61" i="24"/>
  <c r="AB61" i="24"/>
  <c r="AK25" i="8"/>
  <c r="AA25" i="8"/>
  <c r="AJ57" i="14"/>
  <c r="AA57" i="14"/>
  <c r="AK60" i="7"/>
  <c r="AB60" i="7"/>
  <c r="AI61" i="5"/>
  <c r="Z61" i="5"/>
  <c r="X40" i="10"/>
  <c r="X8" i="10"/>
  <c r="AJ63" i="17"/>
  <c r="AA63" i="17"/>
  <c r="AI56" i="19"/>
  <c r="Z56" i="19"/>
  <c r="AK55" i="14"/>
  <c r="AB55" i="14"/>
  <c r="I66" i="14"/>
  <c r="O66" i="14"/>
  <c r="AR66" i="14"/>
  <c r="W61" i="26"/>
  <c r="AB62" i="26"/>
  <c r="AA61" i="24"/>
  <c r="I55" i="14"/>
  <c r="Y55" i="14"/>
  <c r="W66" i="19"/>
  <c r="W50" i="19"/>
  <c r="W63" i="14"/>
  <c r="X58" i="14"/>
  <c r="X67" i="15"/>
  <c r="I58" i="17"/>
  <c r="AL58" i="17"/>
  <c r="I56" i="24"/>
  <c r="AK56" i="24"/>
  <c r="I66" i="24"/>
  <c r="W62" i="18"/>
  <c r="Y62" i="1"/>
  <c r="AL62" i="1"/>
  <c r="AA58" i="23"/>
  <c r="I53" i="21"/>
  <c r="AL53" i="21"/>
  <c r="X63" i="20"/>
  <c r="I53" i="20"/>
  <c r="AL53" i="20"/>
  <c r="I50" i="17"/>
  <c r="AL50" i="17"/>
  <c r="X51" i="26"/>
  <c r="AB64" i="18"/>
  <c r="I57" i="16"/>
  <c r="K57" i="16"/>
  <c r="AN57" i="16"/>
  <c r="I53" i="22"/>
  <c r="Y57" i="21"/>
  <c r="AL57" i="21"/>
  <c r="I53" i="26"/>
  <c r="K53" i="26"/>
  <c r="AN53" i="26"/>
  <c r="AB59" i="26"/>
  <c r="I55" i="16"/>
  <c r="AL55" i="16"/>
  <c r="AA64" i="16"/>
  <c r="X53" i="9"/>
  <c r="Y27" i="9"/>
  <c r="W42" i="9"/>
  <c r="Y14" i="9"/>
  <c r="I49" i="13"/>
  <c r="Y49" i="13"/>
  <c r="X13" i="1"/>
  <c r="AL13" i="1"/>
  <c r="X45" i="1"/>
  <c r="AL45" i="1"/>
  <c r="AB55" i="24"/>
  <c r="W22" i="9"/>
  <c r="X48" i="9"/>
  <c r="Y63" i="13"/>
  <c r="X29" i="3"/>
  <c r="X61" i="3"/>
  <c r="W59" i="14"/>
  <c r="AL59" i="14"/>
  <c r="AB60" i="25"/>
  <c r="I66" i="25"/>
  <c r="AA66" i="23"/>
  <c r="AB56" i="22"/>
  <c r="W20" i="9"/>
  <c r="W52" i="9"/>
  <c r="I53" i="19"/>
  <c r="O53" i="19"/>
  <c r="AR53" i="19"/>
  <c r="AA51" i="23"/>
  <c r="Y52" i="17"/>
  <c r="I63" i="26"/>
  <c r="Z66" i="18"/>
  <c r="X64" i="18"/>
  <c r="I50" i="13"/>
  <c r="AL50" i="13"/>
  <c r="Y14" i="2"/>
  <c r="W8" i="10"/>
  <c r="W40" i="10"/>
  <c r="Y63" i="1"/>
  <c r="Z57" i="22"/>
  <c r="AA54" i="21"/>
  <c r="O67" i="20"/>
  <c r="AR67" i="20"/>
  <c r="I51" i="17"/>
  <c r="AL51" i="17"/>
  <c r="I62" i="17"/>
  <c r="I63" i="24"/>
  <c r="K63" i="24"/>
  <c r="AN63" i="24"/>
  <c r="AB65" i="13"/>
  <c r="Y16" i="3"/>
  <c r="K14" i="2"/>
  <c r="Y46" i="1"/>
  <c r="Y14" i="1"/>
  <c r="I64" i="17"/>
  <c r="Y64" i="17"/>
  <c r="AA66" i="17"/>
  <c r="X63" i="13"/>
  <c r="AK58" i="19"/>
  <c r="AB58" i="19"/>
  <c r="AI53" i="14"/>
  <c r="I53" i="14"/>
  <c r="Y53" i="14"/>
  <c r="Z53" i="14"/>
  <c r="AJ61" i="14"/>
  <c r="I61" i="14"/>
  <c r="AA61" i="14"/>
  <c r="AJ66" i="7"/>
  <c r="AA66" i="7"/>
  <c r="AK56" i="7"/>
  <c r="AB56" i="7"/>
  <c r="AJ51" i="7"/>
  <c r="AA51" i="7"/>
  <c r="AJ61" i="5"/>
  <c r="AA61" i="5"/>
  <c r="AQ52" i="10"/>
  <c r="H52" i="10"/>
  <c r="AI55" i="23"/>
  <c r="Z55" i="23"/>
  <c r="AK63" i="22"/>
  <c r="AB63" i="22"/>
  <c r="AK53" i="21"/>
  <c r="AB53" i="21"/>
  <c r="AI60" i="21"/>
  <c r="Z60" i="21"/>
  <c r="AK53" i="15"/>
  <c r="AB53" i="15"/>
  <c r="AI56" i="17"/>
  <c r="Z56" i="17"/>
  <c r="AK58" i="17"/>
  <c r="AB58" i="17"/>
  <c r="AA65" i="17"/>
  <c r="AJ65" i="17"/>
  <c r="AI61" i="26"/>
  <c r="Z61" i="26"/>
  <c r="AK52" i="26"/>
  <c r="AB52" i="26"/>
  <c r="AK60" i="26"/>
  <c r="AB60" i="26"/>
  <c r="K65" i="9"/>
  <c r="AN65" i="9"/>
  <c r="AL65" i="9"/>
  <c r="W65" i="9"/>
  <c r="AJ50" i="13"/>
  <c r="AA50" i="13"/>
  <c r="AJ18" i="8"/>
  <c r="Z18" i="8"/>
  <c r="AJ50" i="8"/>
  <c r="Z50" i="8"/>
  <c r="AI56" i="14"/>
  <c r="Z56" i="14"/>
  <c r="AJ60" i="14"/>
  <c r="AA60" i="14"/>
  <c r="AI66" i="14"/>
  <c r="Z66" i="14"/>
  <c r="AK50" i="7"/>
  <c r="AB50" i="7"/>
  <c r="AK54" i="14"/>
  <c r="AB54" i="14"/>
  <c r="AK58" i="7"/>
  <c r="AB58" i="7"/>
  <c r="AL13" i="10"/>
  <c r="X13" i="10"/>
  <c r="W13" i="10"/>
  <c r="AC13" i="10"/>
  <c r="AI63" i="18"/>
  <c r="Z63" i="18"/>
  <c r="AK61" i="14"/>
  <c r="AB61" i="14"/>
  <c r="AK62" i="7"/>
  <c r="AB62" i="7"/>
  <c r="Y13" i="10"/>
  <c r="AK59" i="23"/>
  <c r="AB59" i="23"/>
  <c r="AK61" i="15"/>
  <c r="AB61" i="15"/>
  <c r="AJ56" i="17"/>
  <c r="AA56" i="17"/>
  <c r="AK65" i="17"/>
  <c r="AB65" i="17"/>
  <c r="O67" i="24"/>
  <c r="AR67" i="24"/>
  <c r="AL67" i="24"/>
  <c r="AK66" i="18"/>
  <c r="AB66" i="18"/>
  <c r="X46" i="2"/>
  <c r="W46" i="2"/>
  <c r="AK49" i="19"/>
  <c r="AB49" i="19"/>
  <c r="AK60" i="14"/>
  <c r="AB60" i="14"/>
  <c r="AK66" i="5"/>
  <c r="AB66" i="5"/>
  <c r="X16" i="10"/>
  <c r="AI59" i="23"/>
  <c r="Z59" i="23"/>
  <c r="AJ66" i="13"/>
  <c r="AA66" i="13"/>
  <c r="AI67" i="12"/>
  <c r="Z67" i="12"/>
  <c r="AC68" i="12"/>
  <c r="AI55" i="22"/>
  <c r="Z55" i="22"/>
  <c r="AL67" i="22"/>
  <c r="K67" i="22"/>
  <c r="AN67" i="22"/>
  <c r="AC67" i="22"/>
  <c r="AI52" i="21"/>
  <c r="Z52" i="21"/>
  <c r="AI65" i="24"/>
  <c r="I65" i="24"/>
  <c r="AI62" i="18"/>
  <c r="Z62" i="18"/>
  <c r="AJ58" i="16"/>
  <c r="AA58" i="16"/>
  <c r="Y17" i="9"/>
  <c r="AL17" i="9"/>
  <c r="W17" i="9"/>
  <c r="AJ28" i="8"/>
  <c r="Z28" i="8"/>
  <c r="AJ44" i="8"/>
  <c r="Z44" i="8"/>
  <c r="AJ62" i="8"/>
  <c r="Z62" i="8"/>
  <c r="AK43" i="8"/>
  <c r="AA43" i="8"/>
  <c r="X22" i="2"/>
  <c r="W22" i="2"/>
  <c r="X34" i="2"/>
  <c r="W34" i="2"/>
  <c r="AB49" i="13"/>
  <c r="AK49" i="13"/>
  <c r="AO39" i="8"/>
  <c r="AO52" i="8"/>
  <c r="F52" i="8"/>
  <c r="AO18" i="8"/>
  <c r="F18" i="8"/>
  <c r="AJ61" i="25"/>
  <c r="AA61" i="25"/>
  <c r="AI56" i="23"/>
  <c r="Z56" i="23"/>
  <c r="AK63" i="23"/>
  <c r="AB63" i="23"/>
  <c r="AK57" i="22"/>
  <c r="AB57" i="22"/>
  <c r="Y67" i="22"/>
  <c r="AK53" i="20"/>
  <c r="AB53" i="20"/>
  <c r="AI54" i="15"/>
  <c r="Z54" i="15"/>
  <c r="AJ60" i="17"/>
  <c r="AA60" i="17"/>
  <c r="AJ64" i="17"/>
  <c r="AA64" i="17"/>
  <c r="AI64" i="7"/>
  <c r="Z64" i="7"/>
  <c r="AJ65" i="21"/>
  <c r="AA65" i="21"/>
  <c r="AJ57" i="15"/>
  <c r="AA57" i="15"/>
  <c r="AI66" i="15"/>
  <c r="Z66" i="15"/>
  <c r="K29" i="9"/>
  <c r="AN29" i="9"/>
  <c r="AL29" i="9"/>
  <c r="AC29" i="9"/>
  <c r="Y29" i="9"/>
  <c r="I59" i="5"/>
  <c r="AL59" i="5"/>
  <c r="AJ59" i="5"/>
  <c r="X32" i="7"/>
  <c r="AL32" i="7"/>
  <c r="X23" i="10"/>
  <c r="AL23" i="10"/>
  <c r="W18" i="9"/>
  <c r="AL18" i="9"/>
  <c r="W50" i="9"/>
  <c r="AL50" i="9"/>
  <c r="W66" i="18"/>
  <c r="O66" i="18"/>
  <c r="AR66" i="18"/>
  <c r="AL66" i="18"/>
  <c r="Y28" i="3"/>
  <c r="AJ55" i="14"/>
  <c r="AA55" i="14"/>
  <c r="AJ50" i="7"/>
  <c r="AA50" i="7"/>
  <c r="AK55" i="23"/>
  <c r="AB55" i="23"/>
  <c r="AJ61" i="21"/>
  <c r="AA61" i="21"/>
  <c r="AJ65" i="20"/>
  <c r="AA65" i="20"/>
  <c r="AJ63" i="15"/>
  <c r="AA63" i="15"/>
  <c r="AK56" i="17"/>
  <c r="AB56" i="17"/>
  <c r="AI66" i="17"/>
  <c r="Z66" i="17"/>
  <c r="W21" i="9"/>
  <c r="AL21" i="9"/>
  <c r="AC21" i="9"/>
  <c r="AJ52" i="13"/>
  <c r="AA52" i="13"/>
  <c r="AJ60" i="13"/>
  <c r="AA60" i="13"/>
  <c r="AK51" i="13"/>
  <c r="AB51" i="13"/>
  <c r="AJ26" i="8"/>
  <c r="Z26" i="8"/>
  <c r="AK53" i="14"/>
  <c r="AB53" i="14"/>
  <c r="AL37" i="10"/>
  <c r="Y37" i="10"/>
  <c r="K37" i="10"/>
  <c r="AN37" i="10"/>
  <c r="X37" i="10"/>
  <c r="AC37" i="10"/>
  <c r="W37" i="10"/>
  <c r="AI67" i="13"/>
  <c r="AC68" i="13"/>
  <c r="AI51" i="19"/>
  <c r="Z51" i="19"/>
  <c r="AJ53" i="14"/>
  <c r="AA53" i="14"/>
  <c r="AI58" i="5"/>
  <c r="Z58" i="5"/>
  <c r="AJ63" i="25"/>
  <c r="AA63" i="25"/>
  <c r="AI63" i="23"/>
  <c r="Z63" i="23"/>
  <c r="AK66" i="15"/>
  <c r="AB66" i="15"/>
  <c r="AI52" i="17"/>
  <c r="Z52" i="17"/>
  <c r="AB63" i="17"/>
  <c r="AK63" i="17"/>
  <c r="AK66" i="17"/>
  <c r="AB66" i="17"/>
  <c r="AJ55" i="24"/>
  <c r="AA55" i="24"/>
  <c r="AJ63" i="18"/>
  <c r="AA63" i="18"/>
  <c r="AJ62" i="16"/>
  <c r="AA62" i="16"/>
  <c r="AJ20" i="8"/>
  <c r="Z20" i="8"/>
  <c r="AJ36" i="8"/>
  <c r="Z36" i="8"/>
  <c r="AJ52" i="8"/>
  <c r="Z52" i="8"/>
  <c r="AK21" i="8"/>
  <c r="AA21" i="8"/>
  <c r="AK53" i="8"/>
  <c r="AA53" i="8"/>
  <c r="X66" i="2"/>
  <c r="W66" i="2"/>
  <c r="AI58" i="14"/>
  <c r="Z58" i="14"/>
  <c r="AK51" i="14"/>
  <c r="AB51" i="14"/>
  <c r="AI62" i="14"/>
  <c r="Z62" i="14"/>
  <c r="AL48" i="10"/>
  <c r="Y48" i="10"/>
  <c r="AC48" i="10"/>
  <c r="AL24" i="10"/>
  <c r="Y24" i="10"/>
  <c r="AC24" i="10"/>
  <c r="AL32" i="10"/>
  <c r="AC32" i="10"/>
  <c r="Y32" i="10"/>
  <c r="AJ52" i="5"/>
  <c r="AA52" i="5"/>
  <c r="AJ63" i="10"/>
  <c r="AA63" i="10"/>
  <c r="AJ59" i="25"/>
  <c r="AA59" i="25"/>
  <c r="AK61" i="23"/>
  <c r="AB61" i="23"/>
  <c r="AK60" i="20"/>
  <c r="AB60" i="20"/>
  <c r="AK54" i="15"/>
  <c r="AB54" i="15"/>
  <c r="AB51" i="17"/>
  <c r="AK51" i="17"/>
  <c r="AJ59" i="24"/>
  <c r="AA59" i="24"/>
  <c r="AK58" i="18"/>
  <c r="AB58" i="18"/>
  <c r="K44" i="9"/>
  <c r="AN44" i="9"/>
  <c r="AL44" i="9"/>
  <c r="K37" i="9"/>
  <c r="AN37" i="9"/>
  <c r="AL37" i="9"/>
  <c r="AC37" i="9"/>
  <c r="Y37" i="9"/>
  <c r="AK17" i="8"/>
  <c r="AA17" i="8"/>
  <c r="AK49" i="8"/>
  <c r="AA49" i="8"/>
  <c r="X38" i="2"/>
  <c r="W38" i="2"/>
  <c r="X58" i="2"/>
  <c r="W58" i="2"/>
  <c r="K41" i="9"/>
  <c r="AN41" i="9"/>
  <c r="AL41" i="9"/>
  <c r="AK57" i="8"/>
  <c r="AA57" i="8"/>
  <c r="AL67" i="14"/>
  <c r="AC67" i="14"/>
  <c r="K67" i="14"/>
  <c r="AN67" i="14"/>
  <c r="AJ54" i="7"/>
  <c r="AA54" i="7"/>
  <c r="AL47" i="7"/>
  <c r="W47" i="7"/>
  <c r="X47" i="7"/>
  <c r="Y47" i="7"/>
  <c r="K47" i="7"/>
  <c r="AN47" i="7"/>
  <c r="AC47" i="7"/>
  <c r="AP66" i="12"/>
  <c r="M65" i="12"/>
  <c r="X50" i="14"/>
  <c r="AL50" i="14"/>
  <c r="W62" i="14"/>
  <c r="X57" i="1"/>
  <c r="AL57" i="1"/>
  <c r="AB54" i="26"/>
  <c r="AA53" i="24"/>
  <c r="I55" i="19"/>
  <c r="AL55" i="19"/>
  <c r="Y63" i="14"/>
  <c r="Z67" i="13"/>
  <c r="W51" i="14"/>
  <c r="Y67" i="14"/>
  <c r="AA54" i="23"/>
  <c r="AA58" i="22"/>
  <c r="AA53" i="26"/>
  <c r="Z57" i="16"/>
  <c r="Y56" i="3"/>
  <c r="AL56" i="3"/>
  <c r="Y40" i="3"/>
  <c r="AL40" i="3"/>
  <c r="H51" i="10"/>
  <c r="AK51" i="10"/>
  <c r="Y38" i="10"/>
  <c r="AL38" i="10"/>
  <c r="G66" i="12"/>
  <c r="AJ66" i="12"/>
  <c r="W61" i="20"/>
  <c r="Z53" i="20"/>
  <c r="O64" i="24"/>
  <c r="AR64" i="24"/>
  <c r="AL64" i="24"/>
  <c r="X66" i="18"/>
  <c r="AB56" i="21"/>
  <c r="Z59" i="17"/>
  <c r="Y51" i="26"/>
  <c r="Y55" i="26"/>
  <c r="Y64" i="25"/>
  <c r="AA56" i="16"/>
  <c r="X61" i="9"/>
  <c r="X20" i="9"/>
  <c r="X52" i="9"/>
  <c r="Y46" i="9"/>
  <c r="AA61" i="13"/>
  <c r="K32" i="10"/>
  <c r="AN32" i="10"/>
  <c r="X65" i="1"/>
  <c r="I49" i="19"/>
  <c r="X61" i="15"/>
  <c r="O57" i="26"/>
  <c r="AR57" i="26"/>
  <c r="O60" i="24"/>
  <c r="AR60" i="24"/>
  <c r="AL60" i="24"/>
  <c r="Y63" i="24"/>
  <c r="X65" i="18"/>
  <c r="Y63" i="18"/>
  <c r="K52" i="9"/>
  <c r="AN52" i="9"/>
  <c r="X16" i="9"/>
  <c r="Y34" i="9"/>
  <c r="X45" i="3"/>
  <c r="K38" i="2"/>
  <c r="AB51" i="5"/>
  <c r="I60" i="25"/>
  <c r="AB64" i="25"/>
  <c r="AA55" i="23"/>
  <c r="I65" i="23"/>
  <c r="W65" i="23"/>
  <c r="X55" i="22"/>
  <c r="AL55" i="22"/>
  <c r="W59" i="15"/>
  <c r="AL59" i="15"/>
  <c r="AC20" i="9"/>
  <c r="AC52" i="9"/>
  <c r="Y64" i="8"/>
  <c r="I58" i="18"/>
  <c r="Y58" i="18"/>
  <c r="AB62" i="18"/>
  <c r="X40" i="9"/>
  <c r="AL40" i="9"/>
  <c r="W61" i="9"/>
  <c r="Y49" i="9"/>
  <c r="AA49" i="13"/>
  <c r="F29" i="8"/>
  <c r="AI29" i="8"/>
  <c r="F45" i="8"/>
  <c r="AI45" i="8"/>
  <c r="F62" i="8"/>
  <c r="AI62" i="8"/>
  <c r="AA55" i="7"/>
  <c r="Y6" i="2"/>
  <c r="Y38" i="2"/>
  <c r="AC26" i="2"/>
  <c r="AC58" i="2"/>
  <c r="W24" i="10"/>
  <c r="Y30" i="10"/>
  <c r="W67" i="20"/>
  <c r="X51" i="17"/>
  <c r="X62" i="18"/>
  <c r="X57" i="3"/>
  <c r="Y44" i="3"/>
  <c r="K26" i="2"/>
  <c r="K58" i="2"/>
  <c r="Y30" i="1"/>
  <c r="X31" i="10"/>
  <c r="K63" i="13"/>
  <c r="AN63" i="13"/>
  <c r="Y55" i="23"/>
  <c r="AJ52" i="19"/>
  <c r="AA52" i="19"/>
  <c r="AJ51" i="14"/>
  <c r="AA51" i="14"/>
  <c r="AK56" i="14"/>
  <c r="AB56" i="14"/>
  <c r="AI64" i="14"/>
  <c r="Z64" i="14"/>
  <c r="AK54" i="7"/>
  <c r="AB54" i="7"/>
  <c r="AI66" i="5"/>
  <c r="Z66" i="5"/>
  <c r="AJ56" i="5"/>
  <c r="AA56" i="5"/>
  <c r="AP62" i="10"/>
  <c r="G62" i="10"/>
  <c r="AI52" i="23"/>
  <c r="Z52" i="23"/>
  <c r="AI51" i="21"/>
  <c r="Z51" i="21"/>
  <c r="AI55" i="21"/>
  <c r="Z55" i="21"/>
  <c r="AI64" i="21"/>
  <c r="Z64" i="21"/>
  <c r="AJ57" i="20"/>
  <c r="AA57" i="20"/>
  <c r="AK50" i="15"/>
  <c r="AB50" i="15"/>
  <c r="AJ59" i="15"/>
  <c r="AA59" i="15"/>
  <c r="AK65" i="15"/>
  <c r="AB65" i="15"/>
  <c r="AK56" i="26"/>
  <c r="AB56" i="26"/>
  <c r="AK64" i="26"/>
  <c r="AB64" i="26"/>
  <c r="AI58" i="24"/>
  <c r="Z58" i="24"/>
  <c r="AK54" i="16"/>
  <c r="AB54" i="16"/>
  <c r="O67" i="14"/>
  <c r="AR67" i="14"/>
  <c r="K33" i="9"/>
  <c r="AN33" i="9"/>
  <c r="AL33" i="9"/>
  <c r="W33" i="9"/>
  <c r="Y21" i="9"/>
  <c r="AI57" i="13"/>
  <c r="Z57" i="13"/>
  <c r="AK56" i="13"/>
  <c r="AB56" i="13"/>
  <c r="AJ34" i="8"/>
  <c r="Z34" i="8"/>
  <c r="AK59" i="14"/>
  <c r="AB59" i="14"/>
  <c r="AK63" i="14"/>
  <c r="AB63" i="14"/>
  <c r="AK66" i="7"/>
  <c r="AB66" i="7"/>
  <c r="AI50" i="14"/>
  <c r="Z50" i="14"/>
  <c r="AI62" i="7"/>
  <c r="Z62" i="7"/>
  <c r="AJ52" i="7"/>
  <c r="AA52" i="7"/>
  <c r="AL29" i="10"/>
  <c r="K29" i="10"/>
  <c r="AN29" i="10"/>
  <c r="AC29" i="10"/>
  <c r="W29" i="10"/>
  <c r="Y29" i="10"/>
  <c r="X29" i="10"/>
  <c r="AI61" i="17"/>
  <c r="Z61" i="17"/>
  <c r="AK64" i="24"/>
  <c r="AB64" i="24"/>
  <c r="AJ57" i="21"/>
  <c r="AA57" i="21"/>
  <c r="AI54" i="24"/>
  <c r="Z54" i="24"/>
  <c r="AK27" i="8"/>
  <c r="AA27" i="8"/>
  <c r="AK59" i="8"/>
  <c r="AA59" i="8"/>
  <c r="AI50" i="13"/>
  <c r="Z50" i="13"/>
  <c r="AK65" i="19"/>
  <c r="AB65" i="19"/>
  <c r="AK64" i="14"/>
  <c r="AB64" i="14"/>
  <c r="AO66" i="12"/>
  <c r="F66" i="12"/>
  <c r="AI66" i="7"/>
  <c r="Z66" i="7"/>
  <c r="AJ57" i="23"/>
  <c r="AA57" i="23"/>
  <c r="AK55" i="20"/>
  <c r="AB55" i="20"/>
  <c r="AJ61" i="20"/>
  <c r="AA61" i="20"/>
  <c r="AJ55" i="15"/>
  <c r="AA55" i="15"/>
  <c r="AI55" i="26"/>
  <c r="Z55" i="26"/>
  <c r="K49" i="26"/>
  <c r="AN49" i="26"/>
  <c r="AL49" i="26"/>
  <c r="AI62" i="24"/>
  <c r="Z62" i="24"/>
  <c r="AJ57" i="13"/>
  <c r="AA57" i="13"/>
  <c r="X54" i="2"/>
  <c r="W54" i="2"/>
  <c r="I52" i="13"/>
  <c r="AO56" i="8"/>
  <c r="F56" i="8"/>
  <c r="AO22" i="8"/>
  <c r="F22" i="8"/>
  <c r="AO35" i="8"/>
  <c r="F35" i="8"/>
  <c r="AJ53" i="23"/>
  <c r="AA53" i="23"/>
  <c r="AJ49" i="23"/>
  <c r="AA49" i="23"/>
  <c r="AK51" i="21"/>
  <c r="AB51" i="21"/>
  <c r="AA50" i="17"/>
  <c r="AJ50" i="17"/>
  <c r="K65" i="26"/>
  <c r="AN65" i="26"/>
  <c r="AL65" i="26"/>
  <c r="AA65" i="24"/>
  <c r="AJ65" i="24"/>
  <c r="K25" i="9"/>
  <c r="AN25" i="9"/>
  <c r="AL25" i="9"/>
  <c r="W25" i="9"/>
  <c r="AJ66" i="8"/>
  <c r="Z66" i="8"/>
  <c r="AK41" i="8"/>
  <c r="AA41" i="8"/>
  <c r="AI59" i="5"/>
  <c r="Z59" i="5"/>
  <c r="AJ67" i="12"/>
  <c r="AA67" i="12"/>
  <c r="AD68" i="12"/>
  <c r="AJ65" i="25"/>
  <c r="AA65" i="25"/>
  <c r="AI59" i="22"/>
  <c r="Z59" i="22"/>
  <c r="AJ63" i="20"/>
  <c r="AA63" i="20"/>
  <c r="AJ52" i="17"/>
  <c r="AA52" i="17"/>
  <c r="W67" i="24"/>
  <c r="AB31" i="8"/>
  <c r="O31" i="8"/>
  <c r="AR31" i="8"/>
  <c r="V31" i="8"/>
  <c r="X39" i="8"/>
  <c r="K59" i="5"/>
  <c r="AN59" i="5"/>
  <c r="AC59" i="5"/>
  <c r="W59" i="5"/>
  <c r="O56" i="14"/>
  <c r="AR56" i="14"/>
  <c r="AC56" i="14"/>
  <c r="K56" i="14"/>
  <c r="AN56" i="14"/>
  <c r="Y56" i="14"/>
  <c r="W56" i="14"/>
  <c r="K61" i="19"/>
  <c r="AN61" i="19"/>
  <c r="AC61" i="19"/>
  <c r="O61" i="19"/>
  <c r="AR61" i="19"/>
  <c r="W61" i="19"/>
  <c r="Y61" i="19"/>
  <c r="K56" i="24"/>
  <c r="AN56" i="24"/>
  <c r="AC56" i="24"/>
  <c r="X56" i="24"/>
  <c r="W56" i="24"/>
  <c r="AA62" i="19"/>
  <c r="AA54" i="19"/>
  <c r="I59" i="7"/>
  <c r="Z59" i="7"/>
  <c r="AB55" i="7"/>
  <c r="K48" i="7"/>
  <c r="AN48" i="7"/>
  <c r="W48" i="7"/>
  <c r="X48" i="7"/>
  <c r="Y48" i="7"/>
  <c r="AC48" i="7"/>
  <c r="K40" i="7"/>
  <c r="AN40" i="7"/>
  <c r="W40" i="7"/>
  <c r="X40" i="7"/>
  <c r="Y40" i="7"/>
  <c r="AC40" i="7"/>
  <c r="W21" i="3"/>
  <c r="Y21" i="3"/>
  <c r="AC21" i="3"/>
  <c r="W13" i="3"/>
  <c r="Y13" i="3"/>
  <c r="AC13" i="3"/>
  <c r="G52" i="10"/>
  <c r="AJ52" i="10"/>
  <c r="Y12" i="1"/>
  <c r="AC12" i="1"/>
  <c r="X12" i="1"/>
  <c r="W12" i="1"/>
  <c r="AC25" i="1"/>
  <c r="Y25" i="1"/>
  <c r="K25" i="1"/>
  <c r="AN25" i="1"/>
  <c r="W25" i="1"/>
  <c r="Y32" i="1"/>
  <c r="K32" i="1"/>
  <c r="AN32" i="1"/>
  <c r="W32" i="1"/>
  <c r="AC32" i="1"/>
  <c r="X32" i="1"/>
  <c r="Y44" i="1"/>
  <c r="K44" i="1"/>
  <c r="AN44" i="1"/>
  <c r="AC44" i="1"/>
  <c r="X44" i="1"/>
  <c r="W44" i="1"/>
  <c r="X51" i="1"/>
  <c r="AC51" i="1"/>
  <c r="W51" i="1"/>
  <c r="K51" i="1"/>
  <c r="AN51" i="1"/>
  <c r="W64" i="1"/>
  <c r="K64" i="1"/>
  <c r="AN64" i="1"/>
  <c r="AC64" i="1"/>
  <c r="Y64" i="1"/>
  <c r="X64" i="1"/>
  <c r="K63" i="19"/>
  <c r="AN63" i="19"/>
  <c r="W63" i="19"/>
  <c r="O63" i="19"/>
  <c r="AR63" i="19"/>
  <c r="AC63" i="19"/>
  <c r="AA64" i="19"/>
  <c r="AA60" i="19"/>
  <c r="I56" i="19"/>
  <c r="X56" i="19"/>
  <c r="AA56" i="19"/>
  <c r="AA51" i="19"/>
  <c r="AB63" i="7"/>
  <c r="AA57" i="7"/>
  <c r="I51" i="7"/>
  <c r="Z51" i="7"/>
  <c r="W54" i="14"/>
  <c r="Y62" i="14"/>
  <c r="AC62" i="14"/>
  <c r="K62" i="14"/>
  <c r="AN62" i="14"/>
  <c r="O62" i="14"/>
  <c r="AR62" i="14"/>
  <c r="L64" i="12"/>
  <c r="AO64" i="12"/>
  <c r="F65" i="12"/>
  <c r="AI65" i="12"/>
  <c r="K44" i="7"/>
  <c r="AN44" i="7"/>
  <c r="W44" i="7"/>
  <c r="X44" i="7"/>
  <c r="Y44" i="7"/>
  <c r="AC44" i="7"/>
  <c r="K36" i="7"/>
  <c r="AN36" i="7"/>
  <c r="W36" i="7"/>
  <c r="X36" i="7"/>
  <c r="Y36" i="7"/>
  <c r="AC36" i="7"/>
  <c r="X23" i="3"/>
  <c r="K23" i="3"/>
  <c r="AN23" i="3"/>
  <c r="Y23" i="3"/>
  <c r="AC23" i="3"/>
  <c r="W23" i="3"/>
  <c r="X19" i="3"/>
  <c r="W19" i="3"/>
  <c r="Y19" i="3"/>
  <c r="AC19" i="3"/>
  <c r="W15" i="3"/>
  <c r="X15" i="3"/>
  <c r="Y15" i="3"/>
  <c r="AC15" i="3"/>
  <c r="X11" i="3"/>
  <c r="W11" i="3"/>
  <c r="Y11" i="3"/>
  <c r="AC11" i="3"/>
  <c r="G60" i="10"/>
  <c r="AJ60" i="10"/>
  <c r="W9" i="1"/>
  <c r="Y9" i="1"/>
  <c r="AC9" i="1"/>
  <c r="Y16" i="1"/>
  <c r="K16" i="1"/>
  <c r="AN16" i="1"/>
  <c r="W16" i="1"/>
  <c r="AC16" i="1"/>
  <c r="X16" i="1"/>
  <c r="X23" i="1"/>
  <c r="AC23" i="1"/>
  <c r="W23" i="1"/>
  <c r="Y23" i="1"/>
  <c r="K23" i="1"/>
  <c r="AN23" i="1"/>
  <c r="Y28" i="1"/>
  <c r="K28" i="1"/>
  <c r="AN28" i="1"/>
  <c r="AC28" i="1"/>
  <c r="X28" i="1"/>
  <c r="W28" i="1"/>
  <c r="X35" i="1"/>
  <c r="AC35" i="1"/>
  <c r="W35" i="1"/>
  <c r="Y35" i="1"/>
  <c r="K35" i="1"/>
  <c r="AN35" i="1"/>
  <c r="AC41" i="1"/>
  <c r="Y41" i="1"/>
  <c r="K41" i="1"/>
  <c r="AN41" i="1"/>
  <c r="W41" i="1"/>
  <c r="Y48" i="1"/>
  <c r="K48" i="1"/>
  <c r="AN48" i="1"/>
  <c r="W48" i="1"/>
  <c r="AC48" i="1"/>
  <c r="X48" i="1"/>
  <c r="AC55" i="1"/>
  <c r="X55" i="1"/>
  <c r="W55" i="1"/>
  <c r="K55" i="1"/>
  <c r="AN55" i="1"/>
  <c r="W60" i="1"/>
  <c r="K60" i="1"/>
  <c r="AN60" i="1"/>
  <c r="AC60" i="1"/>
  <c r="Y60" i="1"/>
  <c r="X60" i="1"/>
  <c r="AC67" i="1"/>
  <c r="X67" i="1"/>
  <c r="W67" i="1"/>
  <c r="K67" i="1"/>
  <c r="AN67" i="1"/>
  <c r="K41" i="7"/>
  <c r="AN41" i="7"/>
  <c r="W41" i="7"/>
  <c r="X41" i="7"/>
  <c r="Y41" i="7"/>
  <c r="AC41" i="7"/>
  <c r="AB65" i="5"/>
  <c r="Z57" i="5"/>
  <c r="I57" i="5"/>
  <c r="AL57" i="5"/>
  <c r="AB53" i="5"/>
  <c r="K52" i="7"/>
  <c r="AN52" i="7"/>
  <c r="W52" i="7"/>
  <c r="X52" i="7"/>
  <c r="Y52" i="7"/>
  <c r="AC52" i="7"/>
  <c r="K29" i="7"/>
  <c r="AN29" i="7"/>
  <c r="W29" i="7"/>
  <c r="X29" i="7"/>
  <c r="Y29" i="7"/>
  <c r="AC29" i="7"/>
  <c r="AB59" i="19"/>
  <c r="I54" i="19"/>
  <c r="AL54" i="19"/>
  <c r="W67" i="7"/>
  <c r="Y67" i="7"/>
  <c r="AC67" i="7"/>
  <c r="K67" i="7"/>
  <c r="AN67" i="7"/>
  <c r="X67" i="7"/>
  <c r="K31" i="7"/>
  <c r="AN31" i="7"/>
  <c r="X31" i="7"/>
  <c r="W31" i="7"/>
  <c r="AC31" i="7"/>
  <c r="I57" i="7"/>
  <c r="AL57" i="7"/>
  <c r="Z57" i="7"/>
  <c r="AB64" i="5"/>
  <c r="I60" i="5"/>
  <c r="AL60" i="5"/>
  <c r="Z60" i="5"/>
  <c r="W46" i="5"/>
  <c r="Y46" i="5"/>
  <c r="AC46" i="5"/>
  <c r="K46" i="5"/>
  <c r="AN46" i="5"/>
  <c r="X46" i="5"/>
  <c r="W42" i="5"/>
  <c r="Y42" i="5"/>
  <c r="AC42" i="5"/>
  <c r="X42" i="5"/>
  <c r="K42" i="5"/>
  <c r="AN42" i="5"/>
  <c r="W38" i="5"/>
  <c r="Y38" i="5"/>
  <c r="AC38" i="5"/>
  <c r="K38" i="5"/>
  <c r="AN38" i="5"/>
  <c r="X38" i="5"/>
  <c r="W34" i="5"/>
  <c r="Y34" i="5"/>
  <c r="AC34" i="5"/>
  <c r="X34" i="5"/>
  <c r="K34" i="5"/>
  <c r="AN34" i="5"/>
  <c r="W30" i="5"/>
  <c r="Y30" i="5"/>
  <c r="AC30" i="5"/>
  <c r="K30" i="5"/>
  <c r="AN30" i="5"/>
  <c r="X30" i="5"/>
  <c r="W26" i="5"/>
  <c r="Y26" i="5"/>
  <c r="AC26" i="5"/>
  <c r="X26" i="5"/>
  <c r="K26" i="5"/>
  <c r="AN26" i="5"/>
  <c r="W22" i="5"/>
  <c r="Y22" i="5"/>
  <c r="AC22" i="5"/>
  <c r="X22" i="5"/>
  <c r="W18" i="5"/>
  <c r="Y18" i="5"/>
  <c r="AC18" i="5"/>
  <c r="X18" i="5"/>
  <c r="W14" i="5"/>
  <c r="Y14" i="5"/>
  <c r="AC14" i="5"/>
  <c r="X14" i="5"/>
  <c r="AA59" i="4"/>
  <c r="AG59" i="4"/>
  <c r="Z59" i="4"/>
  <c r="Y59" i="4"/>
  <c r="AA55" i="4"/>
  <c r="AG55" i="4"/>
  <c r="Z55" i="4"/>
  <c r="Y55" i="4"/>
  <c r="AA51" i="4"/>
  <c r="AG51" i="4"/>
  <c r="Y51" i="4"/>
  <c r="Z51" i="4"/>
  <c r="AA47" i="4"/>
  <c r="AG47" i="4"/>
  <c r="AV47" i="4"/>
  <c r="Z47" i="4"/>
  <c r="Y47" i="4"/>
  <c r="AR47" i="4"/>
  <c r="X67" i="3"/>
  <c r="W67" i="3"/>
  <c r="K67" i="3"/>
  <c r="AN67" i="3"/>
  <c r="Y67" i="3"/>
  <c r="AC67" i="3"/>
  <c r="X59" i="3"/>
  <c r="W59" i="3"/>
  <c r="K59" i="3"/>
  <c r="AN59" i="3"/>
  <c r="Y59" i="3"/>
  <c r="AC59" i="3"/>
  <c r="X51" i="3"/>
  <c r="W51" i="3"/>
  <c r="K51" i="3"/>
  <c r="AN51" i="3"/>
  <c r="Y51" i="3"/>
  <c r="AC51" i="3"/>
  <c r="X43" i="3"/>
  <c r="W43" i="3"/>
  <c r="K43" i="3"/>
  <c r="AN43" i="3"/>
  <c r="Y43" i="3"/>
  <c r="AC43" i="3"/>
  <c r="X35" i="3"/>
  <c r="W35" i="3"/>
  <c r="K35" i="3"/>
  <c r="AN35" i="3"/>
  <c r="Y35" i="3"/>
  <c r="AC35" i="3"/>
  <c r="X27" i="3"/>
  <c r="K27" i="3"/>
  <c r="AN27" i="3"/>
  <c r="W27" i="3"/>
  <c r="Y27" i="3"/>
  <c r="AC27" i="3"/>
  <c r="I58" i="25"/>
  <c r="AL58" i="25"/>
  <c r="Z58" i="25"/>
  <c r="I64" i="23"/>
  <c r="AL64" i="23"/>
  <c r="AA64" i="23"/>
  <c r="O51" i="22"/>
  <c r="AR51" i="22"/>
  <c r="W51" i="22"/>
  <c r="K51" i="22"/>
  <c r="AN51" i="22"/>
  <c r="AC51" i="22"/>
  <c r="Y51" i="22"/>
  <c r="I66" i="22"/>
  <c r="AL66" i="22"/>
  <c r="Z66" i="22"/>
  <c r="O55" i="21"/>
  <c r="AR55" i="21"/>
  <c r="W55" i="21"/>
  <c r="K55" i="21"/>
  <c r="AN55" i="21"/>
  <c r="AC55" i="21"/>
  <c r="Y55" i="21"/>
  <c r="AB66" i="20"/>
  <c r="I56" i="15"/>
  <c r="AL56" i="15"/>
  <c r="Z56" i="15"/>
  <c r="I59" i="17"/>
  <c r="X59" i="17"/>
  <c r="AL59" i="17"/>
  <c r="AA59" i="17"/>
  <c r="O63" i="17"/>
  <c r="AR63" i="17"/>
  <c r="K63" i="17"/>
  <c r="AN63" i="17"/>
  <c r="AC63" i="17"/>
  <c r="W63" i="17"/>
  <c r="Y63" i="17"/>
  <c r="I54" i="16"/>
  <c r="Z54" i="16"/>
  <c r="AB51" i="16"/>
  <c r="AL56" i="19"/>
  <c r="H53" i="10"/>
  <c r="AK53" i="10"/>
  <c r="H50" i="10"/>
  <c r="AK50" i="10"/>
  <c r="H66" i="10"/>
  <c r="AK66" i="10"/>
  <c r="AA65" i="10"/>
  <c r="AA49" i="10"/>
  <c r="X22" i="10"/>
  <c r="W22" i="10"/>
  <c r="AC22" i="10"/>
  <c r="X14" i="10"/>
  <c r="W14" i="10"/>
  <c r="AC14" i="10"/>
  <c r="X6" i="10"/>
  <c r="W6" i="10"/>
  <c r="AC6" i="10"/>
  <c r="W18" i="1"/>
  <c r="AC18" i="1"/>
  <c r="K18" i="1"/>
  <c r="AN18" i="1"/>
  <c r="X18" i="1"/>
  <c r="W34" i="1"/>
  <c r="K34" i="1"/>
  <c r="AN34" i="1"/>
  <c r="AC34" i="1"/>
  <c r="X34" i="1"/>
  <c r="K50" i="1"/>
  <c r="AN50" i="1"/>
  <c r="AC50" i="1"/>
  <c r="W50" i="1"/>
  <c r="W66" i="1"/>
  <c r="K66" i="1"/>
  <c r="AN66" i="1"/>
  <c r="AC66" i="1"/>
  <c r="I66" i="23"/>
  <c r="AL66" i="23"/>
  <c r="Z66" i="23"/>
  <c r="X51" i="22"/>
  <c r="I54" i="22"/>
  <c r="AL54" i="22"/>
  <c r="Z54" i="22"/>
  <c r="I56" i="22"/>
  <c r="AA56" i="22"/>
  <c r="K53" i="21"/>
  <c r="AN53" i="21"/>
  <c r="X53" i="21"/>
  <c r="W53" i="21"/>
  <c r="X55" i="21"/>
  <c r="I58" i="21"/>
  <c r="AL58" i="21"/>
  <c r="Z58" i="21"/>
  <c r="I60" i="21"/>
  <c r="AL60" i="21"/>
  <c r="AA60" i="21"/>
  <c r="I66" i="20"/>
  <c r="AL66" i="20"/>
  <c r="Z66" i="20"/>
  <c r="K50" i="17"/>
  <c r="AN50" i="17"/>
  <c r="Y50" i="17"/>
  <c r="AC50" i="17"/>
  <c r="W50" i="17"/>
  <c r="O50" i="17"/>
  <c r="AR50" i="17"/>
  <c r="N65" i="11"/>
  <c r="AQ65" i="11"/>
  <c r="H66" i="11"/>
  <c r="AK66" i="11"/>
  <c r="O59" i="26"/>
  <c r="AR59" i="26"/>
  <c r="AB54" i="24"/>
  <c r="I54" i="24"/>
  <c r="Y45" i="10"/>
  <c r="AC45" i="10"/>
  <c r="W45" i="10"/>
  <c r="X45" i="10"/>
  <c r="K45" i="10"/>
  <c r="AN45" i="10"/>
  <c r="F51" i="10"/>
  <c r="AI51" i="10"/>
  <c r="F65" i="10"/>
  <c r="AI65" i="10"/>
  <c r="F49" i="10"/>
  <c r="AI49" i="10"/>
  <c r="F60" i="10"/>
  <c r="AI60" i="10"/>
  <c r="F52" i="10"/>
  <c r="AI52" i="10"/>
  <c r="AB56" i="10"/>
  <c r="F61" i="8"/>
  <c r="AI61" i="8"/>
  <c r="F53" i="8"/>
  <c r="AI53" i="8"/>
  <c r="F44" i="8"/>
  <c r="AI44" i="8"/>
  <c r="F36" i="8"/>
  <c r="AI36" i="8"/>
  <c r="F27" i="8"/>
  <c r="AI27" i="8"/>
  <c r="F19" i="8"/>
  <c r="AI19" i="8"/>
  <c r="AB53" i="23"/>
  <c r="I58" i="22"/>
  <c r="W58" i="22"/>
  <c r="AL58" i="22"/>
  <c r="Z58" i="22"/>
  <c r="W57" i="21"/>
  <c r="I62" i="21"/>
  <c r="AL62" i="21"/>
  <c r="Z62" i="21"/>
  <c r="I64" i="21"/>
  <c r="AL64" i="21"/>
  <c r="AA64" i="21"/>
  <c r="I49" i="21"/>
  <c r="AL49" i="21"/>
  <c r="Z49" i="21"/>
  <c r="W49" i="21"/>
  <c r="M65" i="11"/>
  <c r="AP65" i="11"/>
  <c r="G66" i="11"/>
  <c r="AJ66" i="11"/>
  <c r="O61" i="26"/>
  <c r="AR61" i="26"/>
  <c r="K61" i="26"/>
  <c r="AN61" i="26"/>
  <c r="Y61" i="26"/>
  <c r="AC61" i="26"/>
  <c r="X61" i="26"/>
  <c r="O55" i="16"/>
  <c r="AR55" i="16"/>
  <c r="X55" i="16"/>
  <c r="K55" i="16"/>
  <c r="AN55" i="16"/>
  <c r="Z58" i="16"/>
  <c r="I58" i="16"/>
  <c r="AL58" i="16"/>
  <c r="AC19" i="9"/>
  <c r="X19" i="9"/>
  <c r="AC27" i="9"/>
  <c r="X27" i="9"/>
  <c r="K27" i="9"/>
  <c r="AN27" i="9"/>
  <c r="AC35" i="9"/>
  <c r="X35" i="9"/>
  <c r="K35" i="9"/>
  <c r="AN35" i="9"/>
  <c r="AC43" i="9"/>
  <c r="X43" i="9"/>
  <c r="K43" i="9"/>
  <c r="AN43" i="9"/>
  <c r="AC51" i="9"/>
  <c r="X51" i="9"/>
  <c r="K51" i="9"/>
  <c r="AN51" i="9"/>
  <c r="AC59" i="9"/>
  <c r="X59" i="9"/>
  <c r="K59" i="9"/>
  <c r="AN59" i="9"/>
  <c r="AC67" i="9"/>
  <c r="X67" i="9"/>
  <c r="K67" i="9"/>
  <c r="AN67" i="9"/>
  <c r="Y19" i="9"/>
  <c r="Y35" i="9"/>
  <c r="Y51" i="9"/>
  <c r="Y67" i="9"/>
  <c r="I60" i="13"/>
  <c r="W60" i="13"/>
  <c r="Z60" i="13"/>
  <c r="AL60" i="13"/>
  <c r="Z40" i="6"/>
  <c r="AC21" i="1"/>
  <c r="Y21" i="1"/>
  <c r="K21" i="1"/>
  <c r="AN21" i="1"/>
  <c r="W21" i="1"/>
  <c r="AC53" i="1"/>
  <c r="W53" i="1"/>
  <c r="K53" i="1"/>
  <c r="AN53" i="1"/>
  <c r="Y53" i="1"/>
  <c r="AC52" i="21"/>
  <c r="O52" i="21"/>
  <c r="AR52" i="21"/>
  <c r="K52" i="21"/>
  <c r="AN52" i="21"/>
  <c r="I66" i="21"/>
  <c r="AL66" i="21"/>
  <c r="Z66" i="21"/>
  <c r="O55" i="20"/>
  <c r="AR55" i="20"/>
  <c r="Y55" i="20"/>
  <c r="AC55" i="20"/>
  <c r="K55" i="20"/>
  <c r="AN55" i="20"/>
  <c r="W55" i="20"/>
  <c r="I55" i="24"/>
  <c r="W55" i="24"/>
  <c r="Z55" i="24"/>
  <c r="K60" i="24"/>
  <c r="AN60" i="24"/>
  <c r="AC60" i="24"/>
  <c r="X60" i="24"/>
  <c r="AB63" i="16"/>
  <c r="AB55" i="13"/>
  <c r="K67" i="12"/>
  <c r="AN67" i="12"/>
  <c r="W67" i="12"/>
  <c r="O67" i="12"/>
  <c r="AR67" i="12"/>
  <c r="X67" i="12"/>
  <c r="AC67" i="12"/>
  <c r="Y34" i="1"/>
  <c r="Y18" i="1"/>
  <c r="O60" i="25"/>
  <c r="AR60" i="25"/>
  <c r="X60" i="25"/>
  <c r="K60" i="25"/>
  <c r="AN60" i="25"/>
  <c r="AC60" i="25"/>
  <c r="O64" i="25"/>
  <c r="AR64" i="25"/>
  <c r="X64" i="25"/>
  <c r="K64" i="25"/>
  <c r="AN64" i="25"/>
  <c r="AC64" i="25"/>
  <c r="Y66" i="25"/>
  <c r="AB50" i="22"/>
  <c r="I49" i="22"/>
  <c r="W49" i="22"/>
  <c r="Z49" i="22"/>
  <c r="AB54" i="21"/>
  <c r="I54" i="21"/>
  <c r="Y54" i="21"/>
  <c r="K65" i="20"/>
  <c r="AN65" i="20"/>
  <c r="O65" i="20"/>
  <c r="AR65" i="20"/>
  <c r="X65" i="20"/>
  <c r="AC65" i="20"/>
  <c r="AA53" i="15"/>
  <c r="I53" i="15"/>
  <c r="AL53" i="15"/>
  <c r="I54" i="17"/>
  <c r="X54" i="17"/>
  <c r="AA54" i="17"/>
  <c r="AL54" i="17"/>
  <c r="AC60" i="17"/>
  <c r="O60" i="17"/>
  <c r="AR60" i="17"/>
  <c r="X60" i="17"/>
  <c r="K60" i="17"/>
  <c r="AN60" i="17"/>
  <c r="AC65" i="17"/>
  <c r="K65" i="17"/>
  <c r="AN65" i="17"/>
  <c r="O65" i="17"/>
  <c r="AR65" i="17"/>
  <c r="X65" i="17"/>
  <c r="X14" i="9"/>
  <c r="AC14" i="9"/>
  <c r="X22" i="9"/>
  <c r="AC22" i="9"/>
  <c r="K30" i="9"/>
  <c r="AN30" i="9"/>
  <c r="X30" i="9"/>
  <c r="AC30" i="9"/>
  <c r="K38" i="9"/>
  <c r="AN38" i="9"/>
  <c r="X38" i="9"/>
  <c r="AC38" i="9"/>
  <c r="K46" i="9"/>
  <c r="AN46" i="9"/>
  <c r="X46" i="9"/>
  <c r="AC46" i="9"/>
  <c r="K54" i="9"/>
  <c r="AN54" i="9"/>
  <c r="X54" i="9"/>
  <c r="AC54" i="9"/>
  <c r="K62" i="9"/>
  <c r="AN62" i="9"/>
  <c r="X62" i="9"/>
  <c r="AC62" i="9"/>
  <c r="AB48" i="8"/>
  <c r="O48" i="8"/>
  <c r="AR48" i="8"/>
  <c r="W48" i="8"/>
  <c r="K48" i="8"/>
  <c r="AN48" i="8"/>
  <c r="AB64" i="8"/>
  <c r="O64" i="8"/>
  <c r="AR64" i="8"/>
  <c r="W64" i="8"/>
  <c r="K64" i="8"/>
  <c r="AN64" i="8"/>
  <c r="AB65" i="12"/>
  <c r="AC53" i="19"/>
  <c r="I49" i="7"/>
  <c r="AL49" i="7"/>
  <c r="W49" i="7"/>
  <c r="Z49" i="7"/>
  <c r="AA53" i="10"/>
  <c r="X67" i="21"/>
  <c r="O67" i="21"/>
  <c r="AR67" i="21"/>
  <c r="W67" i="21"/>
  <c r="K67" i="21"/>
  <c r="AN67" i="21"/>
  <c r="AC67" i="21"/>
  <c r="AB63" i="15"/>
  <c r="Z52" i="26"/>
  <c r="I52" i="26"/>
  <c r="W52" i="26"/>
  <c r="AL52" i="26"/>
  <c r="Z60" i="26"/>
  <c r="I60" i="26"/>
  <c r="AL60" i="26"/>
  <c r="AA50" i="26"/>
  <c r="K55" i="26"/>
  <c r="AN55" i="26"/>
  <c r="AC55" i="26"/>
  <c r="O55" i="26"/>
  <c r="AR55" i="26"/>
  <c r="W55" i="26"/>
  <c r="AA66" i="26"/>
  <c r="Z57" i="24"/>
  <c r="I57" i="24"/>
  <c r="W57" i="24"/>
  <c r="AC58" i="18"/>
  <c r="AA59" i="18"/>
  <c r="AB57" i="18"/>
  <c r="I50" i="16"/>
  <c r="AL50" i="16"/>
  <c r="Z50" i="16"/>
  <c r="W24" i="9"/>
  <c r="Y24" i="9"/>
  <c r="AC24" i="9"/>
  <c r="K24" i="9"/>
  <c r="AN24" i="9"/>
  <c r="W56" i="9"/>
  <c r="Y56" i="9"/>
  <c r="AC56" i="9"/>
  <c r="K56" i="9"/>
  <c r="AN56" i="9"/>
  <c r="K50" i="13"/>
  <c r="AN50" i="13"/>
  <c r="O50" i="13"/>
  <c r="AR50" i="13"/>
  <c r="W50" i="13"/>
  <c r="AC50" i="13"/>
  <c r="I24" i="8"/>
  <c r="Y24" i="8"/>
  <c r="Y41" i="8"/>
  <c r="I41" i="8"/>
  <c r="I58" i="8"/>
  <c r="AL58" i="8"/>
  <c r="Y58" i="8"/>
  <c r="Z19" i="8"/>
  <c r="Z27" i="8"/>
  <c r="Z35" i="8"/>
  <c r="Z43" i="8"/>
  <c r="Z51" i="8"/>
  <c r="Z59" i="8"/>
  <c r="AA20" i="8"/>
  <c r="AA28" i="8"/>
  <c r="AA36" i="8"/>
  <c r="AA44" i="8"/>
  <c r="AA52" i="8"/>
  <c r="AA60" i="8"/>
  <c r="Y31" i="7"/>
  <c r="Y4" i="2"/>
  <c r="AC4" i="2"/>
  <c r="K20" i="2"/>
  <c r="Y20" i="2"/>
  <c r="AC20" i="2"/>
  <c r="K36" i="2"/>
  <c r="Y36" i="2"/>
  <c r="AC36" i="2"/>
  <c r="K52" i="2"/>
  <c r="Y52" i="2"/>
  <c r="AC52" i="2"/>
  <c r="W4" i="2"/>
  <c r="W20" i="2"/>
  <c r="W36" i="2"/>
  <c r="W52" i="2"/>
  <c r="Y67" i="1"/>
  <c r="Y51" i="1"/>
  <c r="I64" i="19"/>
  <c r="Z64" i="19"/>
  <c r="AA64" i="14"/>
  <c r="K24" i="7"/>
  <c r="AN24" i="7"/>
  <c r="W24" i="7"/>
  <c r="Y24" i="7"/>
  <c r="AC24" i="7"/>
  <c r="Y67" i="18"/>
  <c r="X67" i="18"/>
  <c r="AC67" i="18"/>
  <c r="K67" i="18"/>
  <c r="AN67" i="18"/>
  <c r="I56" i="23"/>
  <c r="AL56" i="23"/>
  <c r="AA56" i="23"/>
  <c r="W57" i="22"/>
  <c r="I62" i="22"/>
  <c r="AL62" i="22"/>
  <c r="Z62" i="22"/>
  <c r="W52" i="21"/>
  <c r="Y61" i="21"/>
  <c r="I51" i="15"/>
  <c r="Z51" i="15"/>
  <c r="AB57" i="17"/>
  <c r="X63" i="24"/>
  <c r="X24" i="9"/>
  <c r="Y50" i="9"/>
  <c r="X49" i="13"/>
  <c r="X13" i="3"/>
  <c r="Y29" i="2"/>
  <c r="AC29" i="2"/>
  <c r="X29" i="2"/>
  <c r="K29" i="2"/>
  <c r="Y61" i="2"/>
  <c r="AC61" i="2"/>
  <c r="X61" i="2"/>
  <c r="K61" i="2"/>
  <c r="W29" i="2"/>
  <c r="W61" i="2"/>
  <c r="V48" i="8"/>
  <c r="W46" i="9"/>
  <c r="X63" i="19"/>
  <c r="AA63" i="19"/>
  <c r="AA59" i="19"/>
  <c r="AA55" i="19"/>
  <c r="X49" i="19"/>
  <c r="AA49" i="19"/>
  <c r="AA61" i="7"/>
  <c r="I55" i="7"/>
  <c r="AL55" i="7"/>
  <c r="W55" i="7"/>
  <c r="Z55" i="7"/>
  <c r="AB51" i="7"/>
  <c r="W50" i="14"/>
  <c r="K58" i="14"/>
  <c r="AN58" i="14"/>
  <c r="Y58" i="14"/>
  <c r="O58" i="14"/>
  <c r="AR58" i="14"/>
  <c r="AC58" i="14"/>
  <c r="Y22" i="3"/>
  <c r="AC22" i="3"/>
  <c r="X22" i="3"/>
  <c r="W22" i="3"/>
  <c r="Y18" i="3"/>
  <c r="AC18" i="3"/>
  <c r="W18" i="3"/>
  <c r="X18" i="3"/>
  <c r="Y14" i="3"/>
  <c r="AC14" i="3"/>
  <c r="W14" i="3"/>
  <c r="X14" i="3"/>
  <c r="W10" i="3"/>
  <c r="Y10" i="3"/>
  <c r="AC10" i="3"/>
  <c r="X10" i="3"/>
  <c r="G56" i="10"/>
  <c r="AJ56" i="10"/>
  <c r="X11" i="1"/>
  <c r="W11" i="1"/>
  <c r="AC11" i="1"/>
  <c r="Y11" i="1"/>
  <c r="AC17" i="1"/>
  <c r="Y17" i="1"/>
  <c r="K17" i="1"/>
  <c r="AN17" i="1"/>
  <c r="W17" i="1"/>
  <c r="Y24" i="1"/>
  <c r="K24" i="1"/>
  <c r="AN24" i="1"/>
  <c r="W24" i="1"/>
  <c r="AC24" i="1"/>
  <c r="X24" i="1"/>
  <c r="X31" i="1"/>
  <c r="AC31" i="1"/>
  <c r="W31" i="1"/>
  <c r="Y31" i="1"/>
  <c r="K31" i="1"/>
  <c r="AN31" i="1"/>
  <c r="Y36" i="1"/>
  <c r="K36" i="1"/>
  <c r="AN36" i="1"/>
  <c r="AC36" i="1"/>
  <c r="X36" i="1"/>
  <c r="W36" i="1"/>
  <c r="X43" i="1"/>
  <c r="AC43" i="1"/>
  <c r="W43" i="1"/>
  <c r="Y43" i="1"/>
  <c r="K43" i="1"/>
  <c r="AN43" i="1"/>
  <c r="W49" i="1"/>
  <c r="AC49" i="1"/>
  <c r="K49" i="1"/>
  <c r="AN49" i="1"/>
  <c r="Y49" i="1"/>
  <c r="X49" i="1"/>
  <c r="W56" i="1"/>
  <c r="K56" i="1"/>
  <c r="AN56" i="1"/>
  <c r="Y56" i="1"/>
  <c r="AC56" i="1"/>
  <c r="X56" i="1"/>
  <c r="X63" i="1"/>
  <c r="AC63" i="1"/>
  <c r="W63" i="1"/>
  <c r="K63" i="1"/>
  <c r="AN63" i="1"/>
  <c r="I64" i="7"/>
  <c r="AL64" i="7"/>
  <c r="X64" i="7"/>
  <c r="AA64" i="7"/>
  <c r="I56" i="7"/>
  <c r="AL56" i="7"/>
  <c r="AA56" i="7"/>
  <c r="AA63" i="5"/>
  <c r="AB57" i="5"/>
  <c r="AA51" i="5"/>
  <c r="K25" i="7"/>
  <c r="AN25" i="7"/>
  <c r="W25" i="7"/>
  <c r="X25" i="7"/>
  <c r="Y25" i="7"/>
  <c r="AC25" i="7"/>
  <c r="Y62" i="3"/>
  <c r="AC62" i="3"/>
  <c r="K62" i="3"/>
  <c r="AN62" i="3"/>
  <c r="W62" i="3"/>
  <c r="X62" i="3"/>
  <c r="Y54" i="3"/>
  <c r="AC54" i="3"/>
  <c r="W54" i="3"/>
  <c r="X54" i="3"/>
  <c r="K54" i="3"/>
  <c r="AN54" i="3"/>
  <c r="I62" i="19"/>
  <c r="AL62" i="19"/>
  <c r="K39" i="7"/>
  <c r="AN39" i="7"/>
  <c r="X39" i="7"/>
  <c r="W39" i="7"/>
  <c r="Y39" i="7"/>
  <c r="AC39" i="7"/>
  <c r="W27" i="7"/>
  <c r="Y27" i="7"/>
  <c r="AC27" i="7"/>
  <c r="K27" i="7"/>
  <c r="AN27" i="7"/>
  <c r="X27" i="7"/>
  <c r="AB52" i="19"/>
  <c r="X51" i="14"/>
  <c r="AC51" i="14"/>
  <c r="O51" i="14"/>
  <c r="AR51" i="14"/>
  <c r="K51" i="14"/>
  <c r="AN51" i="14"/>
  <c r="W45" i="5"/>
  <c r="Y45" i="5"/>
  <c r="AC45" i="5"/>
  <c r="K45" i="5"/>
  <c r="AN45" i="5"/>
  <c r="X45" i="5"/>
  <c r="W41" i="5"/>
  <c r="Y41" i="5"/>
  <c r="AC41" i="5"/>
  <c r="X41" i="5"/>
  <c r="K41" i="5"/>
  <c r="AN41" i="5"/>
  <c r="W37" i="5"/>
  <c r="Y37" i="5"/>
  <c r="AC37" i="5"/>
  <c r="K37" i="5"/>
  <c r="AN37" i="5"/>
  <c r="X37" i="5"/>
  <c r="W33" i="5"/>
  <c r="Y33" i="5"/>
  <c r="AC33" i="5"/>
  <c r="X33" i="5"/>
  <c r="K33" i="5"/>
  <c r="AN33" i="5"/>
  <c r="W29" i="5"/>
  <c r="Y29" i="5"/>
  <c r="AC29" i="5"/>
  <c r="K29" i="5"/>
  <c r="AN29" i="5"/>
  <c r="X29" i="5"/>
  <c r="W25" i="5"/>
  <c r="Y25" i="5"/>
  <c r="AC25" i="5"/>
  <c r="X25" i="5"/>
  <c r="K25" i="5"/>
  <c r="AN25" i="5"/>
  <c r="W21" i="5"/>
  <c r="Y21" i="5"/>
  <c r="AC21" i="5"/>
  <c r="X21" i="5"/>
  <c r="W17" i="5"/>
  <c r="Y17" i="5"/>
  <c r="AC17" i="5"/>
  <c r="X17" i="5"/>
  <c r="AB68" i="4"/>
  <c r="AG67" i="4"/>
  <c r="Y67" i="4"/>
  <c r="Z67" i="4"/>
  <c r="Y58" i="4"/>
  <c r="AA58" i="4"/>
  <c r="AG58" i="4"/>
  <c r="Z58" i="4"/>
  <c r="Y54" i="4"/>
  <c r="Z54" i="4"/>
  <c r="AA54" i="4"/>
  <c r="AG54" i="4"/>
  <c r="Y50" i="4"/>
  <c r="AA50" i="4"/>
  <c r="AG50" i="4"/>
  <c r="Z50" i="4"/>
  <c r="Y46" i="4"/>
  <c r="AR46" i="4"/>
  <c r="Z46" i="4"/>
  <c r="AV46" i="4"/>
  <c r="AA46" i="4"/>
  <c r="AG46" i="4"/>
  <c r="AA61" i="10"/>
  <c r="I50" i="22"/>
  <c r="Y50" i="22"/>
  <c r="Z50" i="22"/>
  <c r="AA52" i="22"/>
  <c r="I52" i="22"/>
  <c r="X52" i="22"/>
  <c r="W54" i="21"/>
  <c r="AL54" i="21"/>
  <c r="Z54" i="21"/>
  <c r="AA56" i="21"/>
  <c r="I56" i="21"/>
  <c r="O63" i="20"/>
  <c r="AR63" i="20"/>
  <c r="Y63" i="20"/>
  <c r="AC63" i="20"/>
  <c r="K63" i="20"/>
  <c r="AN63" i="20"/>
  <c r="W63" i="20"/>
  <c r="AB60" i="15"/>
  <c r="I57" i="17"/>
  <c r="AL57" i="17"/>
  <c r="W57" i="17"/>
  <c r="Z57" i="17"/>
  <c r="K67" i="17"/>
  <c r="AN67" i="17"/>
  <c r="O67" i="17"/>
  <c r="AR67" i="17"/>
  <c r="W67" i="17"/>
  <c r="AC67" i="17"/>
  <c r="AA56" i="26"/>
  <c r="AA64" i="26"/>
  <c r="W58" i="24"/>
  <c r="K62" i="18"/>
  <c r="AN62" i="18"/>
  <c r="AC62" i="18"/>
  <c r="I53" i="7"/>
  <c r="AL53" i="7"/>
  <c r="W53" i="7"/>
  <c r="Z53" i="7"/>
  <c r="K42" i="7"/>
  <c r="AN42" i="7"/>
  <c r="X42" i="7"/>
  <c r="W42" i="7"/>
  <c r="Y42" i="7"/>
  <c r="AC42" i="7"/>
  <c r="K34" i="7"/>
  <c r="AN34" i="7"/>
  <c r="X34" i="7"/>
  <c r="W34" i="7"/>
  <c r="Y34" i="7"/>
  <c r="AC34" i="7"/>
  <c r="K26" i="7"/>
  <c r="AN26" i="7"/>
  <c r="X26" i="7"/>
  <c r="W26" i="7"/>
  <c r="Y26" i="7"/>
  <c r="AC26" i="7"/>
  <c r="I66" i="5"/>
  <c r="AA66" i="5"/>
  <c r="K60" i="3"/>
  <c r="AN60" i="3"/>
  <c r="W60" i="3"/>
  <c r="X60" i="3"/>
  <c r="AC60" i="3"/>
  <c r="K52" i="3"/>
  <c r="AN52" i="3"/>
  <c r="W52" i="3"/>
  <c r="X52" i="3"/>
  <c r="AC52" i="3"/>
  <c r="K44" i="3"/>
  <c r="AN44" i="3"/>
  <c r="W44" i="3"/>
  <c r="X44" i="3"/>
  <c r="AC44" i="3"/>
  <c r="K36" i="3"/>
  <c r="AN36" i="3"/>
  <c r="W36" i="3"/>
  <c r="X36" i="3"/>
  <c r="AC36" i="3"/>
  <c r="K28" i="3"/>
  <c r="AN28" i="3"/>
  <c r="W28" i="3"/>
  <c r="X28" i="3"/>
  <c r="AC28" i="3"/>
  <c r="H57" i="10"/>
  <c r="AK57" i="10"/>
  <c r="H54" i="10"/>
  <c r="AK54" i="10"/>
  <c r="AB67" i="10"/>
  <c r="AB51" i="10"/>
  <c r="X30" i="10"/>
  <c r="K30" i="10"/>
  <c r="AN30" i="10"/>
  <c r="W30" i="10"/>
  <c r="AC30" i="10"/>
  <c r="W22" i="1"/>
  <c r="K22" i="1"/>
  <c r="AN22" i="1"/>
  <c r="AC22" i="1"/>
  <c r="X22" i="1"/>
  <c r="W38" i="1"/>
  <c r="AC38" i="1"/>
  <c r="K38" i="1"/>
  <c r="AN38" i="1"/>
  <c r="X38" i="1"/>
  <c r="W54" i="1"/>
  <c r="AC54" i="1"/>
  <c r="K54" i="1"/>
  <c r="AN54" i="1"/>
  <c r="AA66" i="12"/>
  <c r="K61" i="25"/>
  <c r="AN61" i="25"/>
  <c r="X61" i="25"/>
  <c r="O61" i="25"/>
  <c r="AR61" i="25"/>
  <c r="Y61" i="25"/>
  <c r="AC61" i="25"/>
  <c r="O63" i="25"/>
  <c r="AR63" i="25"/>
  <c r="AC63" i="25"/>
  <c r="X63" i="25"/>
  <c r="K63" i="25"/>
  <c r="AN63" i="25"/>
  <c r="W63" i="25"/>
  <c r="I50" i="23"/>
  <c r="W50" i="23"/>
  <c r="AL50" i="23"/>
  <c r="Z50" i="23"/>
  <c r="I52" i="23"/>
  <c r="AL52" i="23"/>
  <c r="AA52" i="23"/>
  <c r="Y52" i="21"/>
  <c r="Y53" i="21"/>
  <c r="K61" i="20"/>
  <c r="AN61" i="20"/>
  <c r="Y61" i="20"/>
  <c r="AC61" i="20"/>
  <c r="O61" i="20"/>
  <c r="AR61" i="20"/>
  <c r="X61" i="20"/>
  <c r="Y53" i="20"/>
  <c r="X55" i="15"/>
  <c r="K55" i="15"/>
  <c r="AN55" i="15"/>
  <c r="W55" i="15"/>
  <c r="Y55" i="15"/>
  <c r="AC55" i="15"/>
  <c r="O55" i="15"/>
  <c r="AR55" i="15"/>
  <c r="X63" i="17"/>
  <c r="AA54" i="26"/>
  <c r="K67" i="26"/>
  <c r="AN67" i="26"/>
  <c r="AC67" i="26"/>
  <c r="X67" i="26"/>
  <c r="W67" i="26"/>
  <c r="O67" i="26"/>
  <c r="AR67" i="26"/>
  <c r="K64" i="24"/>
  <c r="AN64" i="24"/>
  <c r="AC64" i="24"/>
  <c r="X64" i="24"/>
  <c r="W64" i="24"/>
  <c r="AB62" i="24"/>
  <c r="I62" i="24"/>
  <c r="Y62" i="24"/>
  <c r="AC63" i="18"/>
  <c r="K63" i="18"/>
  <c r="AN63" i="18"/>
  <c r="W63" i="18"/>
  <c r="AA61" i="18"/>
  <c r="AB59" i="18"/>
  <c r="O49" i="16"/>
  <c r="AR49" i="16"/>
  <c r="AC49" i="16"/>
  <c r="K49" i="16"/>
  <c r="AN49" i="16"/>
  <c r="W49" i="16"/>
  <c r="AC57" i="16"/>
  <c r="O65" i="16"/>
  <c r="AR65" i="16"/>
  <c r="AC65" i="16"/>
  <c r="W65" i="16"/>
  <c r="K65" i="16"/>
  <c r="AN65" i="16"/>
  <c r="AB49" i="16"/>
  <c r="Y49" i="16"/>
  <c r="AB57" i="16"/>
  <c r="Y57" i="16"/>
  <c r="AB65" i="16"/>
  <c r="Y65" i="16"/>
  <c r="I52" i="14"/>
  <c r="Z52" i="14"/>
  <c r="F61" i="10"/>
  <c r="AI61" i="10"/>
  <c r="F66" i="10"/>
  <c r="AI66" i="10"/>
  <c r="F58" i="10"/>
  <c r="AI58" i="10"/>
  <c r="F50" i="10"/>
  <c r="AI50" i="10"/>
  <c r="AB59" i="5"/>
  <c r="Y59" i="5"/>
  <c r="I51" i="5"/>
  <c r="Z51" i="5"/>
  <c r="Y46" i="3"/>
  <c r="AC46" i="3"/>
  <c r="K46" i="3"/>
  <c r="AN46" i="3"/>
  <c r="W46" i="3"/>
  <c r="X46" i="3"/>
  <c r="Y38" i="3"/>
  <c r="AC38" i="3"/>
  <c r="X38" i="3"/>
  <c r="K38" i="3"/>
  <c r="AN38" i="3"/>
  <c r="W38" i="3"/>
  <c r="Y30" i="3"/>
  <c r="AC30" i="3"/>
  <c r="K30" i="3"/>
  <c r="AN30" i="3"/>
  <c r="W30" i="3"/>
  <c r="X30" i="3"/>
  <c r="AA64" i="10"/>
  <c r="AA54" i="10"/>
  <c r="F28" i="8"/>
  <c r="AI28" i="8"/>
  <c r="F59" i="8"/>
  <c r="AI59" i="8"/>
  <c r="F51" i="8"/>
  <c r="AI51" i="8"/>
  <c r="F42" i="8"/>
  <c r="AI42" i="8"/>
  <c r="F34" i="8"/>
  <c r="AI34" i="8"/>
  <c r="F25" i="8"/>
  <c r="AI25" i="8"/>
  <c r="F17" i="8"/>
  <c r="AI17" i="8"/>
  <c r="I58" i="23"/>
  <c r="AL58" i="23"/>
  <c r="Z58" i="23"/>
  <c r="K53" i="22"/>
  <c r="AN53" i="22"/>
  <c r="AC53" i="22"/>
  <c r="O53" i="22"/>
  <c r="AR53" i="22"/>
  <c r="X53" i="22"/>
  <c r="W53" i="22"/>
  <c r="I60" i="22"/>
  <c r="X60" i="22"/>
  <c r="AA60" i="22"/>
  <c r="AL60" i="22"/>
  <c r="I64" i="22"/>
  <c r="X64" i="22"/>
  <c r="AA64" i="22"/>
  <c r="AL64" i="22"/>
  <c r="AB50" i="21"/>
  <c r="Y49" i="21"/>
  <c r="AB49" i="21"/>
  <c r="X52" i="26"/>
  <c r="AA52" i="26"/>
  <c r="O53" i="26"/>
  <c r="AR53" i="26"/>
  <c r="Y59" i="26"/>
  <c r="W55" i="16"/>
  <c r="W19" i="9"/>
  <c r="W27" i="9"/>
  <c r="W35" i="9"/>
  <c r="W43" i="9"/>
  <c r="W51" i="9"/>
  <c r="W59" i="9"/>
  <c r="W67" i="9"/>
  <c r="Y38" i="9"/>
  <c r="I59" i="13"/>
  <c r="AL59" i="13"/>
  <c r="AB59" i="13"/>
  <c r="N63" i="12"/>
  <c r="AQ63" i="12"/>
  <c r="H64" i="12"/>
  <c r="AK64" i="12"/>
  <c r="Y54" i="1"/>
  <c r="I49" i="14"/>
  <c r="AL49" i="14"/>
  <c r="AB49" i="14"/>
  <c r="L42" i="6"/>
  <c r="AO42" i="6"/>
  <c r="F41" i="6"/>
  <c r="AI41" i="6"/>
  <c r="AB59" i="10"/>
  <c r="AC29" i="1"/>
  <c r="Y29" i="1"/>
  <c r="K29" i="1"/>
  <c r="AN29" i="1"/>
  <c r="W29" i="1"/>
  <c r="AC61" i="1"/>
  <c r="W61" i="1"/>
  <c r="K61" i="1"/>
  <c r="AN61" i="1"/>
  <c r="Y61" i="1"/>
  <c r="I57" i="23"/>
  <c r="Y57" i="23"/>
  <c r="Z57" i="23"/>
  <c r="AB62" i="23"/>
  <c r="I56" i="20"/>
  <c r="AL56" i="20"/>
  <c r="AA56" i="20"/>
  <c r="AA50" i="15"/>
  <c r="I50" i="15"/>
  <c r="AL50" i="15"/>
  <c r="O61" i="15"/>
  <c r="AR61" i="15"/>
  <c r="K61" i="15"/>
  <c r="AN61" i="15"/>
  <c r="W61" i="15"/>
  <c r="AC61" i="15"/>
  <c r="Y61" i="15"/>
  <c r="O49" i="15"/>
  <c r="AR49" i="15"/>
  <c r="K49" i="15"/>
  <c r="AN49" i="15"/>
  <c r="AC49" i="15"/>
  <c r="Y49" i="15"/>
  <c r="W49" i="15"/>
  <c r="I55" i="17"/>
  <c r="X55" i="17"/>
  <c r="AL55" i="17"/>
  <c r="AA55" i="17"/>
  <c r="Y65" i="20"/>
  <c r="K65" i="18"/>
  <c r="AN65" i="18"/>
  <c r="AC65" i="18"/>
  <c r="Y65" i="18"/>
  <c r="W38" i="9"/>
  <c r="X29" i="1"/>
  <c r="I65" i="14"/>
  <c r="AL65" i="14"/>
  <c r="AB65" i="14"/>
  <c r="AA57" i="5"/>
  <c r="K65" i="3"/>
  <c r="AN65" i="3"/>
  <c r="Y65" i="3"/>
  <c r="AC65" i="3"/>
  <c r="W65" i="3"/>
  <c r="K57" i="3"/>
  <c r="AN57" i="3"/>
  <c r="Y57" i="3"/>
  <c r="AC57" i="3"/>
  <c r="W57" i="3"/>
  <c r="K49" i="3"/>
  <c r="AN49" i="3"/>
  <c r="Y49" i="3"/>
  <c r="AC49" i="3"/>
  <c r="W49" i="3"/>
  <c r="K41" i="3"/>
  <c r="AN41" i="3"/>
  <c r="Y41" i="3"/>
  <c r="AC41" i="3"/>
  <c r="W41" i="3"/>
  <c r="K33" i="3"/>
  <c r="AN33" i="3"/>
  <c r="Y33" i="3"/>
  <c r="AC33" i="3"/>
  <c r="W33" i="3"/>
  <c r="W18" i="10"/>
  <c r="Y18" i="10"/>
  <c r="AC18" i="10"/>
  <c r="W10" i="10"/>
  <c r="Y10" i="10"/>
  <c r="AC10" i="10"/>
  <c r="I66" i="12"/>
  <c r="AC62" i="25"/>
  <c r="O62" i="25"/>
  <c r="AR62" i="25"/>
  <c r="K62" i="25"/>
  <c r="AN62" i="25"/>
  <c r="X62" i="25"/>
  <c r="Y58" i="23"/>
  <c r="AB58" i="23"/>
  <c r="K65" i="23"/>
  <c r="AN65" i="23"/>
  <c r="AB61" i="22"/>
  <c r="AB65" i="21"/>
  <c r="AA59" i="20"/>
  <c r="I59" i="20"/>
  <c r="AL59" i="20"/>
  <c r="I64" i="15"/>
  <c r="Z64" i="15"/>
  <c r="AA66" i="15"/>
  <c r="I66" i="15"/>
  <c r="AL66" i="15"/>
  <c r="Y60" i="17"/>
  <c r="Y67" i="17"/>
  <c r="I54" i="13"/>
  <c r="AL54" i="13"/>
  <c r="Z54" i="13"/>
  <c r="I62" i="13"/>
  <c r="AL62" i="13"/>
  <c r="Z62" i="13"/>
  <c r="AB53" i="13"/>
  <c r="I35" i="8"/>
  <c r="I43" i="8"/>
  <c r="AL43" i="8"/>
  <c r="I60" i="8"/>
  <c r="AL60" i="8"/>
  <c r="I65" i="7"/>
  <c r="Z65" i="7"/>
  <c r="AB55" i="5"/>
  <c r="AA50" i="10"/>
  <c r="AB57" i="23"/>
  <c r="AA63" i="22"/>
  <c r="I63" i="22"/>
  <c r="AB66" i="21"/>
  <c r="I54" i="26"/>
  <c r="Z54" i="26"/>
  <c r="I62" i="26"/>
  <c r="Z62" i="26"/>
  <c r="Y60" i="24"/>
  <c r="AB60" i="24"/>
  <c r="Z59" i="16"/>
  <c r="I59" i="16"/>
  <c r="W32" i="9"/>
  <c r="Y32" i="9"/>
  <c r="AC32" i="9"/>
  <c r="K32" i="9"/>
  <c r="AN32" i="9"/>
  <c r="W64" i="9"/>
  <c r="Y64" i="9"/>
  <c r="AC64" i="9"/>
  <c r="K64" i="9"/>
  <c r="AN64" i="9"/>
  <c r="I29" i="8"/>
  <c r="Y29" i="8"/>
  <c r="I62" i="8"/>
  <c r="Y62" i="8"/>
  <c r="Z21" i="8"/>
  <c r="Z29" i="8"/>
  <c r="Z37" i="8"/>
  <c r="Z45" i="8"/>
  <c r="Z53" i="8"/>
  <c r="Z61" i="8"/>
  <c r="AB16" i="8"/>
  <c r="O16" i="8"/>
  <c r="AR16" i="8"/>
  <c r="W16" i="8"/>
  <c r="V16" i="8"/>
  <c r="X16" i="8"/>
  <c r="AA22" i="8"/>
  <c r="AA30" i="8"/>
  <c r="AA38" i="8"/>
  <c r="AA46" i="8"/>
  <c r="AA54" i="8"/>
  <c r="AA62" i="8"/>
  <c r="Y8" i="2"/>
  <c r="AC8" i="2"/>
  <c r="K24" i="2"/>
  <c r="Y24" i="2"/>
  <c r="AC24" i="2"/>
  <c r="K40" i="2"/>
  <c r="Y40" i="2"/>
  <c r="AC40" i="2"/>
  <c r="K56" i="2"/>
  <c r="Y56" i="2"/>
  <c r="AC56" i="2"/>
  <c r="W8" i="2"/>
  <c r="W24" i="2"/>
  <c r="W40" i="2"/>
  <c r="W56" i="2"/>
  <c r="Y6" i="10"/>
  <c r="X66" i="1"/>
  <c r="X50" i="1"/>
  <c r="K67" i="19"/>
  <c r="AN67" i="19"/>
  <c r="W67" i="19"/>
  <c r="Y67" i="19"/>
  <c r="O67" i="19"/>
  <c r="AR67" i="19"/>
  <c r="AC67" i="19"/>
  <c r="I61" i="7"/>
  <c r="AL61" i="7"/>
  <c r="W61" i="7"/>
  <c r="Z61" i="7"/>
  <c r="AA57" i="10"/>
  <c r="I54" i="20"/>
  <c r="Z54" i="20"/>
  <c r="AB62" i="20"/>
  <c r="O51" i="17"/>
  <c r="AR51" i="17"/>
  <c r="K51" i="17"/>
  <c r="AN51" i="17"/>
  <c r="Y51" i="17"/>
  <c r="AC51" i="17"/>
  <c r="W51" i="17"/>
  <c r="AB58" i="24"/>
  <c r="Y58" i="24"/>
  <c r="K64" i="18"/>
  <c r="AN64" i="18"/>
  <c r="AC64" i="18"/>
  <c r="W64" i="18"/>
  <c r="Z51" i="16"/>
  <c r="I51" i="16"/>
  <c r="AL51" i="16"/>
  <c r="X21" i="3"/>
  <c r="X49" i="3"/>
  <c r="Y5" i="2"/>
  <c r="AC5" i="2"/>
  <c r="X5" i="2"/>
  <c r="Y37" i="2"/>
  <c r="AC37" i="2"/>
  <c r="X37" i="2"/>
  <c r="K37" i="2"/>
  <c r="W37" i="2"/>
  <c r="X4" i="2"/>
  <c r="X36" i="2"/>
  <c r="X41" i="1"/>
  <c r="X25" i="1"/>
  <c r="X53" i="1"/>
  <c r="AC64" i="17"/>
  <c r="K64" i="17"/>
  <c r="AN64" i="17"/>
  <c r="O64" i="17"/>
  <c r="AR64" i="17"/>
  <c r="X64" i="17"/>
  <c r="I63" i="16"/>
  <c r="AL63" i="16"/>
  <c r="V64" i="8"/>
  <c r="W5" i="2"/>
  <c r="W62" i="9"/>
  <c r="AA58" i="19"/>
  <c r="I58" i="19"/>
  <c r="X58" i="19"/>
  <c r="X65" i="7"/>
  <c r="AA65" i="7"/>
  <c r="X49" i="7"/>
  <c r="AA49" i="7"/>
  <c r="O54" i="14"/>
  <c r="AR54" i="14"/>
  <c r="Y54" i="14"/>
  <c r="K54" i="14"/>
  <c r="AN54" i="14"/>
  <c r="AC54" i="14"/>
  <c r="K25" i="3"/>
  <c r="AN25" i="3"/>
  <c r="W25" i="3"/>
  <c r="Y25" i="3"/>
  <c r="AC25" i="3"/>
  <c r="Y17" i="3"/>
  <c r="AC17" i="3"/>
  <c r="W17" i="3"/>
  <c r="W9" i="3"/>
  <c r="Y9" i="3"/>
  <c r="AC9" i="3"/>
  <c r="X19" i="1"/>
  <c r="AC19" i="1"/>
  <c r="W19" i="1"/>
  <c r="Y19" i="1"/>
  <c r="K19" i="1"/>
  <c r="AN19" i="1"/>
  <c r="X39" i="1"/>
  <c r="AC39" i="1"/>
  <c r="W39" i="1"/>
  <c r="Y39" i="1"/>
  <c r="K39" i="1"/>
  <c r="AN39" i="1"/>
  <c r="AC57" i="1"/>
  <c r="W57" i="1"/>
  <c r="K57" i="1"/>
  <c r="AN57" i="1"/>
  <c r="Y57" i="1"/>
  <c r="W55" i="19"/>
  <c r="K37" i="7"/>
  <c r="AN37" i="7"/>
  <c r="W37" i="7"/>
  <c r="X37" i="7"/>
  <c r="Y37" i="7"/>
  <c r="AC37" i="7"/>
  <c r="I61" i="5"/>
  <c r="Y61" i="5"/>
  <c r="AL61" i="5"/>
  <c r="AB61" i="5"/>
  <c r="AA55" i="5"/>
  <c r="I49" i="5"/>
  <c r="AL49" i="5"/>
  <c r="W49" i="5"/>
  <c r="Z49" i="5"/>
  <c r="AB63" i="19"/>
  <c r="Y63" i="19"/>
  <c r="AB55" i="19"/>
  <c r="K33" i="7"/>
  <c r="AN33" i="7"/>
  <c r="W33" i="7"/>
  <c r="X33" i="7"/>
  <c r="Y33" i="7"/>
  <c r="AC33" i="7"/>
  <c r="X56" i="14"/>
  <c r="AA56" i="14"/>
  <c r="K58" i="7"/>
  <c r="AN58" i="7"/>
  <c r="X58" i="7"/>
  <c r="Y58" i="7"/>
  <c r="AC58" i="7"/>
  <c r="W58" i="7"/>
  <c r="M40" i="6"/>
  <c r="AP40" i="6"/>
  <c r="G39" i="6"/>
  <c r="AJ39" i="6"/>
  <c r="I62" i="5"/>
  <c r="AA62" i="5"/>
  <c r="K48" i="5"/>
  <c r="AN48" i="5"/>
  <c r="X48" i="5"/>
  <c r="W48" i="5"/>
  <c r="AC48" i="5"/>
  <c r="Y48" i="5"/>
  <c r="K44" i="5"/>
  <c r="AN44" i="5"/>
  <c r="X44" i="5"/>
  <c r="Y44" i="5"/>
  <c r="AC44" i="5"/>
  <c r="W44" i="5"/>
  <c r="K40" i="5"/>
  <c r="AN40" i="5"/>
  <c r="X40" i="5"/>
  <c r="W40" i="5"/>
  <c r="Y40" i="5"/>
  <c r="AC40" i="5"/>
  <c r="K36" i="5"/>
  <c r="AN36" i="5"/>
  <c r="X36" i="5"/>
  <c r="Y36" i="5"/>
  <c r="W36" i="5"/>
  <c r="AC36" i="5"/>
  <c r="K32" i="5"/>
  <c r="AN32" i="5"/>
  <c r="X32" i="5"/>
  <c r="W32" i="5"/>
  <c r="AC32" i="5"/>
  <c r="Y32" i="5"/>
  <c r="K28" i="5"/>
  <c r="AN28" i="5"/>
  <c r="X28" i="5"/>
  <c r="Y28" i="5"/>
  <c r="AC28" i="5"/>
  <c r="W28" i="5"/>
  <c r="K24" i="5"/>
  <c r="AN24" i="5"/>
  <c r="X24" i="5"/>
  <c r="W24" i="5"/>
  <c r="Y24" i="5"/>
  <c r="AC24" i="5"/>
  <c r="X20" i="5"/>
  <c r="Y20" i="5"/>
  <c r="W20" i="5"/>
  <c r="AC20" i="5"/>
  <c r="X16" i="5"/>
  <c r="W16" i="5"/>
  <c r="AC16" i="5"/>
  <c r="Y16" i="5"/>
  <c r="Y57" i="4"/>
  <c r="Z57" i="4"/>
  <c r="AA57" i="4"/>
  <c r="AG57" i="4"/>
  <c r="Y53" i="4"/>
  <c r="Z53" i="4"/>
  <c r="AA53" i="4"/>
  <c r="AG53" i="4"/>
  <c r="Y49" i="4"/>
  <c r="Z49" i="4"/>
  <c r="AA49" i="4"/>
  <c r="AG49" i="4"/>
  <c r="Y45" i="4"/>
  <c r="AR45" i="4"/>
  <c r="AV45" i="4"/>
  <c r="Z45" i="4"/>
  <c r="AA45" i="4"/>
  <c r="AG45" i="4"/>
  <c r="X63" i="3"/>
  <c r="K63" i="3"/>
  <c r="AN63" i="3"/>
  <c r="W63" i="3"/>
  <c r="Y63" i="3"/>
  <c r="AC63" i="3"/>
  <c r="X55" i="3"/>
  <c r="K55" i="3"/>
  <c r="AN55" i="3"/>
  <c r="W55" i="3"/>
  <c r="Y55" i="3"/>
  <c r="AC55" i="3"/>
  <c r="X47" i="3"/>
  <c r="K47" i="3"/>
  <c r="AN47" i="3"/>
  <c r="W47" i="3"/>
  <c r="Y47" i="3"/>
  <c r="AC47" i="3"/>
  <c r="X39" i="3"/>
  <c r="K39" i="3"/>
  <c r="AN39" i="3"/>
  <c r="W39" i="3"/>
  <c r="Y39" i="3"/>
  <c r="AC39" i="3"/>
  <c r="W31" i="3"/>
  <c r="X31" i="3"/>
  <c r="K31" i="3"/>
  <c r="AN31" i="3"/>
  <c r="Y31" i="3"/>
  <c r="AC31" i="3"/>
  <c r="H64" i="10"/>
  <c r="AK64" i="10"/>
  <c r="Y67" i="25"/>
  <c r="AC67" i="25"/>
  <c r="K67" i="25"/>
  <c r="AN67" i="25"/>
  <c r="W67" i="25"/>
  <c r="O67" i="25"/>
  <c r="AR67" i="25"/>
  <c r="X67" i="25"/>
  <c r="Y50" i="23"/>
  <c r="AB50" i="23"/>
  <c r="AB66" i="23"/>
  <c r="I62" i="20"/>
  <c r="AL62" i="20"/>
  <c r="Z62" i="20"/>
  <c r="AA64" i="20"/>
  <c r="I64" i="20"/>
  <c r="AL64" i="20"/>
  <c r="X64" i="20"/>
  <c r="O57" i="15"/>
  <c r="AR57" i="15"/>
  <c r="K57" i="15"/>
  <c r="AN57" i="15"/>
  <c r="W57" i="15"/>
  <c r="Y57" i="15"/>
  <c r="X57" i="15"/>
  <c r="AC57" i="15"/>
  <c r="AB61" i="17"/>
  <c r="Y56" i="24"/>
  <c r="AB56" i="24"/>
  <c r="AC58" i="24"/>
  <c r="Z57" i="18"/>
  <c r="I57" i="18"/>
  <c r="Z62" i="16"/>
  <c r="I62" i="16"/>
  <c r="AL62" i="16"/>
  <c r="AB59" i="16"/>
  <c r="W65" i="13"/>
  <c r="AC65" i="13"/>
  <c r="K65" i="13"/>
  <c r="AN65" i="13"/>
  <c r="O65" i="13"/>
  <c r="AR65" i="13"/>
  <c r="Y65" i="13"/>
  <c r="AB64" i="19"/>
  <c r="K57" i="19"/>
  <c r="AN57" i="19"/>
  <c r="AC57" i="19"/>
  <c r="W57" i="19"/>
  <c r="O57" i="19"/>
  <c r="AR57" i="19"/>
  <c r="I57" i="14"/>
  <c r="AL57" i="14"/>
  <c r="AB57" i="14"/>
  <c r="I50" i="5"/>
  <c r="AA50" i="5"/>
  <c r="H61" i="10"/>
  <c r="AK61" i="10"/>
  <c r="H58" i="10"/>
  <c r="AK58" i="10"/>
  <c r="X46" i="10"/>
  <c r="K46" i="10"/>
  <c r="AN46" i="10"/>
  <c r="W46" i="10"/>
  <c r="AC46" i="10"/>
  <c r="X38" i="10"/>
  <c r="K38" i="10"/>
  <c r="AN38" i="10"/>
  <c r="W38" i="10"/>
  <c r="AC38" i="10"/>
  <c r="W27" i="10"/>
  <c r="K27" i="10"/>
  <c r="AN27" i="10"/>
  <c r="X27" i="10"/>
  <c r="Y27" i="10"/>
  <c r="AC27" i="10"/>
  <c r="W19" i="10"/>
  <c r="Y19" i="10"/>
  <c r="AC19" i="10"/>
  <c r="X19" i="10"/>
  <c r="W11" i="10"/>
  <c r="Y11" i="10"/>
  <c r="X11" i="10"/>
  <c r="AC11" i="10"/>
  <c r="W10" i="1"/>
  <c r="AC10" i="1"/>
  <c r="X10" i="1"/>
  <c r="W26" i="1"/>
  <c r="AC26" i="1"/>
  <c r="K26" i="1"/>
  <c r="AN26" i="1"/>
  <c r="X26" i="1"/>
  <c r="W42" i="1"/>
  <c r="K42" i="1"/>
  <c r="AN42" i="1"/>
  <c r="AC42" i="1"/>
  <c r="X42" i="1"/>
  <c r="K58" i="1"/>
  <c r="AN58" i="1"/>
  <c r="AC58" i="1"/>
  <c r="W58" i="1"/>
  <c r="Y58" i="22"/>
  <c r="AB58" i="22"/>
  <c r="K65" i="22"/>
  <c r="AN65" i="22"/>
  <c r="AC65" i="22"/>
  <c r="W65" i="22"/>
  <c r="O65" i="22"/>
  <c r="AR65" i="22"/>
  <c r="X65" i="22"/>
  <c r="AB62" i="21"/>
  <c r="AA62" i="15"/>
  <c r="I62" i="15"/>
  <c r="L65" i="11"/>
  <c r="AO65" i="11"/>
  <c r="F66" i="11"/>
  <c r="AI66" i="11"/>
  <c r="AA62" i="26"/>
  <c r="I67" i="10"/>
  <c r="AL67" i="10"/>
  <c r="AF68" i="10"/>
  <c r="Z67" i="10"/>
  <c r="F63" i="10"/>
  <c r="AI63" i="10"/>
  <c r="F57" i="10"/>
  <c r="AI57" i="10"/>
  <c r="F64" i="10"/>
  <c r="AI64" i="10"/>
  <c r="F56" i="10"/>
  <c r="AI56" i="10"/>
  <c r="F65" i="8"/>
  <c r="AI65" i="8"/>
  <c r="F57" i="8"/>
  <c r="AI57" i="8"/>
  <c r="F49" i="8"/>
  <c r="AI49" i="8"/>
  <c r="F40" i="8"/>
  <c r="AI40" i="8"/>
  <c r="F32" i="8"/>
  <c r="AI32" i="8"/>
  <c r="F23" i="8"/>
  <c r="AI23" i="8"/>
  <c r="F47" i="8"/>
  <c r="AI47" i="8"/>
  <c r="K57" i="21"/>
  <c r="AN57" i="21"/>
  <c r="AC57" i="21"/>
  <c r="O57" i="21"/>
  <c r="AR57" i="21"/>
  <c r="X57" i="21"/>
  <c r="I65" i="21"/>
  <c r="Z65" i="21"/>
  <c r="I58" i="20"/>
  <c r="Z58" i="20"/>
  <c r="I52" i="15"/>
  <c r="AL52" i="15"/>
  <c r="W52" i="15"/>
  <c r="Z52" i="15"/>
  <c r="X60" i="26"/>
  <c r="AA60" i="26"/>
  <c r="I61" i="16"/>
  <c r="Y61" i="16"/>
  <c r="Z61" i="16"/>
  <c r="AC15" i="9"/>
  <c r="X15" i="9"/>
  <c r="AC23" i="9"/>
  <c r="K23" i="9"/>
  <c r="AN23" i="9"/>
  <c r="X23" i="9"/>
  <c r="AC31" i="9"/>
  <c r="K31" i="9"/>
  <c r="AN31" i="9"/>
  <c r="X31" i="9"/>
  <c r="AC39" i="9"/>
  <c r="K39" i="9"/>
  <c r="AN39" i="9"/>
  <c r="X39" i="9"/>
  <c r="AC47" i="9"/>
  <c r="K47" i="9"/>
  <c r="AN47" i="9"/>
  <c r="X47" i="9"/>
  <c r="AC55" i="9"/>
  <c r="K55" i="9"/>
  <c r="AN55" i="9"/>
  <c r="X55" i="9"/>
  <c r="AC63" i="9"/>
  <c r="K63" i="9"/>
  <c r="AN63" i="9"/>
  <c r="X63" i="9"/>
  <c r="O49" i="13"/>
  <c r="AR49" i="13"/>
  <c r="O57" i="13"/>
  <c r="AR57" i="13"/>
  <c r="X65" i="13"/>
  <c r="Y50" i="1"/>
  <c r="Y56" i="19"/>
  <c r="AB56" i="19"/>
  <c r="K49" i="19"/>
  <c r="AN49" i="19"/>
  <c r="O49" i="19"/>
  <c r="AR49" i="19"/>
  <c r="AC49" i="19"/>
  <c r="Y62" i="7"/>
  <c r="AC62" i="7"/>
  <c r="K62" i="7"/>
  <c r="AN62" i="7"/>
  <c r="X62" i="7"/>
  <c r="K32" i="7"/>
  <c r="AN32" i="7"/>
  <c r="W32" i="7"/>
  <c r="Y32" i="7"/>
  <c r="AC32" i="7"/>
  <c r="K28" i="7"/>
  <c r="AN28" i="7"/>
  <c r="W28" i="7"/>
  <c r="Y28" i="7"/>
  <c r="AC28" i="7"/>
  <c r="AC37" i="1"/>
  <c r="Y37" i="1"/>
  <c r="K37" i="1"/>
  <c r="AN37" i="1"/>
  <c r="W37" i="1"/>
  <c r="K61" i="21"/>
  <c r="AN61" i="21"/>
  <c r="AC61" i="21"/>
  <c r="O61" i="21"/>
  <c r="AR61" i="21"/>
  <c r="X61" i="21"/>
  <c r="Y56" i="15"/>
  <c r="AB56" i="15"/>
  <c r="AA57" i="18"/>
  <c r="AA64" i="13"/>
  <c r="I64" i="13"/>
  <c r="AL64" i="13"/>
  <c r="Y42" i="1"/>
  <c r="Y26" i="1"/>
  <c r="AB60" i="10"/>
  <c r="W42" i="10"/>
  <c r="Y42" i="10"/>
  <c r="AC42" i="10"/>
  <c r="K42" i="10"/>
  <c r="AN42" i="10"/>
  <c r="W34" i="10"/>
  <c r="Y34" i="10"/>
  <c r="AC34" i="10"/>
  <c r="K34" i="10"/>
  <c r="AN34" i="10"/>
  <c r="W26" i="10"/>
  <c r="Y26" i="10"/>
  <c r="AC26" i="10"/>
  <c r="K26" i="10"/>
  <c r="AN26" i="10"/>
  <c r="AB66" i="12"/>
  <c r="Y66" i="12"/>
  <c r="AC66" i="25"/>
  <c r="O66" i="25"/>
  <c r="AR66" i="25"/>
  <c r="K66" i="25"/>
  <c r="AN66" i="25"/>
  <c r="X66" i="25"/>
  <c r="AB58" i="25"/>
  <c r="O55" i="22"/>
  <c r="AR55" i="22"/>
  <c r="W55" i="22"/>
  <c r="AC55" i="22"/>
  <c r="K55" i="22"/>
  <c r="AN55" i="22"/>
  <c r="Y55" i="22"/>
  <c r="X52" i="21"/>
  <c r="AA52" i="21"/>
  <c r="O59" i="21"/>
  <c r="AR59" i="21"/>
  <c r="W59" i="21"/>
  <c r="Y59" i="21"/>
  <c r="K59" i="21"/>
  <c r="AN59" i="21"/>
  <c r="AC59" i="21"/>
  <c r="Y52" i="15"/>
  <c r="AB52" i="15"/>
  <c r="AB53" i="17"/>
  <c r="I66" i="16"/>
  <c r="AL66" i="16"/>
  <c r="Z66" i="16"/>
  <c r="Y55" i="16"/>
  <c r="AB55" i="16"/>
  <c r="AB64" i="16"/>
  <c r="X18" i="9"/>
  <c r="AC18" i="9"/>
  <c r="K26" i="9"/>
  <c r="AN26" i="9"/>
  <c r="X26" i="9"/>
  <c r="AC26" i="9"/>
  <c r="K34" i="9"/>
  <c r="AN34" i="9"/>
  <c r="X34" i="9"/>
  <c r="AC34" i="9"/>
  <c r="K42" i="9"/>
  <c r="AN42" i="9"/>
  <c r="X42" i="9"/>
  <c r="AC42" i="9"/>
  <c r="K50" i="9"/>
  <c r="AN50" i="9"/>
  <c r="X50" i="9"/>
  <c r="AC50" i="9"/>
  <c r="K58" i="9"/>
  <c r="AN58" i="9"/>
  <c r="X58" i="9"/>
  <c r="AC58" i="9"/>
  <c r="K66" i="9"/>
  <c r="AN66" i="9"/>
  <c r="X66" i="9"/>
  <c r="AC66" i="9"/>
  <c r="AB61" i="13"/>
  <c r="I52" i="19"/>
  <c r="AL52" i="19"/>
  <c r="Z52" i="19"/>
  <c r="I50" i="7"/>
  <c r="AL50" i="7"/>
  <c r="Z50" i="7"/>
  <c r="W50" i="7"/>
  <c r="AB39" i="6"/>
  <c r="AA53" i="5"/>
  <c r="O51" i="23"/>
  <c r="AR51" i="23"/>
  <c r="W51" i="23"/>
  <c r="K51" i="23"/>
  <c r="AN51" i="23"/>
  <c r="AC51" i="23"/>
  <c r="Y51" i="23"/>
  <c r="AA63" i="21"/>
  <c r="I63" i="21"/>
  <c r="AB51" i="15"/>
  <c r="Z56" i="26"/>
  <c r="I56" i="26"/>
  <c r="AL56" i="26"/>
  <c r="Z64" i="26"/>
  <c r="I64" i="26"/>
  <c r="AL64" i="26"/>
  <c r="AA58" i="26"/>
  <c r="K63" i="26"/>
  <c r="AN63" i="26"/>
  <c r="AC63" i="26"/>
  <c r="O63" i="26"/>
  <c r="AR63" i="26"/>
  <c r="W63" i="26"/>
  <c r="I61" i="18"/>
  <c r="W61" i="18"/>
  <c r="Z61" i="18"/>
  <c r="AC66" i="18"/>
  <c r="K66" i="18"/>
  <c r="AN66" i="18"/>
  <c r="Y66" i="18"/>
  <c r="I53" i="16"/>
  <c r="Z53" i="16"/>
  <c r="W40" i="9"/>
  <c r="Y40" i="9"/>
  <c r="AC40" i="9"/>
  <c r="K40" i="9"/>
  <c r="AN40" i="9"/>
  <c r="AB57" i="13"/>
  <c r="Y57" i="13"/>
  <c r="I50" i="8"/>
  <c r="AL50" i="8"/>
  <c r="Y50" i="8"/>
  <c r="I66" i="8"/>
  <c r="Y66" i="8"/>
  <c r="Z23" i="8"/>
  <c r="Z31" i="8"/>
  <c r="W31" i="8"/>
  <c r="Z39" i="8"/>
  <c r="W39" i="8"/>
  <c r="Z47" i="8"/>
  <c r="Z55" i="8"/>
  <c r="Z63" i="8"/>
  <c r="AA24" i="8"/>
  <c r="X24" i="8"/>
  <c r="AA32" i="8"/>
  <c r="AA40" i="8"/>
  <c r="AA48" i="8"/>
  <c r="X48" i="8"/>
  <c r="AA56" i="8"/>
  <c r="AA64" i="8"/>
  <c r="X64" i="8"/>
  <c r="Y12" i="2"/>
  <c r="AC12" i="2"/>
  <c r="K28" i="2"/>
  <c r="Y28" i="2"/>
  <c r="AC28" i="2"/>
  <c r="K44" i="2"/>
  <c r="Y44" i="2"/>
  <c r="AC44" i="2"/>
  <c r="K60" i="2"/>
  <c r="Y60" i="2"/>
  <c r="AC60" i="2"/>
  <c r="W12" i="2"/>
  <c r="W28" i="2"/>
  <c r="W44" i="2"/>
  <c r="W60" i="2"/>
  <c r="Y14" i="10"/>
  <c r="Y46" i="10"/>
  <c r="Y55" i="1"/>
  <c r="K65" i="19"/>
  <c r="AN65" i="19"/>
  <c r="AC65" i="19"/>
  <c r="O65" i="19"/>
  <c r="AR65" i="19"/>
  <c r="I56" i="5"/>
  <c r="Z56" i="5"/>
  <c r="I54" i="23"/>
  <c r="W54" i="23"/>
  <c r="AL54" i="23"/>
  <c r="Z54" i="23"/>
  <c r="K57" i="22"/>
  <c r="AN57" i="22"/>
  <c r="AC57" i="22"/>
  <c r="O57" i="22"/>
  <c r="AR57" i="22"/>
  <c r="X57" i="22"/>
  <c r="Y49" i="22"/>
  <c r="AB49" i="22"/>
  <c r="O62" i="17"/>
  <c r="AR62" i="17"/>
  <c r="K62" i="17"/>
  <c r="AN62" i="17"/>
  <c r="W62" i="17"/>
  <c r="AC62" i="17"/>
  <c r="Y62" i="17"/>
  <c r="I61" i="13"/>
  <c r="AL61" i="13"/>
  <c r="X25" i="3"/>
  <c r="Y13" i="2"/>
  <c r="AC13" i="2"/>
  <c r="X13" i="2"/>
  <c r="K13" i="2"/>
  <c r="Y45" i="2"/>
  <c r="AC45" i="2"/>
  <c r="X45" i="2"/>
  <c r="K45" i="2"/>
  <c r="W45" i="2"/>
  <c r="X12" i="2"/>
  <c r="X44" i="2"/>
  <c r="X9" i="1"/>
  <c r="O66" i="17"/>
  <c r="AR66" i="17"/>
  <c r="K66" i="17"/>
  <c r="AN66" i="17"/>
  <c r="Y66" i="17"/>
  <c r="AC66" i="17"/>
  <c r="W66" i="17"/>
  <c r="W14" i="9"/>
  <c r="X65" i="19"/>
  <c r="AA65" i="19"/>
  <c r="AA61" i="19"/>
  <c r="X61" i="19"/>
  <c r="X57" i="19"/>
  <c r="AA57" i="19"/>
  <c r="AA53" i="19"/>
  <c r="X53" i="19"/>
  <c r="I63" i="7"/>
  <c r="Z63" i="7"/>
  <c r="AB59" i="7"/>
  <c r="Y59" i="7"/>
  <c r="X53" i="7"/>
  <c r="AA53" i="7"/>
  <c r="AB66" i="13"/>
  <c r="I66" i="13"/>
  <c r="Y66" i="13"/>
  <c r="AL66" i="13"/>
  <c r="O50" i="14"/>
  <c r="AR50" i="14"/>
  <c r="Y50" i="14"/>
  <c r="K50" i="14"/>
  <c r="AN50" i="14"/>
  <c r="AC50" i="14"/>
  <c r="AC66" i="14"/>
  <c r="K24" i="3"/>
  <c r="AN24" i="3"/>
  <c r="W24" i="3"/>
  <c r="AC24" i="3"/>
  <c r="X24" i="3"/>
  <c r="W20" i="3"/>
  <c r="X20" i="3"/>
  <c r="AC20" i="3"/>
  <c r="W16" i="3"/>
  <c r="AC16" i="3"/>
  <c r="X16" i="3"/>
  <c r="W12" i="3"/>
  <c r="AC12" i="3"/>
  <c r="X12" i="3"/>
  <c r="W8" i="3"/>
  <c r="AC8" i="3"/>
  <c r="X8" i="3"/>
  <c r="Y8" i="1"/>
  <c r="W8" i="1"/>
  <c r="X8" i="1"/>
  <c r="AC8" i="1"/>
  <c r="X15" i="1"/>
  <c r="AC15" i="1"/>
  <c r="W15" i="1"/>
  <c r="Y15" i="1"/>
  <c r="K15" i="1"/>
  <c r="AN15" i="1"/>
  <c r="Y20" i="1"/>
  <c r="K20" i="1"/>
  <c r="AN20" i="1"/>
  <c r="AC20" i="1"/>
  <c r="X20" i="1"/>
  <c r="W20" i="1"/>
  <c r="X27" i="1"/>
  <c r="AC27" i="1"/>
  <c r="W27" i="1"/>
  <c r="Y27" i="1"/>
  <c r="K27" i="1"/>
  <c r="AN27" i="1"/>
  <c r="AC33" i="1"/>
  <c r="Y33" i="1"/>
  <c r="K33" i="1"/>
  <c r="AN33" i="1"/>
  <c r="W33" i="1"/>
  <c r="Y40" i="1"/>
  <c r="K40" i="1"/>
  <c r="AN40" i="1"/>
  <c r="W40" i="1"/>
  <c r="AC40" i="1"/>
  <c r="X40" i="1"/>
  <c r="X47" i="1"/>
  <c r="AC47" i="1"/>
  <c r="W47" i="1"/>
  <c r="Y47" i="1"/>
  <c r="K47" i="1"/>
  <c r="AN47" i="1"/>
  <c r="W52" i="1"/>
  <c r="K52" i="1"/>
  <c r="AN52" i="1"/>
  <c r="AC52" i="1"/>
  <c r="Y52" i="1"/>
  <c r="X52" i="1"/>
  <c r="X59" i="1"/>
  <c r="AC59" i="1"/>
  <c r="W59" i="1"/>
  <c r="K59" i="1"/>
  <c r="AN59" i="1"/>
  <c r="AC65" i="1"/>
  <c r="W65" i="1"/>
  <c r="K65" i="1"/>
  <c r="AN65" i="1"/>
  <c r="Y65" i="1"/>
  <c r="I59" i="19"/>
  <c r="I51" i="19"/>
  <c r="I60" i="7"/>
  <c r="AL60" i="7"/>
  <c r="AA60" i="7"/>
  <c r="K45" i="7"/>
  <c r="AN45" i="7"/>
  <c r="W45" i="7"/>
  <c r="X45" i="7"/>
  <c r="Y45" i="7"/>
  <c r="AC45" i="7"/>
  <c r="I65" i="5"/>
  <c r="Z65" i="5"/>
  <c r="X59" i="5"/>
  <c r="AA59" i="5"/>
  <c r="I53" i="5"/>
  <c r="Z53" i="5"/>
  <c r="Y49" i="5"/>
  <c r="AB49" i="5"/>
  <c r="K66" i="19"/>
  <c r="AN66" i="19"/>
  <c r="O66" i="19"/>
  <c r="AR66" i="19"/>
  <c r="Y66" i="19"/>
  <c r="X66" i="19"/>
  <c r="AC66" i="19"/>
  <c r="AL58" i="19"/>
  <c r="K50" i="19"/>
  <c r="AN50" i="19"/>
  <c r="O50" i="19"/>
  <c r="AR50" i="19"/>
  <c r="Y50" i="19"/>
  <c r="X50" i="19"/>
  <c r="AC50" i="19"/>
  <c r="X63" i="14"/>
  <c r="K63" i="14"/>
  <c r="AN63" i="14"/>
  <c r="O63" i="14"/>
  <c r="AR63" i="14"/>
  <c r="AC63" i="14"/>
  <c r="K66" i="3"/>
  <c r="AN66" i="3"/>
  <c r="Y66" i="3"/>
  <c r="AC66" i="3"/>
  <c r="X66" i="3"/>
  <c r="W66" i="3"/>
  <c r="K58" i="3"/>
  <c r="AN58" i="3"/>
  <c r="Y58" i="3"/>
  <c r="AC58" i="3"/>
  <c r="X58" i="3"/>
  <c r="W58" i="3"/>
  <c r="K50" i="3"/>
  <c r="AN50" i="3"/>
  <c r="Y50" i="3"/>
  <c r="AC50" i="3"/>
  <c r="X50" i="3"/>
  <c r="W50" i="3"/>
  <c r="X55" i="14"/>
  <c r="O55" i="14"/>
  <c r="AR55" i="14"/>
  <c r="AC55" i="14"/>
  <c r="K55" i="14"/>
  <c r="AN55" i="14"/>
  <c r="X62" i="14"/>
  <c r="I64" i="14"/>
  <c r="W43" i="7"/>
  <c r="Y43" i="7"/>
  <c r="AC43" i="7"/>
  <c r="K43" i="7"/>
  <c r="AN43" i="7"/>
  <c r="X43" i="7"/>
  <c r="W35" i="7"/>
  <c r="Y35" i="7"/>
  <c r="AC35" i="7"/>
  <c r="K35" i="7"/>
  <c r="AN35" i="7"/>
  <c r="X35" i="7"/>
  <c r="I39" i="6"/>
  <c r="AL39" i="6"/>
  <c r="Z39" i="6"/>
  <c r="I60" i="19"/>
  <c r="AL60" i="19"/>
  <c r="Z60" i="19"/>
  <c r="I60" i="14"/>
  <c r="Z60" i="14"/>
  <c r="K47" i="5"/>
  <c r="AN47" i="5"/>
  <c r="X47" i="5"/>
  <c r="AC47" i="5"/>
  <c r="W47" i="5"/>
  <c r="Y47" i="5"/>
  <c r="K43" i="5"/>
  <c r="AN43" i="5"/>
  <c r="X43" i="5"/>
  <c r="AC43" i="5"/>
  <c r="Y43" i="5"/>
  <c r="W43" i="5"/>
  <c r="K39" i="5"/>
  <c r="AN39" i="5"/>
  <c r="X39" i="5"/>
  <c r="W39" i="5"/>
  <c r="Y39" i="5"/>
  <c r="AC39" i="5"/>
  <c r="K35" i="5"/>
  <c r="AN35" i="5"/>
  <c r="X35" i="5"/>
  <c r="AC35" i="5"/>
  <c r="Y35" i="5"/>
  <c r="W35" i="5"/>
  <c r="K31" i="5"/>
  <c r="AN31" i="5"/>
  <c r="X31" i="5"/>
  <c r="W31" i="5"/>
  <c r="Y31" i="5"/>
  <c r="AC31" i="5"/>
  <c r="K27" i="5"/>
  <c r="AN27" i="5"/>
  <c r="X27" i="5"/>
  <c r="AC27" i="5"/>
  <c r="Y27" i="5"/>
  <c r="W27" i="5"/>
  <c r="K23" i="5"/>
  <c r="AN23" i="5"/>
  <c r="X23" i="5"/>
  <c r="AC23" i="5"/>
  <c r="W23" i="5"/>
  <c r="Y23" i="5"/>
  <c r="X19" i="5"/>
  <c r="AC19" i="5"/>
  <c r="Y19" i="5"/>
  <c r="W19" i="5"/>
  <c r="X15" i="5"/>
  <c r="W15" i="5"/>
  <c r="Y15" i="5"/>
  <c r="AC15" i="5"/>
  <c r="Z56" i="4"/>
  <c r="AA56" i="4"/>
  <c r="AG56" i="4"/>
  <c r="Y56" i="4"/>
  <c r="Z52" i="4"/>
  <c r="AA52" i="4"/>
  <c r="AG52" i="4"/>
  <c r="Y52" i="4"/>
  <c r="AR48" i="4"/>
  <c r="Z48" i="4"/>
  <c r="AA48" i="4"/>
  <c r="AG48" i="4"/>
  <c r="AV48" i="4"/>
  <c r="Y48" i="4"/>
  <c r="AR44" i="4"/>
  <c r="Z44" i="4"/>
  <c r="AA44" i="4"/>
  <c r="AG44" i="4"/>
  <c r="AV44" i="4"/>
  <c r="Y44" i="4"/>
  <c r="H63" i="10"/>
  <c r="AK63" i="10"/>
  <c r="I62" i="23"/>
  <c r="AL62" i="23"/>
  <c r="Z62" i="23"/>
  <c r="O63" i="23"/>
  <c r="AR63" i="23"/>
  <c r="W63" i="23"/>
  <c r="Y63" i="23"/>
  <c r="K63" i="23"/>
  <c r="AN63" i="23"/>
  <c r="AC63" i="23"/>
  <c r="AB54" i="22"/>
  <c r="Y58" i="21"/>
  <c r="AB58" i="21"/>
  <c r="AA58" i="15"/>
  <c r="I58" i="15"/>
  <c r="AL58" i="15"/>
  <c r="O58" i="17"/>
  <c r="AR58" i="17"/>
  <c r="K58" i="17"/>
  <c r="AN58" i="17"/>
  <c r="Y58" i="17"/>
  <c r="AC58" i="17"/>
  <c r="W58" i="17"/>
  <c r="Z53" i="24"/>
  <c r="I53" i="24"/>
  <c r="W53" i="24"/>
  <c r="I61" i="24"/>
  <c r="W61" i="24"/>
  <c r="Z61" i="24"/>
  <c r="AC66" i="24"/>
  <c r="K66" i="24"/>
  <c r="AN66" i="24"/>
  <c r="Y66" i="24"/>
  <c r="Y61" i="18"/>
  <c r="AB61" i="18"/>
  <c r="I54" i="7"/>
  <c r="AL54" i="7"/>
  <c r="Z54" i="7"/>
  <c r="W46" i="7"/>
  <c r="Y46" i="7"/>
  <c r="AC46" i="7"/>
  <c r="K46" i="7"/>
  <c r="AN46" i="7"/>
  <c r="X46" i="7"/>
  <c r="W38" i="7"/>
  <c r="Y38" i="7"/>
  <c r="AC38" i="7"/>
  <c r="K38" i="7"/>
  <c r="AN38" i="7"/>
  <c r="X38" i="7"/>
  <c r="W30" i="7"/>
  <c r="Y30" i="7"/>
  <c r="AC30" i="7"/>
  <c r="K30" i="7"/>
  <c r="AN30" i="7"/>
  <c r="X30" i="7"/>
  <c r="K67" i="5"/>
  <c r="AN67" i="5"/>
  <c r="X67" i="5"/>
  <c r="AC67" i="5"/>
  <c r="Y67" i="5"/>
  <c r="W67" i="5"/>
  <c r="I64" i="5"/>
  <c r="AL64" i="5"/>
  <c r="Z64" i="5"/>
  <c r="W64" i="5"/>
  <c r="AB52" i="5"/>
  <c r="K64" i="3"/>
  <c r="AN64" i="3"/>
  <c r="W64" i="3"/>
  <c r="AC64" i="3"/>
  <c r="X64" i="3"/>
  <c r="K56" i="3"/>
  <c r="AN56" i="3"/>
  <c r="W56" i="3"/>
  <c r="AC56" i="3"/>
  <c r="X56" i="3"/>
  <c r="K48" i="3"/>
  <c r="AN48" i="3"/>
  <c r="W48" i="3"/>
  <c r="AC48" i="3"/>
  <c r="X48" i="3"/>
  <c r="K40" i="3"/>
  <c r="AN40" i="3"/>
  <c r="W40" i="3"/>
  <c r="AC40" i="3"/>
  <c r="X40" i="3"/>
  <c r="K32" i="3"/>
  <c r="AN32" i="3"/>
  <c r="W32" i="3"/>
  <c r="AC32" i="3"/>
  <c r="X32" i="3"/>
  <c r="H49" i="10"/>
  <c r="AK49" i="10"/>
  <c r="H65" i="10"/>
  <c r="AK65" i="10"/>
  <c r="H62" i="10"/>
  <c r="AK62" i="10"/>
  <c r="W43" i="10"/>
  <c r="AC43" i="10"/>
  <c r="K43" i="10"/>
  <c r="AN43" i="10"/>
  <c r="X43" i="10"/>
  <c r="Y43" i="10"/>
  <c r="W35" i="10"/>
  <c r="K35" i="10"/>
  <c r="AN35" i="10"/>
  <c r="X35" i="10"/>
  <c r="Y35" i="10"/>
  <c r="AC35" i="10"/>
  <c r="W14" i="1"/>
  <c r="AC14" i="1"/>
  <c r="K14" i="1"/>
  <c r="AN14" i="1"/>
  <c r="X14" i="1"/>
  <c r="W30" i="1"/>
  <c r="AC30" i="1"/>
  <c r="K30" i="1"/>
  <c r="AN30" i="1"/>
  <c r="X30" i="1"/>
  <c r="W46" i="1"/>
  <c r="AC46" i="1"/>
  <c r="K46" i="1"/>
  <c r="AN46" i="1"/>
  <c r="X46" i="1"/>
  <c r="W62" i="1"/>
  <c r="AC62" i="1"/>
  <c r="K62" i="1"/>
  <c r="AN62" i="1"/>
  <c r="O59" i="25"/>
  <c r="AR59" i="25"/>
  <c r="AC59" i="25"/>
  <c r="K59" i="25"/>
  <c r="AN59" i="25"/>
  <c r="W59" i="25"/>
  <c r="X59" i="25"/>
  <c r="K65" i="25"/>
  <c r="AN65" i="25"/>
  <c r="X65" i="25"/>
  <c r="O65" i="25"/>
  <c r="AR65" i="25"/>
  <c r="Y65" i="25"/>
  <c r="AC65" i="25"/>
  <c r="Y54" i="23"/>
  <c r="AB54" i="23"/>
  <c r="K61" i="23"/>
  <c r="AN61" i="23"/>
  <c r="AC61" i="23"/>
  <c r="W61" i="23"/>
  <c r="X61" i="23"/>
  <c r="O61" i="23"/>
  <c r="AR61" i="23"/>
  <c r="K49" i="23"/>
  <c r="AN49" i="23"/>
  <c r="AC49" i="23"/>
  <c r="X49" i="23"/>
  <c r="O49" i="23"/>
  <c r="AR49" i="23"/>
  <c r="W49" i="23"/>
  <c r="AB54" i="20"/>
  <c r="I60" i="15"/>
  <c r="Z60" i="15"/>
  <c r="Y64" i="15"/>
  <c r="AB64" i="15"/>
  <c r="AC56" i="17"/>
  <c r="K56" i="17"/>
  <c r="AN56" i="17"/>
  <c r="O56" i="17"/>
  <c r="AR56" i="17"/>
  <c r="X56" i="17"/>
  <c r="X58" i="17"/>
  <c r="I61" i="17"/>
  <c r="AL61" i="17"/>
  <c r="X67" i="17"/>
  <c r="K51" i="26"/>
  <c r="AN51" i="26"/>
  <c r="AC51" i="26"/>
  <c r="O51" i="26"/>
  <c r="AR51" i="26"/>
  <c r="W51" i="26"/>
  <c r="X59" i="26"/>
  <c r="I59" i="24"/>
  <c r="W59" i="24"/>
  <c r="Z59" i="24"/>
  <c r="X66" i="24"/>
  <c r="Z52" i="16"/>
  <c r="I52" i="16"/>
  <c r="AL52" i="16"/>
  <c r="I60" i="16"/>
  <c r="AL60" i="16"/>
  <c r="Z60" i="16"/>
  <c r="F59" i="10"/>
  <c r="AI59" i="10"/>
  <c r="F55" i="10"/>
  <c r="AI55" i="10"/>
  <c r="F53" i="10"/>
  <c r="AI53" i="10"/>
  <c r="F62" i="10"/>
  <c r="AI62" i="10"/>
  <c r="F54" i="10"/>
  <c r="AI54" i="10"/>
  <c r="AB60" i="5"/>
  <c r="Y60" i="5"/>
  <c r="I54" i="5"/>
  <c r="AL54" i="5"/>
  <c r="AA54" i="5"/>
  <c r="K42" i="3"/>
  <c r="AN42" i="3"/>
  <c r="Y42" i="3"/>
  <c r="AC42" i="3"/>
  <c r="X42" i="3"/>
  <c r="W42" i="3"/>
  <c r="K34" i="3"/>
  <c r="AN34" i="3"/>
  <c r="Y34" i="3"/>
  <c r="AC34" i="3"/>
  <c r="W34" i="3"/>
  <c r="X34" i="3"/>
  <c r="K26" i="3"/>
  <c r="AN26" i="3"/>
  <c r="W26" i="3"/>
  <c r="Y26" i="3"/>
  <c r="AC26" i="3"/>
  <c r="X26" i="3"/>
  <c r="AA66" i="10"/>
  <c r="W47" i="10"/>
  <c r="Y47" i="10"/>
  <c r="K47" i="10"/>
  <c r="AN47" i="10"/>
  <c r="X47" i="10"/>
  <c r="AC47" i="10"/>
  <c r="F63" i="8"/>
  <c r="AI63" i="8"/>
  <c r="F55" i="8"/>
  <c r="AI55" i="8"/>
  <c r="F46" i="8"/>
  <c r="AI46" i="8"/>
  <c r="F38" i="8"/>
  <c r="AI38" i="8"/>
  <c r="F30" i="8"/>
  <c r="AI30" i="8"/>
  <c r="F21" i="8"/>
  <c r="AI21" i="8"/>
  <c r="I67" i="8"/>
  <c r="Y67" i="8"/>
  <c r="AB68" i="8"/>
  <c r="I53" i="23"/>
  <c r="AL53" i="23"/>
  <c r="Z53" i="23"/>
  <c r="I61" i="22"/>
  <c r="Z61" i="22"/>
  <c r="Y66" i="22"/>
  <c r="AB66" i="22"/>
  <c r="I51" i="21"/>
  <c r="X51" i="21"/>
  <c r="AA51" i="21"/>
  <c r="AL51" i="21"/>
  <c r="I65" i="15"/>
  <c r="X65" i="15"/>
  <c r="AA65" i="15"/>
  <c r="AL65" i="15"/>
  <c r="I53" i="17"/>
  <c r="Z53" i="17"/>
  <c r="AA67" i="11"/>
  <c r="AD68" i="11"/>
  <c r="Y63" i="26"/>
  <c r="K60" i="18"/>
  <c r="AN60" i="18"/>
  <c r="AC60" i="18"/>
  <c r="W60" i="18"/>
  <c r="X60" i="18"/>
  <c r="I64" i="16"/>
  <c r="W64" i="16"/>
  <c r="AL64" i="16"/>
  <c r="Z64" i="16"/>
  <c r="AB53" i="16"/>
  <c r="W15" i="9"/>
  <c r="W23" i="9"/>
  <c r="W31" i="9"/>
  <c r="W39" i="9"/>
  <c r="W47" i="9"/>
  <c r="W55" i="9"/>
  <c r="W63" i="9"/>
  <c r="Y15" i="9"/>
  <c r="Y31" i="9"/>
  <c r="Y47" i="9"/>
  <c r="Y63" i="9"/>
  <c r="W34" i="9"/>
  <c r="W66" i="9"/>
  <c r="Y22" i="9"/>
  <c r="Y54" i="9"/>
  <c r="K26" i="8"/>
  <c r="AN26" i="8"/>
  <c r="O26" i="8"/>
  <c r="AR26" i="8"/>
  <c r="W26" i="8"/>
  <c r="AB26" i="8"/>
  <c r="X34" i="10"/>
  <c r="Y66" i="1"/>
  <c r="Y58" i="1"/>
  <c r="I55" i="5"/>
  <c r="Z55" i="5"/>
  <c r="AC13" i="1"/>
  <c r="Y13" i="1"/>
  <c r="K13" i="1"/>
  <c r="AN13" i="1"/>
  <c r="W13" i="1"/>
  <c r="AC45" i="1"/>
  <c r="Y45" i="1"/>
  <c r="K45" i="1"/>
  <c r="AN45" i="1"/>
  <c r="W45" i="1"/>
  <c r="AA60" i="23"/>
  <c r="I60" i="23"/>
  <c r="I60" i="20"/>
  <c r="AL60" i="20"/>
  <c r="AA60" i="20"/>
  <c r="AA54" i="15"/>
  <c r="I54" i="15"/>
  <c r="AL54" i="15"/>
  <c r="AC52" i="17"/>
  <c r="X52" i="17"/>
  <c r="O52" i="17"/>
  <c r="AR52" i="17"/>
  <c r="K52" i="17"/>
  <c r="AN52" i="17"/>
  <c r="Y18" i="9"/>
  <c r="Z56" i="13"/>
  <c r="I56" i="13"/>
  <c r="AL56" i="13"/>
  <c r="X17" i="3"/>
  <c r="Y36" i="3"/>
  <c r="X37" i="1"/>
  <c r="X21" i="1"/>
  <c r="X59" i="14"/>
  <c r="O59" i="14"/>
  <c r="AR59" i="14"/>
  <c r="AC59" i="14"/>
  <c r="K59" i="14"/>
  <c r="AN59" i="14"/>
  <c r="I63" i="5"/>
  <c r="AL63" i="5"/>
  <c r="I58" i="5"/>
  <c r="AL58" i="5"/>
  <c r="AA58" i="5"/>
  <c r="I52" i="5"/>
  <c r="Z52" i="5"/>
  <c r="K61" i="3"/>
  <c r="AN61" i="3"/>
  <c r="Y61" i="3"/>
  <c r="AC61" i="3"/>
  <c r="W61" i="3"/>
  <c r="K53" i="3"/>
  <c r="AN53" i="3"/>
  <c r="Y53" i="3"/>
  <c r="AC53" i="3"/>
  <c r="W53" i="3"/>
  <c r="K45" i="3"/>
  <c r="AN45" i="3"/>
  <c r="Y45" i="3"/>
  <c r="AC45" i="3"/>
  <c r="W45" i="3"/>
  <c r="K37" i="3"/>
  <c r="AN37" i="3"/>
  <c r="Y37" i="3"/>
  <c r="AC37" i="3"/>
  <c r="W37" i="3"/>
  <c r="K29" i="3"/>
  <c r="AN29" i="3"/>
  <c r="W29" i="3"/>
  <c r="Y29" i="3"/>
  <c r="AC29" i="3"/>
  <c r="AB55" i="10"/>
  <c r="W39" i="10"/>
  <c r="Y39" i="10"/>
  <c r="K39" i="10"/>
  <c r="AN39" i="10"/>
  <c r="AC39" i="10"/>
  <c r="W31" i="10"/>
  <c r="Y31" i="10"/>
  <c r="AC31" i="10"/>
  <c r="K31" i="10"/>
  <c r="AN31" i="10"/>
  <c r="W23" i="10"/>
  <c r="Y23" i="10"/>
  <c r="K23" i="10"/>
  <c r="AN23" i="10"/>
  <c r="AC23" i="10"/>
  <c r="W15" i="10"/>
  <c r="Y15" i="10"/>
  <c r="AC15" i="10"/>
  <c r="W7" i="10"/>
  <c r="Y7" i="10"/>
  <c r="AC7" i="10"/>
  <c r="W60" i="25"/>
  <c r="W64" i="25"/>
  <c r="AA59" i="23"/>
  <c r="I59" i="23"/>
  <c r="X55" i="20"/>
  <c r="AB58" i="20"/>
  <c r="W65" i="20"/>
  <c r="X59" i="15"/>
  <c r="O59" i="15"/>
  <c r="AR59" i="15"/>
  <c r="AC59" i="15"/>
  <c r="K59" i="15"/>
  <c r="AN59" i="15"/>
  <c r="Y67" i="15"/>
  <c r="K67" i="15"/>
  <c r="AN67" i="15"/>
  <c r="O67" i="15"/>
  <c r="AR67" i="15"/>
  <c r="AC67" i="15"/>
  <c r="W60" i="17"/>
  <c r="W65" i="17"/>
  <c r="X50" i="17"/>
  <c r="AB61" i="16"/>
  <c r="I52" i="8"/>
  <c r="AL52" i="8"/>
  <c r="Y67" i="12"/>
  <c r="K66" i="7"/>
  <c r="AN66" i="7"/>
  <c r="X66" i="7"/>
  <c r="W66" i="7"/>
  <c r="Y66" i="7"/>
  <c r="AC66" i="7"/>
  <c r="N41" i="6"/>
  <c r="AQ41" i="6"/>
  <c r="H40" i="6"/>
  <c r="AK40" i="6"/>
  <c r="AB56" i="5"/>
  <c r="AA59" i="22"/>
  <c r="I59" i="22"/>
  <c r="AB62" i="22"/>
  <c r="I50" i="21"/>
  <c r="AL50" i="21"/>
  <c r="Z50" i="21"/>
  <c r="Y67" i="21"/>
  <c r="AB57" i="20"/>
  <c r="I63" i="15"/>
  <c r="AL63" i="15"/>
  <c r="Z63" i="15"/>
  <c r="I50" i="26"/>
  <c r="Z50" i="26"/>
  <c r="I58" i="26"/>
  <c r="AL58" i="26"/>
  <c r="Z58" i="26"/>
  <c r="I66" i="26"/>
  <c r="Z66" i="26"/>
  <c r="X55" i="26"/>
  <c r="Z56" i="16"/>
  <c r="I56" i="16"/>
  <c r="W16" i="9"/>
  <c r="Y16" i="9"/>
  <c r="AC16" i="9"/>
  <c r="W48" i="9"/>
  <c r="Y48" i="9"/>
  <c r="AC48" i="9"/>
  <c r="K48" i="9"/>
  <c r="AN48" i="9"/>
  <c r="I58" i="13"/>
  <c r="AL58" i="13"/>
  <c r="Z58" i="13"/>
  <c r="W58" i="13"/>
  <c r="I55" i="13"/>
  <c r="AL55" i="13"/>
  <c r="I20" i="8"/>
  <c r="AL20" i="8"/>
  <c r="Y20" i="8"/>
  <c r="Y37" i="8"/>
  <c r="I37" i="8"/>
  <c r="Y54" i="8"/>
  <c r="I54" i="8"/>
  <c r="Z17" i="8"/>
  <c r="Z25" i="8"/>
  <c r="Z33" i="8"/>
  <c r="Z41" i="8"/>
  <c r="Z49" i="8"/>
  <c r="Z57" i="8"/>
  <c r="Z65" i="8"/>
  <c r="AA18" i="8"/>
  <c r="X26" i="8"/>
  <c r="AA26" i="8"/>
  <c r="AA34" i="8"/>
  <c r="AA42" i="8"/>
  <c r="AA50" i="8"/>
  <c r="X58" i="8"/>
  <c r="AA58" i="8"/>
  <c r="AA66" i="8"/>
  <c r="K16" i="2"/>
  <c r="Y16" i="2"/>
  <c r="AC16" i="2"/>
  <c r="K32" i="2"/>
  <c r="Y32" i="2"/>
  <c r="AC32" i="2"/>
  <c r="K48" i="2"/>
  <c r="Y48" i="2"/>
  <c r="AC48" i="2"/>
  <c r="K64" i="2"/>
  <c r="Y64" i="2"/>
  <c r="AC64" i="2"/>
  <c r="W16" i="2"/>
  <c r="W32" i="2"/>
  <c r="W48" i="2"/>
  <c r="W64" i="2"/>
  <c r="Y22" i="10"/>
  <c r="X62" i="1"/>
  <c r="X54" i="1"/>
  <c r="X66" i="14"/>
  <c r="X24" i="7"/>
  <c r="W67" i="18"/>
  <c r="I57" i="20"/>
  <c r="AL57" i="20"/>
  <c r="Z57" i="20"/>
  <c r="I59" i="18"/>
  <c r="Z59" i="18"/>
  <c r="Y60" i="18"/>
  <c r="Y26" i="9"/>
  <c r="I53" i="13"/>
  <c r="AL53" i="13"/>
  <c r="X9" i="3"/>
  <c r="X33" i="3"/>
  <c r="X65" i="3"/>
  <c r="Y24" i="3"/>
  <c r="Y52" i="3"/>
  <c r="Y21" i="2"/>
  <c r="AC21" i="2"/>
  <c r="X21" i="2"/>
  <c r="K21" i="2"/>
  <c r="Y53" i="2"/>
  <c r="AC53" i="2"/>
  <c r="X53" i="2"/>
  <c r="K53" i="2"/>
  <c r="W21" i="2"/>
  <c r="W53" i="2"/>
  <c r="X20" i="2"/>
  <c r="X52" i="2"/>
  <c r="X33" i="1"/>
  <c r="X17" i="1"/>
  <c r="W67" i="15"/>
  <c r="X39" i="10"/>
  <c r="X7" i="10"/>
  <c r="X16" i="2"/>
  <c r="X48" i="2"/>
  <c r="W30" i="9"/>
  <c r="I67" i="11"/>
  <c r="AL67" i="11"/>
  <c r="X59" i="19"/>
  <c r="AL59" i="19"/>
  <c r="W59" i="7"/>
  <c r="AL59" i="7"/>
  <c r="K39" i="8"/>
  <c r="AN39" i="8"/>
  <c r="AI35" i="8"/>
  <c r="Y35" i="8"/>
  <c r="AI56" i="8"/>
  <c r="I56" i="8"/>
  <c r="Y56" i="8"/>
  <c r="AJ62" i="10"/>
  <c r="AA62" i="10"/>
  <c r="AK52" i="10"/>
  <c r="AB52" i="10"/>
  <c r="W66" i="25"/>
  <c r="AL66" i="25"/>
  <c r="AL56" i="17"/>
  <c r="W56" i="17"/>
  <c r="W37" i="8"/>
  <c r="AL37" i="8"/>
  <c r="X66" i="26"/>
  <c r="AL66" i="26"/>
  <c r="W56" i="5"/>
  <c r="AL56" i="5"/>
  <c r="X62" i="15"/>
  <c r="AL62" i="15"/>
  <c r="X63" i="22"/>
  <c r="AL63" i="22"/>
  <c r="W51" i="15"/>
  <c r="AL51" i="15"/>
  <c r="V41" i="8"/>
  <c r="AL41" i="8"/>
  <c r="V54" i="8"/>
  <c r="AL54" i="8"/>
  <c r="X59" i="22"/>
  <c r="AL59" i="22"/>
  <c r="Y55" i="5"/>
  <c r="AL55" i="5"/>
  <c r="Y53" i="17"/>
  <c r="AL53" i="17"/>
  <c r="W52" i="16"/>
  <c r="O61" i="24"/>
  <c r="AR61" i="24"/>
  <c r="AL61" i="24"/>
  <c r="X53" i="5"/>
  <c r="AL53" i="5"/>
  <c r="Y65" i="5"/>
  <c r="AL65" i="5"/>
  <c r="Y66" i="14"/>
  <c r="X66" i="8"/>
  <c r="AL66" i="8"/>
  <c r="Y58" i="25"/>
  <c r="X64" i="13"/>
  <c r="AC57" i="13"/>
  <c r="AC49" i="13"/>
  <c r="X62" i="5"/>
  <c r="AL62" i="5"/>
  <c r="AC55" i="19"/>
  <c r="Y45" i="8"/>
  <c r="W59" i="16"/>
  <c r="AL59" i="16"/>
  <c r="Y66" i="21"/>
  <c r="W35" i="8"/>
  <c r="AL35" i="8"/>
  <c r="W54" i="13"/>
  <c r="X59" i="20"/>
  <c r="O65" i="23"/>
  <c r="AR65" i="23"/>
  <c r="X53" i="26"/>
  <c r="W57" i="16"/>
  <c r="X53" i="20"/>
  <c r="Y57" i="5"/>
  <c r="K58" i="18"/>
  <c r="AN58" i="18"/>
  <c r="W53" i="19"/>
  <c r="K59" i="26"/>
  <c r="AN59" i="26"/>
  <c r="W54" i="16"/>
  <c r="AL54" i="16"/>
  <c r="Y66" i="20"/>
  <c r="W57" i="5"/>
  <c r="Y51" i="7"/>
  <c r="AL51" i="7"/>
  <c r="O59" i="18"/>
  <c r="AR59" i="18"/>
  <c r="AL59" i="18"/>
  <c r="W56" i="16"/>
  <c r="AL56" i="16"/>
  <c r="W50" i="21"/>
  <c r="X59" i="23"/>
  <c r="AL59" i="23"/>
  <c r="Y52" i="5"/>
  <c r="AL52" i="5"/>
  <c r="X54" i="15"/>
  <c r="X60" i="23"/>
  <c r="AL60" i="23"/>
  <c r="X58" i="18"/>
  <c r="O59" i="24"/>
  <c r="AR59" i="24"/>
  <c r="AL59" i="24"/>
  <c r="W60" i="15"/>
  <c r="AL60" i="15"/>
  <c r="W60" i="14"/>
  <c r="AL60" i="14"/>
  <c r="X64" i="14"/>
  <c r="AL64" i="14"/>
  <c r="X51" i="19"/>
  <c r="AL51" i="19"/>
  <c r="W63" i="7"/>
  <c r="AL63" i="7"/>
  <c r="Y33" i="8"/>
  <c r="W53" i="16"/>
  <c r="AL53" i="16"/>
  <c r="O61" i="18"/>
  <c r="AR61" i="18"/>
  <c r="AL61" i="18"/>
  <c r="Y64" i="16"/>
  <c r="W58" i="20"/>
  <c r="AL58" i="20"/>
  <c r="W67" i="10"/>
  <c r="Y62" i="21"/>
  <c r="O55" i="19"/>
  <c r="AR55" i="19"/>
  <c r="I45" i="8"/>
  <c r="W62" i="26"/>
  <c r="AL62" i="26"/>
  <c r="W65" i="7"/>
  <c r="AL65" i="7"/>
  <c r="X66" i="15"/>
  <c r="W64" i="15"/>
  <c r="AL64" i="15"/>
  <c r="AC65" i="23"/>
  <c r="X66" i="12"/>
  <c r="AL66" i="12"/>
  <c r="O53" i="20"/>
  <c r="AR53" i="20"/>
  <c r="X52" i="23"/>
  <c r="Y67" i="10"/>
  <c r="X66" i="5"/>
  <c r="AL66" i="5"/>
  <c r="X61" i="7"/>
  <c r="X55" i="19"/>
  <c r="X64" i="19"/>
  <c r="AL64" i="19"/>
  <c r="V24" i="8"/>
  <c r="AL24" i="8"/>
  <c r="X50" i="13"/>
  <c r="W50" i="16"/>
  <c r="W60" i="26"/>
  <c r="X53" i="15"/>
  <c r="W58" i="16"/>
  <c r="AC55" i="16"/>
  <c r="W59" i="26"/>
  <c r="W66" i="20"/>
  <c r="O53" i="21"/>
  <c r="AR53" i="21"/>
  <c r="W54" i="22"/>
  <c r="W56" i="15"/>
  <c r="W58" i="25"/>
  <c r="W60" i="5"/>
  <c r="Y59" i="19"/>
  <c r="Y55" i="7"/>
  <c r="V39" i="8"/>
  <c r="AB39" i="8"/>
  <c r="K31" i="8"/>
  <c r="AN31" i="8"/>
  <c r="AL60" i="25"/>
  <c r="Y60" i="25"/>
  <c r="X53" i="14"/>
  <c r="AI52" i="8"/>
  <c r="Y52" i="8"/>
  <c r="AL53" i="22"/>
  <c r="Y53" i="22"/>
  <c r="W66" i="24"/>
  <c r="O66" i="24"/>
  <c r="AR66" i="24"/>
  <c r="AL66" i="24"/>
  <c r="AL51" i="13"/>
  <c r="O51" i="13"/>
  <c r="AR51" i="13"/>
  <c r="K51" i="13"/>
  <c r="AN51" i="13"/>
  <c r="X51" i="13"/>
  <c r="W51" i="13"/>
  <c r="AC51" i="13"/>
  <c r="Y51" i="13"/>
  <c r="AJ55" i="10"/>
  <c r="AA55" i="10"/>
  <c r="W53" i="20"/>
  <c r="W65" i="19"/>
  <c r="AL65" i="19"/>
  <c r="Y65" i="19"/>
  <c r="Y56" i="17"/>
  <c r="X50" i="26"/>
  <c r="AL50" i="26"/>
  <c r="Y61" i="22"/>
  <c r="AL61" i="22"/>
  <c r="X63" i="21"/>
  <c r="AL63" i="21"/>
  <c r="W61" i="16"/>
  <c r="AL61" i="16"/>
  <c r="W57" i="23"/>
  <c r="AL57" i="23"/>
  <c r="X56" i="21"/>
  <c r="AL56" i="21"/>
  <c r="X56" i="22"/>
  <c r="AL56" i="22"/>
  <c r="X62" i="19"/>
  <c r="AI22" i="8"/>
  <c r="Y22" i="8"/>
  <c r="I22" i="8"/>
  <c r="AL52" i="13"/>
  <c r="AC52" i="13"/>
  <c r="Y52" i="13"/>
  <c r="K52" i="13"/>
  <c r="AN52" i="13"/>
  <c r="O52" i="13"/>
  <c r="AR52" i="13"/>
  <c r="X52" i="13"/>
  <c r="O58" i="18"/>
  <c r="AR58" i="18"/>
  <c r="AL58" i="18"/>
  <c r="AL65" i="23"/>
  <c r="Y65" i="23"/>
  <c r="G65" i="12"/>
  <c r="AP65" i="12"/>
  <c r="M64" i="12"/>
  <c r="O65" i="24"/>
  <c r="AR65" i="24"/>
  <c r="AL65" i="24"/>
  <c r="K65" i="24"/>
  <c r="AN65" i="24"/>
  <c r="W65" i="24"/>
  <c r="Y65" i="24"/>
  <c r="X65" i="24"/>
  <c r="AC65" i="24"/>
  <c r="AL53" i="14"/>
  <c r="O53" i="14"/>
  <c r="AR53" i="14"/>
  <c r="AC53" i="14"/>
  <c r="K53" i="14"/>
  <c r="AN53" i="14"/>
  <c r="W53" i="14"/>
  <c r="O63" i="24"/>
  <c r="AR63" i="24"/>
  <c r="AL63" i="24"/>
  <c r="W63" i="24"/>
  <c r="AL53" i="19"/>
  <c r="Y53" i="19"/>
  <c r="W49" i="13"/>
  <c r="AL49" i="13"/>
  <c r="AL53" i="26"/>
  <c r="W53" i="26"/>
  <c r="Y53" i="26"/>
  <c r="AL57" i="16"/>
  <c r="X57" i="16"/>
  <c r="W66" i="14"/>
  <c r="AL66" i="14"/>
  <c r="W57" i="13"/>
  <c r="AL57" i="13"/>
  <c r="X58" i="24"/>
  <c r="O58" i="24"/>
  <c r="AR58" i="24"/>
  <c r="AL58" i="24"/>
  <c r="W58" i="18"/>
  <c r="Y62" i="22"/>
  <c r="W53" i="17"/>
  <c r="V67" i="8"/>
  <c r="AL67" i="8"/>
  <c r="O53" i="24"/>
  <c r="AR53" i="24"/>
  <c r="AL53" i="24"/>
  <c r="Y54" i="22"/>
  <c r="W60" i="19"/>
  <c r="X60" i="7"/>
  <c r="K66" i="14"/>
  <c r="AN66" i="14"/>
  <c r="I33" i="8"/>
  <c r="V33" i="8"/>
  <c r="Y61" i="13"/>
  <c r="W66" i="16"/>
  <c r="K57" i="13"/>
  <c r="AN57" i="13"/>
  <c r="K49" i="13"/>
  <c r="AN49" i="13"/>
  <c r="Y65" i="21"/>
  <c r="AL65" i="21"/>
  <c r="X50" i="5"/>
  <c r="AL50" i="5"/>
  <c r="W57" i="18"/>
  <c r="O57" i="18"/>
  <c r="AR57" i="18"/>
  <c r="AL57" i="18"/>
  <c r="Y55" i="19"/>
  <c r="X55" i="5"/>
  <c r="K55" i="19"/>
  <c r="AN55" i="19"/>
  <c r="W54" i="20"/>
  <c r="AL54" i="20"/>
  <c r="X62" i="8"/>
  <c r="AL62" i="8"/>
  <c r="W29" i="8"/>
  <c r="AL29" i="8"/>
  <c r="W54" i="26"/>
  <c r="AL54" i="26"/>
  <c r="X65" i="23"/>
  <c r="Y65" i="14"/>
  <c r="X50" i="15"/>
  <c r="AC53" i="26"/>
  <c r="Y50" i="21"/>
  <c r="X51" i="5"/>
  <c r="AL51" i="5"/>
  <c r="W52" i="14"/>
  <c r="AL52" i="14"/>
  <c r="O57" i="16"/>
  <c r="AR57" i="16"/>
  <c r="O62" i="24"/>
  <c r="AR62" i="24"/>
  <c r="AL62" i="24"/>
  <c r="AC53" i="20"/>
  <c r="K53" i="20"/>
  <c r="AN53" i="20"/>
  <c r="W50" i="22"/>
  <c r="X56" i="7"/>
  <c r="AC63" i="24"/>
  <c r="W62" i="22"/>
  <c r="O57" i="24"/>
  <c r="AR57" i="24"/>
  <c r="AL57" i="24"/>
  <c r="K53" i="19"/>
  <c r="AN53" i="19"/>
  <c r="O55" i="24"/>
  <c r="AR55" i="24"/>
  <c r="AL55" i="24"/>
  <c r="W66" i="21"/>
  <c r="O54" i="24"/>
  <c r="AR54" i="24"/>
  <c r="AL54" i="24"/>
  <c r="AC59" i="26"/>
  <c r="AC53" i="21"/>
  <c r="Y63" i="7"/>
  <c r="O39" i="8"/>
  <c r="AR39" i="8"/>
  <c r="X31" i="8"/>
  <c r="AI66" i="12"/>
  <c r="Z66" i="12"/>
  <c r="AL64" i="17"/>
  <c r="W64" i="17"/>
  <c r="W49" i="19"/>
  <c r="AL49" i="19"/>
  <c r="Y49" i="19"/>
  <c r="W52" i="13"/>
  <c r="O63" i="18"/>
  <c r="AR63" i="18"/>
  <c r="AL63" i="18"/>
  <c r="AL55" i="14"/>
  <c r="W55" i="14"/>
  <c r="X67" i="13"/>
  <c r="AL67" i="13"/>
  <c r="Y67" i="13"/>
  <c r="AC67" i="13"/>
  <c r="O67" i="13"/>
  <c r="AR67" i="13"/>
  <c r="K67" i="13"/>
  <c r="AN67" i="13"/>
  <c r="AI18" i="8"/>
  <c r="I18" i="8"/>
  <c r="Y18" i="8"/>
  <c r="AI39" i="8"/>
  <c r="Y39" i="8"/>
  <c r="AL61" i="14"/>
  <c r="AC61" i="14"/>
  <c r="X61" i="14"/>
  <c r="W61" i="14"/>
  <c r="O61" i="14"/>
  <c r="AR61" i="14"/>
  <c r="Y61" i="14"/>
  <c r="K61" i="14"/>
  <c r="AN61" i="14"/>
  <c r="X62" i="17"/>
  <c r="AL62" i="17"/>
  <c r="X63" i="26"/>
  <c r="AL63" i="26"/>
  <c r="Y50" i="13"/>
  <c r="O56" i="24"/>
  <c r="AR56" i="24"/>
  <c r="AL56" i="24"/>
  <c r="AL55" i="23"/>
  <c r="O55" i="23"/>
  <c r="AR55" i="23"/>
  <c r="K55" i="23"/>
  <c r="AN55" i="23"/>
  <c r="W55" i="23"/>
  <c r="X55" i="23"/>
  <c r="AC55" i="23"/>
  <c r="AJ59" i="10"/>
  <c r="AA59" i="10"/>
  <c r="AL57" i="19"/>
  <c r="Y57" i="19"/>
  <c r="O55" i="13"/>
  <c r="AR55" i="13"/>
  <c r="K55" i="13"/>
  <c r="AN55" i="13"/>
  <c r="AC55" i="13"/>
  <c r="X55" i="13"/>
  <c r="W55" i="13"/>
  <c r="K58" i="26"/>
  <c r="AN58" i="26"/>
  <c r="O58" i="26"/>
  <c r="AR58" i="26"/>
  <c r="AC58" i="26"/>
  <c r="Y58" i="26"/>
  <c r="X63" i="15"/>
  <c r="AC63" i="15"/>
  <c r="O63" i="15"/>
  <c r="AR63" i="15"/>
  <c r="K63" i="15"/>
  <c r="AN63" i="15"/>
  <c r="AB40" i="6"/>
  <c r="W58" i="5"/>
  <c r="Y58" i="5"/>
  <c r="AC58" i="5"/>
  <c r="K58" i="5"/>
  <c r="AN58" i="5"/>
  <c r="AC56" i="13"/>
  <c r="O56" i="13"/>
  <c r="AR56" i="13"/>
  <c r="X56" i="13"/>
  <c r="K56" i="13"/>
  <c r="AN56" i="13"/>
  <c r="Y56" i="13"/>
  <c r="K53" i="23"/>
  <c r="AN53" i="23"/>
  <c r="AC53" i="23"/>
  <c r="O53" i="23"/>
  <c r="AR53" i="23"/>
  <c r="X53" i="23"/>
  <c r="W54" i="5"/>
  <c r="Y54" i="5"/>
  <c r="AC54" i="5"/>
  <c r="K54" i="5"/>
  <c r="AN54" i="5"/>
  <c r="I55" i="10"/>
  <c r="Z55" i="10"/>
  <c r="AC61" i="17"/>
  <c r="K61" i="17"/>
  <c r="AN61" i="17"/>
  <c r="O61" i="17"/>
  <c r="AR61" i="17"/>
  <c r="X61" i="17"/>
  <c r="W61" i="17"/>
  <c r="AB62" i="10"/>
  <c r="Y54" i="7"/>
  <c r="AC54" i="7"/>
  <c r="K54" i="7"/>
  <c r="AN54" i="7"/>
  <c r="X54" i="7"/>
  <c r="AC59" i="18"/>
  <c r="K59" i="18"/>
  <c r="AN59" i="18"/>
  <c r="K57" i="20"/>
  <c r="AN57" i="20"/>
  <c r="X57" i="20"/>
  <c r="AC57" i="20"/>
  <c r="O57" i="20"/>
  <c r="AR57" i="20"/>
  <c r="V37" i="8"/>
  <c r="AB20" i="8"/>
  <c r="O20" i="8"/>
  <c r="AR20" i="8"/>
  <c r="W20" i="8"/>
  <c r="AB52" i="8"/>
  <c r="K52" i="8"/>
  <c r="AN52" i="8"/>
  <c r="V52" i="8"/>
  <c r="O52" i="8"/>
  <c r="AR52" i="8"/>
  <c r="W52" i="8"/>
  <c r="W52" i="5"/>
  <c r="X58" i="5"/>
  <c r="K63" i="5"/>
  <c r="AN63" i="5"/>
  <c r="AC63" i="5"/>
  <c r="W63" i="5"/>
  <c r="Y63" i="5"/>
  <c r="W56" i="13"/>
  <c r="K60" i="20"/>
  <c r="AN60" i="20"/>
  <c r="O60" i="20"/>
  <c r="AR60" i="20"/>
  <c r="AC60" i="20"/>
  <c r="W60" i="20"/>
  <c r="Y60" i="20"/>
  <c r="Y53" i="16"/>
  <c r="W61" i="22"/>
  <c r="W53" i="23"/>
  <c r="X54" i="5"/>
  <c r="I53" i="10"/>
  <c r="AL53" i="10"/>
  <c r="W53" i="10"/>
  <c r="Z53" i="10"/>
  <c r="I59" i="10"/>
  <c r="AL59" i="10"/>
  <c r="Z59" i="10"/>
  <c r="W54" i="7"/>
  <c r="O58" i="15"/>
  <c r="AR58" i="15"/>
  <c r="AC58" i="15"/>
  <c r="K58" i="15"/>
  <c r="AN58" i="15"/>
  <c r="Y58" i="15"/>
  <c r="W58" i="15"/>
  <c r="K62" i="23"/>
  <c r="AN62" i="23"/>
  <c r="O62" i="23"/>
  <c r="AR62" i="23"/>
  <c r="AC62" i="23"/>
  <c r="X62" i="23"/>
  <c r="K39" i="6"/>
  <c r="AN39" i="6"/>
  <c r="AC39" i="6"/>
  <c r="O39" i="6"/>
  <c r="AR39" i="6"/>
  <c r="O64" i="26"/>
  <c r="AR64" i="26"/>
  <c r="K64" i="26"/>
  <c r="AN64" i="26"/>
  <c r="Y64" i="26"/>
  <c r="AC64" i="26"/>
  <c r="O56" i="26"/>
  <c r="AR56" i="26"/>
  <c r="K56" i="26"/>
  <c r="AN56" i="26"/>
  <c r="Y56" i="26"/>
  <c r="AC56" i="26"/>
  <c r="Y39" i="6"/>
  <c r="K52" i="19"/>
  <c r="AN52" i="19"/>
  <c r="O52" i="19"/>
  <c r="AR52" i="19"/>
  <c r="AC52" i="19"/>
  <c r="X52" i="19"/>
  <c r="AC64" i="13"/>
  <c r="O64" i="13"/>
  <c r="AR64" i="13"/>
  <c r="K64" i="13"/>
  <c r="AN64" i="13"/>
  <c r="Y64" i="13"/>
  <c r="W64" i="13"/>
  <c r="X57" i="18"/>
  <c r="I47" i="8"/>
  <c r="AL47" i="8"/>
  <c r="Y47" i="8"/>
  <c r="I32" i="8"/>
  <c r="AL32" i="8"/>
  <c r="Y32" i="8"/>
  <c r="I49" i="8"/>
  <c r="V49" i="8"/>
  <c r="AL49" i="8"/>
  <c r="Y49" i="8"/>
  <c r="I65" i="8"/>
  <c r="AL65" i="8"/>
  <c r="Y65" i="8"/>
  <c r="I64" i="10"/>
  <c r="AL64" i="10"/>
  <c r="Z64" i="10"/>
  <c r="X62" i="26"/>
  <c r="O62" i="20"/>
  <c r="AR62" i="20"/>
  <c r="AC62" i="20"/>
  <c r="K62" i="20"/>
  <c r="AN62" i="20"/>
  <c r="X62" i="20"/>
  <c r="AB60" i="8"/>
  <c r="K60" i="8"/>
  <c r="AN60" i="8"/>
  <c r="V60" i="8"/>
  <c r="O60" i="8"/>
  <c r="AR60" i="8"/>
  <c r="W60" i="8"/>
  <c r="K62" i="13"/>
  <c r="AN62" i="13"/>
  <c r="X62" i="13"/>
  <c r="O62" i="13"/>
  <c r="AR62" i="13"/>
  <c r="AC62" i="13"/>
  <c r="Y62" i="13"/>
  <c r="K54" i="13"/>
  <c r="AN54" i="13"/>
  <c r="X54" i="13"/>
  <c r="O54" i="13"/>
  <c r="AR54" i="13"/>
  <c r="AC54" i="13"/>
  <c r="Y54" i="13"/>
  <c r="O59" i="20"/>
  <c r="AR59" i="20"/>
  <c r="Y59" i="20"/>
  <c r="AC59" i="20"/>
  <c r="W59" i="20"/>
  <c r="K59" i="20"/>
  <c r="AN59" i="20"/>
  <c r="K56" i="20"/>
  <c r="AN56" i="20"/>
  <c r="O56" i="20"/>
  <c r="AR56" i="20"/>
  <c r="AC56" i="20"/>
  <c r="W56" i="20"/>
  <c r="Y56" i="20"/>
  <c r="K58" i="23"/>
  <c r="AN58" i="23"/>
  <c r="O58" i="23"/>
  <c r="AR58" i="23"/>
  <c r="X58" i="23"/>
  <c r="AC58" i="23"/>
  <c r="Y17" i="8"/>
  <c r="I17" i="8"/>
  <c r="V17" i="8"/>
  <c r="AL17" i="8"/>
  <c r="I28" i="8"/>
  <c r="AL28" i="8"/>
  <c r="Y28" i="8"/>
  <c r="I50" i="10"/>
  <c r="AL50" i="10"/>
  <c r="W50" i="10"/>
  <c r="Z50" i="10"/>
  <c r="I66" i="10"/>
  <c r="AL66" i="10"/>
  <c r="Z66" i="10"/>
  <c r="X54" i="26"/>
  <c r="K56" i="7"/>
  <c r="AN56" i="7"/>
  <c r="W56" i="7"/>
  <c r="Y56" i="7"/>
  <c r="AC56" i="7"/>
  <c r="K64" i="7"/>
  <c r="AN64" i="7"/>
  <c r="W64" i="7"/>
  <c r="Y64" i="7"/>
  <c r="AC64" i="7"/>
  <c r="I56" i="10"/>
  <c r="X56" i="10"/>
  <c r="AA56" i="10"/>
  <c r="AC56" i="23"/>
  <c r="O56" i="23"/>
  <c r="AR56" i="23"/>
  <c r="K56" i="23"/>
  <c r="AN56" i="23"/>
  <c r="W56" i="23"/>
  <c r="Y56" i="23"/>
  <c r="X52" i="8"/>
  <c r="X20" i="8"/>
  <c r="K57" i="24"/>
  <c r="AN57" i="24"/>
  <c r="AC57" i="24"/>
  <c r="X57" i="24"/>
  <c r="Y57" i="24"/>
  <c r="Y55" i="13"/>
  <c r="AC55" i="24"/>
  <c r="X55" i="24"/>
  <c r="K55" i="24"/>
  <c r="AN55" i="24"/>
  <c r="Y55" i="24"/>
  <c r="AA66" i="11"/>
  <c r="AC64" i="21"/>
  <c r="O64" i="21"/>
  <c r="AR64" i="21"/>
  <c r="W64" i="21"/>
  <c r="K64" i="21"/>
  <c r="AN64" i="21"/>
  <c r="Y64" i="21"/>
  <c r="K62" i="21"/>
  <c r="AN62" i="21"/>
  <c r="X62" i="21"/>
  <c r="AC62" i="21"/>
  <c r="O62" i="21"/>
  <c r="AR62" i="21"/>
  <c r="I60" i="10"/>
  <c r="AL60" i="10"/>
  <c r="Z60" i="10"/>
  <c r="W60" i="10"/>
  <c r="H65" i="11"/>
  <c r="AK65" i="11"/>
  <c r="N64" i="11"/>
  <c r="AQ64" i="11"/>
  <c r="AC60" i="21"/>
  <c r="O60" i="21"/>
  <c r="AR60" i="21"/>
  <c r="K60" i="21"/>
  <c r="AN60" i="21"/>
  <c r="W60" i="21"/>
  <c r="Y60" i="21"/>
  <c r="K58" i="21"/>
  <c r="AN58" i="21"/>
  <c r="O58" i="21"/>
  <c r="AR58" i="21"/>
  <c r="AC58" i="21"/>
  <c r="X58" i="21"/>
  <c r="K66" i="23"/>
  <c r="AN66" i="23"/>
  <c r="AC66" i="23"/>
  <c r="O66" i="23"/>
  <c r="AR66" i="23"/>
  <c r="X66" i="23"/>
  <c r="AB66" i="10"/>
  <c r="AC56" i="15"/>
  <c r="O56" i="15"/>
  <c r="AR56" i="15"/>
  <c r="K56" i="15"/>
  <c r="AN56" i="15"/>
  <c r="X56" i="15"/>
  <c r="K66" i="22"/>
  <c r="AN66" i="22"/>
  <c r="O66" i="22"/>
  <c r="AR66" i="22"/>
  <c r="AC66" i="22"/>
  <c r="X66" i="22"/>
  <c r="K57" i="7"/>
  <c r="AN57" i="7"/>
  <c r="AC57" i="7"/>
  <c r="Y57" i="7"/>
  <c r="AC57" i="5"/>
  <c r="K57" i="5"/>
  <c r="AN57" i="5"/>
  <c r="AA60" i="10"/>
  <c r="X60" i="10"/>
  <c r="L63" i="12"/>
  <c r="AO63" i="12"/>
  <c r="F64" i="12"/>
  <c r="AI64" i="12"/>
  <c r="W51" i="7"/>
  <c r="AA52" i="10"/>
  <c r="O67" i="11"/>
  <c r="AR67" i="11"/>
  <c r="Y67" i="11"/>
  <c r="AC67" i="11"/>
  <c r="W67" i="11"/>
  <c r="K58" i="13"/>
  <c r="AN58" i="13"/>
  <c r="X58" i="13"/>
  <c r="AC58" i="13"/>
  <c r="O58" i="13"/>
  <c r="AR58" i="13"/>
  <c r="Y58" i="13"/>
  <c r="W66" i="26"/>
  <c r="W58" i="26"/>
  <c r="W50" i="26"/>
  <c r="W63" i="15"/>
  <c r="Y57" i="20"/>
  <c r="K50" i="21"/>
  <c r="AN50" i="21"/>
  <c r="O50" i="21"/>
  <c r="AR50" i="21"/>
  <c r="X50" i="21"/>
  <c r="AC50" i="21"/>
  <c r="X60" i="20"/>
  <c r="W55" i="5"/>
  <c r="O64" i="16"/>
  <c r="AR64" i="16"/>
  <c r="AC64" i="16"/>
  <c r="K64" i="16"/>
  <c r="AN64" i="16"/>
  <c r="X64" i="16"/>
  <c r="O65" i="15"/>
  <c r="AR65" i="15"/>
  <c r="K65" i="15"/>
  <c r="AN65" i="15"/>
  <c r="AC65" i="15"/>
  <c r="W65" i="15"/>
  <c r="Y65" i="15"/>
  <c r="O51" i="21"/>
  <c r="AR51" i="21"/>
  <c r="W51" i="21"/>
  <c r="Y51" i="21"/>
  <c r="K51" i="21"/>
  <c r="AN51" i="21"/>
  <c r="AC51" i="21"/>
  <c r="I21" i="8"/>
  <c r="V21" i="8"/>
  <c r="Y21" i="8"/>
  <c r="AL21" i="8"/>
  <c r="Y38" i="8"/>
  <c r="I38" i="8"/>
  <c r="AL38" i="8"/>
  <c r="I55" i="8"/>
  <c r="Y55" i="8"/>
  <c r="I62" i="10"/>
  <c r="Z62" i="10"/>
  <c r="K52" i="16"/>
  <c r="AN52" i="16"/>
  <c r="AC52" i="16"/>
  <c r="O52" i="16"/>
  <c r="AR52" i="16"/>
  <c r="X52" i="16"/>
  <c r="Y52" i="16"/>
  <c r="AC59" i="24"/>
  <c r="X59" i="24"/>
  <c r="K59" i="24"/>
  <c r="AN59" i="24"/>
  <c r="Y59" i="24"/>
  <c r="Y54" i="20"/>
  <c r="AB49" i="10"/>
  <c r="K64" i="5"/>
  <c r="AN64" i="5"/>
  <c r="X64" i="5"/>
  <c r="AC64" i="5"/>
  <c r="K61" i="24"/>
  <c r="AN61" i="24"/>
  <c r="X61" i="24"/>
  <c r="Y61" i="24"/>
  <c r="AC61" i="24"/>
  <c r="K53" i="24"/>
  <c r="AN53" i="24"/>
  <c r="X53" i="24"/>
  <c r="Y53" i="24"/>
  <c r="AC53" i="24"/>
  <c r="W62" i="23"/>
  <c r="K60" i="19"/>
  <c r="AN60" i="19"/>
  <c r="O60" i="19"/>
  <c r="AR60" i="19"/>
  <c r="AC60" i="19"/>
  <c r="Y60" i="19"/>
  <c r="W39" i="6"/>
  <c r="W65" i="5"/>
  <c r="K60" i="7"/>
  <c r="AN60" i="7"/>
  <c r="W60" i="7"/>
  <c r="Y60" i="7"/>
  <c r="AC60" i="7"/>
  <c r="AC61" i="13"/>
  <c r="O61" i="13"/>
  <c r="AR61" i="13"/>
  <c r="K61" i="13"/>
  <c r="AN61" i="13"/>
  <c r="X61" i="13"/>
  <c r="W61" i="13"/>
  <c r="K54" i="23"/>
  <c r="AN54" i="23"/>
  <c r="O54" i="23"/>
  <c r="AR54" i="23"/>
  <c r="X54" i="23"/>
  <c r="AC54" i="23"/>
  <c r="K33" i="8"/>
  <c r="AN33" i="8"/>
  <c r="X58" i="26"/>
  <c r="K50" i="7"/>
  <c r="AN50" i="7"/>
  <c r="X50" i="7"/>
  <c r="Y50" i="7"/>
  <c r="AC50" i="7"/>
  <c r="K66" i="16"/>
  <c r="AN66" i="16"/>
  <c r="AC66" i="16"/>
  <c r="O66" i="16"/>
  <c r="AR66" i="16"/>
  <c r="X66" i="16"/>
  <c r="Y66" i="16"/>
  <c r="AC52" i="15"/>
  <c r="O52" i="15"/>
  <c r="AR52" i="15"/>
  <c r="K52" i="15"/>
  <c r="AN52" i="15"/>
  <c r="X52" i="15"/>
  <c r="I63" i="10"/>
  <c r="AL63" i="10"/>
  <c r="W63" i="10"/>
  <c r="Z63" i="10"/>
  <c r="K67" i="10"/>
  <c r="AN67" i="10"/>
  <c r="X67" i="10"/>
  <c r="AC67" i="10"/>
  <c r="Y61" i="17"/>
  <c r="X39" i="6"/>
  <c r="AA39" i="6"/>
  <c r="AC61" i="5"/>
  <c r="K61" i="5"/>
  <c r="AN61" i="5"/>
  <c r="X61" i="5"/>
  <c r="W61" i="5"/>
  <c r="Y62" i="20"/>
  <c r="K61" i="7"/>
  <c r="AN61" i="7"/>
  <c r="AC61" i="7"/>
  <c r="Y61" i="7"/>
  <c r="AB43" i="8"/>
  <c r="K43" i="8"/>
  <c r="AN43" i="8"/>
  <c r="O43" i="8"/>
  <c r="AR43" i="8"/>
  <c r="X43" i="8"/>
  <c r="V43" i="8"/>
  <c r="O66" i="15"/>
  <c r="AR66" i="15"/>
  <c r="K66" i="15"/>
  <c r="AN66" i="15"/>
  <c r="Y66" i="15"/>
  <c r="AC66" i="15"/>
  <c r="W66" i="15"/>
  <c r="X57" i="5"/>
  <c r="X65" i="14"/>
  <c r="K65" i="14"/>
  <c r="AN65" i="14"/>
  <c r="W65" i="14"/>
  <c r="AC65" i="14"/>
  <c r="O65" i="14"/>
  <c r="AR65" i="14"/>
  <c r="AC64" i="22"/>
  <c r="O64" i="22"/>
  <c r="AR64" i="22"/>
  <c r="K64" i="22"/>
  <c r="AN64" i="22"/>
  <c r="Y64" i="22"/>
  <c r="W64" i="22"/>
  <c r="AC60" i="22"/>
  <c r="O60" i="22"/>
  <c r="AR60" i="22"/>
  <c r="K60" i="22"/>
  <c r="AN60" i="22"/>
  <c r="W60" i="22"/>
  <c r="Y60" i="22"/>
  <c r="W58" i="23"/>
  <c r="Y25" i="8"/>
  <c r="I25" i="8"/>
  <c r="AL25" i="8"/>
  <c r="Y42" i="8"/>
  <c r="I42" i="8"/>
  <c r="I59" i="8"/>
  <c r="AL59" i="8"/>
  <c r="Y59" i="8"/>
  <c r="V59" i="8"/>
  <c r="W51" i="5"/>
  <c r="K62" i="24"/>
  <c r="AN62" i="24"/>
  <c r="AC62" i="24"/>
  <c r="W62" i="24"/>
  <c r="X62" i="24"/>
  <c r="AC52" i="23"/>
  <c r="O52" i="23"/>
  <c r="AR52" i="23"/>
  <c r="K52" i="23"/>
  <c r="AN52" i="23"/>
  <c r="W52" i="23"/>
  <c r="Y52" i="23"/>
  <c r="K50" i="23"/>
  <c r="AN50" i="23"/>
  <c r="AC50" i="23"/>
  <c r="O50" i="23"/>
  <c r="AR50" i="23"/>
  <c r="X50" i="23"/>
  <c r="AB54" i="10"/>
  <c r="K53" i="7"/>
  <c r="AN53" i="7"/>
  <c r="Y53" i="7"/>
  <c r="AC53" i="7"/>
  <c r="K62" i="19"/>
  <c r="AN62" i="19"/>
  <c r="O62" i="19"/>
  <c r="AR62" i="19"/>
  <c r="AC62" i="19"/>
  <c r="Y62" i="19"/>
  <c r="W62" i="19"/>
  <c r="K55" i="7"/>
  <c r="AN55" i="7"/>
  <c r="X55" i="7"/>
  <c r="AC55" i="7"/>
  <c r="X56" i="23"/>
  <c r="X60" i="8"/>
  <c r="W43" i="8"/>
  <c r="K49" i="7"/>
  <c r="AN49" i="7"/>
  <c r="Y49" i="7"/>
  <c r="AC49" i="7"/>
  <c r="O54" i="17"/>
  <c r="AR54" i="17"/>
  <c r="K54" i="17"/>
  <c r="AN54" i="17"/>
  <c r="W54" i="17"/>
  <c r="AC54" i="17"/>
  <c r="Y54" i="17"/>
  <c r="O53" i="15"/>
  <c r="AR53" i="15"/>
  <c r="K53" i="15"/>
  <c r="AN53" i="15"/>
  <c r="AC53" i="15"/>
  <c r="W53" i="15"/>
  <c r="Y53" i="15"/>
  <c r="K66" i="21"/>
  <c r="AN66" i="21"/>
  <c r="O66" i="21"/>
  <c r="AR66" i="21"/>
  <c r="X66" i="21"/>
  <c r="AC66" i="21"/>
  <c r="AC60" i="13"/>
  <c r="O60" i="13"/>
  <c r="AR60" i="13"/>
  <c r="X60" i="13"/>
  <c r="Y60" i="13"/>
  <c r="K60" i="13"/>
  <c r="AN60" i="13"/>
  <c r="K58" i="16"/>
  <c r="AN58" i="16"/>
  <c r="AC58" i="16"/>
  <c r="O58" i="16"/>
  <c r="AR58" i="16"/>
  <c r="X58" i="16"/>
  <c r="Y58" i="16"/>
  <c r="M64" i="11"/>
  <c r="AP64" i="11"/>
  <c r="G65" i="11"/>
  <c r="AJ65" i="11"/>
  <c r="K49" i="21"/>
  <c r="AN49" i="21"/>
  <c r="AC49" i="21"/>
  <c r="O49" i="21"/>
  <c r="AR49" i="21"/>
  <c r="X49" i="21"/>
  <c r="X64" i="21"/>
  <c r="W62" i="21"/>
  <c r="K58" i="22"/>
  <c r="AN58" i="22"/>
  <c r="X58" i="22"/>
  <c r="AC58" i="22"/>
  <c r="O58" i="22"/>
  <c r="AR58" i="22"/>
  <c r="Y53" i="23"/>
  <c r="I27" i="8"/>
  <c r="AL27" i="8"/>
  <c r="V27" i="8"/>
  <c r="Y27" i="8"/>
  <c r="I44" i="8"/>
  <c r="AL44" i="8"/>
  <c r="Y44" i="8"/>
  <c r="I61" i="8"/>
  <c r="AL61" i="8"/>
  <c r="Y61" i="8"/>
  <c r="I65" i="10"/>
  <c r="Z65" i="10"/>
  <c r="K66" i="20"/>
  <c r="AN66" i="20"/>
  <c r="AC66" i="20"/>
  <c r="O66" i="20"/>
  <c r="AR66" i="20"/>
  <c r="X66" i="20"/>
  <c r="X60" i="21"/>
  <c r="W58" i="21"/>
  <c r="W66" i="23"/>
  <c r="K56" i="19"/>
  <c r="AN56" i="19"/>
  <c r="O56" i="19"/>
  <c r="AR56" i="19"/>
  <c r="AC56" i="19"/>
  <c r="W56" i="19"/>
  <c r="W66" i="22"/>
  <c r="K60" i="5"/>
  <c r="AN60" i="5"/>
  <c r="X60" i="5"/>
  <c r="AC60" i="5"/>
  <c r="K54" i="19"/>
  <c r="AN54" i="19"/>
  <c r="O54" i="19"/>
  <c r="AR54" i="19"/>
  <c r="AC54" i="19"/>
  <c r="Y54" i="19"/>
  <c r="W54" i="19"/>
  <c r="X57" i="7"/>
  <c r="X60" i="19"/>
  <c r="X54" i="19"/>
  <c r="K54" i="8"/>
  <c r="AN54" i="8"/>
  <c r="O54" i="8"/>
  <c r="AR54" i="8"/>
  <c r="W54" i="8"/>
  <c r="AB54" i="8"/>
  <c r="K37" i="8"/>
  <c r="AN37" i="8"/>
  <c r="X37" i="8"/>
  <c r="AB37" i="8"/>
  <c r="O37" i="8"/>
  <c r="AR37" i="8"/>
  <c r="K56" i="16"/>
  <c r="AN56" i="16"/>
  <c r="O56" i="16"/>
  <c r="AR56" i="16"/>
  <c r="X56" i="16"/>
  <c r="AC56" i="16"/>
  <c r="Y56" i="16"/>
  <c r="K66" i="26"/>
  <c r="AN66" i="26"/>
  <c r="O66" i="26"/>
  <c r="AR66" i="26"/>
  <c r="AC66" i="26"/>
  <c r="Y66" i="26"/>
  <c r="K50" i="26"/>
  <c r="AN50" i="26"/>
  <c r="O50" i="26"/>
  <c r="AR50" i="26"/>
  <c r="AC50" i="26"/>
  <c r="Y50" i="26"/>
  <c r="K52" i="5"/>
  <c r="AN52" i="5"/>
  <c r="X52" i="5"/>
  <c r="AC52" i="5"/>
  <c r="K61" i="22"/>
  <c r="AN61" i="22"/>
  <c r="AC61" i="22"/>
  <c r="X61" i="22"/>
  <c r="O61" i="22"/>
  <c r="AR61" i="22"/>
  <c r="O60" i="16"/>
  <c r="AR60" i="16"/>
  <c r="AC60" i="16"/>
  <c r="X60" i="16"/>
  <c r="K60" i="16"/>
  <c r="AN60" i="16"/>
  <c r="Y60" i="16"/>
  <c r="AC60" i="15"/>
  <c r="K60" i="15"/>
  <c r="AN60" i="15"/>
  <c r="O60" i="15"/>
  <c r="AR60" i="15"/>
  <c r="X60" i="15"/>
  <c r="X60" i="14"/>
  <c r="O60" i="14"/>
  <c r="AR60" i="14"/>
  <c r="AC60" i="14"/>
  <c r="K60" i="14"/>
  <c r="AN60" i="14"/>
  <c r="Y60" i="14"/>
  <c r="AC53" i="5"/>
  <c r="K53" i="5"/>
  <c r="AN53" i="5"/>
  <c r="AC65" i="5"/>
  <c r="X65" i="5"/>
  <c r="K65" i="5"/>
  <c r="AN65" i="5"/>
  <c r="K51" i="19"/>
  <c r="AN51" i="19"/>
  <c r="W51" i="19"/>
  <c r="Y51" i="19"/>
  <c r="O51" i="19"/>
  <c r="AR51" i="19"/>
  <c r="AC51" i="19"/>
  <c r="K56" i="5"/>
  <c r="AN56" i="5"/>
  <c r="X56" i="5"/>
  <c r="AC56" i="5"/>
  <c r="K66" i="8"/>
  <c r="AN66" i="8"/>
  <c r="O66" i="8"/>
  <c r="AR66" i="8"/>
  <c r="W66" i="8"/>
  <c r="AB66" i="8"/>
  <c r="K50" i="8"/>
  <c r="AN50" i="8"/>
  <c r="O50" i="8"/>
  <c r="AR50" i="8"/>
  <c r="W50" i="8"/>
  <c r="AB50" i="8"/>
  <c r="O53" i="16"/>
  <c r="AR53" i="16"/>
  <c r="AC53" i="16"/>
  <c r="K53" i="16"/>
  <c r="AN53" i="16"/>
  <c r="X53" i="16"/>
  <c r="O63" i="21"/>
  <c r="AR63" i="21"/>
  <c r="W63" i="21"/>
  <c r="K63" i="21"/>
  <c r="AN63" i="21"/>
  <c r="AC63" i="21"/>
  <c r="Y63" i="21"/>
  <c r="K61" i="16"/>
  <c r="AN61" i="16"/>
  <c r="AC61" i="16"/>
  <c r="O61" i="16"/>
  <c r="AR61" i="16"/>
  <c r="X61" i="16"/>
  <c r="O58" i="20"/>
  <c r="AR58" i="20"/>
  <c r="K58" i="20"/>
  <c r="AN58" i="20"/>
  <c r="AC58" i="20"/>
  <c r="X58" i="20"/>
  <c r="K65" i="21"/>
  <c r="AN65" i="21"/>
  <c r="AC65" i="21"/>
  <c r="X65" i="21"/>
  <c r="O65" i="21"/>
  <c r="AR65" i="21"/>
  <c r="I23" i="8"/>
  <c r="AL23" i="8"/>
  <c r="Y23" i="8"/>
  <c r="I40" i="8"/>
  <c r="AL40" i="8"/>
  <c r="Y40" i="8"/>
  <c r="V40" i="8"/>
  <c r="I57" i="8"/>
  <c r="AL57" i="8"/>
  <c r="Y57" i="8"/>
  <c r="AL56" i="10"/>
  <c r="Z56" i="10"/>
  <c r="I66" i="11"/>
  <c r="W66" i="11"/>
  <c r="Z66" i="11"/>
  <c r="O62" i="15"/>
  <c r="AR62" i="15"/>
  <c r="K62" i="15"/>
  <c r="AN62" i="15"/>
  <c r="AC62" i="15"/>
  <c r="Y62" i="15"/>
  <c r="W62" i="15"/>
  <c r="AB58" i="10"/>
  <c r="X57" i="14"/>
  <c r="K57" i="14"/>
  <c r="AN57" i="14"/>
  <c r="W57" i="14"/>
  <c r="AC57" i="14"/>
  <c r="O57" i="14"/>
  <c r="AR57" i="14"/>
  <c r="K62" i="16"/>
  <c r="AN62" i="16"/>
  <c r="AC62" i="16"/>
  <c r="O62" i="16"/>
  <c r="AR62" i="16"/>
  <c r="X62" i="16"/>
  <c r="Y62" i="16"/>
  <c r="K57" i="18"/>
  <c r="AN57" i="18"/>
  <c r="AC57" i="18"/>
  <c r="M41" i="6"/>
  <c r="AP41" i="6"/>
  <c r="G40" i="6"/>
  <c r="AJ40" i="6"/>
  <c r="O63" i="16"/>
  <c r="AR63" i="16"/>
  <c r="K63" i="16"/>
  <c r="AN63" i="16"/>
  <c r="AC63" i="16"/>
  <c r="W63" i="16"/>
  <c r="X63" i="16"/>
  <c r="O51" i="16"/>
  <c r="AR51" i="16"/>
  <c r="K51" i="16"/>
  <c r="AN51" i="16"/>
  <c r="AC51" i="16"/>
  <c r="X51" i="16"/>
  <c r="K54" i="20"/>
  <c r="AN54" i="20"/>
  <c r="O54" i="20"/>
  <c r="AR54" i="20"/>
  <c r="AC54" i="20"/>
  <c r="X54" i="20"/>
  <c r="K62" i="8"/>
  <c r="AN62" i="8"/>
  <c r="O62" i="8"/>
  <c r="AR62" i="8"/>
  <c r="W62" i="8"/>
  <c r="AB62" i="8"/>
  <c r="K45" i="8"/>
  <c r="AN45" i="8"/>
  <c r="X45" i="8"/>
  <c r="O45" i="8"/>
  <c r="AR45" i="8"/>
  <c r="AB45" i="8"/>
  <c r="K29" i="8"/>
  <c r="AN29" i="8"/>
  <c r="X29" i="8"/>
  <c r="O29" i="8"/>
  <c r="AR29" i="8"/>
  <c r="AB29" i="8"/>
  <c r="O59" i="16"/>
  <c r="AR59" i="16"/>
  <c r="AC59" i="16"/>
  <c r="X59" i="16"/>
  <c r="K59" i="16"/>
  <c r="AN59" i="16"/>
  <c r="Y62" i="26"/>
  <c r="K62" i="26"/>
  <c r="AN62" i="26"/>
  <c r="AC62" i="26"/>
  <c r="O62" i="26"/>
  <c r="AR62" i="26"/>
  <c r="Y54" i="26"/>
  <c r="AC54" i="26"/>
  <c r="O54" i="26"/>
  <c r="AR54" i="26"/>
  <c r="K54" i="26"/>
  <c r="AN54" i="26"/>
  <c r="K65" i="7"/>
  <c r="AN65" i="7"/>
  <c r="Y65" i="7"/>
  <c r="AC65" i="7"/>
  <c r="AB35" i="8"/>
  <c r="K35" i="8"/>
  <c r="AN35" i="8"/>
  <c r="O35" i="8"/>
  <c r="AR35" i="8"/>
  <c r="X35" i="8"/>
  <c r="V35" i="8"/>
  <c r="AC64" i="15"/>
  <c r="O64" i="15"/>
  <c r="AR64" i="15"/>
  <c r="X64" i="15"/>
  <c r="K64" i="15"/>
  <c r="AN64" i="15"/>
  <c r="Y62" i="23"/>
  <c r="Z41" i="6"/>
  <c r="X49" i="14"/>
  <c r="K49" i="14"/>
  <c r="AN49" i="14"/>
  <c r="O49" i="14"/>
  <c r="AR49" i="14"/>
  <c r="W49" i="14"/>
  <c r="AC49" i="14"/>
  <c r="AB64" i="12"/>
  <c r="O59" i="13"/>
  <c r="AR59" i="13"/>
  <c r="K59" i="13"/>
  <c r="AN59" i="13"/>
  <c r="AC59" i="13"/>
  <c r="X59" i="13"/>
  <c r="W59" i="13"/>
  <c r="I58" i="10"/>
  <c r="Z58" i="10"/>
  <c r="Y59" i="18"/>
  <c r="AB57" i="10"/>
  <c r="X56" i="26"/>
  <c r="Y60" i="15"/>
  <c r="AC56" i="21"/>
  <c r="O56" i="21"/>
  <c r="AR56" i="21"/>
  <c r="W56" i="21"/>
  <c r="K56" i="21"/>
  <c r="AN56" i="21"/>
  <c r="Y56" i="21"/>
  <c r="AC52" i="22"/>
  <c r="O52" i="22"/>
  <c r="AR52" i="22"/>
  <c r="K52" i="22"/>
  <c r="AN52" i="22"/>
  <c r="W52" i="22"/>
  <c r="Y52" i="22"/>
  <c r="X51" i="15"/>
  <c r="K51" i="15"/>
  <c r="AN51" i="15"/>
  <c r="AC51" i="15"/>
  <c r="O51" i="15"/>
  <c r="AR51" i="15"/>
  <c r="K64" i="19"/>
  <c r="AN64" i="19"/>
  <c r="O64" i="19"/>
  <c r="AR64" i="19"/>
  <c r="AC64" i="19"/>
  <c r="K58" i="8"/>
  <c r="AN58" i="8"/>
  <c r="O58" i="8"/>
  <c r="AR58" i="8"/>
  <c r="W58" i="8"/>
  <c r="AB58" i="8"/>
  <c r="O41" i="8"/>
  <c r="AR41" i="8"/>
  <c r="X41" i="8"/>
  <c r="AB41" i="8"/>
  <c r="K41" i="8"/>
  <c r="AN41" i="8"/>
  <c r="Y57" i="18"/>
  <c r="X59" i="18"/>
  <c r="I52" i="10"/>
  <c r="Z52" i="10"/>
  <c r="K54" i="24"/>
  <c r="AN54" i="24"/>
  <c r="AC54" i="24"/>
  <c r="W54" i="24"/>
  <c r="X54" i="24"/>
  <c r="AB50" i="10"/>
  <c r="Y50" i="10"/>
  <c r="Y51" i="16"/>
  <c r="AC64" i="23"/>
  <c r="O64" i="23"/>
  <c r="AR64" i="23"/>
  <c r="K64" i="23"/>
  <c r="AN64" i="23"/>
  <c r="Y64" i="23"/>
  <c r="W64" i="23"/>
  <c r="Y53" i="5"/>
  <c r="AC51" i="7"/>
  <c r="K51" i="7"/>
  <c r="AN51" i="7"/>
  <c r="X51" i="7"/>
  <c r="AC53" i="13"/>
  <c r="K53" i="13"/>
  <c r="AN53" i="13"/>
  <c r="O53" i="13"/>
  <c r="AR53" i="13"/>
  <c r="W53" i="13"/>
  <c r="X53" i="13"/>
  <c r="W59" i="18"/>
  <c r="W57" i="20"/>
  <c r="X50" i="8"/>
  <c r="W41" i="8"/>
  <c r="V20" i="8"/>
  <c r="O59" i="22"/>
  <c r="AR59" i="22"/>
  <c r="W59" i="22"/>
  <c r="K59" i="22"/>
  <c r="AN59" i="22"/>
  <c r="AC59" i="22"/>
  <c r="Y59" i="22"/>
  <c r="Y56" i="5"/>
  <c r="N42" i="6"/>
  <c r="AQ42" i="6"/>
  <c r="H41" i="6"/>
  <c r="AK41" i="6"/>
  <c r="Y58" i="20"/>
  <c r="O59" i="23"/>
  <c r="AR59" i="23"/>
  <c r="W59" i="23"/>
  <c r="K59" i="23"/>
  <c r="AN59" i="23"/>
  <c r="AC59" i="23"/>
  <c r="Y59" i="23"/>
  <c r="O54" i="15"/>
  <c r="AR54" i="15"/>
  <c r="AC54" i="15"/>
  <c r="Y54" i="15"/>
  <c r="K54" i="15"/>
  <c r="AN54" i="15"/>
  <c r="W54" i="15"/>
  <c r="AC60" i="23"/>
  <c r="O60" i="23"/>
  <c r="AR60" i="23"/>
  <c r="W60" i="23"/>
  <c r="K60" i="23"/>
  <c r="AN60" i="23"/>
  <c r="Y60" i="23"/>
  <c r="K55" i="5"/>
  <c r="AN55" i="5"/>
  <c r="AC55" i="5"/>
  <c r="X67" i="11"/>
  <c r="AC53" i="17"/>
  <c r="O53" i="17"/>
  <c r="AR53" i="17"/>
  <c r="X53" i="17"/>
  <c r="K53" i="17"/>
  <c r="AN53" i="17"/>
  <c r="AB67" i="8"/>
  <c r="K67" i="8"/>
  <c r="AN67" i="8"/>
  <c r="O67" i="8"/>
  <c r="AR67" i="8"/>
  <c r="X67" i="8"/>
  <c r="W67" i="8"/>
  <c r="Y30" i="8"/>
  <c r="I30" i="8"/>
  <c r="AL30" i="8"/>
  <c r="Y46" i="8"/>
  <c r="I46" i="8"/>
  <c r="AL46" i="8"/>
  <c r="I63" i="8"/>
  <c r="Y63" i="8"/>
  <c r="I54" i="10"/>
  <c r="Z54" i="10"/>
  <c r="W60" i="16"/>
  <c r="Y65" i="10"/>
  <c r="AB65" i="10"/>
  <c r="X58" i="15"/>
  <c r="AB63" i="10"/>
  <c r="Y63" i="10"/>
  <c r="K64" i="14"/>
  <c r="AN64" i="14"/>
  <c r="O64" i="14"/>
  <c r="AR64" i="14"/>
  <c r="AC64" i="14"/>
  <c r="Y64" i="14"/>
  <c r="W64" i="14"/>
  <c r="K58" i="19"/>
  <c r="AN58" i="19"/>
  <c r="O58" i="19"/>
  <c r="AR58" i="19"/>
  <c r="Y58" i="19"/>
  <c r="AC58" i="19"/>
  <c r="W58" i="19"/>
  <c r="W53" i="5"/>
  <c r="K59" i="19"/>
  <c r="AN59" i="19"/>
  <c r="W59" i="19"/>
  <c r="O59" i="19"/>
  <c r="AR59" i="19"/>
  <c r="AC59" i="19"/>
  <c r="K66" i="13"/>
  <c r="AN66" i="13"/>
  <c r="X66" i="13"/>
  <c r="O66" i="13"/>
  <c r="AR66" i="13"/>
  <c r="W66" i="13"/>
  <c r="AC66" i="13"/>
  <c r="K63" i="7"/>
  <c r="AN63" i="7"/>
  <c r="X63" i="7"/>
  <c r="AC63" i="7"/>
  <c r="V66" i="8"/>
  <c r="V50" i="8"/>
  <c r="K61" i="18"/>
  <c r="AN61" i="18"/>
  <c r="AC61" i="18"/>
  <c r="W64" i="26"/>
  <c r="W56" i="26"/>
  <c r="Y51" i="15"/>
  <c r="W52" i="19"/>
  <c r="W65" i="21"/>
  <c r="I57" i="10"/>
  <c r="AL57" i="10"/>
  <c r="Z57" i="10"/>
  <c r="F65" i="11"/>
  <c r="AI65" i="11"/>
  <c r="L64" i="11"/>
  <c r="AO64" i="11"/>
  <c r="AB61" i="10"/>
  <c r="W50" i="5"/>
  <c r="AC50" i="5"/>
  <c r="K50" i="5"/>
  <c r="AN50" i="5"/>
  <c r="Y50" i="5"/>
  <c r="Y57" i="14"/>
  <c r="Y64" i="19"/>
  <c r="Y59" i="16"/>
  <c r="W62" i="16"/>
  <c r="K64" i="20"/>
  <c r="AN64" i="20"/>
  <c r="O64" i="20"/>
  <c r="AR64" i="20"/>
  <c r="AC64" i="20"/>
  <c r="W64" i="20"/>
  <c r="Y64" i="20"/>
  <c r="W62" i="20"/>
  <c r="Y66" i="23"/>
  <c r="AB64" i="10"/>
  <c r="W62" i="5"/>
  <c r="AC62" i="5"/>
  <c r="K62" i="5"/>
  <c r="AN62" i="5"/>
  <c r="Y62" i="5"/>
  <c r="AC49" i="5"/>
  <c r="X49" i="5"/>
  <c r="K49" i="5"/>
  <c r="AN49" i="5"/>
  <c r="W51" i="16"/>
  <c r="X54" i="8"/>
  <c r="V62" i="8"/>
  <c r="V45" i="8"/>
  <c r="V29" i="8"/>
  <c r="O63" i="22"/>
  <c r="AR63" i="22"/>
  <c r="W63" i="22"/>
  <c r="AC63" i="22"/>
  <c r="K63" i="22"/>
  <c r="AN63" i="22"/>
  <c r="Y63" i="22"/>
  <c r="Y53" i="13"/>
  <c r="W62" i="13"/>
  <c r="O66" i="12"/>
  <c r="AR66" i="12"/>
  <c r="K66" i="12"/>
  <c r="AN66" i="12"/>
  <c r="W66" i="12"/>
  <c r="AC66" i="12"/>
  <c r="O55" i="17"/>
  <c r="AR55" i="17"/>
  <c r="K55" i="17"/>
  <c r="AN55" i="17"/>
  <c r="AC55" i="17"/>
  <c r="Y55" i="17"/>
  <c r="W55" i="17"/>
  <c r="O50" i="15"/>
  <c r="AR50" i="15"/>
  <c r="K50" i="15"/>
  <c r="AN50" i="15"/>
  <c r="AC50" i="15"/>
  <c r="Y50" i="15"/>
  <c r="W50" i="15"/>
  <c r="X56" i="20"/>
  <c r="K57" i="23"/>
  <c r="AN57" i="23"/>
  <c r="AC57" i="23"/>
  <c r="X57" i="23"/>
  <c r="O57" i="23"/>
  <c r="AR57" i="23"/>
  <c r="F42" i="6"/>
  <c r="AI42" i="6"/>
  <c r="L43" i="6"/>
  <c r="AO43" i="6"/>
  <c r="Y49" i="14"/>
  <c r="N62" i="12"/>
  <c r="AQ62" i="12"/>
  <c r="H63" i="12"/>
  <c r="AK63" i="12"/>
  <c r="Y59" i="13"/>
  <c r="Y34" i="8"/>
  <c r="I34" i="8"/>
  <c r="AL34" i="8"/>
  <c r="I51" i="8"/>
  <c r="AL51" i="8"/>
  <c r="Y51" i="8"/>
  <c r="V51" i="8"/>
  <c r="K51" i="5"/>
  <c r="AN51" i="5"/>
  <c r="AC51" i="5"/>
  <c r="Y51" i="5"/>
  <c r="Z61" i="10"/>
  <c r="I61" i="10"/>
  <c r="AL61" i="10"/>
  <c r="K52" i="14"/>
  <c r="AN52" i="14"/>
  <c r="AC52" i="14"/>
  <c r="X52" i="14"/>
  <c r="O52" i="14"/>
  <c r="AR52" i="14"/>
  <c r="Y52" i="14"/>
  <c r="X61" i="18"/>
  <c r="W66" i="5"/>
  <c r="AC66" i="5"/>
  <c r="K66" i="5"/>
  <c r="AN66" i="5"/>
  <c r="Y66" i="5"/>
  <c r="X64" i="26"/>
  <c r="AC57" i="17"/>
  <c r="O57" i="17"/>
  <c r="AR57" i="17"/>
  <c r="K57" i="17"/>
  <c r="AN57" i="17"/>
  <c r="X57" i="17"/>
  <c r="K54" i="21"/>
  <c r="AN54" i="21"/>
  <c r="AC54" i="21"/>
  <c r="O54" i="21"/>
  <c r="AR54" i="21"/>
  <c r="X54" i="21"/>
  <c r="K50" i="22"/>
  <c r="AN50" i="22"/>
  <c r="O50" i="22"/>
  <c r="AR50" i="22"/>
  <c r="AC50" i="22"/>
  <c r="X50" i="22"/>
  <c r="Y52" i="19"/>
  <c r="X63" i="5"/>
  <c r="Y57" i="17"/>
  <c r="K62" i="22"/>
  <c r="AN62" i="22"/>
  <c r="O62" i="22"/>
  <c r="AR62" i="22"/>
  <c r="X62" i="22"/>
  <c r="AC62" i="22"/>
  <c r="W64" i="19"/>
  <c r="V58" i="8"/>
  <c r="AB24" i="8"/>
  <c r="O24" i="8"/>
  <c r="AR24" i="8"/>
  <c r="W24" i="8"/>
  <c r="K24" i="8"/>
  <c r="AN24" i="8"/>
  <c r="K50" i="16"/>
  <c r="AN50" i="16"/>
  <c r="AC50" i="16"/>
  <c r="X50" i="16"/>
  <c r="O50" i="16"/>
  <c r="AR50" i="16"/>
  <c r="Y50" i="16"/>
  <c r="O60" i="26"/>
  <c r="AR60" i="26"/>
  <c r="K60" i="26"/>
  <c r="AN60" i="26"/>
  <c r="Y60" i="26"/>
  <c r="AC60" i="26"/>
  <c r="O52" i="26"/>
  <c r="AR52" i="26"/>
  <c r="K52" i="26"/>
  <c r="AN52" i="26"/>
  <c r="Y52" i="26"/>
  <c r="AC52" i="26"/>
  <c r="Y63" i="15"/>
  <c r="K49" i="22"/>
  <c r="AN49" i="22"/>
  <c r="AC49" i="22"/>
  <c r="O49" i="22"/>
  <c r="AR49" i="22"/>
  <c r="X49" i="22"/>
  <c r="Y63" i="16"/>
  <c r="I19" i="8"/>
  <c r="AL19" i="8"/>
  <c r="Y19" i="8"/>
  <c r="I36" i="8"/>
  <c r="AL36" i="8"/>
  <c r="Y36" i="8"/>
  <c r="I53" i="8"/>
  <c r="V53" i="8"/>
  <c r="AL53" i="8"/>
  <c r="Y53" i="8"/>
  <c r="I49" i="10"/>
  <c r="AL49" i="10"/>
  <c r="Z49" i="10"/>
  <c r="I51" i="10"/>
  <c r="AL51" i="10"/>
  <c r="Z51" i="10"/>
  <c r="Y54" i="24"/>
  <c r="AB66" i="11"/>
  <c r="Y66" i="11"/>
  <c r="AC56" i="22"/>
  <c r="O56" i="22"/>
  <c r="AR56" i="22"/>
  <c r="W56" i="22"/>
  <c r="K56" i="22"/>
  <c r="AN56" i="22"/>
  <c r="Y56" i="22"/>
  <c r="K54" i="22"/>
  <c r="AN54" i="22"/>
  <c r="AC54" i="22"/>
  <c r="O54" i="22"/>
  <c r="AR54" i="22"/>
  <c r="X54" i="22"/>
  <c r="Y53" i="10"/>
  <c r="AB53" i="10"/>
  <c r="K54" i="16"/>
  <c r="AN54" i="16"/>
  <c r="AC54" i="16"/>
  <c r="O54" i="16"/>
  <c r="AR54" i="16"/>
  <c r="Y54" i="16"/>
  <c r="X54" i="16"/>
  <c r="O59" i="17"/>
  <c r="AR59" i="17"/>
  <c r="K59" i="17"/>
  <c r="AN59" i="17"/>
  <c r="W59" i="17"/>
  <c r="AC59" i="17"/>
  <c r="Y59" i="17"/>
  <c r="X64" i="23"/>
  <c r="AC58" i="25"/>
  <c r="K58" i="25"/>
  <c r="AN58" i="25"/>
  <c r="O58" i="25"/>
  <c r="AR58" i="25"/>
  <c r="X58" i="25"/>
  <c r="Y64" i="5"/>
  <c r="W57" i="7"/>
  <c r="I65" i="12"/>
  <c r="Z65" i="12"/>
  <c r="AC59" i="7"/>
  <c r="K59" i="7"/>
  <c r="AN59" i="7"/>
  <c r="X59" i="7"/>
  <c r="Y58" i="10"/>
  <c r="AL58" i="10"/>
  <c r="V42" i="8"/>
  <c r="AL42" i="8"/>
  <c r="W65" i="12"/>
  <c r="AL65" i="12"/>
  <c r="W57" i="10"/>
  <c r="W54" i="10"/>
  <c r="AL54" i="10"/>
  <c r="V30" i="8"/>
  <c r="X52" i="10"/>
  <c r="AL52" i="10"/>
  <c r="V57" i="8"/>
  <c r="X33" i="8"/>
  <c r="V38" i="8"/>
  <c r="W64" i="10"/>
  <c r="Y64" i="10"/>
  <c r="V46" i="8"/>
  <c r="W56" i="10"/>
  <c r="W65" i="10"/>
  <c r="AL65" i="10"/>
  <c r="V44" i="8"/>
  <c r="AB33" i="8"/>
  <c r="V55" i="8"/>
  <c r="AL55" i="8"/>
  <c r="Y66" i="10"/>
  <c r="V28" i="8"/>
  <c r="V65" i="8"/>
  <c r="V32" i="8"/>
  <c r="AL18" i="8"/>
  <c r="W18" i="8"/>
  <c r="X18" i="8"/>
  <c r="AB18" i="8"/>
  <c r="O18" i="8"/>
  <c r="AR18" i="8"/>
  <c r="V18" i="8"/>
  <c r="AP64" i="12"/>
  <c r="M63" i="12"/>
  <c r="G64" i="12"/>
  <c r="V63" i="8"/>
  <c r="AL63" i="8"/>
  <c r="W55" i="10"/>
  <c r="AL55" i="10"/>
  <c r="AL33" i="8"/>
  <c r="W33" i="8"/>
  <c r="AL22" i="8"/>
  <c r="W22" i="8"/>
  <c r="X22" i="8"/>
  <c r="AB22" i="8"/>
  <c r="O22" i="8"/>
  <c r="AR22" i="8"/>
  <c r="V22" i="8"/>
  <c r="Y57" i="10"/>
  <c r="W58" i="10"/>
  <c r="X66" i="11"/>
  <c r="AL66" i="11"/>
  <c r="O33" i="8"/>
  <c r="AR33" i="8"/>
  <c r="W62" i="10"/>
  <c r="AL62" i="10"/>
  <c r="W66" i="10"/>
  <c r="W59" i="10"/>
  <c r="AJ65" i="12"/>
  <c r="AA65" i="12"/>
  <c r="AL45" i="8"/>
  <c r="W45" i="8"/>
  <c r="AL56" i="8"/>
  <c r="W56" i="8"/>
  <c r="X56" i="8"/>
  <c r="K56" i="8"/>
  <c r="AN56" i="8"/>
  <c r="AB56" i="8"/>
  <c r="O56" i="8"/>
  <c r="AR56" i="8"/>
  <c r="V56" i="8"/>
  <c r="K46" i="8"/>
  <c r="AN46" i="8"/>
  <c r="O46" i="8"/>
  <c r="AR46" i="8"/>
  <c r="W46" i="8"/>
  <c r="AB46" i="8"/>
  <c r="X46" i="8"/>
  <c r="K30" i="8"/>
  <c r="AN30" i="8"/>
  <c r="O30" i="8"/>
  <c r="AR30" i="8"/>
  <c r="W30" i="8"/>
  <c r="AB30" i="8"/>
  <c r="X30" i="8"/>
  <c r="G41" i="6"/>
  <c r="AJ41" i="6"/>
  <c r="M42" i="6"/>
  <c r="AP42" i="6"/>
  <c r="O57" i="8"/>
  <c r="AR57" i="8"/>
  <c r="X57" i="8"/>
  <c r="AB57" i="8"/>
  <c r="K57" i="8"/>
  <c r="AN57" i="8"/>
  <c r="W57" i="8"/>
  <c r="AB40" i="8"/>
  <c r="O40" i="8"/>
  <c r="AR40" i="8"/>
  <c r="W40" i="8"/>
  <c r="K40" i="8"/>
  <c r="AN40" i="8"/>
  <c r="X40" i="8"/>
  <c r="AB23" i="8"/>
  <c r="K23" i="8"/>
  <c r="AN23" i="8"/>
  <c r="O23" i="8"/>
  <c r="AR23" i="8"/>
  <c r="X23" i="8"/>
  <c r="W23" i="8"/>
  <c r="O25" i="8"/>
  <c r="AR25" i="8"/>
  <c r="X25" i="8"/>
  <c r="AB25" i="8"/>
  <c r="K25" i="8"/>
  <c r="AN25" i="8"/>
  <c r="W25" i="8"/>
  <c r="K38" i="8"/>
  <c r="AN38" i="8"/>
  <c r="O38" i="8"/>
  <c r="AR38" i="8"/>
  <c r="W38" i="8"/>
  <c r="AB38" i="8"/>
  <c r="X38" i="8"/>
  <c r="X21" i="8"/>
  <c r="AB21" i="8"/>
  <c r="O21" i="8"/>
  <c r="AR21" i="8"/>
  <c r="W21" i="8"/>
  <c r="I65" i="11"/>
  <c r="Y65" i="11"/>
  <c r="AB65" i="11"/>
  <c r="AB32" i="8"/>
  <c r="O32" i="8"/>
  <c r="AR32" i="8"/>
  <c r="W32" i="8"/>
  <c r="K32" i="8"/>
  <c r="AN32" i="8"/>
  <c r="X32" i="8"/>
  <c r="AB47" i="8"/>
  <c r="K47" i="8"/>
  <c r="AN47" i="8"/>
  <c r="O47" i="8"/>
  <c r="AR47" i="8"/>
  <c r="X47" i="8"/>
  <c r="W47" i="8"/>
  <c r="AB63" i="12"/>
  <c r="F43" i="6"/>
  <c r="AI43" i="6"/>
  <c r="L44" i="6"/>
  <c r="AO44" i="6"/>
  <c r="AL65" i="11"/>
  <c r="Z65" i="11"/>
  <c r="W65" i="11"/>
  <c r="AC57" i="10"/>
  <c r="K57" i="10"/>
  <c r="AN57" i="10"/>
  <c r="X57" i="10"/>
  <c r="K56" i="10"/>
  <c r="AN56" i="10"/>
  <c r="AC56" i="10"/>
  <c r="Y56" i="10"/>
  <c r="AB59" i="8"/>
  <c r="K59" i="8"/>
  <c r="AN59" i="8"/>
  <c r="O59" i="8"/>
  <c r="AR59" i="8"/>
  <c r="X59" i="8"/>
  <c r="W59" i="8"/>
  <c r="I64" i="12"/>
  <c r="AL64" i="12"/>
  <c r="Z64" i="12"/>
  <c r="K60" i="10"/>
  <c r="AN60" i="10"/>
  <c r="AC60" i="10"/>
  <c r="Y60" i="10"/>
  <c r="O17" i="8"/>
  <c r="AR17" i="8"/>
  <c r="AB17" i="8"/>
  <c r="X17" i="8"/>
  <c r="W17" i="8"/>
  <c r="K64" i="10"/>
  <c r="AN64" i="10"/>
  <c r="AC64" i="10"/>
  <c r="X64" i="10"/>
  <c r="AC51" i="10"/>
  <c r="K51" i="10"/>
  <c r="AN51" i="10"/>
  <c r="X51" i="10"/>
  <c r="Y51" i="10"/>
  <c r="AC49" i="10"/>
  <c r="K49" i="10"/>
  <c r="AN49" i="10"/>
  <c r="X49" i="10"/>
  <c r="AB36" i="8"/>
  <c r="K36" i="8"/>
  <c r="AN36" i="8"/>
  <c r="O36" i="8"/>
  <c r="AR36" i="8"/>
  <c r="W36" i="8"/>
  <c r="X36" i="8"/>
  <c r="AB19" i="8"/>
  <c r="O19" i="8"/>
  <c r="AR19" i="8"/>
  <c r="X19" i="8"/>
  <c r="W19" i="8"/>
  <c r="AC61" i="10"/>
  <c r="K61" i="10"/>
  <c r="AN61" i="10"/>
  <c r="X61" i="10"/>
  <c r="K34" i="8"/>
  <c r="AN34" i="8"/>
  <c r="O34" i="8"/>
  <c r="AR34" i="8"/>
  <c r="W34" i="8"/>
  <c r="AB34" i="8"/>
  <c r="X34" i="8"/>
  <c r="F64" i="11"/>
  <c r="AI64" i="11"/>
  <c r="L63" i="11"/>
  <c r="AO63" i="11"/>
  <c r="O65" i="12"/>
  <c r="AR65" i="12"/>
  <c r="AC65" i="12"/>
  <c r="K65" i="12"/>
  <c r="AN65" i="12"/>
  <c r="X65" i="12"/>
  <c r="Y65" i="12"/>
  <c r="W49" i="10"/>
  <c r="W61" i="10"/>
  <c r="AB51" i="8"/>
  <c r="K51" i="8"/>
  <c r="AN51" i="8"/>
  <c r="O51" i="8"/>
  <c r="AR51" i="8"/>
  <c r="X51" i="8"/>
  <c r="W51" i="8"/>
  <c r="V34" i="8"/>
  <c r="N61" i="12"/>
  <c r="AQ61" i="12"/>
  <c r="H62" i="12"/>
  <c r="AK62" i="12"/>
  <c r="Z42" i="6"/>
  <c r="Y61" i="10"/>
  <c r="K54" i="10"/>
  <c r="AN54" i="10"/>
  <c r="AC54" i="10"/>
  <c r="X54" i="10"/>
  <c r="AB63" i="8"/>
  <c r="K63" i="8"/>
  <c r="AN63" i="8"/>
  <c r="O63" i="8"/>
  <c r="AR63" i="8"/>
  <c r="X63" i="8"/>
  <c r="W63" i="8"/>
  <c r="AB41" i="6"/>
  <c r="K52" i="10"/>
  <c r="AN52" i="10"/>
  <c r="Y52" i="10"/>
  <c r="AC52" i="10"/>
  <c r="K61" i="8"/>
  <c r="AN61" i="8"/>
  <c r="X61" i="8"/>
  <c r="AB61" i="8"/>
  <c r="O61" i="8"/>
  <c r="AR61" i="8"/>
  <c r="W61" i="8"/>
  <c r="AA65" i="11"/>
  <c r="X65" i="11"/>
  <c r="Y49" i="10"/>
  <c r="K62" i="10"/>
  <c r="AN62" i="10"/>
  <c r="AC62" i="10"/>
  <c r="X62" i="10"/>
  <c r="AB55" i="8"/>
  <c r="K55" i="8"/>
  <c r="AN55" i="8"/>
  <c r="O55" i="8"/>
  <c r="AR55" i="8"/>
  <c r="X55" i="8"/>
  <c r="W55" i="8"/>
  <c r="L62" i="12"/>
  <c r="AO62" i="12"/>
  <c r="F63" i="12"/>
  <c r="AI63" i="12"/>
  <c r="K55" i="10"/>
  <c r="AN55" i="10"/>
  <c r="X55" i="10"/>
  <c r="AC55" i="10"/>
  <c r="Y55" i="10"/>
  <c r="W51" i="10"/>
  <c r="K53" i="8"/>
  <c r="AN53" i="8"/>
  <c r="X53" i="8"/>
  <c r="AB53" i="8"/>
  <c r="O53" i="8"/>
  <c r="AR53" i="8"/>
  <c r="W53" i="8"/>
  <c r="V36" i="8"/>
  <c r="V19" i="8"/>
  <c r="N43" i="6"/>
  <c r="AQ43" i="6"/>
  <c r="H42" i="6"/>
  <c r="AK42" i="6"/>
  <c r="W52" i="10"/>
  <c r="X58" i="10"/>
  <c r="AC58" i="10"/>
  <c r="K58" i="10"/>
  <c r="AN58" i="10"/>
  <c r="AA40" i="6"/>
  <c r="I40" i="6"/>
  <c r="AL40" i="6"/>
  <c r="K66" i="11"/>
  <c r="AN66" i="11"/>
  <c r="O66" i="11"/>
  <c r="AR66" i="11"/>
  <c r="AC66" i="11"/>
  <c r="V23" i="8"/>
  <c r="AC65" i="10"/>
  <c r="K65" i="10"/>
  <c r="AN65" i="10"/>
  <c r="X65" i="10"/>
  <c r="V61" i="8"/>
  <c r="AB44" i="8"/>
  <c r="K44" i="8"/>
  <c r="AN44" i="8"/>
  <c r="O44" i="8"/>
  <c r="AR44" i="8"/>
  <c r="W44" i="8"/>
  <c r="X44" i="8"/>
  <c r="AB27" i="8"/>
  <c r="K27" i="8"/>
  <c r="AN27" i="8"/>
  <c r="O27" i="8"/>
  <c r="AR27" i="8"/>
  <c r="X27" i="8"/>
  <c r="W27" i="8"/>
  <c r="M63" i="11"/>
  <c r="AP63" i="11"/>
  <c r="G64" i="11"/>
  <c r="AJ64" i="11"/>
  <c r="Y54" i="10"/>
  <c r="K42" i="8"/>
  <c r="AN42" i="8"/>
  <c r="O42" i="8"/>
  <c r="AR42" i="8"/>
  <c r="W42" i="8"/>
  <c r="AB42" i="8"/>
  <c r="X42" i="8"/>
  <c r="V25" i="8"/>
  <c r="AC63" i="10"/>
  <c r="K63" i="10"/>
  <c r="AN63" i="10"/>
  <c r="X63" i="10"/>
  <c r="N63" i="11"/>
  <c r="AQ63" i="11"/>
  <c r="H64" i="11"/>
  <c r="AK64" i="11"/>
  <c r="AC66" i="10"/>
  <c r="K66" i="10"/>
  <c r="AN66" i="10"/>
  <c r="X66" i="10"/>
  <c r="AC50" i="10"/>
  <c r="K50" i="10"/>
  <c r="AN50" i="10"/>
  <c r="X50" i="10"/>
  <c r="AB28" i="8"/>
  <c r="K28" i="8"/>
  <c r="AN28" i="8"/>
  <c r="O28" i="8"/>
  <c r="AR28" i="8"/>
  <c r="W28" i="8"/>
  <c r="X28" i="8"/>
  <c r="O65" i="8"/>
  <c r="AR65" i="8"/>
  <c r="K65" i="8"/>
  <c r="AN65" i="8"/>
  <c r="AB65" i="8"/>
  <c r="X65" i="8"/>
  <c r="W65" i="8"/>
  <c r="O49" i="8"/>
  <c r="AR49" i="8"/>
  <c r="K49" i="8"/>
  <c r="AN49" i="8"/>
  <c r="AB49" i="8"/>
  <c r="X49" i="8"/>
  <c r="W49" i="8"/>
  <c r="V47" i="8"/>
  <c r="K59" i="10"/>
  <c r="AN59" i="10"/>
  <c r="X59" i="10"/>
  <c r="AC59" i="10"/>
  <c r="Y59" i="10"/>
  <c r="AC53" i="10"/>
  <c r="K53" i="10"/>
  <c r="AN53" i="10"/>
  <c r="X53" i="10"/>
  <c r="Y62" i="10"/>
  <c r="W64" i="12"/>
  <c r="AJ64" i="12"/>
  <c r="AA64" i="12"/>
  <c r="AP63" i="12"/>
  <c r="M62" i="12"/>
  <c r="G63" i="12"/>
  <c r="I63" i="12"/>
  <c r="Z63" i="12"/>
  <c r="AA64" i="11"/>
  <c r="N44" i="6"/>
  <c r="AQ44" i="6"/>
  <c r="H43" i="6"/>
  <c r="AK43" i="6"/>
  <c r="AB62" i="12"/>
  <c r="F44" i="6"/>
  <c r="AI44" i="6"/>
  <c r="L45" i="6"/>
  <c r="AO45" i="6"/>
  <c r="G42" i="6"/>
  <c r="AJ42" i="6"/>
  <c r="M43" i="6"/>
  <c r="AP43" i="6"/>
  <c r="AB64" i="11"/>
  <c r="M62" i="11"/>
  <c r="AP62" i="11"/>
  <c r="G63" i="11"/>
  <c r="AJ63" i="11"/>
  <c r="O40" i="6"/>
  <c r="AR40" i="6"/>
  <c r="AC40" i="6"/>
  <c r="K40" i="6"/>
  <c r="AN40" i="6"/>
  <c r="W40" i="6"/>
  <c r="Y40" i="6"/>
  <c r="L61" i="12"/>
  <c r="AO61" i="12"/>
  <c r="F62" i="12"/>
  <c r="AI62" i="12"/>
  <c r="H61" i="12"/>
  <c r="AK61" i="12"/>
  <c r="N60" i="12"/>
  <c r="AQ60" i="12"/>
  <c r="L62" i="11"/>
  <c r="AO62" i="11"/>
  <c r="F63" i="11"/>
  <c r="AI63" i="11"/>
  <c r="AC64" i="12"/>
  <c r="K64" i="12"/>
  <c r="AN64" i="12"/>
  <c r="O64" i="12"/>
  <c r="AR64" i="12"/>
  <c r="X64" i="12"/>
  <c r="Y64" i="12"/>
  <c r="Z43" i="6"/>
  <c r="AA41" i="6"/>
  <c r="I41" i="6"/>
  <c r="AL41" i="6"/>
  <c r="N62" i="11"/>
  <c r="AQ62" i="11"/>
  <c r="H63" i="11"/>
  <c r="AK63" i="11"/>
  <c r="X40" i="6"/>
  <c r="AB42" i="6"/>
  <c r="I64" i="11"/>
  <c r="AL64" i="11"/>
  <c r="Z64" i="11"/>
  <c r="AC65" i="11"/>
  <c r="K65" i="11"/>
  <c r="AN65" i="11"/>
  <c r="O65" i="11"/>
  <c r="AR65" i="11"/>
  <c r="AL63" i="12"/>
  <c r="W63" i="12"/>
  <c r="X41" i="6"/>
  <c r="W64" i="11"/>
  <c r="Y64" i="11"/>
  <c r="AJ63" i="12"/>
  <c r="AA63" i="12"/>
  <c r="AP62" i="12"/>
  <c r="M61" i="12"/>
  <c r="G62" i="12"/>
  <c r="AB63" i="11"/>
  <c r="N59" i="12"/>
  <c r="AQ59" i="12"/>
  <c r="H60" i="12"/>
  <c r="AK60" i="12"/>
  <c r="L60" i="12"/>
  <c r="AO60" i="12"/>
  <c r="F61" i="12"/>
  <c r="AI61" i="12"/>
  <c r="AA63" i="11"/>
  <c r="N45" i="6"/>
  <c r="AQ45" i="6"/>
  <c r="H44" i="6"/>
  <c r="AK44" i="6"/>
  <c r="N61" i="11"/>
  <c r="AQ61" i="11"/>
  <c r="H62" i="11"/>
  <c r="AK62" i="11"/>
  <c r="I63" i="11"/>
  <c r="AL63" i="11"/>
  <c r="Z63" i="11"/>
  <c r="AB61" i="12"/>
  <c r="M61" i="11"/>
  <c r="AP61" i="11"/>
  <c r="G62" i="11"/>
  <c r="AJ62" i="11"/>
  <c r="L46" i="6"/>
  <c r="AO46" i="6"/>
  <c r="F45" i="6"/>
  <c r="AI45" i="6"/>
  <c r="L61" i="11"/>
  <c r="AO61" i="11"/>
  <c r="F62" i="11"/>
  <c r="AI62" i="11"/>
  <c r="M44" i="6"/>
  <c r="AP44" i="6"/>
  <c r="G43" i="6"/>
  <c r="AJ43" i="6"/>
  <c r="Z44" i="6"/>
  <c r="K63" i="12"/>
  <c r="AN63" i="12"/>
  <c r="AC63" i="12"/>
  <c r="O63" i="12"/>
  <c r="AR63" i="12"/>
  <c r="X63" i="12"/>
  <c r="Y63" i="12"/>
  <c r="AC64" i="11"/>
  <c r="O64" i="11"/>
  <c r="AR64" i="11"/>
  <c r="K64" i="11"/>
  <c r="AN64" i="11"/>
  <c r="O41" i="6"/>
  <c r="AR41" i="6"/>
  <c r="AC41" i="6"/>
  <c r="K41" i="6"/>
  <c r="AN41" i="6"/>
  <c r="W41" i="6"/>
  <c r="Y41" i="6"/>
  <c r="Z62" i="12"/>
  <c r="I62" i="12"/>
  <c r="AL62" i="12"/>
  <c r="AA42" i="6"/>
  <c r="I42" i="6"/>
  <c r="AL42" i="6"/>
  <c r="AB43" i="6"/>
  <c r="X64" i="11"/>
  <c r="AJ62" i="12"/>
  <c r="AA62" i="12"/>
  <c r="AP61" i="12"/>
  <c r="G61" i="12"/>
  <c r="M60" i="12"/>
  <c r="W62" i="12"/>
  <c r="I62" i="11"/>
  <c r="AL62" i="11"/>
  <c r="Z62" i="11"/>
  <c r="L47" i="6"/>
  <c r="AO47" i="6"/>
  <c r="F46" i="6"/>
  <c r="AI46" i="6"/>
  <c r="O63" i="11"/>
  <c r="AR63" i="11"/>
  <c r="K63" i="11"/>
  <c r="AN63" i="11"/>
  <c r="AC63" i="11"/>
  <c r="N60" i="11"/>
  <c r="AQ60" i="11"/>
  <c r="H61" i="11"/>
  <c r="AK61" i="11"/>
  <c r="L59" i="12"/>
  <c r="AO59" i="12"/>
  <c r="F60" i="12"/>
  <c r="AI60" i="12"/>
  <c r="N58" i="12"/>
  <c r="AQ58" i="12"/>
  <c r="H59" i="12"/>
  <c r="AK59" i="12"/>
  <c r="K42" i="6"/>
  <c r="AN42" i="6"/>
  <c r="AC42" i="6"/>
  <c r="O42" i="6"/>
  <c r="AR42" i="6"/>
  <c r="W42" i="6"/>
  <c r="Y42" i="6"/>
  <c r="AA43" i="6"/>
  <c r="I43" i="6"/>
  <c r="AL43" i="6"/>
  <c r="L60" i="11"/>
  <c r="AO60" i="11"/>
  <c r="F61" i="11"/>
  <c r="AI61" i="11"/>
  <c r="AA62" i="11"/>
  <c r="X62" i="11"/>
  <c r="W63" i="11"/>
  <c r="AB44" i="6"/>
  <c r="X63" i="11"/>
  <c r="Y63" i="11"/>
  <c r="O62" i="12"/>
  <c r="AR62" i="12"/>
  <c r="K62" i="12"/>
  <c r="AN62" i="12"/>
  <c r="AC62" i="12"/>
  <c r="X62" i="12"/>
  <c r="Y62" i="12"/>
  <c r="M45" i="6"/>
  <c r="AP45" i="6"/>
  <c r="G44" i="6"/>
  <c r="AJ44" i="6"/>
  <c r="G61" i="11"/>
  <c r="AJ61" i="11"/>
  <c r="M60" i="11"/>
  <c r="AP60" i="11"/>
  <c r="N46" i="6"/>
  <c r="AQ46" i="6"/>
  <c r="H45" i="6"/>
  <c r="AK45" i="6"/>
  <c r="X42" i="6"/>
  <c r="Z45" i="6"/>
  <c r="AB62" i="11"/>
  <c r="Z61" i="12"/>
  <c r="I61" i="12"/>
  <c r="AL61" i="12"/>
  <c r="AB60" i="12"/>
  <c r="AP60" i="12"/>
  <c r="G60" i="12"/>
  <c r="M59" i="12"/>
  <c r="AJ61" i="12"/>
  <c r="AA61" i="12"/>
  <c r="W61" i="12"/>
  <c r="X43" i="6"/>
  <c r="AB45" i="6"/>
  <c r="AA61" i="11"/>
  <c r="I61" i="11"/>
  <c r="AL61" i="11"/>
  <c r="Z61" i="11"/>
  <c r="Z60" i="12"/>
  <c r="N59" i="11"/>
  <c r="AQ59" i="11"/>
  <c r="H60" i="11"/>
  <c r="AK60" i="11"/>
  <c r="N47" i="6"/>
  <c r="AQ47" i="6"/>
  <c r="H46" i="6"/>
  <c r="AK46" i="6"/>
  <c r="F60" i="11"/>
  <c r="AI60" i="11"/>
  <c r="L59" i="11"/>
  <c r="AO59" i="11"/>
  <c r="AB59" i="12"/>
  <c r="L58" i="12"/>
  <c r="AO58" i="12"/>
  <c r="F59" i="12"/>
  <c r="AI59" i="12"/>
  <c r="K62" i="11"/>
  <c r="AN62" i="11"/>
  <c r="AC62" i="11"/>
  <c r="O62" i="11"/>
  <c r="AR62" i="11"/>
  <c r="O61" i="12"/>
  <c r="AR61" i="12"/>
  <c r="AC61" i="12"/>
  <c r="K61" i="12"/>
  <c r="AN61" i="12"/>
  <c r="X61" i="12"/>
  <c r="Y61" i="12"/>
  <c r="Y62" i="11"/>
  <c r="AA44" i="6"/>
  <c r="I44" i="6"/>
  <c r="AL44" i="6"/>
  <c r="N57" i="12"/>
  <c r="AQ57" i="12"/>
  <c r="H58" i="12"/>
  <c r="AK58" i="12"/>
  <c r="Z46" i="6"/>
  <c r="W62" i="11"/>
  <c r="G60" i="11"/>
  <c r="AJ60" i="11"/>
  <c r="M59" i="11"/>
  <c r="AP59" i="11"/>
  <c r="M46" i="6"/>
  <c r="AP46" i="6"/>
  <c r="G45" i="6"/>
  <c r="AJ45" i="6"/>
  <c r="K43" i="6"/>
  <c r="AN43" i="6"/>
  <c r="AC43" i="6"/>
  <c r="O43" i="6"/>
  <c r="AR43" i="6"/>
  <c r="W43" i="6"/>
  <c r="Y43" i="6"/>
  <c r="Y61" i="11"/>
  <c r="AB61" i="11"/>
  <c r="F47" i="6"/>
  <c r="AI47" i="6"/>
  <c r="L48" i="6"/>
  <c r="AO48" i="6"/>
  <c r="AJ60" i="12"/>
  <c r="AA60" i="12"/>
  <c r="I60" i="12"/>
  <c r="AL60" i="12"/>
  <c r="AP59" i="12"/>
  <c r="M58" i="12"/>
  <c r="G59" i="12"/>
  <c r="F48" i="6"/>
  <c r="AI48" i="6"/>
  <c r="L49" i="6"/>
  <c r="AO49" i="6"/>
  <c r="AA45" i="6"/>
  <c r="I45" i="6"/>
  <c r="AL45" i="6"/>
  <c r="AA60" i="11"/>
  <c r="H57" i="12"/>
  <c r="AK57" i="12"/>
  <c r="N56" i="12"/>
  <c r="AQ56" i="12"/>
  <c r="AB46" i="6"/>
  <c r="N58" i="11"/>
  <c r="AQ58" i="11"/>
  <c r="H59" i="11"/>
  <c r="AK59" i="11"/>
  <c r="AC60" i="12"/>
  <c r="K60" i="12"/>
  <c r="AN60" i="12"/>
  <c r="O60" i="12"/>
  <c r="AR60" i="12"/>
  <c r="X60" i="12"/>
  <c r="Y60" i="12"/>
  <c r="AC61" i="11"/>
  <c r="K61" i="11"/>
  <c r="AN61" i="11"/>
  <c r="O61" i="11"/>
  <c r="AR61" i="11"/>
  <c r="Z47" i="6"/>
  <c r="G46" i="6"/>
  <c r="AJ46" i="6"/>
  <c r="M47" i="6"/>
  <c r="AP47" i="6"/>
  <c r="O44" i="6"/>
  <c r="AR44" i="6"/>
  <c r="K44" i="6"/>
  <c r="AN44" i="6"/>
  <c r="AC44" i="6"/>
  <c r="W44" i="6"/>
  <c r="Y44" i="6"/>
  <c r="L57" i="12"/>
  <c r="AO57" i="12"/>
  <c r="F58" i="12"/>
  <c r="AI58" i="12"/>
  <c r="L58" i="11"/>
  <c r="AO58" i="11"/>
  <c r="F59" i="11"/>
  <c r="AI59" i="11"/>
  <c r="N48" i="6"/>
  <c r="AQ48" i="6"/>
  <c r="H47" i="6"/>
  <c r="AK47" i="6"/>
  <c r="X44" i="6"/>
  <c r="I60" i="11"/>
  <c r="AL60" i="11"/>
  <c r="Z60" i="11"/>
  <c r="W61" i="11"/>
  <c r="X61" i="11"/>
  <c r="M58" i="11"/>
  <c r="AP58" i="11"/>
  <c r="G59" i="11"/>
  <c r="AJ59" i="11"/>
  <c r="AB58" i="12"/>
  <c r="Z59" i="12"/>
  <c r="Y60" i="11"/>
  <c r="AB60" i="11"/>
  <c r="W60" i="12"/>
  <c r="AJ59" i="12"/>
  <c r="AA59" i="12"/>
  <c r="AP58" i="12"/>
  <c r="M57" i="12"/>
  <c r="G58" i="12"/>
  <c r="I59" i="12"/>
  <c r="AL59" i="12"/>
  <c r="W60" i="11"/>
  <c r="O59" i="12"/>
  <c r="AR59" i="12"/>
  <c r="N49" i="6"/>
  <c r="AQ49" i="6"/>
  <c r="H48" i="6"/>
  <c r="AK48" i="6"/>
  <c r="AB57" i="12"/>
  <c r="AA59" i="11"/>
  <c r="Z58" i="12"/>
  <c r="G47" i="6"/>
  <c r="AJ47" i="6"/>
  <c r="M48" i="6"/>
  <c r="AP48" i="6"/>
  <c r="O45" i="6"/>
  <c r="AR45" i="6"/>
  <c r="K45" i="6"/>
  <c r="AN45" i="6"/>
  <c r="AC45" i="6"/>
  <c r="W45" i="6"/>
  <c r="Y45" i="6"/>
  <c r="L50" i="6"/>
  <c r="AO50" i="6"/>
  <c r="F49" i="6"/>
  <c r="AI49" i="6"/>
  <c r="M57" i="11"/>
  <c r="AP57" i="11"/>
  <c r="G58" i="11"/>
  <c r="AJ58" i="11"/>
  <c r="I59" i="11"/>
  <c r="AL59" i="11"/>
  <c r="Z59" i="11"/>
  <c r="L56" i="12"/>
  <c r="AO56" i="12"/>
  <c r="F57" i="12"/>
  <c r="AI57" i="12"/>
  <c r="AA46" i="6"/>
  <c r="I46" i="6"/>
  <c r="AL46" i="6"/>
  <c r="AB59" i="11"/>
  <c r="Z48" i="6"/>
  <c r="W59" i="12"/>
  <c r="AC60" i="11"/>
  <c r="O60" i="11"/>
  <c r="AR60" i="11"/>
  <c r="K60" i="11"/>
  <c r="AN60" i="11"/>
  <c r="AB47" i="6"/>
  <c r="L57" i="11"/>
  <c r="AO57" i="11"/>
  <c r="F58" i="11"/>
  <c r="AI58" i="11"/>
  <c r="N57" i="11"/>
  <c r="AQ57" i="11"/>
  <c r="H58" i="11"/>
  <c r="AK58" i="11"/>
  <c r="N55" i="12"/>
  <c r="AQ55" i="12"/>
  <c r="H56" i="12"/>
  <c r="AK56" i="12"/>
  <c r="X60" i="11"/>
  <c r="X45" i="6"/>
  <c r="AC59" i="12"/>
  <c r="AJ58" i="12"/>
  <c r="AA58" i="12"/>
  <c r="Y59" i="12"/>
  <c r="K59" i="12"/>
  <c r="AN59" i="12"/>
  <c r="AP57" i="12"/>
  <c r="G57" i="12"/>
  <c r="M56" i="12"/>
  <c r="I58" i="12"/>
  <c r="X59" i="12"/>
  <c r="AB58" i="11"/>
  <c r="F57" i="11"/>
  <c r="AI57" i="11"/>
  <c r="L56" i="11"/>
  <c r="AO56" i="11"/>
  <c r="Z57" i="12"/>
  <c r="I57" i="12"/>
  <c r="AL57" i="12"/>
  <c r="W57" i="12"/>
  <c r="O59" i="11"/>
  <c r="AR59" i="11"/>
  <c r="K59" i="11"/>
  <c r="AN59" i="11"/>
  <c r="AC59" i="11"/>
  <c r="M56" i="11"/>
  <c r="AP56" i="11"/>
  <c r="G57" i="11"/>
  <c r="AJ57" i="11"/>
  <c r="AB48" i="6"/>
  <c r="AB56" i="12"/>
  <c r="N56" i="11"/>
  <c r="AQ56" i="11"/>
  <c r="H57" i="11"/>
  <c r="AK57" i="11"/>
  <c r="K46" i="6"/>
  <c r="AN46" i="6"/>
  <c r="AC46" i="6"/>
  <c r="O46" i="6"/>
  <c r="AR46" i="6"/>
  <c r="W46" i="6"/>
  <c r="Y46" i="6"/>
  <c r="L55" i="12"/>
  <c r="AO55" i="12"/>
  <c r="F56" i="12"/>
  <c r="AI56" i="12"/>
  <c r="W59" i="11"/>
  <c r="AA47" i="6"/>
  <c r="I47" i="6"/>
  <c r="AL47" i="6"/>
  <c r="N50" i="6"/>
  <c r="AQ50" i="6"/>
  <c r="H49" i="6"/>
  <c r="AK49" i="6"/>
  <c r="N54" i="12"/>
  <c r="AQ54" i="12"/>
  <c r="H55" i="12"/>
  <c r="AK55" i="12"/>
  <c r="Y59" i="11"/>
  <c r="Z49" i="6"/>
  <c r="I58" i="11"/>
  <c r="AL58" i="11"/>
  <c r="Z58" i="11"/>
  <c r="X46" i="6"/>
  <c r="AA58" i="11"/>
  <c r="F50" i="6"/>
  <c r="AI50" i="6"/>
  <c r="L51" i="6"/>
  <c r="AO51" i="6"/>
  <c r="M49" i="6"/>
  <c r="AP49" i="6"/>
  <c r="G48" i="6"/>
  <c r="AJ48" i="6"/>
  <c r="O58" i="12"/>
  <c r="AR58" i="12"/>
  <c r="K58" i="12"/>
  <c r="AN58" i="12"/>
  <c r="Y58" i="12"/>
  <c r="X59" i="11"/>
  <c r="AL58" i="12"/>
  <c r="W58" i="12"/>
  <c r="X58" i="12"/>
  <c r="AP56" i="12"/>
  <c r="M55" i="12"/>
  <c r="G56" i="12"/>
  <c r="AC58" i="12"/>
  <c r="AJ57" i="12"/>
  <c r="AA57" i="12"/>
  <c r="L52" i="6"/>
  <c r="AO52" i="6"/>
  <c r="F51" i="6"/>
  <c r="AI51" i="6"/>
  <c r="K58" i="11"/>
  <c r="AN58" i="11"/>
  <c r="O58" i="11"/>
  <c r="AR58" i="11"/>
  <c r="AC58" i="11"/>
  <c r="N53" i="12"/>
  <c r="AQ53" i="12"/>
  <c r="H54" i="12"/>
  <c r="AK54" i="12"/>
  <c r="M55" i="11"/>
  <c r="AP55" i="11"/>
  <c r="G56" i="11"/>
  <c r="AJ56" i="11"/>
  <c r="AA48" i="6"/>
  <c r="I48" i="6"/>
  <c r="AL48" i="6"/>
  <c r="Z50" i="6"/>
  <c r="W58" i="11"/>
  <c r="K47" i="6"/>
  <c r="AN47" i="6"/>
  <c r="AC47" i="6"/>
  <c r="O47" i="6"/>
  <c r="AR47" i="6"/>
  <c r="W47" i="6"/>
  <c r="Y47" i="6"/>
  <c r="Y58" i="11"/>
  <c r="M50" i="6"/>
  <c r="AP50" i="6"/>
  <c r="G49" i="6"/>
  <c r="AJ49" i="6"/>
  <c r="AB49" i="6"/>
  <c r="Z56" i="12"/>
  <c r="AB57" i="11"/>
  <c r="F56" i="11"/>
  <c r="AI56" i="11"/>
  <c r="L55" i="11"/>
  <c r="AO55" i="11"/>
  <c r="X58" i="11"/>
  <c r="AB55" i="12"/>
  <c r="N51" i="6"/>
  <c r="AQ51" i="6"/>
  <c r="H50" i="6"/>
  <c r="AK50" i="6"/>
  <c r="X47" i="6"/>
  <c r="L54" i="12"/>
  <c r="AO54" i="12"/>
  <c r="F55" i="12"/>
  <c r="AI55" i="12"/>
  <c r="H56" i="11"/>
  <c r="AK56" i="11"/>
  <c r="N55" i="11"/>
  <c r="AQ55" i="11"/>
  <c r="AA57" i="11"/>
  <c r="O57" i="12"/>
  <c r="AR57" i="12"/>
  <c r="AC57" i="12"/>
  <c r="K57" i="12"/>
  <c r="AN57" i="12"/>
  <c r="X57" i="12"/>
  <c r="Y57" i="12"/>
  <c r="I57" i="11"/>
  <c r="AL57" i="11"/>
  <c r="Z57" i="11"/>
  <c r="AJ56" i="12"/>
  <c r="AA56" i="12"/>
  <c r="I56" i="12"/>
  <c r="AL56" i="12"/>
  <c r="AP55" i="12"/>
  <c r="G55" i="12"/>
  <c r="M54" i="12"/>
  <c r="AC57" i="11"/>
  <c r="O57" i="11"/>
  <c r="AR57" i="11"/>
  <c r="K57" i="11"/>
  <c r="AN57" i="11"/>
  <c r="I56" i="11"/>
  <c r="Y56" i="11"/>
  <c r="AB56" i="11"/>
  <c r="L53" i="12"/>
  <c r="AO53" i="12"/>
  <c r="F54" i="12"/>
  <c r="AI54" i="12"/>
  <c r="L54" i="11"/>
  <c r="AO54" i="11"/>
  <c r="F55" i="11"/>
  <c r="AI55" i="11"/>
  <c r="Y57" i="11"/>
  <c r="AC56" i="12"/>
  <c r="K56" i="12"/>
  <c r="AN56" i="12"/>
  <c r="O56" i="12"/>
  <c r="AR56" i="12"/>
  <c r="X56" i="12"/>
  <c r="Y56" i="12"/>
  <c r="O48" i="6"/>
  <c r="AR48" i="6"/>
  <c r="AC48" i="6"/>
  <c r="K48" i="6"/>
  <c r="AN48" i="6"/>
  <c r="W48" i="6"/>
  <c r="Y48" i="6"/>
  <c r="X56" i="11"/>
  <c r="AA56" i="11"/>
  <c r="H53" i="12"/>
  <c r="AK53" i="12"/>
  <c r="N52" i="12"/>
  <c r="AQ52" i="12"/>
  <c r="X57" i="11"/>
  <c r="AL56" i="11"/>
  <c r="Z56" i="11"/>
  <c r="W56" i="11"/>
  <c r="AA49" i="6"/>
  <c r="I49" i="6"/>
  <c r="AL49" i="6"/>
  <c r="X48" i="6"/>
  <c r="M54" i="11"/>
  <c r="AP54" i="11"/>
  <c r="G55" i="11"/>
  <c r="AJ55" i="11"/>
  <c r="W57" i="11"/>
  <c r="Z55" i="12"/>
  <c r="AB50" i="6"/>
  <c r="M51" i="6"/>
  <c r="AP51" i="6"/>
  <c r="G50" i="6"/>
  <c r="AJ50" i="6"/>
  <c r="Z51" i="6"/>
  <c r="N54" i="11"/>
  <c r="AQ54" i="11"/>
  <c r="H55" i="11"/>
  <c r="AK55" i="11"/>
  <c r="N52" i="6"/>
  <c r="AQ52" i="6"/>
  <c r="H51" i="6"/>
  <c r="AK51" i="6"/>
  <c r="W56" i="12"/>
  <c r="AB54" i="12"/>
  <c r="F52" i="6"/>
  <c r="AI52" i="6"/>
  <c r="L53" i="6"/>
  <c r="AO53" i="6"/>
  <c r="AP54" i="12"/>
  <c r="M53" i="12"/>
  <c r="G54" i="12"/>
  <c r="AJ55" i="12"/>
  <c r="AA55" i="12"/>
  <c r="I55" i="12"/>
  <c r="AB51" i="6"/>
  <c r="N53" i="11"/>
  <c r="AQ53" i="11"/>
  <c r="H54" i="11"/>
  <c r="AK54" i="11"/>
  <c r="I55" i="11"/>
  <c r="W55" i="11"/>
  <c r="AL55" i="11"/>
  <c r="Z55" i="11"/>
  <c r="L54" i="6"/>
  <c r="AO54" i="6"/>
  <c r="F53" i="6"/>
  <c r="AI53" i="6"/>
  <c r="N53" i="6"/>
  <c r="AQ53" i="6"/>
  <c r="H52" i="6"/>
  <c r="AK52" i="6"/>
  <c r="X55" i="11"/>
  <c r="AA55" i="11"/>
  <c r="O49" i="6"/>
  <c r="AR49" i="6"/>
  <c r="AC49" i="6"/>
  <c r="K49" i="6"/>
  <c r="AN49" i="6"/>
  <c r="W49" i="6"/>
  <c r="Y49" i="6"/>
  <c r="N51" i="12"/>
  <c r="AQ51" i="12"/>
  <c r="H52" i="12"/>
  <c r="AK52" i="12"/>
  <c r="L53" i="11"/>
  <c r="AO53" i="11"/>
  <c r="F54" i="11"/>
  <c r="AI54" i="11"/>
  <c r="Z52" i="6"/>
  <c r="AA50" i="6"/>
  <c r="I50" i="6"/>
  <c r="AL50" i="6"/>
  <c r="K55" i="12"/>
  <c r="AN55" i="12"/>
  <c r="Y55" i="12"/>
  <c r="M53" i="11"/>
  <c r="AP53" i="11"/>
  <c r="G54" i="11"/>
  <c r="AJ54" i="11"/>
  <c r="AB53" i="12"/>
  <c r="Z54" i="12"/>
  <c r="I54" i="12"/>
  <c r="AL54" i="12"/>
  <c r="W54" i="12"/>
  <c r="AB55" i="11"/>
  <c r="Y55" i="11"/>
  <c r="G51" i="6"/>
  <c r="AJ51" i="6"/>
  <c r="M52" i="6"/>
  <c r="AP52" i="6"/>
  <c r="X49" i="6"/>
  <c r="AC56" i="11"/>
  <c r="O56" i="11"/>
  <c r="AR56" i="11"/>
  <c r="K56" i="11"/>
  <c r="AN56" i="11"/>
  <c r="L52" i="12"/>
  <c r="AO52" i="12"/>
  <c r="F53" i="12"/>
  <c r="AI53" i="12"/>
  <c r="AL55" i="12"/>
  <c r="W55" i="12"/>
  <c r="AP53" i="12"/>
  <c r="M52" i="12"/>
  <c r="G53" i="12"/>
  <c r="X55" i="12"/>
  <c r="O55" i="12"/>
  <c r="AR55" i="12"/>
  <c r="AC55" i="12"/>
  <c r="X50" i="6"/>
  <c r="AJ54" i="12"/>
  <c r="AA54" i="12"/>
  <c r="M53" i="6"/>
  <c r="AP53" i="6"/>
  <c r="G52" i="6"/>
  <c r="AJ52" i="6"/>
  <c r="Z53" i="6"/>
  <c r="Z53" i="12"/>
  <c r="I53" i="12"/>
  <c r="AL53" i="12"/>
  <c r="AA51" i="6"/>
  <c r="I51" i="6"/>
  <c r="AL51" i="6"/>
  <c r="AA54" i="11"/>
  <c r="AB52" i="6"/>
  <c r="L51" i="12"/>
  <c r="AO51" i="12"/>
  <c r="F52" i="12"/>
  <c r="AI52" i="12"/>
  <c r="K50" i="6"/>
  <c r="AN50" i="6"/>
  <c r="AC50" i="6"/>
  <c r="O50" i="6"/>
  <c r="AR50" i="6"/>
  <c r="W50" i="6"/>
  <c r="Y50" i="6"/>
  <c r="I54" i="11"/>
  <c r="AL54" i="11"/>
  <c r="Z54" i="11"/>
  <c r="AB52" i="12"/>
  <c r="N54" i="6"/>
  <c r="AQ54" i="6"/>
  <c r="H53" i="6"/>
  <c r="AK53" i="6"/>
  <c r="F54" i="6"/>
  <c r="AI54" i="6"/>
  <c r="L55" i="6"/>
  <c r="AO55" i="6"/>
  <c r="AB54" i="11"/>
  <c r="O54" i="12"/>
  <c r="AR54" i="12"/>
  <c r="AC54" i="12"/>
  <c r="K54" i="12"/>
  <c r="AN54" i="12"/>
  <c r="X54" i="12"/>
  <c r="Y54" i="12"/>
  <c r="G53" i="11"/>
  <c r="AJ53" i="11"/>
  <c r="M52" i="11"/>
  <c r="AP52" i="11"/>
  <c r="L52" i="11"/>
  <c r="AO52" i="11"/>
  <c r="F53" i="11"/>
  <c r="AI53" i="11"/>
  <c r="N50" i="12"/>
  <c r="AQ50" i="12"/>
  <c r="H51" i="12"/>
  <c r="AK51" i="12"/>
  <c r="O55" i="11"/>
  <c r="AR55" i="11"/>
  <c r="K55" i="11"/>
  <c r="AN55" i="11"/>
  <c r="AC55" i="11"/>
  <c r="N52" i="11"/>
  <c r="AQ52" i="11"/>
  <c r="H53" i="11"/>
  <c r="AK53" i="11"/>
  <c r="AJ53" i="12"/>
  <c r="AA53" i="12"/>
  <c r="X51" i="6"/>
  <c r="AP52" i="12"/>
  <c r="G52" i="12"/>
  <c r="M51" i="12"/>
  <c r="W53" i="12"/>
  <c r="AB51" i="12"/>
  <c r="F52" i="11"/>
  <c r="AI52" i="11"/>
  <c r="L51" i="11"/>
  <c r="AO51" i="11"/>
  <c r="K54" i="11"/>
  <c r="AN54" i="11"/>
  <c r="AC54" i="11"/>
  <c r="O54" i="11"/>
  <c r="AR54" i="11"/>
  <c r="N49" i="12"/>
  <c r="AQ49" i="12"/>
  <c r="H50" i="12"/>
  <c r="AK50" i="12"/>
  <c r="AB53" i="6"/>
  <c r="W54" i="11"/>
  <c r="Z52" i="12"/>
  <c r="AA52" i="6"/>
  <c r="I52" i="6"/>
  <c r="AL52" i="6"/>
  <c r="AB53" i="11"/>
  <c r="G52" i="11"/>
  <c r="AJ52" i="11"/>
  <c r="M51" i="11"/>
  <c r="AP51" i="11"/>
  <c r="F55" i="6"/>
  <c r="AI55" i="6"/>
  <c r="L56" i="6"/>
  <c r="AO56" i="6"/>
  <c r="H54" i="6"/>
  <c r="AK54" i="6"/>
  <c r="N55" i="6"/>
  <c r="AQ55" i="6"/>
  <c r="L50" i="12"/>
  <c r="AO50" i="12"/>
  <c r="F51" i="12"/>
  <c r="AI51" i="12"/>
  <c r="K51" i="6"/>
  <c r="AN51" i="6"/>
  <c r="AC51" i="6"/>
  <c r="O51" i="6"/>
  <c r="AR51" i="6"/>
  <c r="W51" i="6"/>
  <c r="Y51" i="6"/>
  <c r="G53" i="6"/>
  <c r="AJ53" i="6"/>
  <c r="M54" i="6"/>
  <c r="AP54" i="6"/>
  <c r="N51" i="11"/>
  <c r="AQ51" i="11"/>
  <c r="H52" i="11"/>
  <c r="AK52" i="11"/>
  <c r="I53" i="11"/>
  <c r="AL53" i="11"/>
  <c r="Z53" i="11"/>
  <c r="AA53" i="11"/>
  <c r="Y54" i="11"/>
  <c r="Z54" i="6"/>
  <c r="X54" i="11"/>
  <c r="O53" i="12"/>
  <c r="AR53" i="12"/>
  <c r="AC53" i="12"/>
  <c r="K53" i="12"/>
  <c r="AN53" i="12"/>
  <c r="X53" i="12"/>
  <c r="Y53" i="12"/>
  <c r="AP51" i="12"/>
  <c r="G51" i="12"/>
  <c r="M50" i="12"/>
  <c r="AJ52" i="12"/>
  <c r="AA52" i="12"/>
  <c r="I52" i="12"/>
  <c r="AC53" i="11"/>
  <c r="K53" i="11"/>
  <c r="AN53" i="11"/>
  <c r="O53" i="11"/>
  <c r="AR53" i="11"/>
  <c r="N56" i="6"/>
  <c r="AQ56" i="6"/>
  <c r="H55" i="6"/>
  <c r="AK55" i="6"/>
  <c r="Z55" i="6"/>
  <c r="O52" i="6"/>
  <c r="AR52" i="6"/>
  <c r="K52" i="6"/>
  <c r="AN52" i="6"/>
  <c r="AC52" i="6"/>
  <c r="W52" i="6"/>
  <c r="Y52" i="6"/>
  <c r="M55" i="6"/>
  <c r="AP55" i="6"/>
  <c r="G54" i="6"/>
  <c r="AJ54" i="6"/>
  <c r="Z51" i="12"/>
  <c r="AB54" i="6"/>
  <c r="X52" i="6"/>
  <c r="AB50" i="12"/>
  <c r="W53" i="11"/>
  <c r="AB52" i="11"/>
  <c r="M50" i="11"/>
  <c r="AP50" i="11"/>
  <c r="G51" i="11"/>
  <c r="AJ51" i="11"/>
  <c r="Y53" i="11"/>
  <c r="K52" i="12"/>
  <c r="AN52" i="12"/>
  <c r="H49" i="12"/>
  <c r="AK49" i="12"/>
  <c r="N48" i="12"/>
  <c r="AQ48" i="12"/>
  <c r="L50" i="11"/>
  <c r="AO50" i="11"/>
  <c r="F51" i="11"/>
  <c r="AI51" i="11"/>
  <c r="X53" i="11"/>
  <c r="N50" i="11"/>
  <c r="AQ50" i="11"/>
  <c r="H51" i="11"/>
  <c r="AK51" i="11"/>
  <c r="I53" i="6"/>
  <c r="X53" i="6"/>
  <c r="AA53" i="6"/>
  <c r="AL53" i="6"/>
  <c r="L49" i="12"/>
  <c r="AO49" i="12"/>
  <c r="F50" i="12"/>
  <c r="AI50" i="12"/>
  <c r="L57" i="6"/>
  <c r="AO57" i="6"/>
  <c r="F56" i="6"/>
  <c r="AI56" i="6"/>
  <c r="AA52" i="11"/>
  <c r="I52" i="11"/>
  <c r="AL52" i="11"/>
  <c r="Z52" i="11"/>
  <c r="AL52" i="12"/>
  <c r="W52" i="12"/>
  <c r="AJ51" i="12"/>
  <c r="AA51" i="12"/>
  <c r="Y52" i="12"/>
  <c r="AC52" i="12"/>
  <c r="X52" i="12"/>
  <c r="O52" i="12"/>
  <c r="AR52" i="12"/>
  <c r="I51" i="12"/>
  <c r="AL51" i="12"/>
  <c r="AP50" i="12"/>
  <c r="M49" i="12"/>
  <c r="G50" i="12"/>
  <c r="AC52" i="11"/>
  <c r="O52" i="11"/>
  <c r="AR52" i="11"/>
  <c r="K52" i="11"/>
  <c r="AN52" i="11"/>
  <c r="Z50" i="12"/>
  <c r="I50" i="12"/>
  <c r="AL50" i="12"/>
  <c r="W50" i="12"/>
  <c r="N49" i="11"/>
  <c r="AQ49" i="11"/>
  <c r="H50" i="11"/>
  <c r="AK50" i="11"/>
  <c r="L49" i="11"/>
  <c r="AO49" i="11"/>
  <c r="F50" i="11"/>
  <c r="AI50" i="11"/>
  <c r="AA51" i="11"/>
  <c r="Y52" i="11"/>
  <c r="K51" i="12"/>
  <c r="AN51" i="12"/>
  <c r="X51" i="12"/>
  <c r="Y51" i="12"/>
  <c r="Z56" i="6"/>
  <c r="L48" i="12"/>
  <c r="AO48" i="12"/>
  <c r="F49" i="12"/>
  <c r="AI49" i="12"/>
  <c r="M49" i="11"/>
  <c r="AP49" i="11"/>
  <c r="G50" i="11"/>
  <c r="AJ50" i="11"/>
  <c r="I54" i="6"/>
  <c r="X54" i="6"/>
  <c r="AA54" i="6"/>
  <c r="AL54" i="6"/>
  <c r="W52" i="11"/>
  <c r="L58" i="6"/>
  <c r="AO58" i="6"/>
  <c r="F57" i="6"/>
  <c r="AI57" i="6"/>
  <c r="N47" i="12"/>
  <c r="AQ47" i="12"/>
  <c r="H48" i="12"/>
  <c r="AK48" i="12"/>
  <c r="M56" i="6"/>
  <c r="AP56" i="6"/>
  <c r="G55" i="6"/>
  <c r="AJ55" i="6"/>
  <c r="AB55" i="6"/>
  <c r="X52" i="11"/>
  <c r="O53" i="6"/>
  <c r="AR53" i="6"/>
  <c r="K53" i="6"/>
  <c r="AN53" i="6"/>
  <c r="AC53" i="6"/>
  <c r="W53" i="6"/>
  <c r="Y53" i="6"/>
  <c r="AB51" i="11"/>
  <c r="I51" i="11"/>
  <c r="AL51" i="11"/>
  <c r="Z51" i="11"/>
  <c r="AB49" i="12"/>
  <c r="N57" i="6"/>
  <c r="AQ57" i="6"/>
  <c r="H56" i="6"/>
  <c r="AK56" i="6"/>
  <c r="W51" i="12"/>
  <c r="Y51" i="11"/>
  <c r="O51" i="12"/>
  <c r="AR51" i="12"/>
  <c r="AJ50" i="12"/>
  <c r="AA50" i="12"/>
  <c r="AC51" i="12"/>
  <c r="X51" i="11"/>
  <c r="AP49" i="12"/>
  <c r="G49" i="12"/>
  <c r="M48" i="12"/>
  <c r="AB48" i="12"/>
  <c r="L59" i="6"/>
  <c r="AO59" i="6"/>
  <c r="F58" i="6"/>
  <c r="AI58" i="6"/>
  <c r="G49" i="11"/>
  <c r="AJ49" i="11"/>
  <c r="O51" i="11"/>
  <c r="AR51" i="11"/>
  <c r="K51" i="11"/>
  <c r="AN51" i="11"/>
  <c r="AC51" i="11"/>
  <c r="AA55" i="6"/>
  <c r="I55" i="6"/>
  <c r="AL55" i="6"/>
  <c r="N46" i="12"/>
  <c r="AQ46" i="12"/>
  <c r="H47" i="12"/>
  <c r="AK47" i="12"/>
  <c r="AB50" i="11"/>
  <c r="O50" i="12"/>
  <c r="AR50" i="12"/>
  <c r="K50" i="12"/>
  <c r="AN50" i="12"/>
  <c r="AC50" i="12"/>
  <c r="X50" i="12"/>
  <c r="Y50" i="12"/>
  <c r="AB56" i="6"/>
  <c r="W51" i="11"/>
  <c r="M57" i="6"/>
  <c r="AP57" i="6"/>
  <c r="G56" i="6"/>
  <c r="AJ56" i="6"/>
  <c r="I49" i="12"/>
  <c r="AL49" i="12"/>
  <c r="Z49" i="12"/>
  <c r="I50" i="11"/>
  <c r="AL50" i="11"/>
  <c r="W50" i="11"/>
  <c r="Z50" i="11"/>
  <c r="H49" i="11"/>
  <c r="AK49" i="11"/>
  <c r="N58" i="6"/>
  <c r="AQ58" i="6"/>
  <c r="H57" i="6"/>
  <c r="AK57" i="6"/>
  <c r="Z57" i="6"/>
  <c r="K54" i="6"/>
  <c r="AN54" i="6"/>
  <c r="AC54" i="6"/>
  <c r="O54" i="6"/>
  <c r="AR54" i="6"/>
  <c r="W54" i="6"/>
  <c r="Y54" i="6"/>
  <c r="AA50" i="11"/>
  <c r="X50" i="11"/>
  <c r="L47" i="12"/>
  <c r="AO47" i="12"/>
  <c r="F48" i="12"/>
  <c r="AI48" i="12"/>
  <c r="F49" i="11"/>
  <c r="AI49" i="11"/>
  <c r="AP48" i="12"/>
  <c r="G48" i="12"/>
  <c r="M47" i="12"/>
  <c r="AJ49" i="12"/>
  <c r="AA49" i="12"/>
  <c r="Z49" i="11"/>
  <c r="I49" i="11"/>
  <c r="AL49" i="11"/>
  <c r="O49" i="12"/>
  <c r="AR49" i="12"/>
  <c r="AC49" i="12"/>
  <c r="K49" i="12"/>
  <c r="AN49" i="12"/>
  <c r="X49" i="12"/>
  <c r="Y49" i="12"/>
  <c r="K55" i="6"/>
  <c r="AN55" i="6"/>
  <c r="AC55" i="6"/>
  <c r="O55" i="6"/>
  <c r="AR55" i="6"/>
  <c r="W55" i="6"/>
  <c r="Y55" i="6"/>
  <c r="AA49" i="11"/>
  <c r="Y49" i="11"/>
  <c r="AB49" i="11"/>
  <c r="K50" i="11"/>
  <c r="AN50" i="11"/>
  <c r="O50" i="11"/>
  <c r="AR50" i="11"/>
  <c r="AC50" i="11"/>
  <c r="AB47" i="12"/>
  <c r="X55" i="6"/>
  <c r="Z48" i="12"/>
  <c r="AB57" i="6"/>
  <c r="AA56" i="6"/>
  <c r="I56" i="6"/>
  <c r="AL56" i="6"/>
  <c r="N45" i="12"/>
  <c r="AQ45" i="12"/>
  <c r="H46" i="12"/>
  <c r="AK46" i="12"/>
  <c r="Z58" i="6"/>
  <c r="L46" i="12"/>
  <c r="AO46" i="12"/>
  <c r="F47" i="12"/>
  <c r="AI47" i="12"/>
  <c r="H58" i="6"/>
  <c r="AK58" i="6"/>
  <c r="N59" i="6"/>
  <c r="AQ59" i="6"/>
  <c r="W49" i="12"/>
  <c r="G57" i="6"/>
  <c r="AJ57" i="6"/>
  <c r="M58" i="6"/>
  <c r="AP58" i="6"/>
  <c r="Y50" i="11"/>
  <c r="F59" i="6"/>
  <c r="AI59" i="6"/>
  <c r="L60" i="6"/>
  <c r="AO60" i="6"/>
  <c r="AJ48" i="12"/>
  <c r="AA48" i="12"/>
  <c r="I48" i="12"/>
  <c r="AP47" i="12"/>
  <c r="M46" i="12"/>
  <c r="G47" i="12"/>
  <c r="F60" i="6"/>
  <c r="AI60" i="6"/>
  <c r="L61" i="6"/>
  <c r="AO61" i="6"/>
  <c r="G58" i="6"/>
  <c r="AJ58" i="6"/>
  <c r="M59" i="6"/>
  <c r="AP59" i="6"/>
  <c r="N60" i="6"/>
  <c r="AQ60" i="6"/>
  <c r="H59" i="6"/>
  <c r="AK59" i="6"/>
  <c r="L45" i="12"/>
  <c r="AO45" i="12"/>
  <c r="F46" i="12"/>
  <c r="AI46" i="12"/>
  <c r="O56" i="6"/>
  <c r="AR56" i="6"/>
  <c r="AC56" i="6"/>
  <c r="K56" i="6"/>
  <c r="AN56" i="6"/>
  <c r="W56" i="6"/>
  <c r="Y56" i="6"/>
  <c r="AC49" i="11"/>
  <c r="K49" i="11"/>
  <c r="AN49" i="11"/>
  <c r="O49" i="11"/>
  <c r="AR49" i="11"/>
  <c r="Z59" i="6"/>
  <c r="I57" i="6"/>
  <c r="X57" i="6"/>
  <c r="AA57" i="6"/>
  <c r="AL57" i="6"/>
  <c r="AB58" i="6"/>
  <c r="AB46" i="12"/>
  <c r="X56" i="6"/>
  <c r="AC48" i="12"/>
  <c r="K48" i="12"/>
  <c r="AN48" i="12"/>
  <c r="O48" i="12"/>
  <c r="AR48" i="12"/>
  <c r="X48" i="12"/>
  <c r="Y48" i="12"/>
  <c r="I47" i="12"/>
  <c r="AL47" i="12"/>
  <c r="Z47" i="12"/>
  <c r="H45" i="12"/>
  <c r="AK45" i="12"/>
  <c r="N44" i="12"/>
  <c r="AQ44" i="12"/>
  <c r="X49" i="11"/>
  <c r="W49" i="11"/>
  <c r="AJ47" i="12"/>
  <c r="AA47" i="12"/>
  <c r="AP46" i="12"/>
  <c r="M45" i="12"/>
  <c r="G46" i="12"/>
  <c r="W47" i="12"/>
  <c r="AL48" i="12"/>
  <c r="W48" i="12"/>
  <c r="N43" i="12"/>
  <c r="AQ43" i="12"/>
  <c r="H44" i="12"/>
  <c r="AK44" i="12"/>
  <c r="AB59" i="6"/>
  <c r="AB45" i="12"/>
  <c r="K47" i="12"/>
  <c r="AN47" i="12"/>
  <c r="AC47" i="12"/>
  <c r="O47" i="12"/>
  <c r="AR47" i="12"/>
  <c r="X47" i="12"/>
  <c r="Y47" i="12"/>
  <c r="Z46" i="12"/>
  <c r="I46" i="12"/>
  <c r="AL46" i="12"/>
  <c r="W46" i="12"/>
  <c r="H60" i="6"/>
  <c r="AK60" i="6"/>
  <c r="N61" i="6"/>
  <c r="AQ61" i="6"/>
  <c r="L62" i="6"/>
  <c r="AO62" i="6"/>
  <c r="F61" i="6"/>
  <c r="AI61" i="6"/>
  <c r="L44" i="12"/>
  <c r="AO44" i="12"/>
  <c r="F45" i="12"/>
  <c r="AI45" i="12"/>
  <c r="G59" i="6"/>
  <c r="AJ59" i="6"/>
  <c r="M60" i="6"/>
  <c r="AP60" i="6"/>
  <c r="Z60" i="6"/>
  <c r="O57" i="6"/>
  <c r="AR57" i="6"/>
  <c r="AC57" i="6"/>
  <c r="K57" i="6"/>
  <c r="AN57" i="6"/>
  <c r="W57" i="6"/>
  <c r="Y57" i="6"/>
  <c r="AA58" i="6"/>
  <c r="I58" i="6"/>
  <c r="AL58" i="6"/>
  <c r="AJ46" i="12"/>
  <c r="AA46" i="12"/>
  <c r="AP45" i="12"/>
  <c r="G45" i="12"/>
  <c r="M44" i="12"/>
  <c r="AB60" i="6"/>
  <c r="K58" i="6"/>
  <c r="AN58" i="6"/>
  <c r="AC58" i="6"/>
  <c r="O58" i="6"/>
  <c r="AR58" i="6"/>
  <c r="W58" i="6"/>
  <c r="Y58" i="6"/>
  <c r="Z45" i="12"/>
  <c r="Z61" i="6"/>
  <c r="AB44" i="12"/>
  <c r="M61" i="6"/>
  <c r="AP61" i="6"/>
  <c r="G60" i="6"/>
  <c r="AJ60" i="6"/>
  <c r="L43" i="12"/>
  <c r="AO43" i="12"/>
  <c r="F44" i="12"/>
  <c r="AI44" i="12"/>
  <c r="L63" i="6"/>
  <c r="AO63" i="6"/>
  <c r="F62" i="6"/>
  <c r="AI62" i="6"/>
  <c r="N42" i="12"/>
  <c r="AQ42" i="12"/>
  <c r="H43" i="12"/>
  <c r="AK43" i="12"/>
  <c r="X58" i="6"/>
  <c r="AA59" i="6"/>
  <c r="I59" i="6"/>
  <c r="AL59" i="6"/>
  <c r="H61" i="6"/>
  <c r="AK61" i="6"/>
  <c r="N62" i="6"/>
  <c r="AQ62" i="6"/>
  <c r="O46" i="12"/>
  <c r="AR46" i="12"/>
  <c r="K46" i="12"/>
  <c r="AN46" i="12"/>
  <c r="AC46" i="12"/>
  <c r="X46" i="12"/>
  <c r="Y46" i="12"/>
  <c r="AP44" i="12"/>
  <c r="G44" i="12"/>
  <c r="M43" i="12"/>
  <c r="AJ45" i="12"/>
  <c r="AA45" i="12"/>
  <c r="I45" i="12"/>
  <c r="K59" i="6"/>
  <c r="AN59" i="6"/>
  <c r="AC59" i="6"/>
  <c r="O59" i="6"/>
  <c r="AR59" i="6"/>
  <c r="W59" i="6"/>
  <c r="Y59" i="6"/>
  <c r="Z62" i="6"/>
  <c r="L42" i="12"/>
  <c r="AO42" i="12"/>
  <c r="F43" i="12"/>
  <c r="AI43" i="12"/>
  <c r="N63" i="6"/>
  <c r="AQ63" i="6"/>
  <c r="H62" i="6"/>
  <c r="AK62" i="6"/>
  <c r="AB43" i="12"/>
  <c r="F63" i="6"/>
  <c r="AI63" i="6"/>
  <c r="L64" i="6"/>
  <c r="AO64" i="6"/>
  <c r="AC45" i="12"/>
  <c r="AB61" i="6"/>
  <c r="X59" i="6"/>
  <c r="N41" i="12"/>
  <c r="AQ41" i="12"/>
  <c r="H42" i="12"/>
  <c r="AK42" i="12"/>
  <c r="AA60" i="6"/>
  <c r="I60" i="6"/>
  <c r="AL60" i="6"/>
  <c r="I44" i="12"/>
  <c r="AL44" i="12"/>
  <c r="Z44" i="12"/>
  <c r="G61" i="6"/>
  <c r="AJ61" i="6"/>
  <c r="M62" i="6"/>
  <c r="AP62" i="6"/>
  <c r="AL45" i="12"/>
  <c r="W45" i="12"/>
  <c r="AJ44" i="12"/>
  <c r="AA44" i="12"/>
  <c r="Y45" i="12"/>
  <c r="O45" i="12"/>
  <c r="AR45" i="12"/>
  <c r="X45" i="12"/>
  <c r="W44" i="12"/>
  <c r="K45" i="12"/>
  <c r="AN45" i="12"/>
  <c r="AP43" i="12"/>
  <c r="M42" i="12"/>
  <c r="G43" i="12"/>
  <c r="Z63" i="6"/>
  <c r="AC44" i="12"/>
  <c r="K44" i="12"/>
  <c r="AN44" i="12"/>
  <c r="O44" i="12"/>
  <c r="AR44" i="12"/>
  <c r="X44" i="12"/>
  <c r="Y44" i="12"/>
  <c r="AB62" i="6"/>
  <c r="L41" i="12"/>
  <c r="AO41" i="12"/>
  <c r="F42" i="12"/>
  <c r="AI42" i="12"/>
  <c r="G62" i="6"/>
  <c r="AJ62" i="6"/>
  <c r="M63" i="6"/>
  <c r="AP63" i="6"/>
  <c r="AA61" i="6"/>
  <c r="I61" i="6"/>
  <c r="O60" i="6"/>
  <c r="AR60" i="6"/>
  <c r="K60" i="6"/>
  <c r="AN60" i="6"/>
  <c r="AC60" i="6"/>
  <c r="W60" i="6"/>
  <c r="Y60" i="6"/>
  <c r="AB42" i="12"/>
  <c r="N64" i="6"/>
  <c r="AQ64" i="6"/>
  <c r="H63" i="6"/>
  <c r="AK63" i="6"/>
  <c r="X60" i="6"/>
  <c r="H41" i="12"/>
  <c r="AK41" i="12"/>
  <c r="N40" i="12"/>
  <c r="AQ40" i="12"/>
  <c r="F64" i="6"/>
  <c r="AI64" i="6"/>
  <c r="L65" i="6"/>
  <c r="AO65" i="6"/>
  <c r="I43" i="12"/>
  <c r="AL43" i="12"/>
  <c r="Z43" i="12"/>
  <c r="AJ43" i="12"/>
  <c r="AA43" i="12"/>
  <c r="X61" i="6"/>
  <c r="AL61" i="6"/>
  <c r="AP42" i="12"/>
  <c r="M41" i="12"/>
  <c r="G42" i="12"/>
  <c r="K43" i="12"/>
  <c r="AN43" i="12"/>
  <c r="O43" i="12"/>
  <c r="AR43" i="12"/>
  <c r="AC43" i="12"/>
  <c r="X43" i="12"/>
  <c r="Y43" i="12"/>
  <c r="L66" i="6"/>
  <c r="AO66" i="6"/>
  <c r="F65" i="6"/>
  <c r="AI65" i="6"/>
  <c r="AB41" i="12"/>
  <c r="W43" i="12"/>
  <c r="Z64" i="6"/>
  <c r="Z42" i="12"/>
  <c r="I42" i="12"/>
  <c r="AL42" i="12"/>
  <c r="AB63" i="6"/>
  <c r="O61" i="6"/>
  <c r="AR61" i="6"/>
  <c r="K61" i="6"/>
  <c r="AN61" i="6"/>
  <c r="AC61" i="6"/>
  <c r="W61" i="6"/>
  <c r="Y61" i="6"/>
  <c r="G63" i="6"/>
  <c r="AJ63" i="6"/>
  <c r="M64" i="6"/>
  <c r="AP64" i="6"/>
  <c r="L40" i="12"/>
  <c r="AO40" i="12"/>
  <c r="F41" i="12"/>
  <c r="AI41" i="12"/>
  <c r="N39" i="12"/>
  <c r="AQ39" i="12"/>
  <c r="H40" i="12"/>
  <c r="AK40" i="12"/>
  <c r="N65" i="6"/>
  <c r="AQ65" i="6"/>
  <c r="H64" i="6"/>
  <c r="AK64" i="6"/>
  <c r="AA62" i="6"/>
  <c r="I62" i="6"/>
  <c r="AL62" i="6"/>
  <c r="AP41" i="12"/>
  <c r="G41" i="12"/>
  <c r="M40" i="12"/>
  <c r="X62" i="6"/>
  <c r="AJ42" i="12"/>
  <c r="AA42" i="12"/>
  <c r="Z41" i="12"/>
  <c r="O42" i="12"/>
  <c r="AR42" i="12"/>
  <c r="K42" i="12"/>
  <c r="AN42" i="12"/>
  <c r="AC42" i="12"/>
  <c r="X42" i="12"/>
  <c r="Y42" i="12"/>
  <c r="F66" i="6"/>
  <c r="AI66" i="6"/>
  <c r="H65" i="6"/>
  <c r="AK65" i="6"/>
  <c r="N66" i="6"/>
  <c r="AQ66" i="6"/>
  <c r="L39" i="12"/>
  <c r="AO39" i="12"/>
  <c r="F40" i="12"/>
  <c r="AI40" i="12"/>
  <c r="AA63" i="6"/>
  <c r="I63" i="6"/>
  <c r="AL63" i="6"/>
  <c r="AB40" i="12"/>
  <c r="K62" i="6"/>
  <c r="AN62" i="6"/>
  <c r="AC62" i="6"/>
  <c r="O62" i="6"/>
  <c r="AR62" i="6"/>
  <c r="W62" i="6"/>
  <c r="Y62" i="6"/>
  <c r="AB64" i="6"/>
  <c r="N38" i="12"/>
  <c r="AQ38" i="12"/>
  <c r="H39" i="12"/>
  <c r="AK39" i="12"/>
  <c r="M65" i="6"/>
  <c r="AP65" i="6"/>
  <c r="G64" i="6"/>
  <c r="AJ64" i="6"/>
  <c r="W42" i="12"/>
  <c r="Z65" i="6"/>
  <c r="AJ41" i="12"/>
  <c r="AA41" i="12"/>
  <c r="AP40" i="12"/>
  <c r="M39" i="12"/>
  <c r="G40" i="12"/>
  <c r="I41" i="12"/>
  <c r="O41" i="12"/>
  <c r="AR41" i="12"/>
  <c r="K63" i="6"/>
  <c r="AN63" i="6"/>
  <c r="AC63" i="6"/>
  <c r="O63" i="6"/>
  <c r="AR63" i="6"/>
  <c r="W63" i="6"/>
  <c r="Y63" i="6"/>
  <c r="I40" i="12"/>
  <c r="AL40" i="12"/>
  <c r="Z40" i="12"/>
  <c r="Z66" i="6"/>
  <c r="AA64" i="6"/>
  <c r="I64" i="6"/>
  <c r="X64" i="6"/>
  <c r="AL64" i="6"/>
  <c r="N37" i="12"/>
  <c r="AQ37" i="12"/>
  <c r="H38" i="12"/>
  <c r="AK38" i="12"/>
  <c r="X63" i="6"/>
  <c r="X41" i="12"/>
  <c r="AB65" i="6"/>
  <c r="AB39" i="12"/>
  <c r="L38" i="12"/>
  <c r="AO38" i="12"/>
  <c r="F39" i="12"/>
  <c r="AI39" i="12"/>
  <c r="G65" i="6"/>
  <c r="AJ65" i="6"/>
  <c r="M66" i="6"/>
  <c r="AP66" i="6"/>
  <c r="H66" i="6"/>
  <c r="AK66" i="6"/>
  <c r="AC41" i="12"/>
  <c r="AP39" i="12"/>
  <c r="M38" i="12"/>
  <c r="G39" i="12"/>
  <c r="Y41" i="12"/>
  <c r="AL41" i="12"/>
  <c r="W41" i="12"/>
  <c r="K41" i="12"/>
  <c r="AN41" i="12"/>
  <c r="AJ40" i="12"/>
  <c r="AA40" i="12"/>
  <c r="AB66" i="6"/>
  <c r="I65" i="6"/>
  <c r="X65" i="6"/>
  <c r="AA65" i="6"/>
  <c r="AL65" i="6"/>
  <c r="L37" i="12"/>
  <c r="AO37" i="12"/>
  <c r="F38" i="12"/>
  <c r="AI38" i="12"/>
  <c r="O64" i="6"/>
  <c r="AR64" i="6"/>
  <c r="AC64" i="6"/>
  <c r="K64" i="6"/>
  <c r="AN64" i="6"/>
  <c r="W64" i="6"/>
  <c r="Y64" i="6"/>
  <c r="Z39" i="12"/>
  <c r="H37" i="12"/>
  <c r="AK37" i="12"/>
  <c r="N36" i="12"/>
  <c r="AQ36" i="12"/>
  <c r="AC40" i="12"/>
  <c r="K40" i="12"/>
  <c r="AN40" i="12"/>
  <c r="O40" i="12"/>
  <c r="AR40" i="12"/>
  <c r="X40" i="12"/>
  <c r="Y40" i="12"/>
  <c r="G66" i="6"/>
  <c r="AJ66" i="6"/>
  <c r="AB38" i="12"/>
  <c r="W40" i="12"/>
  <c r="AJ39" i="12"/>
  <c r="AA39" i="12"/>
  <c r="I39" i="12"/>
  <c r="AP38" i="12"/>
  <c r="G38" i="12"/>
  <c r="M37" i="12"/>
  <c r="L36" i="12"/>
  <c r="AO36" i="12"/>
  <c r="F37" i="12"/>
  <c r="AI37" i="12"/>
  <c r="AA66" i="6"/>
  <c r="I66" i="6"/>
  <c r="AL66" i="6"/>
  <c r="N35" i="12"/>
  <c r="AQ35" i="12"/>
  <c r="H36" i="12"/>
  <c r="AK36" i="12"/>
  <c r="O65" i="6"/>
  <c r="AR65" i="6"/>
  <c r="AC65" i="6"/>
  <c r="K65" i="6"/>
  <c r="AN65" i="6"/>
  <c r="W65" i="6"/>
  <c r="Y65" i="6"/>
  <c r="AB37" i="12"/>
  <c r="K39" i="12"/>
  <c r="AN39" i="12"/>
  <c r="AC39" i="12"/>
  <c r="O39" i="12"/>
  <c r="AR39" i="12"/>
  <c r="X39" i="12"/>
  <c r="Y39" i="12"/>
  <c r="Z38" i="12"/>
  <c r="I38" i="12"/>
  <c r="AL38" i="12"/>
  <c r="W39" i="12"/>
  <c r="AL39" i="12"/>
  <c r="AP37" i="12"/>
  <c r="G37" i="12"/>
  <c r="M36" i="12"/>
  <c r="W38" i="12"/>
  <c r="AJ38" i="12"/>
  <c r="AA38" i="12"/>
  <c r="Z37" i="12"/>
  <c r="I37" i="12"/>
  <c r="AL37" i="12"/>
  <c r="O38" i="12"/>
  <c r="AR38" i="12"/>
  <c r="AC38" i="12"/>
  <c r="K38" i="12"/>
  <c r="AN38" i="12"/>
  <c r="X38" i="12"/>
  <c r="Y38" i="12"/>
  <c r="L35" i="12"/>
  <c r="AO35" i="12"/>
  <c r="F36" i="12"/>
  <c r="AI36" i="12"/>
  <c r="N34" i="12"/>
  <c r="AQ34" i="12"/>
  <c r="H35" i="12"/>
  <c r="AK35" i="12"/>
  <c r="K66" i="6"/>
  <c r="AN66" i="6"/>
  <c r="AC66" i="6"/>
  <c r="O66" i="6"/>
  <c r="AR66" i="6"/>
  <c r="W66" i="6"/>
  <c r="Y66" i="6"/>
  <c r="AB36" i="12"/>
  <c r="X66" i="6"/>
  <c r="AJ37" i="12"/>
  <c r="AA37" i="12"/>
  <c r="W37" i="12"/>
  <c r="AP36" i="12"/>
  <c r="G36" i="12"/>
  <c r="M35" i="12"/>
  <c r="L34" i="12"/>
  <c r="AO34" i="12"/>
  <c r="F35" i="12"/>
  <c r="AI35" i="12"/>
  <c r="O37" i="12"/>
  <c r="AR37" i="12"/>
  <c r="AC37" i="12"/>
  <c r="K37" i="12"/>
  <c r="AN37" i="12"/>
  <c r="X37" i="12"/>
  <c r="Y37" i="12"/>
  <c r="N33" i="12"/>
  <c r="AQ33" i="12"/>
  <c r="H34" i="12"/>
  <c r="AK34" i="12"/>
  <c r="I36" i="12"/>
  <c r="AL36" i="12"/>
  <c r="Z36" i="12"/>
  <c r="AB35" i="12"/>
  <c r="AP35" i="12"/>
  <c r="M34" i="12"/>
  <c r="G35" i="12"/>
  <c r="W36" i="12"/>
  <c r="AJ36" i="12"/>
  <c r="AA36" i="12"/>
  <c r="AB34" i="12"/>
  <c r="H33" i="12"/>
  <c r="AK33" i="12"/>
  <c r="N32" i="12"/>
  <c r="AQ32" i="12"/>
  <c r="I35" i="12"/>
  <c r="AL35" i="12"/>
  <c r="Z35" i="12"/>
  <c r="AC36" i="12"/>
  <c r="K36" i="12"/>
  <c r="AN36" i="12"/>
  <c r="O36" i="12"/>
  <c r="AR36" i="12"/>
  <c r="X36" i="12"/>
  <c r="Y36" i="12"/>
  <c r="L33" i="12"/>
  <c r="AO33" i="12"/>
  <c r="F34" i="12"/>
  <c r="AI34" i="12"/>
  <c r="AJ35" i="12"/>
  <c r="AA35" i="12"/>
  <c r="AP34" i="12"/>
  <c r="M33" i="12"/>
  <c r="G34" i="12"/>
  <c r="N31" i="12"/>
  <c r="AQ31" i="12"/>
  <c r="H32" i="12"/>
  <c r="AK32" i="12"/>
  <c r="L32" i="12"/>
  <c r="AO32" i="12"/>
  <c r="F33" i="12"/>
  <c r="AI33" i="12"/>
  <c r="K35" i="12"/>
  <c r="AN35" i="12"/>
  <c r="AC35" i="12"/>
  <c r="O35" i="12"/>
  <c r="AR35" i="12"/>
  <c r="X35" i="12"/>
  <c r="Y35" i="12"/>
  <c r="Z34" i="12"/>
  <c r="I34" i="12"/>
  <c r="W35" i="12"/>
  <c r="AB33" i="12"/>
  <c r="W34" i="12"/>
  <c r="AL34" i="12"/>
  <c r="AJ34" i="12"/>
  <c r="AA34" i="12"/>
  <c r="AP33" i="12"/>
  <c r="G33" i="12"/>
  <c r="M32" i="12"/>
  <c r="Z33" i="12"/>
  <c r="L31" i="12"/>
  <c r="AO31" i="12"/>
  <c r="F32" i="12"/>
  <c r="AI32" i="12"/>
  <c r="N30" i="12"/>
  <c r="AQ30" i="12"/>
  <c r="H31" i="12"/>
  <c r="AK31" i="12"/>
  <c r="O34" i="12"/>
  <c r="AR34" i="12"/>
  <c r="K34" i="12"/>
  <c r="AN34" i="12"/>
  <c r="AC34" i="12"/>
  <c r="X34" i="12"/>
  <c r="Y34" i="12"/>
  <c r="AB32" i="12"/>
  <c r="AP32" i="12"/>
  <c r="M31" i="12"/>
  <c r="G32" i="12"/>
  <c r="AJ33" i="12"/>
  <c r="AA33" i="12"/>
  <c r="I33" i="12"/>
  <c r="N29" i="12"/>
  <c r="AQ29" i="12"/>
  <c r="H30" i="12"/>
  <c r="AK30" i="12"/>
  <c r="Z32" i="12"/>
  <c r="L30" i="12"/>
  <c r="AO30" i="12"/>
  <c r="F31" i="12"/>
  <c r="AI31" i="12"/>
  <c r="AC33" i="12"/>
  <c r="K33" i="12"/>
  <c r="AN33" i="12"/>
  <c r="AB31" i="12"/>
  <c r="AJ32" i="12"/>
  <c r="AA32" i="12"/>
  <c r="AL33" i="12"/>
  <c r="W33" i="12"/>
  <c r="AP31" i="12"/>
  <c r="M30" i="12"/>
  <c r="G31" i="12"/>
  <c r="Y33" i="12"/>
  <c r="O33" i="12"/>
  <c r="AR33" i="12"/>
  <c r="I32" i="12"/>
  <c r="X33" i="12"/>
  <c r="L29" i="12"/>
  <c r="AO29" i="12"/>
  <c r="F30" i="12"/>
  <c r="AI30" i="12"/>
  <c r="AB30" i="12"/>
  <c r="Z31" i="12"/>
  <c r="H29" i="12"/>
  <c r="AK29" i="12"/>
  <c r="N28" i="12"/>
  <c r="AQ28" i="12"/>
  <c r="AC32" i="12"/>
  <c r="X32" i="12"/>
  <c r="Y32" i="12"/>
  <c r="AJ31" i="12"/>
  <c r="AA31" i="12"/>
  <c r="W32" i="12"/>
  <c r="AL32" i="12"/>
  <c r="AP30" i="12"/>
  <c r="G30" i="12"/>
  <c r="M29" i="12"/>
  <c r="O32" i="12"/>
  <c r="AR32" i="12"/>
  <c r="I31" i="12"/>
  <c r="K32" i="12"/>
  <c r="AN32" i="12"/>
  <c r="AB29" i="12"/>
  <c r="Z30" i="12"/>
  <c r="I30" i="12"/>
  <c r="L28" i="12"/>
  <c r="AO28" i="12"/>
  <c r="F29" i="12"/>
  <c r="AI29" i="12"/>
  <c r="N27" i="12"/>
  <c r="AQ27" i="12"/>
  <c r="H28" i="12"/>
  <c r="AK28" i="12"/>
  <c r="AC31" i="12"/>
  <c r="O31" i="12"/>
  <c r="AR31" i="12"/>
  <c r="X31" i="12"/>
  <c r="W30" i="12"/>
  <c r="AL30" i="12"/>
  <c r="AP29" i="12"/>
  <c r="G29" i="12"/>
  <c r="M28" i="12"/>
  <c r="AJ30" i="12"/>
  <c r="AA30" i="12"/>
  <c r="AL31" i="12"/>
  <c r="W31" i="12"/>
  <c r="Y31" i="12"/>
  <c r="K31" i="12"/>
  <c r="AN31" i="12"/>
  <c r="L27" i="12"/>
  <c r="AO27" i="12"/>
  <c r="F28" i="12"/>
  <c r="AI28" i="12"/>
  <c r="N26" i="12"/>
  <c r="AQ26" i="12"/>
  <c r="H27" i="12"/>
  <c r="AK27" i="12"/>
  <c r="AB28" i="12"/>
  <c r="Z29" i="12"/>
  <c r="I29" i="12"/>
  <c r="AL29" i="12"/>
  <c r="W29" i="12"/>
  <c r="O30" i="12"/>
  <c r="AR30" i="12"/>
  <c r="AC30" i="12"/>
  <c r="K30" i="12"/>
  <c r="AN30" i="12"/>
  <c r="X30" i="12"/>
  <c r="Y30" i="12"/>
  <c r="AP28" i="12"/>
  <c r="M27" i="12"/>
  <c r="G28" i="12"/>
  <c r="AJ29" i="12"/>
  <c r="AA29" i="12"/>
  <c r="Z28" i="12"/>
  <c r="O29" i="12"/>
  <c r="AR29" i="12"/>
  <c r="AC29" i="12"/>
  <c r="K29" i="12"/>
  <c r="AN29" i="12"/>
  <c r="X29" i="12"/>
  <c r="Y29" i="12"/>
  <c r="L26" i="12"/>
  <c r="AO26" i="12"/>
  <c r="F27" i="12"/>
  <c r="AI27" i="12"/>
  <c r="N25" i="12"/>
  <c r="AQ25" i="12"/>
  <c r="H26" i="12"/>
  <c r="AK26" i="12"/>
  <c r="AB27" i="12"/>
  <c r="AJ28" i="12"/>
  <c r="AA28" i="12"/>
  <c r="AP27" i="12"/>
  <c r="G27" i="12"/>
  <c r="M26" i="12"/>
  <c r="I28" i="12"/>
  <c r="AL28" i="12"/>
  <c r="AC28" i="12"/>
  <c r="X28" i="12"/>
  <c r="Y28" i="12"/>
  <c r="AB26" i="12"/>
  <c r="I27" i="12"/>
  <c r="Z27" i="12"/>
  <c r="H25" i="12"/>
  <c r="AK25" i="12"/>
  <c r="N24" i="12"/>
  <c r="AQ24" i="12"/>
  <c r="L25" i="12"/>
  <c r="AO25" i="12"/>
  <c r="F26" i="12"/>
  <c r="AI26" i="12"/>
  <c r="W28" i="12"/>
  <c r="O28" i="12"/>
  <c r="AR28" i="12"/>
  <c r="AP26" i="12"/>
  <c r="G26" i="12"/>
  <c r="M25" i="12"/>
  <c r="W27" i="12"/>
  <c r="AL27" i="12"/>
  <c r="K28" i="12"/>
  <c r="AN28" i="12"/>
  <c r="AJ27" i="12"/>
  <c r="AA27" i="12"/>
  <c r="L24" i="12"/>
  <c r="AO24" i="12"/>
  <c r="F25" i="12"/>
  <c r="AI25" i="12"/>
  <c r="N23" i="12"/>
  <c r="AQ23" i="12"/>
  <c r="H24" i="12"/>
  <c r="AK24" i="12"/>
  <c r="Z26" i="12"/>
  <c r="AB25" i="12"/>
  <c r="K27" i="12"/>
  <c r="AN27" i="12"/>
  <c r="O27" i="12"/>
  <c r="AR27" i="12"/>
  <c r="AC27" i="12"/>
  <c r="X27" i="12"/>
  <c r="Y27" i="12"/>
  <c r="AJ26" i="12"/>
  <c r="AA26" i="12"/>
  <c r="I26" i="12"/>
  <c r="AL26" i="12"/>
  <c r="AP25" i="12"/>
  <c r="G25" i="12"/>
  <c r="M24" i="12"/>
  <c r="Z25" i="12"/>
  <c r="AB24" i="12"/>
  <c r="L23" i="12"/>
  <c r="AO23" i="12"/>
  <c r="F24" i="12"/>
  <c r="AI24" i="12"/>
  <c r="O26" i="12"/>
  <c r="AR26" i="12"/>
  <c r="Y26" i="12"/>
  <c r="N22" i="12"/>
  <c r="AQ22" i="12"/>
  <c r="H23" i="12"/>
  <c r="AK23" i="12"/>
  <c r="X26" i="12"/>
  <c r="AP24" i="12"/>
  <c r="M23" i="12"/>
  <c r="G24" i="12"/>
  <c r="W26" i="12"/>
  <c r="AC26" i="12"/>
  <c r="AJ25" i="12"/>
  <c r="AA25" i="12"/>
  <c r="K26" i="12"/>
  <c r="AN26" i="12"/>
  <c r="I25" i="12"/>
  <c r="K25" i="12"/>
  <c r="AN25" i="12"/>
  <c r="X25" i="12"/>
  <c r="AB23" i="12"/>
  <c r="I24" i="12"/>
  <c r="AL24" i="12"/>
  <c r="W24" i="12"/>
  <c r="Z24" i="12"/>
  <c r="N21" i="12"/>
  <c r="AQ21" i="12"/>
  <c r="H22" i="12"/>
  <c r="AK22" i="12"/>
  <c r="F23" i="12"/>
  <c r="AI23" i="12"/>
  <c r="L22" i="12"/>
  <c r="AO22" i="12"/>
  <c r="AP23" i="12"/>
  <c r="M22" i="12"/>
  <c r="G23" i="12"/>
  <c r="I23" i="12"/>
  <c r="AL25" i="12"/>
  <c r="W25" i="12"/>
  <c r="AC25" i="12"/>
  <c r="Y25" i="12"/>
  <c r="O25" i="12"/>
  <c r="AR25" i="12"/>
  <c r="AJ24" i="12"/>
  <c r="AA24" i="12"/>
  <c r="L21" i="12"/>
  <c r="AO21" i="12"/>
  <c r="F22" i="12"/>
  <c r="AI22" i="12"/>
  <c r="AB22" i="12"/>
  <c r="H21" i="12"/>
  <c r="AK21" i="12"/>
  <c r="N20" i="12"/>
  <c r="AQ20" i="12"/>
  <c r="AC24" i="12"/>
  <c r="K24" i="12"/>
  <c r="AN24" i="12"/>
  <c r="O24" i="12"/>
  <c r="AR24" i="12"/>
  <c r="X24" i="12"/>
  <c r="Y24" i="12"/>
  <c r="Z23" i="12"/>
  <c r="W23" i="12"/>
  <c r="AL23" i="12"/>
  <c r="AP22" i="12"/>
  <c r="G22" i="12"/>
  <c r="M21" i="12"/>
  <c r="AJ23" i="12"/>
  <c r="AA23" i="12"/>
  <c r="AB21" i="12"/>
  <c r="Z22" i="12"/>
  <c r="I22" i="12"/>
  <c r="F21" i="12"/>
  <c r="AI21" i="12"/>
  <c r="L20" i="12"/>
  <c r="AO20" i="12"/>
  <c r="N19" i="12"/>
  <c r="AQ19" i="12"/>
  <c r="H20" i="12"/>
  <c r="AK20" i="12"/>
  <c r="K23" i="12"/>
  <c r="AN23" i="12"/>
  <c r="AC23" i="12"/>
  <c r="O23" i="12"/>
  <c r="AR23" i="12"/>
  <c r="X23" i="12"/>
  <c r="Y23" i="12"/>
  <c r="W22" i="12"/>
  <c r="AL22" i="12"/>
  <c r="AJ22" i="12"/>
  <c r="AA22" i="12"/>
  <c r="AP21" i="12"/>
  <c r="G21" i="12"/>
  <c r="M20" i="12"/>
  <c r="N18" i="12"/>
  <c r="AQ18" i="12"/>
  <c r="H19" i="12"/>
  <c r="AK19" i="12"/>
  <c r="AB20" i="12"/>
  <c r="Z21" i="12"/>
  <c r="I21" i="12"/>
  <c r="AL21" i="12"/>
  <c r="L19" i="12"/>
  <c r="AO19" i="12"/>
  <c r="F20" i="12"/>
  <c r="AI20" i="12"/>
  <c r="O22" i="12"/>
  <c r="AR22" i="12"/>
  <c r="AC22" i="12"/>
  <c r="X22" i="12"/>
  <c r="Y22" i="12"/>
  <c r="AP20" i="12"/>
  <c r="M19" i="12"/>
  <c r="G20" i="12"/>
  <c r="W21" i="12"/>
  <c r="AJ21" i="12"/>
  <c r="AA21" i="12"/>
  <c r="O21" i="12"/>
  <c r="AR21" i="12"/>
  <c r="AC21" i="12"/>
  <c r="X21" i="12"/>
  <c r="Y21" i="12"/>
  <c r="L18" i="12"/>
  <c r="AO18" i="12"/>
  <c r="F19" i="12"/>
  <c r="AI19" i="12"/>
  <c r="N17" i="12"/>
  <c r="AQ17" i="12"/>
  <c r="H18" i="12"/>
  <c r="AK18" i="12"/>
  <c r="I20" i="12"/>
  <c r="AL20" i="12"/>
  <c r="Z20" i="12"/>
  <c r="AB19" i="12"/>
  <c r="AP19" i="12"/>
  <c r="M18" i="12"/>
  <c r="G19" i="12"/>
  <c r="AJ20" i="12"/>
  <c r="AA20" i="12"/>
  <c r="I19" i="12"/>
  <c r="AL19" i="12"/>
  <c r="Z19" i="12"/>
  <c r="AB18" i="12"/>
  <c r="H17" i="12"/>
  <c r="AK17" i="12"/>
  <c r="N16" i="12"/>
  <c r="AQ16" i="12"/>
  <c r="AC20" i="12"/>
  <c r="O20" i="12"/>
  <c r="AR20" i="12"/>
  <c r="X20" i="12"/>
  <c r="Y20" i="12"/>
  <c r="L17" i="12"/>
  <c r="AO17" i="12"/>
  <c r="F18" i="12"/>
  <c r="AI18" i="12"/>
  <c r="W20" i="12"/>
  <c r="AP18" i="12"/>
  <c r="G18" i="12"/>
  <c r="M17" i="12"/>
  <c r="W19" i="12"/>
  <c r="AJ19" i="12"/>
  <c r="AA19" i="12"/>
  <c r="F17" i="12"/>
  <c r="AI17" i="12"/>
  <c r="L16" i="12"/>
  <c r="AO16" i="12"/>
  <c r="N15" i="12"/>
  <c r="AQ15" i="12"/>
  <c r="H16" i="12"/>
  <c r="AK16" i="12"/>
  <c r="AC19" i="12"/>
  <c r="O19" i="12"/>
  <c r="AR19" i="12"/>
  <c r="X19" i="12"/>
  <c r="Y19" i="12"/>
  <c r="Z18" i="12"/>
  <c r="I18" i="12"/>
  <c r="AB17" i="12"/>
  <c r="W18" i="12"/>
  <c r="AL18" i="12"/>
  <c r="AJ18" i="12"/>
  <c r="AA18" i="12"/>
  <c r="AP17" i="12"/>
  <c r="G17" i="12"/>
  <c r="M16" i="12"/>
  <c r="N14" i="12"/>
  <c r="AQ14" i="12"/>
  <c r="H15" i="12"/>
  <c r="AK15" i="12"/>
  <c r="L15" i="12"/>
  <c r="AO15" i="12"/>
  <c r="F16" i="12"/>
  <c r="AI16" i="12"/>
  <c r="O18" i="12"/>
  <c r="AR18" i="12"/>
  <c r="AC18" i="12"/>
  <c r="X18" i="12"/>
  <c r="Y18" i="12"/>
  <c r="AB16" i="12"/>
  <c r="Z17" i="12"/>
  <c r="AJ17" i="12"/>
  <c r="AA17" i="12"/>
  <c r="I17" i="12"/>
  <c r="AP16" i="12"/>
  <c r="M15" i="12"/>
  <c r="G16" i="12"/>
  <c r="I16" i="12"/>
  <c r="AL16" i="12"/>
  <c r="L14" i="12"/>
  <c r="AO14" i="12"/>
  <c r="F15" i="12"/>
  <c r="AI15" i="12"/>
  <c r="AB15" i="12"/>
  <c r="O17" i="12"/>
  <c r="AR17" i="12"/>
  <c r="AC17" i="12"/>
  <c r="X17" i="12"/>
  <c r="Y17" i="12"/>
  <c r="N13" i="12"/>
  <c r="AQ13" i="12"/>
  <c r="H14" i="12"/>
  <c r="AK14" i="12"/>
  <c r="Z16" i="12"/>
  <c r="AJ16" i="12"/>
  <c r="AA16" i="12"/>
  <c r="AP15" i="12"/>
  <c r="M14" i="12"/>
  <c r="G15" i="12"/>
  <c r="AL17" i="12"/>
  <c r="W17" i="12"/>
  <c r="AC16" i="12"/>
  <c r="O16" i="12"/>
  <c r="AR16" i="12"/>
  <c r="X16" i="12"/>
  <c r="Y16" i="12"/>
  <c r="I15" i="12"/>
  <c r="AL15" i="12"/>
  <c r="Z15" i="12"/>
  <c r="AB14" i="12"/>
  <c r="L13" i="12"/>
  <c r="AO13" i="12"/>
  <c r="F14" i="12"/>
  <c r="AI14" i="12"/>
  <c r="W16" i="12"/>
  <c r="N12" i="12"/>
  <c r="AQ12" i="12"/>
  <c r="AP14" i="12"/>
  <c r="M13" i="12"/>
  <c r="G14" i="12"/>
  <c r="W15" i="12"/>
  <c r="AJ15" i="12"/>
  <c r="AA15" i="12"/>
  <c r="L12" i="12"/>
  <c r="AO12" i="12"/>
  <c r="Z14" i="12"/>
  <c r="I14" i="12"/>
  <c r="AC15" i="12"/>
  <c r="O15" i="12"/>
  <c r="AR15" i="12"/>
  <c r="X15" i="12"/>
  <c r="Y15" i="12"/>
  <c r="AJ14" i="12"/>
  <c r="AA14" i="12"/>
  <c r="AP13" i="12"/>
  <c r="M12" i="12"/>
  <c r="AP12" i="12"/>
  <c r="W14" i="12"/>
  <c r="AL14" i="12"/>
  <c r="O14" i="12"/>
  <c r="AR14" i="12"/>
  <c r="AC14" i="12"/>
  <c r="X14" i="12"/>
  <c r="Y14" i="12"/>
</calcChain>
</file>

<file path=xl/sharedStrings.xml><?xml version="1.0" encoding="utf-8"?>
<sst xmlns="http://schemas.openxmlformats.org/spreadsheetml/2006/main" count="3436" uniqueCount="161">
  <si>
    <t>Beer</t>
  </si>
  <si>
    <t>Wine</t>
  </si>
  <si>
    <t>Spirits</t>
  </si>
  <si>
    <t>Alcohol</t>
  </si>
  <si>
    <t xml:space="preserve">Beer </t>
  </si>
  <si>
    <t>Total</t>
  </si>
  <si>
    <t xml:space="preserve">Wine </t>
  </si>
  <si>
    <t>Total (Euro, millions)</t>
  </si>
  <si>
    <t>Real GDP PC</t>
  </si>
  <si>
    <t>Population</t>
  </si>
  <si>
    <t>Population ('000)</t>
  </si>
  <si>
    <t>Volume Shares</t>
  </si>
  <si>
    <t>Conditional Budget Shares  (Wit')</t>
  </si>
  <si>
    <t>Unconditional Budget Shares (Wit)</t>
  </si>
  <si>
    <t/>
  </si>
  <si>
    <t>Year</t>
  </si>
  <si>
    <t xml:space="preserve"> </t>
  </si>
  <si>
    <t>All goods</t>
  </si>
  <si>
    <t>CPI (Base 2014)</t>
  </si>
  <si>
    <t>Residual</t>
  </si>
  <si>
    <t>Italy</t>
  </si>
  <si>
    <t>CPI (2014 = 100)</t>
  </si>
  <si>
    <t>Conditional Budget Shares</t>
  </si>
  <si>
    <t>Unconditional Budget Shares</t>
  </si>
  <si>
    <t>Citation:</t>
  </si>
  <si>
    <t>The authors are grateful for financial assistance from the Institute for International Trade’s EU Centre for Global Affairs, University of Adelaide.</t>
  </si>
  <si>
    <r>
      <t>Contact:</t>
    </r>
    <r>
      <rPr>
        <sz val="11"/>
        <color theme="1"/>
        <rFont val="Calibri"/>
        <family val="2"/>
        <scheme val="minor"/>
      </rPr>
      <t xml:space="preserve"> </t>
    </r>
  </si>
  <si>
    <t>Kym Anderson</t>
  </si>
  <si>
    <t>Wine Economics Research Centre</t>
  </si>
  <si>
    <t>School of Economics</t>
  </si>
  <si>
    <t>University of Adelaide</t>
  </si>
  <si>
    <t>Adelaide, SA 5005, Australia</t>
  </si>
  <si>
    <t>Phone +61 8 8313 4712</t>
  </si>
  <si>
    <t>kym.anderson@adelaide.edu.au</t>
  </si>
  <si>
    <t>by Alexander Holmes and Kym Anderson</t>
  </si>
  <si>
    <t>Australia</t>
  </si>
  <si>
    <t>Canada</t>
  </si>
  <si>
    <t>US</t>
  </si>
  <si>
    <t>UK</t>
  </si>
  <si>
    <t>NZ</t>
  </si>
  <si>
    <t>Sweden</t>
  </si>
  <si>
    <t xml:space="preserve">Conditional Budget Shares </t>
  </si>
  <si>
    <t>Finland</t>
  </si>
  <si>
    <t>Real GDPPC</t>
  </si>
  <si>
    <t>France</t>
  </si>
  <si>
    <t>Consumption per capita (lal)</t>
  </si>
  <si>
    <t>Spain</t>
  </si>
  <si>
    <t>Austria</t>
  </si>
  <si>
    <t>Japan</t>
  </si>
  <si>
    <t>Turkey</t>
  </si>
  <si>
    <t>Norway</t>
  </si>
  <si>
    <t>Belgium</t>
  </si>
  <si>
    <t>Germany</t>
  </si>
  <si>
    <t>Denmark</t>
  </si>
  <si>
    <t>Bulgaria</t>
  </si>
  <si>
    <t>Croatia</t>
  </si>
  <si>
    <t>Greece</t>
  </si>
  <si>
    <t>Hungary</t>
  </si>
  <si>
    <t>Ireland</t>
  </si>
  <si>
    <t>Portugal</t>
  </si>
  <si>
    <t>Romania</t>
  </si>
  <si>
    <t>Switzerland</t>
  </si>
  <si>
    <t>Netherlands</t>
  </si>
  <si>
    <t>Expenditure per capita (lcu)</t>
  </si>
  <si>
    <t>Prices (lcu per lal)</t>
  </si>
  <si>
    <t>CPI (2014 = 100</t>
  </si>
  <si>
    <t xml:space="preserve">Conditional Budget Shares  </t>
  </si>
  <si>
    <t xml:space="preserve">Unconditional Budget Shares </t>
  </si>
  <si>
    <t>Real GDP per capita is shown in column V in 1990 International Geary-Khamis dollars</t>
  </si>
  <si>
    <t>Country</t>
  </si>
  <si>
    <t>Variable</t>
  </si>
  <si>
    <t>Source</t>
  </si>
  <si>
    <t>Total expenditure</t>
  </si>
  <si>
    <t>CPI</t>
  </si>
  <si>
    <t>Consumption, population &amp; real gdp pc</t>
  </si>
  <si>
    <t>1.</t>
  </si>
  <si>
    <t>2.</t>
  </si>
  <si>
    <t>Consumption</t>
  </si>
  <si>
    <t>Population &amp; real gdp pc</t>
  </si>
  <si>
    <t>3.</t>
  </si>
  <si>
    <t>4.</t>
  </si>
  <si>
    <t>5.</t>
  </si>
  <si>
    <t>6.</t>
  </si>
  <si>
    <t>7.</t>
  </si>
  <si>
    <t>8.</t>
  </si>
  <si>
    <t>9.</t>
  </si>
  <si>
    <t xml:space="preserve">Consumption, population &amp; real gdp pc 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</si>
  <si>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</si>
  <si>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</si>
  <si>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</si>
  <si>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</si>
  <si>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</si>
  <si>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</si>
  <si>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</si>
  <si>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</si>
  <si>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</si>
  <si>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New Zealand</t>
  </si>
  <si>
    <t>19.</t>
  </si>
  <si>
    <t>20.</t>
  </si>
  <si>
    <t>21.</t>
  </si>
  <si>
    <t>22.</t>
  </si>
  <si>
    <t>23.</t>
  </si>
  <si>
    <t>24.</t>
  </si>
  <si>
    <t>25.</t>
  </si>
  <si>
    <t>United States</t>
  </si>
  <si>
    <t>Bureau of Labor Statistics and Selvanathan (2007)</t>
  </si>
  <si>
    <t>26.</t>
  </si>
  <si>
    <t>United Kingdom</t>
  </si>
  <si>
    <r>
      <t>Holmes, A. J. and K. Anderson (2017),</t>
    </r>
    <r>
      <rPr>
        <b/>
        <sz val="11"/>
        <color theme="1"/>
        <rFont val="Calibri"/>
        <family val="2"/>
        <scheme val="minor"/>
      </rPr>
      <t xml:space="preserve"> Annual Database of National Beverage Consumption Volumes and Expenditures, 1950 to 2015</t>
    </r>
    <r>
      <rPr>
        <sz val="11"/>
        <color theme="1"/>
        <rFont val="Calibri"/>
        <family val="2"/>
        <scheme val="minor"/>
      </rPr>
      <t>. Wine Economics Research Centre, University of Adelaide, posted at www.adelaide.edu.au/wine-econ/databases/alcohol-consumption</t>
    </r>
  </si>
  <si>
    <t>Holmes, A.J. and K. Anderson, “Convergence in National Alcohol Consumption Patterns: New Global Indicators”, Journal of Wine Economics Vol. 12, 2017. Also circulated as Wine Economics Research Centre Working Paper 0117, March 2017, at http://www.adelaide.edu.au/wine-econ/pubs/working_papers/0117_Convergence_in_Alcohol_Consumption.pdf</t>
  </si>
  <si>
    <t>Expenditure per capita (US$)</t>
  </si>
  <si>
    <t>Prices (US$)</t>
  </si>
  <si>
    <t>Prices (US$ per LAL)</t>
  </si>
  <si>
    <t>Euromonitor Passport</t>
  </si>
  <si>
    <t>e-Stat: http://www.e-stat.go.jp/SG1/estat/ListE.do?bid=000001033700&amp;cycode=0</t>
  </si>
  <si>
    <t>Alcohol expenditure</t>
  </si>
  <si>
    <t>Easterly/OECD</t>
  </si>
  <si>
    <t>Official exchange rate (LCU per US$)</t>
  </si>
  <si>
    <t>Exchange rate</t>
  </si>
  <si>
    <t>Easterly (1960-2003) &amp; OECD (2004-)</t>
  </si>
  <si>
    <t>Easterly (1960-2003) &amp; Annual database of global wine markets (2004-)</t>
  </si>
  <si>
    <t>World Bank Development Indicators</t>
  </si>
  <si>
    <t>Alcohol CPI</t>
  </si>
  <si>
    <t>Alcohol prices</t>
  </si>
  <si>
    <t>Selvanathan (2007)</t>
  </si>
  <si>
    <t>Prices</t>
  </si>
  <si>
    <t>References</t>
  </si>
  <si>
    <t>Anderson and Pinilla (2017)</t>
  </si>
  <si>
    <t>Easterly &amp; Anderson and Pinilla (2017)</t>
  </si>
  <si>
    <t>Selvanathan and Selvanathan (2007)</t>
  </si>
  <si>
    <t>ABS &amp; Selvanathan (2007)</t>
  </si>
  <si>
    <t>World Bank (Indicator code: NE.CON.PRVT.CN)</t>
  </si>
  <si>
    <t>Consumption pc, population &amp; real gdp pc</t>
  </si>
  <si>
    <t>Exchange rates</t>
  </si>
  <si>
    <t>Consumption, population, real gdp pc and exchange rates</t>
  </si>
  <si>
    <t>Eurostat (http://ec.europa.eu/eurostat/web/hicp/data/database)</t>
  </si>
  <si>
    <t>Statistics Canada (http://www.statcan.gc.ca/eng/subjects/prices_and_price_indexes) &amp; Selvanathan and Selvanathan (2007)</t>
  </si>
  <si>
    <t>Statistical Yearbook of Finland (Published by the Central Statistical Office of Finland), Eurostat (http://ec.europa.eu/eurostat/web/hicp/data/database) &amp; Selvanathan and Selvanathan (2007)</t>
  </si>
  <si>
    <t>Eurostat (http://ec.europa.eu/eurostat/web/hicp/data/database) and Selvanathan (2007)</t>
  </si>
  <si>
    <t>Consumption, population, real gdp pc &amp; exchange rates</t>
  </si>
  <si>
    <t xml:space="preserve">Consumption, population, real gdp pc &amp; exchange rate
</t>
  </si>
  <si>
    <t>NZ.Stat (http://www.stats.govt.nz/infoshare/ViewTable.aspx?pxID=fa31f473-a501-4a98-8c34-c128e672997d) &amp; Selvanathan and Selvanathan (2007)</t>
  </si>
  <si>
    <t>Easterly (1960-2003) &amp; Anderson and Pinilla (2017) (2004-)</t>
  </si>
  <si>
    <t>OECD (http://stats.oecd.org/Index.aspx?DataSetCode=SNA_TABLE5)</t>
  </si>
  <si>
    <t>Eurostat (http://ec.europa.eu/eurostat/web/hicp/data/database) &amp; Selvanathan and Selvanathan (2007)</t>
  </si>
  <si>
    <t>Annual Database of National Beverage Consumption Volumes and Expenditures, Part I: OECD Alcohol Consumption, 1950 to 2015</t>
  </si>
  <si>
    <t xml:space="preserve">3. </t>
  </si>
  <si>
    <t>Bentzen, J., Nannerup, N. and Smith, V. (1998)</t>
  </si>
  <si>
    <t>Expenditure per capita (lcu) - NZ Stat</t>
  </si>
  <si>
    <t>Other alcohol</t>
  </si>
  <si>
    <t>Other</t>
  </si>
  <si>
    <t>Persons/household - NZ Stat</t>
  </si>
  <si>
    <t>NZ.Stat</t>
  </si>
  <si>
    <t>Notes</t>
  </si>
  <si>
    <t xml:space="preserve">1. </t>
  </si>
  <si>
    <t>Bentzen, J., Nannerup, N. and Smith, V. (1998), Testing the β-convergence hypothesis on the alcohol consumption in the European OECD countries, Cahiers scientifiques de l'IECV, 2, 10. http://ageconsearch.umn.edu/bitstream/206125/2/CESR-60-61-59-74.pdf</t>
  </si>
  <si>
    <t xml:space="preserve">Selvanathan, S. and Selvanathan, E. A. (2007). Another look at the identical tastes hypothesis on the analysis of cross-country alcohol data. Empirical Economics, 32(1):185-215. https://link.springer.com/article/10.1007/s00181-006-0078-1 </t>
  </si>
  <si>
    <t>Wine Economics Research Centre, University of Adelaide, Adelaide SA 5005, Australia, www.adelaide.edu.au/wine-econ</t>
  </si>
  <si>
    <t>Anderson, K., S. Nelgen and V. Pinilla (with the assistance of A.J. Holmes) (2017), Annual Database of Global Wine Markets, 1835 to 2016, freely available at www.adelaide.edu.au/wine-econ/databases/global-wine-history</t>
  </si>
  <si>
    <t>Anderson, Nelgen and Pinilla (2017)</t>
  </si>
  <si>
    <t>Easterly, &amp; Anderson, Nelgen and Pinilla (2017)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</si>
</sst>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#,##0.0"/>
    <numFmt numFmtId="167" formatCode="0.00000"/>
    <numFmt numFmtId="168" formatCode="0.0000"/>
  </numFmts>
  <fonts count="48">
    <font>
      <sz val="11"/>
      <color theme="1"/>
      <name val="Calibri"/>
      <family val="2"/>
      <scheme val="minor"/>
    </font>
    <font>
      <sz val="11"/>
      <color indexed="8"/>
      <name val="Times New Roman"/>
      <family val="1"/>
    </font>
    <font>
      <sz val="10"/>
      <name val="Arial"/>
      <family val="2"/>
    </font>
    <font>
      <sz val="10"/>
      <color theme="1"/>
      <name val="Arial"/>
      <family val="2"/>
    </font>
    <font>
      <sz val="11"/>
      <name val="Arial"/>
      <family val="2"/>
    </font>
    <font>
      <sz val="10"/>
      <color indexed="8"/>
      <name val="Arial"/>
      <family val="2"/>
    </font>
    <font>
      <sz val="11"/>
      <color rgb="FF1F497D"/>
      <name val="Calibri"/>
      <family val="2"/>
      <scheme val="minor"/>
    </font>
    <font>
      <sz val="11"/>
      <color theme="1"/>
      <name val="Times New Roman"/>
      <family val="1"/>
    </font>
    <font>
      <sz val="8"/>
      <color rgb="FF333333"/>
      <name val="Verdana"/>
      <family val="2"/>
    </font>
    <font>
      <sz val="8"/>
      <color rgb="FF333333"/>
      <name val="Inherit"/>
    </font>
    <font>
      <sz val="8"/>
      <color rgb="FFFFFFFF"/>
      <name val="Inherit"/>
    </font>
    <font>
      <sz val="8"/>
      <name val="Arial"/>
      <family val="2"/>
    </font>
    <font>
      <b/>
      <i/>
      <sz val="8"/>
      <color rgb="FF333333"/>
      <name val="Verdana"/>
      <family val="2"/>
    </font>
    <font>
      <sz val="11"/>
      <color rgb="FFFF0000"/>
      <name val="Calibri"/>
      <family val="2"/>
      <scheme val="minor"/>
    </font>
    <font>
      <sz val="8"/>
      <color rgb="FFFF0000"/>
      <name val="Inherit"/>
    </font>
    <font>
      <sz val="8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rgb="FF333333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color rgb="FF333333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Arial"/>
      <family val="2"/>
    </font>
    <font>
      <b/>
      <i/>
      <sz val="16"/>
      <color rgb="FF44546A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</font>
    <font>
      <sz val="11"/>
      <color theme="1"/>
      <name val="Times Roman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b/>
      <i/>
      <sz val="11"/>
      <color rgb="FF44546A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/>
      <bottom style="thin">
        <color indexed="22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8">
    <xf numFmtId="0" fontId="0" fillId="0" borderId="0"/>
    <xf numFmtId="0" fontId="2" fillId="0" borderId="2">
      <alignment vertical="top"/>
    </xf>
    <xf numFmtId="0" fontId="4" fillId="0" borderId="0"/>
    <xf numFmtId="0" fontId="20" fillId="0" borderId="0"/>
    <xf numFmtId="0" fontId="26" fillId="0" borderId="0" applyNumberFormat="0" applyFill="0" applyBorder="0" applyAlignment="0" applyProtection="0"/>
    <xf numFmtId="9" fontId="30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24" applyNumberFormat="0" applyFill="0" applyAlignment="0" applyProtection="0"/>
    <xf numFmtId="0" fontId="34" fillId="0" borderId="25" applyNumberFormat="0" applyFill="0" applyAlignment="0" applyProtection="0"/>
    <xf numFmtId="0" fontId="35" fillId="0" borderId="26" applyNumberFormat="0" applyFill="0" applyAlignment="0" applyProtection="0"/>
    <xf numFmtId="0" fontId="35" fillId="0" borderId="0" applyNumberFormat="0" applyFill="0" applyBorder="0" applyAlignment="0" applyProtection="0"/>
    <xf numFmtId="0" fontId="36" fillId="4" borderId="0" applyNumberFormat="0" applyBorder="0" applyAlignment="0" applyProtection="0"/>
    <xf numFmtId="0" fontId="37" fillId="5" borderId="0" applyNumberFormat="0" applyBorder="0" applyAlignment="0" applyProtection="0"/>
    <xf numFmtId="0" fontId="38" fillId="7" borderId="27" applyNumberFormat="0" applyAlignment="0" applyProtection="0"/>
    <xf numFmtId="0" fontId="39" fillId="8" borderId="28" applyNumberFormat="0" applyAlignment="0" applyProtection="0"/>
    <xf numFmtId="0" fontId="40" fillId="8" borderId="27" applyNumberFormat="0" applyAlignment="0" applyProtection="0"/>
    <xf numFmtId="0" fontId="41" fillId="0" borderId="29" applyNumberFormat="0" applyFill="0" applyAlignment="0" applyProtection="0"/>
    <xf numFmtId="0" fontId="42" fillId="9" borderId="30" applyNumberFormat="0" applyAlignment="0" applyProtection="0"/>
    <xf numFmtId="0" fontId="13" fillId="0" borderId="0" applyNumberFormat="0" applyFill="0" applyBorder="0" applyAlignment="0" applyProtection="0"/>
    <xf numFmtId="0" fontId="20" fillId="10" borderId="31" applyNumberFormat="0" applyFont="0" applyAlignment="0" applyProtection="0"/>
    <xf numFmtId="0" fontId="43" fillId="0" borderId="0" applyNumberFormat="0" applyFill="0" applyBorder="0" applyAlignment="0" applyProtection="0"/>
    <xf numFmtId="0" fontId="23" fillId="0" borderId="32" applyNumberFormat="0" applyFill="0" applyAlignment="0" applyProtection="0"/>
    <xf numFmtId="0" fontId="44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44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44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44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44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44" fillId="31" borderId="0" applyNumberFormat="0" applyBorder="0" applyAlignment="0" applyProtection="0"/>
    <xf numFmtId="0" fontId="20" fillId="32" borderId="0" applyNumberFormat="0" applyBorder="0" applyAlignment="0" applyProtection="0"/>
    <xf numFmtId="0" fontId="20" fillId="33" borderId="0" applyNumberFormat="0" applyBorder="0" applyAlignment="0" applyProtection="0"/>
    <xf numFmtId="0" fontId="45" fillId="0" borderId="0"/>
    <xf numFmtId="0" fontId="46" fillId="6" borderId="0" applyNumberFormat="0" applyBorder="0" applyAlignment="0" applyProtection="0"/>
    <xf numFmtId="0" fontId="44" fillId="14" borderId="0" applyNumberFormat="0" applyBorder="0" applyAlignment="0" applyProtection="0"/>
    <xf numFmtId="0" fontId="44" fillId="18" borderId="0" applyNumberFormat="0" applyBorder="0" applyAlignment="0" applyProtection="0"/>
    <xf numFmtId="0" fontId="44" fillId="22" borderId="0" applyNumberFormat="0" applyBorder="0" applyAlignment="0" applyProtection="0"/>
    <xf numFmtId="0" fontId="44" fillId="26" borderId="0" applyNumberFormat="0" applyBorder="0" applyAlignment="0" applyProtection="0"/>
    <xf numFmtId="0" fontId="44" fillId="30" borderId="0" applyNumberFormat="0" applyBorder="0" applyAlignment="0" applyProtection="0"/>
    <xf numFmtId="0" fontId="44" fillId="34" borderId="0" applyNumberFormat="0" applyBorder="0" applyAlignment="0" applyProtection="0"/>
  </cellStyleXfs>
  <cellXfs count="141">
    <xf numFmtId="0" fontId="0" fillId="0" borderId="0" xfId="0"/>
    <xf numFmtId="2" fontId="3" fillId="0" borderId="0" xfId="0" applyNumberFormat="1" applyFont="1"/>
    <xf numFmtId="164" fontId="3" fillId="0" borderId="0" xfId="0" applyNumberFormat="1" applyFont="1"/>
    <xf numFmtId="1" fontId="3" fillId="0" borderId="0" xfId="0" applyNumberFormat="1" applyFont="1"/>
    <xf numFmtId="0" fontId="3" fillId="0" borderId="0" xfId="0" applyFont="1"/>
    <xf numFmtId="0" fontId="3" fillId="0" borderId="3" xfId="0" applyFont="1" applyBorder="1"/>
    <xf numFmtId="2" fontId="3" fillId="0" borderId="3" xfId="0" applyNumberFormat="1" applyFont="1" applyBorder="1"/>
    <xf numFmtId="164" fontId="3" fillId="0" borderId="3" xfId="0" applyNumberFormat="1" applyFont="1" applyBorder="1"/>
    <xf numFmtId="0" fontId="3" fillId="0" borderId="4" xfId="0" applyFont="1" applyBorder="1"/>
    <xf numFmtId="164" fontId="2" fillId="0" borderId="0" xfId="0" applyNumberFormat="1" applyFont="1"/>
    <xf numFmtId="2" fontId="2" fillId="0" borderId="0" xfId="0" applyNumberFormat="1" applyFont="1"/>
    <xf numFmtId="1" fontId="1" fillId="0" borderId="0" xfId="0" applyNumberFormat="1" applyFont="1"/>
    <xf numFmtId="2" fontId="3" fillId="0" borderId="4" xfId="0" applyNumberFormat="1" applyFont="1" applyBorder="1"/>
    <xf numFmtId="1" fontId="3" fillId="0" borderId="4" xfId="0" applyNumberFormat="1" applyFont="1" applyBorder="1"/>
    <xf numFmtId="1" fontId="3" fillId="0" borderId="3" xfId="0" applyNumberFormat="1" applyFont="1" applyBorder="1"/>
    <xf numFmtId="1" fontId="2" fillId="0" borderId="1" xfId="0" applyNumberFormat="1" applyFont="1" applyBorder="1" applyAlignment="1">
      <alignment horizontal="right"/>
    </xf>
    <xf numFmtId="1" fontId="2" fillId="0" borderId="0" xfId="0" applyNumberFormat="1" applyFont="1"/>
    <xf numFmtId="165" fontId="3" fillId="0" borderId="4" xfId="0" applyNumberFormat="1" applyFont="1" applyBorder="1"/>
    <xf numFmtId="165" fontId="3" fillId="0" borderId="0" xfId="0" applyNumberFormat="1" applyFont="1"/>
    <xf numFmtId="165" fontId="3" fillId="0" borderId="3" xfId="0" applyNumberFormat="1" applyFont="1" applyBorder="1"/>
    <xf numFmtId="2" fontId="2" fillId="0" borderId="0" xfId="1" applyNumberFormat="1" applyBorder="1" applyAlignment="1">
      <alignment horizontal="right" vertical="top"/>
    </xf>
    <xf numFmtId="164" fontId="7" fillId="0" borderId="0" xfId="0" applyNumberFormat="1" applyFont="1"/>
    <xf numFmtId="4" fontId="8" fillId="0" borderId="0" xfId="0" applyNumberFormat="1" applyFont="1"/>
    <xf numFmtId="4" fontId="9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center"/>
    </xf>
    <xf numFmtId="164" fontId="0" fillId="0" borderId="0" xfId="0" applyNumberFormat="1"/>
    <xf numFmtId="166" fontId="2" fillId="0" borderId="0" xfId="0" applyNumberFormat="1" applyFont="1"/>
    <xf numFmtId="1" fontId="0" fillId="0" borderId="0" xfId="0" applyNumberFormat="1"/>
    <xf numFmtId="1" fontId="2" fillId="0" borderId="6" xfId="0" applyNumberFormat="1" applyFont="1" applyBorder="1" applyAlignment="1">
      <alignment horizontal="right"/>
    </xf>
    <xf numFmtId="1" fontId="2" fillId="0" borderId="5" xfId="0" applyNumberFormat="1" applyFont="1" applyBorder="1" applyAlignment="1">
      <alignment horizontal="right"/>
    </xf>
    <xf numFmtId="1" fontId="2" fillId="0" borderId="0" xfId="0" applyNumberFormat="1" applyFont="1" applyAlignment="1">
      <alignment horizontal="right"/>
    </xf>
    <xf numFmtId="0" fontId="13" fillId="0" borderId="0" xfId="0" applyFont="1"/>
    <xf numFmtId="4" fontId="14" fillId="0" borderId="0" xfId="0" applyNumberFormat="1" applyFont="1" applyAlignment="1">
      <alignment horizontal="left" vertical="center" wrapText="1"/>
    </xf>
    <xf numFmtId="2" fontId="0" fillId="0" borderId="0" xfId="0" applyNumberFormat="1"/>
    <xf numFmtId="164" fontId="0" fillId="0" borderId="3" xfId="0" applyNumberFormat="1" applyBorder="1"/>
    <xf numFmtId="4" fontId="19" fillId="0" borderId="0" xfId="0" applyNumberFormat="1" applyFont="1" applyAlignment="1">
      <alignment horizontal="right" vertical="center" wrapText="1"/>
    </xf>
    <xf numFmtId="1" fontId="9" fillId="0" borderId="0" xfId="0" applyNumberFormat="1" applyFont="1" applyAlignment="1">
      <alignment horizontal="left" vertical="center" wrapText="1"/>
    </xf>
    <xf numFmtId="0" fontId="10" fillId="0" borderId="0" xfId="0" applyFont="1" applyAlignment="1">
      <alignment horizontal="left" wrapText="1"/>
    </xf>
    <xf numFmtId="1" fontId="2" fillId="2" borderId="7" xfId="0" applyNumberFormat="1" applyFont="1" applyFill="1" applyBorder="1" applyAlignment="1">
      <alignment horizontal="right"/>
    </xf>
    <xf numFmtId="1" fontId="2" fillId="0" borderId="8" xfId="0" applyNumberFormat="1" applyFont="1" applyBorder="1" applyAlignment="1">
      <alignment horizontal="right"/>
    </xf>
    <xf numFmtId="166" fontId="3" fillId="0" borderId="3" xfId="0" applyNumberFormat="1" applyFont="1" applyBorder="1"/>
    <xf numFmtId="166" fontId="2" fillId="0" borderId="3" xfId="0" applyNumberFormat="1" applyFont="1" applyBorder="1"/>
    <xf numFmtId="166" fontId="21" fillId="0" borderId="0" xfId="0" applyNumberFormat="1" applyFont="1"/>
    <xf numFmtId="4" fontId="2" fillId="0" borderId="0" xfId="0" applyNumberFormat="1" applyFont="1"/>
    <xf numFmtId="164" fontId="2" fillId="0" borderId="3" xfId="0" applyNumberFormat="1" applyFont="1" applyBorder="1"/>
    <xf numFmtId="1" fontId="2" fillId="0" borderId="7" xfId="0" applyNumberFormat="1" applyFont="1" applyBorder="1" applyAlignment="1">
      <alignment horizontal="right"/>
    </xf>
    <xf numFmtId="168" fontId="0" fillId="0" borderId="0" xfId="0" applyNumberFormat="1"/>
    <xf numFmtId="168" fontId="3" fillId="0" borderId="0" xfId="0" applyNumberFormat="1" applyFont="1"/>
    <xf numFmtId="3" fontId="2" fillId="0" borderId="0" xfId="0" applyNumberFormat="1" applyFont="1"/>
    <xf numFmtId="3" fontId="22" fillId="0" borderId="0" xfId="0" applyNumberFormat="1" applyFont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0" fillId="0" borderId="16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23" fillId="0" borderId="16" xfId="0" applyFont="1" applyBorder="1" applyAlignment="1">
      <alignment vertical="center" wrapText="1"/>
    </xf>
    <xf numFmtId="0" fontId="0" fillId="0" borderId="16" xfId="0" applyBorder="1" applyAlignment="1">
      <alignment vertical="top"/>
    </xf>
    <xf numFmtId="0" fontId="0" fillId="0" borderId="17" xfId="0" applyBorder="1" applyAlignment="1">
      <alignment vertical="top"/>
    </xf>
    <xf numFmtId="0" fontId="27" fillId="0" borderId="0" xfId="0" applyFont="1"/>
    <xf numFmtId="164" fontId="3" fillId="0" borderId="0" xfId="0" applyNumberFormat="1" applyFont="1" applyAlignment="1">
      <alignment horizontal="right"/>
    </xf>
    <xf numFmtId="1" fontId="5" fillId="0" borderId="0" xfId="0" applyNumberFormat="1" applyFont="1"/>
    <xf numFmtId="2" fontId="1" fillId="0" borderId="0" xfId="0" applyNumberFormat="1" applyFont="1"/>
    <xf numFmtId="2" fontId="7" fillId="0" borderId="0" xfId="0" applyNumberFormat="1" applyFont="1" applyAlignment="1">
      <alignment horizontal="right"/>
    </xf>
    <xf numFmtId="4" fontId="15" fillId="0" borderId="0" xfId="0" applyNumberFormat="1" applyFont="1" applyAlignment="1">
      <alignment vertical="center"/>
    </xf>
    <xf numFmtId="4" fontId="15" fillId="0" borderId="0" xfId="0" applyNumberFormat="1" applyFont="1" applyAlignment="1">
      <alignment horizontal="right" vertical="center"/>
    </xf>
    <xf numFmtId="2" fontId="15" fillId="0" borderId="0" xfId="0" applyNumberFormat="1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9" fillId="0" borderId="0" xfId="0" applyFont="1" applyAlignment="1">
      <alignment horizontal="left" vertical="center" wrapText="1"/>
    </xf>
    <xf numFmtId="2" fontId="28" fillId="0" borderId="0" xfId="0" applyNumberFormat="1" applyFont="1"/>
    <xf numFmtId="2" fontId="24" fillId="0" borderId="0" xfId="0" applyNumberFormat="1" applyFont="1"/>
    <xf numFmtId="9" fontId="3" fillId="0" borderId="4" xfId="5" applyFont="1" applyBorder="1"/>
    <xf numFmtId="9" fontId="3" fillId="0" borderId="0" xfId="5" applyFont="1" applyBorder="1"/>
    <xf numFmtId="9" fontId="3" fillId="0" borderId="3" xfId="5" applyFont="1" applyBorder="1"/>
    <xf numFmtId="1" fontId="29" fillId="0" borderId="0" xfId="0" applyNumberFormat="1" applyFont="1"/>
    <xf numFmtId="0" fontId="11" fillId="0" borderId="0" xfId="0" applyFont="1" applyAlignment="1">
      <alignment horizontal="right"/>
    </xf>
    <xf numFmtId="0" fontId="6" fillId="0" borderId="0" xfId="0" applyFont="1"/>
    <xf numFmtId="167" fontId="3" fillId="0" borderId="0" xfId="0" applyNumberFormat="1" applyFont="1"/>
    <xf numFmtId="0" fontId="12" fillId="0" borderId="0" xfId="0" applyFont="1" applyAlignment="1">
      <alignment vertical="center"/>
    </xf>
    <xf numFmtId="0" fontId="10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165" fontId="0" fillId="0" borderId="0" xfId="0" applyNumberFormat="1"/>
    <xf numFmtId="0" fontId="15" fillId="0" borderId="0" xfId="0" applyFont="1" applyAlignment="1">
      <alignment vertical="center"/>
    </xf>
    <xf numFmtId="0" fontId="17" fillId="0" borderId="0" xfId="0" applyFont="1" applyAlignment="1">
      <alignment vertical="center" wrapText="1"/>
    </xf>
    <xf numFmtId="4" fontId="16" fillId="0" borderId="0" xfId="0" applyNumberFormat="1" applyFont="1"/>
    <xf numFmtId="4" fontId="16" fillId="0" borderId="0" xfId="0" applyNumberFormat="1" applyFont="1" applyAlignment="1">
      <alignment vertical="center"/>
    </xf>
    <xf numFmtId="0" fontId="16" fillId="0" borderId="0" xfId="0" applyFont="1"/>
    <xf numFmtId="0" fontId="18" fillId="0" borderId="0" xfId="0" applyFont="1" applyAlignment="1">
      <alignment wrapText="1"/>
    </xf>
    <xf numFmtId="0" fontId="16" fillId="0" borderId="0" xfId="0" applyFont="1" applyAlignment="1">
      <alignment vertical="center"/>
    </xf>
    <xf numFmtId="4" fontId="0" fillId="0" borderId="0" xfId="0" applyNumberFormat="1"/>
    <xf numFmtId="164" fontId="3" fillId="0" borderId="4" xfId="0" applyNumberFormat="1" applyFont="1" applyBorder="1"/>
    <xf numFmtId="2" fontId="2" fillId="0" borderId="3" xfId="1" applyNumberFormat="1" applyBorder="1" applyAlignment="1">
      <alignment horizontal="right" vertical="top"/>
    </xf>
    <xf numFmtId="2" fontId="5" fillId="0" borderId="0" xfId="0" applyNumberFormat="1" applyFont="1"/>
    <xf numFmtId="0" fontId="23" fillId="0" borderId="0" xfId="0" applyFont="1" applyAlignment="1">
      <alignment horizontal="center"/>
    </xf>
    <xf numFmtId="49" fontId="0" fillId="0" borderId="0" xfId="0" applyNumberFormat="1" applyAlignment="1">
      <alignment horizontal="right"/>
    </xf>
    <xf numFmtId="0" fontId="3" fillId="3" borderId="0" xfId="0" applyFont="1" applyFill="1"/>
    <xf numFmtId="0" fontId="3" fillId="3" borderId="3" xfId="0" applyFont="1" applyFill="1" applyBorder="1"/>
    <xf numFmtId="0" fontId="3" fillId="0" borderId="23" xfId="0" applyFont="1" applyBorder="1"/>
    <xf numFmtId="165" fontId="3" fillId="0" borderId="23" xfId="0" applyNumberFormat="1" applyFont="1" applyBorder="1"/>
    <xf numFmtId="164" fontId="3" fillId="0" borderId="3" xfId="0" applyNumberFormat="1" applyFont="1" applyBorder="1" applyAlignment="1">
      <alignment horizontal="right"/>
    </xf>
    <xf numFmtId="2" fontId="3" fillId="0" borderId="4" xfId="5" applyNumberFormat="1" applyFont="1" applyBorder="1"/>
    <xf numFmtId="2" fontId="3" fillId="0" borderId="0" xfId="5" applyNumberFormat="1" applyFont="1" applyBorder="1"/>
    <xf numFmtId="2" fontId="3" fillId="0" borderId="3" xfId="5" applyNumberFormat="1" applyFont="1" applyBorder="1"/>
    <xf numFmtId="2" fontId="3" fillId="0" borderId="4" xfId="5" applyNumberFormat="1" applyFont="1" applyFill="1" applyBorder="1"/>
    <xf numFmtId="2" fontId="3" fillId="0" borderId="0" xfId="5" applyNumberFormat="1" applyFont="1" applyFill="1" applyBorder="1"/>
    <xf numFmtId="2" fontId="3" fillId="0" borderId="3" xfId="5" applyNumberFormat="1" applyFont="1" applyFill="1" applyBorder="1"/>
    <xf numFmtId="2" fontId="0" fillId="0" borderId="0" xfId="5" applyNumberFormat="1" applyFont="1" applyBorder="1"/>
    <xf numFmtId="2" fontId="0" fillId="0" borderId="3" xfId="0" applyNumberFormat="1" applyBorder="1"/>
    <xf numFmtId="2" fontId="3" fillId="0" borderId="23" xfId="0" applyNumberFormat="1" applyFont="1" applyBorder="1"/>
    <xf numFmtId="1" fontId="3" fillId="0" borderId="33" xfId="0" applyNumberFormat="1" applyFont="1" applyBorder="1"/>
    <xf numFmtId="1" fontId="3" fillId="0" borderId="9" xfId="0" applyNumberFormat="1" applyFont="1" applyBorder="1"/>
    <xf numFmtId="0" fontId="0" fillId="0" borderId="0" xfId="0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26" fillId="0" borderId="13" xfId="4" applyBorder="1" applyAlignment="1">
      <alignment vertical="center"/>
    </xf>
    <xf numFmtId="0" fontId="26" fillId="0" borderId="14" xfId="4" applyBorder="1" applyAlignment="1">
      <alignment vertical="center"/>
    </xf>
    <xf numFmtId="0" fontId="26" fillId="0" borderId="15" xfId="4" applyBorder="1" applyAlignment="1">
      <alignment vertical="center"/>
    </xf>
    <xf numFmtId="0" fontId="0" fillId="0" borderId="18" xfId="0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23" fillId="0" borderId="13" xfId="0" applyFont="1" applyBorder="1" applyAlignment="1">
      <alignment vertical="center" wrapText="1"/>
    </xf>
    <xf numFmtId="0" fontId="23" fillId="0" borderId="14" xfId="0" applyFont="1" applyBorder="1" applyAlignment="1">
      <alignment vertical="center" wrapText="1"/>
    </xf>
    <xf numFmtId="0" fontId="23" fillId="0" borderId="15" xfId="0" applyFont="1" applyBorder="1" applyAlignment="1">
      <alignment vertical="center" wrapText="1"/>
    </xf>
    <xf numFmtId="0" fontId="47" fillId="0" borderId="13" xfId="0" applyFont="1" applyBorder="1" applyAlignment="1">
      <alignment vertical="center" wrapText="1"/>
    </xf>
    <xf numFmtId="0" fontId="25" fillId="0" borderId="14" xfId="0" applyFont="1" applyBorder="1" applyAlignment="1">
      <alignment vertical="center" wrapText="1"/>
    </xf>
    <xf numFmtId="0" fontId="25" fillId="0" borderId="15" xfId="0" applyFont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18" xfId="4" applyFont="1" applyBorder="1" applyAlignment="1">
      <alignment vertical="center" wrapText="1"/>
    </xf>
    <xf numFmtId="0" fontId="31" fillId="0" borderId="19" xfId="4" applyFont="1" applyBorder="1" applyAlignment="1">
      <alignment vertical="center" wrapText="1"/>
    </xf>
    <xf numFmtId="0" fontId="31" fillId="0" borderId="20" xfId="4" applyFont="1" applyBorder="1" applyAlignment="1">
      <alignment vertical="center" wrapText="1"/>
    </xf>
    <xf numFmtId="0" fontId="31" fillId="0" borderId="21" xfId="4" applyFont="1" applyBorder="1" applyAlignment="1">
      <alignment vertical="center" wrapText="1"/>
    </xf>
    <xf numFmtId="0" fontId="31" fillId="0" borderId="22" xfId="4" applyFont="1" applyBorder="1" applyAlignment="1">
      <alignment vertical="center" wrapText="1"/>
    </xf>
    <xf numFmtId="0" fontId="31" fillId="0" borderId="17" xfId="4" applyFont="1" applyBorder="1" applyAlignment="1">
      <alignment vertical="center" wrapText="1"/>
    </xf>
    <xf numFmtId="0" fontId="2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Fill="1" applyBorder="1"/>
  </cellXfs>
  <cellStyles count="48">
    <cellStyle name="20% - Accent1" xfId="23" builtinId="30" customBuiltin="1"/>
    <cellStyle name="20% - Accent2" xfId="26" builtinId="34" customBuiltin="1"/>
    <cellStyle name="20% - Accent3" xfId="29" builtinId="38" customBuiltin="1"/>
    <cellStyle name="20% - Accent4" xfId="32" builtinId="42" customBuiltin="1"/>
    <cellStyle name="20% - Accent5" xfId="35" builtinId="46" customBuiltin="1"/>
    <cellStyle name="20% - Accent6" xfId="38" builtinId="50" customBuiltin="1"/>
    <cellStyle name="40% - Accent1" xfId="24" builtinId="31" customBuiltin="1"/>
    <cellStyle name="40% - Accent2" xfId="27" builtinId="35" customBuiltin="1"/>
    <cellStyle name="40% - Accent3" xfId="30" builtinId="39" customBuiltin="1"/>
    <cellStyle name="40% - Accent4" xfId="33" builtinId="43" customBuiltin="1"/>
    <cellStyle name="40% - Accent5" xfId="36" builtinId="47" customBuiltin="1"/>
    <cellStyle name="40% - Accent6" xfId="39" builtinId="51" customBuiltin="1"/>
    <cellStyle name="60% - Accent1 2" xfId="42" xr:uid="{00000000-0005-0000-0000-00000C000000}"/>
    <cellStyle name="60% - Accent2 2" xfId="43" xr:uid="{00000000-0005-0000-0000-00000D000000}"/>
    <cellStyle name="60% - Accent3 2" xfId="44" xr:uid="{00000000-0005-0000-0000-00000E000000}"/>
    <cellStyle name="60% - Accent4 2" xfId="45" xr:uid="{00000000-0005-0000-0000-00000F000000}"/>
    <cellStyle name="60% - Accent5 2" xfId="46" xr:uid="{00000000-0005-0000-0000-000010000000}"/>
    <cellStyle name="60% - Accent6 2" xfId="47" xr:uid="{00000000-0005-0000-0000-000011000000}"/>
    <cellStyle name="Accent1" xfId="22" builtinId="29" customBuiltin="1"/>
    <cellStyle name="Accent2" xfId="25" builtinId="33" customBuiltin="1"/>
    <cellStyle name="Accent3" xfId="28" builtinId="37" customBuiltin="1"/>
    <cellStyle name="Accent4" xfId="31" builtinId="41" customBuiltin="1"/>
    <cellStyle name="Accent5" xfId="34" builtinId="45" customBuiltin="1"/>
    <cellStyle name="Accent6" xfId="37" builtinId="49" customBuiltin="1"/>
    <cellStyle name="Bad" xfId="12" builtinId="27" customBuiltin="1"/>
    <cellStyle name="Calculation" xfId="15" builtinId="22" customBuiltin="1"/>
    <cellStyle name="Check Cell" xfId="17" builtinId="23" customBuiltin="1"/>
    <cellStyle name="Data" xfId="1" xr:uid="{00000000-0005-0000-0000-00001B000000}"/>
    <cellStyle name="Explanatory Text" xfId="20" builtinId="53" customBuiltin="1"/>
    <cellStyle name="Good" xfId="11" builtinId="26" customBuiltin="1"/>
    <cellStyle name="Heading 1" xfId="7" builtinId="16" customBuiltin="1"/>
    <cellStyle name="Heading 2" xfId="8" builtinId="17" customBuiltin="1"/>
    <cellStyle name="Heading 3" xfId="9" builtinId="18" customBuiltin="1"/>
    <cellStyle name="Heading 4" xfId="10" builtinId="19" customBuiltin="1"/>
    <cellStyle name="Hyperlink" xfId="4" builtinId="8"/>
    <cellStyle name="Input" xfId="13" builtinId="20" customBuiltin="1"/>
    <cellStyle name="Linked Cell" xfId="16" builtinId="24" customBuiltin="1"/>
    <cellStyle name="Neutral 2" xfId="41" xr:uid="{00000000-0005-0000-0000-000025000000}"/>
    <cellStyle name="Normal" xfId="0" builtinId="0"/>
    <cellStyle name="Normal 2" xfId="2" xr:uid="{00000000-0005-0000-0000-000027000000}"/>
    <cellStyle name="Normal 3" xfId="3" xr:uid="{00000000-0005-0000-0000-000028000000}"/>
    <cellStyle name="Normal 4" xfId="40" xr:uid="{00000000-0005-0000-0000-000029000000}"/>
    <cellStyle name="Note" xfId="19" builtinId="10" customBuiltin="1"/>
    <cellStyle name="Output" xfId="14" builtinId="21" customBuiltin="1"/>
    <cellStyle name="Percent" xfId="5" builtinId="5"/>
    <cellStyle name="Title" xfId="6" builtinId="15" customBuiltin="1"/>
    <cellStyle name="Total" xfId="21" builtinId="25" customBuiltin="1"/>
    <cellStyle name="Warning Text" xfId="18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ym.anderson@adelaide.edu.au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5"/>
  <sheetViews>
    <sheetView workbookViewId="0">
      <selection activeCell="I1" sqref="I1"/>
    </sheetView>
  </sheetViews>
  <sheetFormatPr defaultColWidth="8.81640625" defaultRowHeight="14.5"/>
  <cols>
    <col min="4" max="4" width="13.81640625" customWidth="1"/>
    <col min="6" max="6" width="8.81640625" customWidth="1"/>
  </cols>
  <sheetData>
    <row r="1" spans="2:10" ht="15" thickBot="1"/>
    <row r="2" spans="2:10" ht="26.25" customHeight="1" thickBot="1">
      <c r="B2" s="126" t="s">
        <v>145</v>
      </c>
      <c r="C2" s="127"/>
      <c r="D2" s="127"/>
      <c r="E2" s="127"/>
      <c r="F2" s="127"/>
      <c r="G2" s="127"/>
      <c r="H2" s="127"/>
      <c r="I2" s="127"/>
      <c r="J2" s="128"/>
    </row>
    <row r="3" spans="2:10" ht="15" thickBot="1">
      <c r="B3" s="53"/>
      <c r="C3" s="54"/>
      <c r="D3" s="54"/>
      <c r="E3" s="54"/>
      <c r="F3" s="54"/>
      <c r="G3" s="54"/>
      <c r="H3" s="54"/>
      <c r="I3" s="54"/>
      <c r="J3" s="54"/>
    </row>
    <row r="4" spans="2:10" ht="15" thickBot="1">
      <c r="B4" s="117" t="s">
        <v>34</v>
      </c>
      <c r="C4" s="118"/>
      <c r="D4" s="118"/>
      <c r="E4" s="118"/>
      <c r="F4" s="118"/>
      <c r="G4" s="118"/>
      <c r="H4" s="118"/>
      <c r="I4" s="118"/>
      <c r="J4" s="119"/>
    </row>
    <row r="5" spans="2:10" ht="30" customHeight="1" thickBot="1">
      <c r="B5" s="129" t="s">
        <v>157</v>
      </c>
      <c r="C5" s="130"/>
      <c r="D5" s="130"/>
      <c r="E5" s="130"/>
      <c r="F5" s="130"/>
      <c r="G5" s="130"/>
      <c r="H5" s="130"/>
      <c r="I5" s="130"/>
      <c r="J5" s="131"/>
    </row>
    <row r="6" spans="2:10" ht="15" thickBot="1">
      <c r="B6" s="55" t="s">
        <v>24</v>
      </c>
      <c r="C6" s="54"/>
      <c r="D6" s="54"/>
      <c r="E6" s="54"/>
      <c r="F6" s="54"/>
      <c r="G6" s="54"/>
      <c r="H6" s="54"/>
      <c r="I6" s="54"/>
      <c r="J6" s="54"/>
    </row>
    <row r="7" spans="2:10">
      <c r="B7" s="132" t="s">
        <v>108</v>
      </c>
      <c r="C7" s="133"/>
      <c r="D7" s="133"/>
      <c r="E7" s="133"/>
      <c r="F7" s="133"/>
      <c r="G7" s="133"/>
      <c r="H7" s="133"/>
      <c r="I7" s="133"/>
      <c r="J7" s="134"/>
    </row>
    <row r="8" spans="2:10" ht="32.25" customHeight="1" thickBot="1">
      <c r="B8" s="135"/>
      <c r="C8" s="136"/>
      <c r="D8" s="136"/>
      <c r="E8" s="136"/>
      <c r="F8" s="136"/>
      <c r="G8" s="136"/>
      <c r="H8" s="136"/>
      <c r="I8" s="136"/>
      <c r="J8" s="137"/>
    </row>
    <row r="9" spans="2:10" ht="15" thickBot="1">
      <c r="B9" s="56"/>
      <c r="C9" s="54"/>
      <c r="D9" s="54"/>
      <c r="E9" s="54"/>
      <c r="F9" s="54"/>
      <c r="G9" s="54"/>
      <c r="H9" s="54"/>
      <c r="I9" s="54"/>
      <c r="J9" s="54"/>
    </row>
    <row r="10" spans="2:10" ht="15" thickBot="1">
      <c r="B10" s="56"/>
      <c r="C10" s="57"/>
      <c r="D10" s="57"/>
      <c r="E10" s="57"/>
      <c r="F10" s="57"/>
      <c r="G10" s="57"/>
      <c r="H10" s="57"/>
      <c r="I10" s="57"/>
      <c r="J10" s="57"/>
    </row>
    <row r="11" spans="2:10" ht="36.75" customHeight="1" thickBot="1">
      <c r="B11" s="129" t="s">
        <v>25</v>
      </c>
      <c r="C11" s="130"/>
      <c r="D11" s="130"/>
      <c r="E11" s="130"/>
      <c r="F11" s="130"/>
      <c r="G11" s="130"/>
      <c r="H11" s="130"/>
      <c r="I11" s="130"/>
      <c r="J11" s="131"/>
    </row>
    <row r="12" spans="2:10" ht="15" thickBot="1">
      <c r="B12" s="53"/>
      <c r="C12" s="54"/>
      <c r="D12" s="54"/>
      <c r="E12" s="54"/>
      <c r="F12" s="54"/>
      <c r="G12" s="54"/>
      <c r="H12" s="54"/>
      <c r="I12" s="54"/>
      <c r="J12" s="54"/>
    </row>
    <row r="13" spans="2:10" ht="15" thickBot="1">
      <c r="B13" s="53"/>
      <c r="C13" s="54"/>
      <c r="D13" s="54"/>
      <c r="E13" s="54"/>
      <c r="F13" s="54"/>
      <c r="G13" s="54"/>
      <c r="H13" s="54"/>
      <c r="I13" s="54"/>
      <c r="J13" s="54"/>
    </row>
    <row r="14" spans="2:10">
      <c r="B14" s="117" t="s">
        <v>109</v>
      </c>
      <c r="C14" s="118"/>
      <c r="D14" s="118"/>
      <c r="E14" s="118"/>
      <c r="F14" s="118"/>
      <c r="G14" s="118"/>
      <c r="H14" s="118"/>
      <c r="I14" s="118"/>
      <c r="J14" s="119"/>
    </row>
    <row r="15" spans="2:10" ht="57" customHeight="1" thickBot="1">
      <c r="B15" s="120"/>
      <c r="C15" s="121"/>
      <c r="D15" s="121"/>
      <c r="E15" s="121"/>
      <c r="F15" s="121"/>
      <c r="G15" s="121"/>
      <c r="H15" s="121"/>
      <c r="I15" s="121"/>
      <c r="J15" s="122"/>
    </row>
    <row r="16" spans="2:10" ht="15" thickBot="1">
      <c r="B16" s="53"/>
      <c r="C16" s="54"/>
      <c r="D16" s="54"/>
      <c r="E16" s="54"/>
      <c r="F16" s="54"/>
      <c r="G16" s="54"/>
      <c r="H16" s="54"/>
      <c r="I16" s="54"/>
      <c r="J16" s="54"/>
    </row>
    <row r="17" spans="2:10" ht="15" thickBot="1">
      <c r="B17" s="53"/>
      <c r="C17" s="54"/>
      <c r="D17" s="54"/>
      <c r="E17" s="54"/>
      <c r="F17" s="54"/>
      <c r="G17" s="54"/>
      <c r="H17" s="54"/>
      <c r="I17" s="54"/>
      <c r="J17" s="54"/>
    </row>
    <row r="18" spans="2:10" ht="15" thickBot="1">
      <c r="B18" s="123" t="s">
        <v>26</v>
      </c>
      <c r="C18" s="124"/>
      <c r="D18" s="124"/>
      <c r="E18" s="124"/>
      <c r="F18" s="124"/>
      <c r="G18" s="124"/>
      <c r="H18" s="124"/>
      <c r="I18" s="124"/>
      <c r="J18" s="125"/>
    </row>
    <row r="19" spans="2:10" ht="15" thickBot="1">
      <c r="B19" s="111" t="s">
        <v>27</v>
      </c>
      <c r="C19" s="113"/>
      <c r="D19" s="57"/>
      <c r="E19" s="57"/>
      <c r="F19" s="57"/>
      <c r="G19" s="57"/>
      <c r="H19" s="57"/>
      <c r="I19" s="57"/>
      <c r="J19" s="57"/>
    </row>
    <row r="20" spans="2:10" ht="15" thickBot="1">
      <c r="B20" s="111" t="s">
        <v>28</v>
      </c>
      <c r="C20" s="112"/>
      <c r="D20" s="112"/>
      <c r="E20" s="113"/>
      <c r="F20" s="57"/>
      <c r="G20" s="57"/>
      <c r="H20" s="57"/>
      <c r="I20" s="57"/>
      <c r="J20" s="57"/>
    </row>
    <row r="21" spans="2:10" ht="15" thickBot="1">
      <c r="B21" s="111" t="s">
        <v>29</v>
      </c>
      <c r="C21" s="113"/>
      <c r="D21" s="57"/>
      <c r="E21" s="57"/>
      <c r="F21" s="57"/>
      <c r="G21" s="57"/>
      <c r="H21" s="57"/>
      <c r="I21" s="57"/>
      <c r="J21" s="57"/>
    </row>
    <row r="22" spans="2:10" ht="15" thickBot="1">
      <c r="B22" s="111" t="s">
        <v>30</v>
      </c>
      <c r="C22" s="113"/>
      <c r="D22" s="57"/>
      <c r="E22" s="57"/>
      <c r="F22" s="57"/>
      <c r="G22" s="57"/>
      <c r="H22" s="57"/>
      <c r="I22" s="57"/>
      <c r="J22" s="57"/>
    </row>
    <row r="23" spans="2:10" ht="15" thickBot="1">
      <c r="B23" s="111" t="s">
        <v>31</v>
      </c>
      <c r="C23" s="112"/>
      <c r="D23" s="113"/>
      <c r="E23" s="57"/>
      <c r="F23" s="57"/>
      <c r="G23" s="57"/>
      <c r="H23" s="57"/>
      <c r="I23" s="57"/>
      <c r="J23" s="57"/>
    </row>
    <row r="24" spans="2:10" ht="15" thickBot="1">
      <c r="B24" s="111" t="s">
        <v>32</v>
      </c>
      <c r="C24" s="112"/>
      <c r="D24" s="113"/>
      <c r="E24" s="57"/>
      <c r="F24" s="57"/>
      <c r="G24" s="57"/>
      <c r="H24" s="57"/>
      <c r="I24" s="57"/>
      <c r="J24" s="57"/>
    </row>
    <row r="25" spans="2:10" ht="15" thickBot="1">
      <c r="B25" s="114" t="s">
        <v>33</v>
      </c>
      <c r="C25" s="115"/>
      <c r="D25" s="116"/>
      <c r="E25" s="57"/>
      <c r="F25" s="57"/>
      <c r="G25" s="57"/>
      <c r="H25" s="57"/>
      <c r="I25" s="57"/>
      <c r="J25" s="57"/>
    </row>
  </sheetData>
  <mergeCells count="14">
    <mergeCell ref="B2:J2"/>
    <mergeCell ref="B4:J4"/>
    <mergeCell ref="B5:J5"/>
    <mergeCell ref="B7:J8"/>
    <mergeCell ref="B11:J11"/>
    <mergeCell ref="B23:D23"/>
    <mergeCell ref="B24:D24"/>
    <mergeCell ref="B25:D25"/>
    <mergeCell ref="B14:J15"/>
    <mergeCell ref="B18:J18"/>
    <mergeCell ref="B19:C19"/>
    <mergeCell ref="B20:E20"/>
    <mergeCell ref="B21:C21"/>
    <mergeCell ref="B22:C22"/>
  </mergeCells>
  <hyperlinks>
    <hyperlink ref="B25" r:id="rId1" display="mailto:kym.anderson@adelaide.edu.au" xr:uid="{00000000-0004-0000-0000-000000000000}"/>
  </hyperlinks>
  <pageMargins left="0.7" right="0.7" top="0.75" bottom="0.75" header="0.3" footer="0.3"/>
  <pageSetup paperSize="9" orientation="portrait" horizontalDpi="0" verticalDpi="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S143"/>
  <sheetViews>
    <sheetView zoomScaleNormal="100" zoomScalePageLayoutView="70" workbookViewId="0">
      <pane xSplit="1" ySplit="2" topLeftCell="AD48" activePane="bottomRight" state="frozen"/>
      <selection activeCell="H33" sqref="H33"/>
      <selection pane="topRight" activeCell="H33" sqref="H33"/>
      <selection pane="bottomLeft" activeCell="H33" sqref="H33"/>
      <selection pane="bottomRight" activeCell="AS3" sqref="AS3:AS68"/>
    </sheetView>
  </sheetViews>
  <sheetFormatPr defaultColWidth="8.81640625" defaultRowHeight="14.5"/>
  <cols>
    <col min="1" max="8" width="8.81640625" style="4"/>
    <col min="9" max="9" width="12" style="4" bestFit="1" customWidth="1"/>
    <col min="10" max="10" width="10" style="4" bestFit="1" customWidth="1"/>
    <col min="11" max="11" width="9.453125" style="4" customWidth="1"/>
    <col min="12" max="20" width="8.81640625" style="4"/>
    <col min="21" max="21" width="15.81640625" style="4" bestFit="1" customWidth="1"/>
    <col min="22" max="22" width="12.81640625" style="4" bestFit="1" customWidth="1"/>
    <col min="23" max="33" width="8.81640625" style="4"/>
    <col min="34" max="34" width="12.81640625" customWidth="1"/>
    <col min="35" max="38" width="8.81640625" style="4"/>
    <col min="39" max="39" width="9.54296875" style="4" bestFit="1" customWidth="1"/>
    <col min="40" max="40" width="10" style="4" customWidth="1"/>
    <col min="41" max="41" width="11" style="4" customWidth="1"/>
    <col min="42" max="42" width="9.453125" style="4" customWidth="1"/>
    <col min="43" max="16384" width="8.81640625" style="4"/>
  </cols>
  <sheetData>
    <row r="1" spans="1:45" ht="13">
      <c r="A1" s="58" t="s">
        <v>42</v>
      </c>
      <c r="B1" s="139" t="s">
        <v>45</v>
      </c>
      <c r="C1" s="139"/>
      <c r="D1" s="139"/>
      <c r="E1" s="139"/>
      <c r="F1" s="139" t="s">
        <v>63</v>
      </c>
      <c r="G1" s="139"/>
      <c r="H1" s="139"/>
      <c r="I1" s="139"/>
      <c r="J1" s="139"/>
      <c r="K1" s="139"/>
      <c r="L1" s="139" t="s">
        <v>64</v>
      </c>
      <c r="M1" s="139"/>
      <c r="N1" s="139"/>
      <c r="O1" s="139"/>
      <c r="P1" s="139" t="s">
        <v>21</v>
      </c>
      <c r="Q1" s="139"/>
      <c r="R1" s="139"/>
      <c r="S1" s="139"/>
      <c r="T1" s="139"/>
      <c r="W1" s="139" t="s">
        <v>22</v>
      </c>
      <c r="X1" s="139"/>
      <c r="Y1" s="139"/>
      <c r="Z1" s="139" t="s">
        <v>23</v>
      </c>
      <c r="AA1" s="139"/>
      <c r="AB1" s="139"/>
      <c r="AC1" s="139"/>
      <c r="AD1" s="139" t="s">
        <v>11</v>
      </c>
      <c r="AE1" s="139"/>
      <c r="AF1" s="139"/>
      <c r="AG1" s="18"/>
      <c r="AH1" s="24" t="s">
        <v>117</v>
      </c>
      <c r="AI1" s="139" t="s">
        <v>110</v>
      </c>
      <c r="AJ1" s="139"/>
      <c r="AK1" s="139"/>
      <c r="AL1" s="139"/>
      <c r="AM1" s="139"/>
      <c r="AN1" s="139"/>
      <c r="AO1" s="139" t="s">
        <v>112</v>
      </c>
      <c r="AP1" s="139"/>
      <c r="AQ1" s="139"/>
      <c r="AR1" s="139"/>
      <c r="AS1" s="4" t="s">
        <v>69</v>
      </c>
    </row>
    <row r="2" spans="1:45" ht="12.5">
      <c r="A2" s="4" t="s">
        <v>15</v>
      </c>
      <c r="B2" s="4" t="s">
        <v>0</v>
      </c>
      <c r="C2" s="4" t="s">
        <v>1</v>
      </c>
      <c r="D2" s="4" t="s">
        <v>2</v>
      </c>
      <c r="E2" s="5" t="s">
        <v>3</v>
      </c>
      <c r="F2" s="4" t="s">
        <v>4</v>
      </c>
      <c r="G2" s="4" t="s">
        <v>1</v>
      </c>
      <c r="H2" s="4" t="s">
        <v>2</v>
      </c>
      <c r="I2" s="4" t="s">
        <v>3</v>
      </c>
      <c r="J2" s="4" t="s">
        <v>5</v>
      </c>
      <c r="K2" s="5" t="s">
        <v>19</v>
      </c>
      <c r="L2" s="4" t="s">
        <v>0</v>
      </c>
      <c r="M2" s="4" t="s">
        <v>6</v>
      </c>
      <c r="N2" s="4" t="s">
        <v>2</v>
      </c>
      <c r="O2" s="5" t="s">
        <v>3</v>
      </c>
      <c r="P2" s="4" t="s">
        <v>0</v>
      </c>
      <c r="Q2" s="4" t="s">
        <v>6</v>
      </c>
      <c r="R2" s="4" t="s">
        <v>2</v>
      </c>
      <c r="S2" s="4" t="s">
        <v>3</v>
      </c>
      <c r="T2" s="4" t="s">
        <v>17</v>
      </c>
      <c r="U2" s="8" t="s">
        <v>10</v>
      </c>
      <c r="V2" s="4" t="s">
        <v>43</v>
      </c>
      <c r="W2" s="8" t="s">
        <v>0</v>
      </c>
      <c r="X2" s="4" t="s">
        <v>1</v>
      </c>
      <c r="Y2" s="4" t="s">
        <v>2</v>
      </c>
      <c r="Z2" s="8" t="s">
        <v>0</v>
      </c>
      <c r="AA2" s="4" t="s">
        <v>1</v>
      </c>
      <c r="AB2" s="4" t="s">
        <v>2</v>
      </c>
      <c r="AC2" s="4" t="s">
        <v>3</v>
      </c>
      <c r="AD2" s="8" t="s">
        <v>0</v>
      </c>
      <c r="AE2" s="4" t="s">
        <v>1</v>
      </c>
      <c r="AF2" s="4" t="s">
        <v>2</v>
      </c>
      <c r="AG2" s="1"/>
      <c r="AH2" s="96"/>
      <c r="AI2" s="50" t="s">
        <v>4</v>
      </c>
      <c r="AJ2" s="50" t="s">
        <v>1</v>
      </c>
      <c r="AK2" s="50" t="s">
        <v>2</v>
      </c>
      <c r="AL2" s="50" t="s">
        <v>3</v>
      </c>
      <c r="AM2" s="50" t="s">
        <v>5</v>
      </c>
      <c r="AN2" s="51" t="s">
        <v>19</v>
      </c>
      <c r="AO2" s="50" t="s">
        <v>0</v>
      </c>
      <c r="AP2" s="50" t="s">
        <v>6</v>
      </c>
      <c r="AQ2" s="50" t="s">
        <v>2</v>
      </c>
      <c r="AR2" s="51" t="s">
        <v>3</v>
      </c>
      <c r="AS2" s="4" t="s">
        <v>69</v>
      </c>
    </row>
    <row r="3" spans="1:45" ht="12.5">
      <c r="A3" s="4">
        <v>1950</v>
      </c>
      <c r="B3" s="1">
        <v>0.25650000000000001</v>
      </c>
      <c r="C3" s="1">
        <v>0.26400000000000001</v>
      </c>
      <c r="D3" s="1">
        <v>1.2000000000000002</v>
      </c>
      <c r="E3" s="6">
        <f>SUM(B3:D3)</f>
        <v>1.7205000000000001</v>
      </c>
      <c r="K3" s="14"/>
      <c r="O3" s="5"/>
      <c r="U3" s="13">
        <v>4008.9</v>
      </c>
      <c r="V3" s="3">
        <v>4253.28643767617</v>
      </c>
      <c r="W3" s="99" t="str">
        <f t="shared" ref="W3:W34" si="0">IFERROR(F3/$I3,"")</f>
        <v/>
      </c>
      <c r="X3" s="100" t="str">
        <f t="shared" ref="X3:X34" si="1">IFERROR(G3/$I3,"")</f>
        <v/>
      </c>
      <c r="Y3" s="100" t="str">
        <f t="shared" ref="Y3:Y34" si="2">IFERROR(H3/$I3,"")</f>
        <v/>
      </c>
      <c r="Z3" s="99" t="str">
        <f t="shared" ref="Z3:Z50" si="3">IFERROR(F3/$J3,"")</f>
        <v/>
      </c>
      <c r="AA3" s="100" t="str">
        <f t="shared" ref="AA3:AA50" si="4">IFERROR(G3/$J3,"")</f>
        <v/>
      </c>
      <c r="AB3" s="100" t="str">
        <f t="shared" ref="AB3:AB50" si="5">IFERROR(H3/$J3,"")</f>
        <v/>
      </c>
      <c r="AC3" s="101" t="str">
        <f t="shared" ref="AC3:AC50" si="6">IFERROR(I3/$J3,"")</f>
        <v/>
      </c>
      <c r="AD3" s="99">
        <f t="shared" ref="AD3:AD34" si="7">IFERROR(B3/$E3,"")</f>
        <v>0.14908456843940715</v>
      </c>
      <c r="AE3" s="100">
        <f t="shared" ref="AE3:AE34" si="8">IFERROR(C3/$E3,"")</f>
        <v>0.15344376634699214</v>
      </c>
      <c r="AF3" s="100">
        <f t="shared" ref="AF3:AF34" si="9">IFERROR(D3/$E3,"")</f>
        <v>0.69747166521360071</v>
      </c>
      <c r="AH3" s="96"/>
      <c r="AI3" s="3" t="str">
        <f t="shared" ref="AI3:AR18" si="10">IFERROR(F3/$AH3," ")</f>
        <v xml:space="preserve"> </v>
      </c>
      <c r="AJ3" s="3" t="str">
        <f t="shared" si="10"/>
        <v xml:space="preserve"> </v>
      </c>
      <c r="AK3" s="3" t="str">
        <f t="shared" si="10"/>
        <v xml:space="preserve"> </v>
      </c>
      <c r="AL3" s="3" t="str">
        <f t="shared" si="10"/>
        <v xml:space="preserve"> </v>
      </c>
      <c r="AM3" s="3" t="str">
        <f t="shared" si="10"/>
        <v xml:space="preserve"> </v>
      </c>
      <c r="AN3" s="108" t="str">
        <f t="shared" si="10"/>
        <v xml:space="preserve"> </v>
      </c>
      <c r="AO3" s="1" t="str">
        <f t="shared" si="10"/>
        <v xml:space="preserve"> </v>
      </c>
      <c r="AP3" s="1" t="str">
        <f t="shared" si="10"/>
        <v xml:space="preserve"> </v>
      </c>
      <c r="AQ3" s="1" t="str">
        <f t="shared" si="10"/>
        <v xml:space="preserve"> </v>
      </c>
      <c r="AR3" s="6" t="str">
        <f t="shared" si="10"/>
        <v xml:space="preserve"> </v>
      </c>
      <c r="AS3" s="4" t="s">
        <v>42</v>
      </c>
    </row>
    <row r="4" spans="1:45" ht="12.5">
      <c r="A4" s="4">
        <v>1951</v>
      </c>
      <c r="B4" s="1">
        <v>0.32400000000000001</v>
      </c>
      <c r="C4" s="1">
        <v>0.3</v>
      </c>
      <c r="D4" s="1">
        <v>1.04</v>
      </c>
      <c r="E4" s="6">
        <f t="shared" ref="E4:E67" si="11">SUM(B4:D4)</f>
        <v>1.6640000000000001</v>
      </c>
      <c r="K4" s="14"/>
      <c r="O4" s="5"/>
      <c r="U4" s="13">
        <v>4047.3</v>
      </c>
      <c r="V4" s="3">
        <v>4571.1956118894077</v>
      </c>
      <c r="W4" s="99" t="str">
        <f t="shared" si="0"/>
        <v/>
      </c>
      <c r="X4" s="100" t="str">
        <f t="shared" si="1"/>
        <v/>
      </c>
      <c r="Y4" s="100" t="str">
        <f t="shared" si="2"/>
        <v/>
      </c>
      <c r="Z4" s="99" t="str">
        <f t="shared" si="3"/>
        <v/>
      </c>
      <c r="AA4" s="100" t="str">
        <f t="shared" si="4"/>
        <v/>
      </c>
      <c r="AB4" s="100" t="str">
        <f t="shared" si="5"/>
        <v/>
      </c>
      <c r="AC4" s="101" t="str">
        <f t="shared" si="6"/>
        <v/>
      </c>
      <c r="AD4" s="99">
        <f t="shared" si="7"/>
        <v>0.19471153846153846</v>
      </c>
      <c r="AE4" s="100">
        <f t="shared" si="8"/>
        <v>0.18028846153846151</v>
      </c>
      <c r="AF4" s="100">
        <f t="shared" si="9"/>
        <v>0.625</v>
      </c>
      <c r="AH4" s="97"/>
      <c r="AI4" s="3" t="str">
        <f t="shared" si="10"/>
        <v xml:space="preserve"> </v>
      </c>
      <c r="AJ4" s="3" t="str">
        <f t="shared" si="10"/>
        <v xml:space="preserve"> </v>
      </c>
      <c r="AK4" s="3" t="str">
        <f t="shared" si="10"/>
        <v xml:space="preserve"> </v>
      </c>
      <c r="AL4" s="3" t="str">
        <f t="shared" si="10"/>
        <v xml:space="preserve"> </v>
      </c>
      <c r="AM4" s="3" t="str">
        <f t="shared" si="10"/>
        <v xml:space="preserve"> </v>
      </c>
      <c r="AN4" s="14" t="str">
        <f t="shared" si="10"/>
        <v xml:space="preserve"> </v>
      </c>
      <c r="AO4" s="1" t="str">
        <f t="shared" si="10"/>
        <v xml:space="preserve"> </v>
      </c>
      <c r="AP4" s="1" t="str">
        <f t="shared" si="10"/>
        <v xml:space="preserve"> </v>
      </c>
      <c r="AQ4" s="1" t="str">
        <f t="shared" si="10"/>
        <v xml:space="preserve"> </v>
      </c>
      <c r="AR4" s="6" t="str">
        <f t="shared" si="10"/>
        <v xml:space="preserve"> </v>
      </c>
      <c r="AS4" s="4" t="s">
        <v>42</v>
      </c>
    </row>
    <row r="5" spans="1:45" ht="12.5">
      <c r="A5" s="4">
        <v>1952</v>
      </c>
      <c r="B5" s="1">
        <v>0.32400000000000001</v>
      </c>
      <c r="C5" s="1">
        <v>0.39599999999999996</v>
      </c>
      <c r="D5" s="1">
        <v>0.96</v>
      </c>
      <c r="E5" s="6">
        <f t="shared" si="11"/>
        <v>1.68</v>
      </c>
      <c r="K5" s="14"/>
      <c r="O5" s="5"/>
      <c r="U5" s="13">
        <v>4090.5</v>
      </c>
      <c r="V5" s="3">
        <v>4674.4896711893407</v>
      </c>
      <c r="W5" s="99" t="str">
        <f t="shared" si="0"/>
        <v/>
      </c>
      <c r="X5" s="100" t="str">
        <f t="shared" si="1"/>
        <v/>
      </c>
      <c r="Y5" s="100" t="str">
        <f t="shared" si="2"/>
        <v/>
      </c>
      <c r="Z5" s="99" t="str">
        <f t="shared" si="3"/>
        <v/>
      </c>
      <c r="AA5" s="100" t="str">
        <f t="shared" si="4"/>
        <v/>
      </c>
      <c r="AB5" s="100" t="str">
        <f t="shared" si="5"/>
        <v/>
      </c>
      <c r="AC5" s="101" t="str">
        <f t="shared" si="6"/>
        <v/>
      </c>
      <c r="AD5" s="99">
        <f t="shared" si="7"/>
        <v>0.19285714285714287</v>
      </c>
      <c r="AE5" s="100">
        <f t="shared" si="8"/>
        <v>0.23571428571428571</v>
      </c>
      <c r="AF5" s="100">
        <f t="shared" si="9"/>
        <v>0.5714285714285714</v>
      </c>
      <c r="AH5" s="97"/>
      <c r="AI5" s="3" t="str">
        <f t="shared" si="10"/>
        <v xml:space="preserve"> </v>
      </c>
      <c r="AJ5" s="3" t="str">
        <f t="shared" si="10"/>
        <v xml:space="preserve"> </v>
      </c>
      <c r="AK5" s="3" t="str">
        <f t="shared" si="10"/>
        <v xml:space="preserve"> </v>
      </c>
      <c r="AL5" s="3" t="str">
        <f t="shared" si="10"/>
        <v xml:space="preserve"> </v>
      </c>
      <c r="AM5" s="3" t="str">
        <f t="shared" si="10"/>
        <v xml:space="preserve"> </v>
      </c>
      <c r="AN5" s="14" t="str">
        <f t="shared" si="10"/>
        <v xml:space="preserve"> </v>
      </c>
      <c r="AO5" s="1" t="str">
        <f t="shared" si="10"/>
        <v xml:space="preserve"> </v>
      </c>
      <c r="AP5" s="1" t="str">
        <f t="shared" si="10"/>
        <v xml:space="preserve"> </v>
      </c>
      <c r="AQ5" s="1" t="str">
        <f t="shared" si="10"/>
        <v xml:space="preserve"> </v>
      </c>
      <c r="AR5" s="6" t="str">
        <f t="shared" si="10"/>
        <v xml:space="preserve"> </v>
      </c>
      <c r="AS5" s="4" t="s">
        <v>42</v>
      </c>
    </row>
    <row r="6" spans="1:45" ht="12.5">
      <c r="A6" s="4">
        <v>1953</v>
      </c>
      <c r="B6" s="1">
        <v>0.30599999999999999</v>
      </c>
      <c r="C6" s="1">
        <v>0.432</v>
      </c>
      <c r="D6" s="1">
        <v>0.96</v>
      </c>
      <c r="E6" s="6">
        <f>SUM(B6:D6)</f>
        <v>1.698</v>
      </c>
      <c r="K6" s="14"/>
      <c r="O6" s="5"/>
      <c r="U6" s="13">
        <v>4139.3999999999996</v>
      </c>
      <c r="V6" s="3">
        <v>4651.6403343479742</v>
      </c>
      <c r="W6" s="99" t="str">
        <f t="shared" si="0"/>
        <v/>
      </c>
      <c r="X6" s="100" t="str">
        <f t="shared" si="1"/>
        <v/>
      </c>
      <c r="Y6" s="100" t="str">
        <f t="shared" si="2"/>
        <v/>
      </c>
      <c r="Z6" s="99" t="str">
        <f t="shared" si="3"/>
        <v/>
      </c>
      <c r="AA6" s="100" t="str">
        <f t="shared" si="4"/>
        <v/>
      </c>
      <c r="AB6" s="100" t="str">
        <f t="shared" si="5"/>
        <v/>
      </c>
      <c r="AC6" s="101" t="str">
        <f t="shared" si="6"/>
        <v/>
      </c>
      <c r="AD6" s="99">
        <f t="shared" si="7"/>
        <v>0.18021201413427562</v>
      </c>
      <c r="AE6" s="100">
        <f t="shared" si="8"/>
        <v>0.25441696113074208</v>
      </c>
      <c r="AF6" s="100">
        <f t="shared" si="9"/>
        <v>0.56537102473498235</v>
      </c>
      <c r="AH6" s="97"/>
      <c r="AI6" s="3" t="str">
        <f t="shared" si="10"/>
        <v xml:space="preserve"> </v>
      </c>
      <c r="AJ6" s="3" t="str">
        <f t="shared" si="10"/>
        <v xml:space="preserve"> </v>
      </c>
      <c r="AK6" s="3" t="str">
        <f t="shared" si="10"/>
        <v xml:space="preserve"> </v>
      </c>
      <c r="AL6" s="3" t="str">
        <f t="shared" si="10"/>
        <v xml:space="preserve"> </v>
      </c>
      <c r="AM6" s="3" t="str">
        <f t="shared" si="10"/>
        <v xml:space="preserve"> </v>
      </c>
      <c r="AN6" s="14" t="str">
        <f t="shared" si="10"/>
        <v xml:space="preserve"> </v>
      </c>
      <c r="AO6" s="1" t="str">
        <f t="shared" si="10"/>
        <v xml:space="preserve"> </v>
      </c>
      <c r="AP6" s="1" t="str">
        <f t="shared" si="10"/>
        <v xml:space="preserve"> </v>
      </c>
      <c r="AQ6" s="1" t="str">
        <f t="shared" si="10"/>
        <v xml:space="preserve"> </v>
      </c>
      <c r="AR6" s="6" t="str">
        <f t="shared" si="10"/>
        <v xml:space="preserve"> </v>
      </c>
      <c r="AS6" s="4" t="s">
        <v>42</v>
      </c>
    </row>
    <row r="7" spans="1:45" ht="12.5">
      <c r="A7" s="4">
        <v>1954</v>
      </c>
      <c r="B7" s="1">
        <v>0.30149999999999999</v>
      </c>
      <c r="C7" s="1">
        <v>0.40799999999999997</v>
      </c>
      <c r="D7" s="1">
        <v>1.1199999999999999</v>
      </c>
      <c r="E7" s="6">
        <f t="shared" si="11"/>
        <v>1.8294999999999999</v>
      </c>
      <c r="K7" s="14"/>
      <c r="O7" s="5"/>
      <c r="U7" s="13">
        <v>4186.8999999999996</v>
      </c>
      <c r="V7" s="3">
        <v>5001.5524612481795</v>
      </c>
      <c r="W7" s="99" t="str">
        <f t="shared" si="0"/>
        <v/>
      </c>
      <c r="X7" s="100" t="str">
        <f t="shared" si="1"/>
        <v/>
      </c>
      <c r="Y7" s="100" t="str">
        <f t="shared" si="2"/>
        <v/>
      </c>
      <c r="Z7" s="99" t="str">
        <f t="shared" si="3"/>
        <v/>
      </c>
      <c r="AA7" s="100" t="str">
        <f t="shared" si="4"/>
        <v/>
      </c>
      <c r="AB7" s="100" t="str">
        <f t="shared" si="5"/>
        <v/>
      </c>
      <c r="AC7" s="101" t="str">
        <f t="shared" si="6"/>
        <v/>
      </c>
      <c r="AD7" s="99">
        <f t="shared" si="7"/>
        <v>0.16479912544411041</v>
      </c>
      <c r="AE7" s="100">
        <f t="shared" si="8"/>
        <v>0.22301175184476632</v>
      </c>
      <c r="AF7" s="100">
        <f t="shared" si="9"/>
        <v>0.61218912271112325</v>
      </c>
      <c r="AH7" s="97"/>
      <c r="AI7" s="3" t="str">
        <f t="shared" si="10"/>
        <v xml:space="preserve"> </v>
      </c>
      <c r="AJ7" s="3" t="str">
        <f t="shared" si="10"/>
        <v xml:space="preserve"> </v>
      </c>
      <c r="AK7" s="3" t="str">
        <f t="shared" si="10"/>
        <v xml:space="preserve"> </v>
      </c>
      <c r="AL7" s="3" t="str">
        <f t="shared" si="10"/>
        <v xml:space="preserve"> </v>
      </c>
      <c r="AM7" s="3" t="str">
        <f t="shared" si="10"/>
        <v xml:space="preserve"> </v>
      </c>
      <c r="AN7" s="14" t="str">
        <f t="shared" si="10"/>
        <v xml:space="preserve"> </v>
      </c>
      <c r="AO7" s="1" t="str">
        <f t="shared" si="10"/>
        <v xml:space="preserve"> </v>
      </c>
      <c r="AP7" s="1" t="str">
        <f t="shared" si="10"/>
        <v xml:space="preserve"> </v>
      </c>
      <c r="AQ7" s="1" t="str">
        <f t="shared" si="10"/>
        <v xml:space="preserve"> </v>
      </c>
      <c r="AR7" s="6" t="str">
        <f t="shared" si="10"/>
        <v xml:space="preserve"> </v>
      </c>
      <c r="AS7" s="4" t="s">
        <v>42</v>
      </c>
    </row>
    <row r="8" spans="1:45" ht="12.5">
      <c r="A8" s="4">
        <v>1955</v>
      </c>
      <c r="B8" s="1">
        <v>0.30599999999999999</v>
      </c>
      <c r="C8" s="1">
        <v>0.40799999999999997</v>
      </c>
      <c r="D8" s="1">
        <v>1.2800000000000002</v>
      </c>
      <c r="E8" s="6">
        <f t="shared" si="11"/>
        <v>1.9940000000000002</v>
      </c>
      <c r="K8" s="14"/>
      <c r="O8" s="5"/>
      <c r="T8" s="2"/>
      <c r="U8" s="13">
        <v>4234.8999999999996</v>
      </c>
      <c r="V8" s="3">
        <v>5196.8169260195045</v>
      </c>
      <c r="W8" s="99" t="str">
        <f t="shared" si="0"/>
        <v/>
      </c>
      <c r="X8" s="100" t="str">
        <f t="shared" si="1"/>
        <v/>
      </c>
      <c r="Y8" s="100" t="str">
        <f t="shared" si="2"/>
        <v/>
      </c>
      <c r="Z8" s="99" t="str">
        <f t="shared" si="3"/>
        <v/>
      </c>
      <c r="AA8" s="100" t="str">
        <f t="shared" si="4"/>
        <v/>
      </c>
      <c r="AB8" s="100" t="str">
        <f t="shared" si="5"/>
        <v/>
      </c>
      <c r="AC8" s="101" t="str">
        <f t="shared" si="6"/>
        <v/>
      </c>
      <c r="AD8" s="99">
        <f t="shared" si="7"/>
        <v>0.15346038114343027</v>
      </c>
      <c r="AE8" s="100">
        <f t="shared" si="8"/>
        <v>0.20461384152457368</v>
      </c>
      <c r="AF8" s="100">
        <f t="shared" si="9"/>
        <v>0.64192577733199607</v>
      </c>
      <c r="AH8" s="97"/>
      <c r="AI8" s="3" t="str">
        <f>IFERROR(F8/$AH8," ")</f>
        <v xml:space="preserve"> </v>
      </c>
      <c r="AJ8" s="3" t="str">
        <f t="shared" si="10"/>
        <v xml:space="preserve"> </v>
      </c>
      <c r="AK8" s="3" t="str">
        <f t="shared" si="10"/>
        <v xml:space="preserve"> </v>
      </c>
      <c r="AL8" s="3" t="str">
        <f t="shared" si="10"/>
        <v xml:space="preserve"> </v>
      </c>
      <c r="AM8" s="3" t="str">
        <f t="shared" si="10"/>
        <v xml:space="preserve"> </v>
      </c>
      <c r="AN8" s="14" t="str">
        <f t="shared" si="10"/>
        <v xml:space="preserve"> </v>
      </c>
      <c r="AO8" s="1" t="str">
        <f>IFERROR(L8/$AH8," ")</f>
        <v xml:space="preserve"> </v>
      </c>
      <c r="AP8" s="1" t="str">
        <f t="shared" si="10"/>
        <v xml:space="preserve"> </v>
      </c>
      <c r="AQ8" s="1" t="str">
        <f t="shared" si="10"/>
        <v xml:space="preserve"> </v>
      </c>
      <c r="AR8" s="6" t="str">
        <f t="shared" si="10"/>
        <v xml:space="preserve"> </v>
      </c>
      <c r="AS8" s="4" t="s">
        <v>42</v>
      </c>
    </row>
    <row r="9" spans="1:45" ht="12.5">
      <c r="A9" s="4">
        <v>1956</v>
      </c>
      <c r="B9" s="1">
        <v>0.3105</v>
      </c>
      <c r="C9" s="1">
        <v>0.36</v>
      </c>
      <c r="D9" s="1">
        <v>1.2000000000000002</v>
      </c>
      <c r="E9" s="6">
        <f t="shared" si="11"/>
        <v>1.8705000000000003</v>
      </c>
      <c r="K9" s="14"/>
      <c r="O9" s="5"/>
      <c r="T9" s="2"/>
      <c r="U9" s="13">
        <v>4281.7</v>
      </c>
      <c r="V9" s="3">
        <v>5295.3266226031719</v>
      </c>
      <c r="W9" s="99" t="str">
        <f t="shared" si="0"/>
        <v/>
      </c>
      <c r="X9" s="100" t="str">
        <f t="shared" si="1"/>
        <v/>
      </c>
      <c r="Y9" s="100" t="str">
        <f t="shared" si="2"/>
        <v/>
      </c>
      <c r="Z9" s="99" t="str">
        <f t="shared" si="3"/>
        <v/>
      </c>
      <c r="AA9" s="100" t="str">
        <f t="shared" si="4"/>
        <v/>
      </c>
      <c r="AB9" s="100" t="str">
        <f t="shared" si="5"/>
        <v/>
      </c>
      <c r="AC9" s="101" t="str">
        <f t="shared" si="6"/>
        <v/>
      </c>
      <c r="AD9" s="99">
        <f t="shared" si="7"/>
        <v>0.16599839615076181</v>
      </c>
      <c r="AE9" s="100">
        <f t="shared" si="8"/>
        <v>0.19246190858059339</v>
      </c>
      <c r="AF9" s="100">
        <f t="shared" si="9"/>
        <v>0.64153969526864474</v>
      </c>
      <c r="AH9" s="97"/>
      <c r="AI9" s="3" t="str">
        <f t="shared" ref="AI9:AR43" si="12">IFERROR(F9/$AH9," ")</f>
        <v xml:space="preserve"> </v>
      </c>
      <c r="AJ9" s="3" t="str">
        <f t="shared" si="10"/>
        <v xml:space="preserve"> </v>
      </c>
      <c r="AK9" s="3" t="str">
        <f t="shared" si="10"/>
        <v xml:space="preserve"> </v>
      </c>
      <c r="AL9" s="3" t="str">
        <f t="shared" si="10"/>
        <v xml:space="preserve"> </v>
      </c>
      <c r="AM9" s="3" t="str">
        <f t="shared" si="10"/>
        <v xml:space="preserve"> </v>
      </c>
      <c r="AN9" s="14" t="str">
        <f t="shared" si="10"/>
        <v xml:space="preserve"> </v>
      </c>
      <c r="AO9" s="1" t="str">
        <f t="shared" si="10"/>
        <v xml:space="preserve"> </v>
      </c>
      <c r="AP9" s="1" t="str">
        <f t="shared" si="10"/>
        <v xml:space="preserve"> </v>
      </c>
      <c r="AQ9" s="1" t="str">
        <f t="shared" si="10"/>
        <v xml:space="preserve"> </v>
      </c>
      <c r="AR9" s="6" t="str">
        <f t="shared" si="10"/>
        <v xml:space="preserve"> </v>
      </c>
      <c r="AS9" s="4" t="s">
        <v>42</v>
      </c>
    </row>
    <row r="10" spans="1:45" ht="12.5">
      <c r="A10" s="4">
        <v>1957</v>
      </c>
      <c r="B10" s="1">
        <v>0.315</v>
      </c>
      <c r="C10" s="1">
        <v>0.312</v>
      </c>
      <c r="D10" s="1">
        <v>1.2000000000000002</v>
      </c>
      <c r="E10" s="6">
        <f t="shared" si="11"/>
        <v>1.8270000000000002</v>
      </c>
      <c r="K10" s="14"/>
      <c r="O10" s="5"/>
      <c r="T10" s="2"/>
      <c r="U10" s="13">
        <v>4324</v>
      </c>
      <c r="V10" s="3">
        <v>5490.0555041628122</v>
      </c>
      <c r="W10" s="99" t="str">
        <f t="shared" si="0"/>
        <v/>
      </c>
      <c r="X10" s="100" t="str">
        <f t="shared" si="1"/>
        <v/>
      </c>
      <c r="Y10" s="100" t="str">
        <f t="shared" si="2"/>
        <v/>
      </c>
      <c r="Z10" s="99" t="str">
        <f t="shared" si="3"/>
        <v/>
      </c>
      <c r="AA10" s="100" t="str">
        <f t="shared" si="4"/>
        <v/>
      </c>
      <c r="AB10" s="100" t="str">
        <f t="shared" si="5"/>
        <v/>
      </c>
      <c r="AC10" s="101" t="str">
        <f t="shared" si="6"/>
        <v/>
      </c>
      <c r="AD10" s="99">
        <f t="shared" si="7"/>
        <v>0.17241379310344826</v>
      </c>
      <c r="AE10" s="100">
        <f t="shared" si="8"/>
        <v>0.17077175697865352</v>
      </c>
      <c r="AF10" s="100">
        <f t="shared" si="9"/>
        <v>0.65681444991789828</v>
      </c>
      <c r="AH10" s="97"/>
      <c r="AI10" s="3" t="str">
        <f t="shared" si="12"/>
        <v xml:space="preserve"> </v>
      </c>
      <c r="AJ10" s="3" t="str">
        <f t="shared" si="10"/>
        <v xml:space="preserve"> </v>
      </c>
      <c r="AK10" s="3" t="str">
        <f t="shared" si="10"/>
        <v xml:space="preserve"> </v>
      </c>
      <c r="AL10" s="3" t="str">
        <f t="shared" si="10"/>
        <v xml:space="preserve"> </v>
      </c>
      <c r="AM10" s="3" t="str">
        <f t="shared" si="10"/>
        <v xml:space="preserve"> </v>
      </c>
      <c r="AN10" s="14" t="str">
        <f t="shared" si="10"/>
        <v xml:space="preserve"> </v>
      </c>
      <c r="AO10" s="1" t="str">
        <f t="shared" si="10"/>
        <v xml:space="preserve"> </v>
      </c>
      <c r="AP10" s="1" t="str">
        <f t="shared" si="10"/>
        <v xml:space="preserve"> </v>
      </c>
      <c r="AQ10" s="1" t="str">
        <f t="shared" si="10"/>
        <v xml:space="preserve"> </v>
      </c>
      <c r="AR10" s="6" t="str">
        <f t="shared" si="10"/>
        <v xml:space="preserve"> </v>
      </c>
      <c r="AS10" s="4" t="s">
        <v>42</v>
      </c>
    </row>
    <row r="11" spans="1:45" ht="12.5">
      <c r="A11" s="4">
        <v>1958</v>
      </c>
      <c r="B11" s="1">
        <v>0.30599999999999999</v>
      </c>
      <c r="C11" s="1">
        <v>0.24</v>
      </c>
      <c r="D11" s="1">
        <v>1.2000000000000002</v>
      </c>
      <c r="E11" s="6">
        <f t="shared" si="11"/>
        <v>1.7460000000000002</v>
      </c>
      <c r="K11" s="14"/>
      <c r="O11" s="5"/>
      <c r="T11" s="2"/>
      <c r="U11" s="13">
        <v>4359.8</v>
      </c>
      <c r="V11" s="3">
        <v>5474.3336850314236</v>
      </c>
      <c r="W11" s="99" t="str">
        <f t="shared" si="0"/>
        <v/>
      </c>
      <c r="X11" s="100" t="str">
        <f t="shared" si="1"/>
        <v/>
      </c>
      <c r="Y11" s="100" t="str">
        <f t="shared" si="2"/>
        <v/>
      </c>
      <c r="Z11" s="99" t="str">
        <f t="shared" si="3"/>
        <v/>
      </c>
      <c r="AA11" s="100" t="str">
        <f t="shared" si="4"/>
        <v/>
      </c>
      <c r="AB11" s="100" t="str">
        <f t="shared" si="5"/>
        <v/>
      </c>
      <c r="AC11" s="101" t="str">
        <f t="shared" si="6"/>
        <v/>
      </c>
      <c r="AD11" s="99">
        <f t="shared" si="7"/>
        <v>0.17525773195876287</v>
      </c>
      <c r="AE11" s="100">
        <f t="shared" si="8"/>
        <v>0.1374570446735395</v>
      </c>
      <c r="AF11" s="100">
        <f t="shared" si="9"/>
        <v>0.6872852233676976</v>
      </c>
      <c r="AH11" s="97"/>
      <c r="AI11" s="3" t="str">
        <f t="shared" si="12"/>
        <v xml:space="preserve"> </v>
      </c>
      <c r="AJ11" s="3" t="str">
        <f t="shared" si="10"/>
        <v xml:space="preserve"> </v>
      </c>
      <c r="AK11" s="3" t="str">
        <f t="shared" si="10"/>
        <v xml:space="preserve"> </v>
      </c>
      <c r="AL11" s="3" t="str">
        <f t="shared" si="10"/>
        <v xml:space="preserve"> </v>
      </c>
      <c r="AM11" s="3" t="str">
        <f t="shared" si="10"/>
        <v xml:space="preserve"> </v>
      </c>
      <c r="AN11" s="14" t="str">
        <f t="shared" si="10"/>
        <v xml:space="preserve"> </v>
      </c>
      <c r="AO11" s="1" t="str">
        <f t="shared" si="10"/>
        <v xml:space="preserve"> </v>
      </c>
      <c r="AP11" s="1" t="str">
        <f t="shared" si="10"/>
        <v xml:space="preserve"> </v>
      </c>
      <c r="AQ11" s="1" t="str">
        <f t="shared" si="10"/>
        <v xml:space="preserve"> </v>
      </c>
      <c r="AR11" s="6" t="str">
        <f t="shared" si="10"/>
        <v xml:space="preserve"> </v>
      </c>
      <c r="AS11" s="4" t="s">
        <v>42</v>
      </c>
    </row>
    <row r="12" spans="1:45" ht="12.5">
      <c r="A12" s="4">
        <v>1959</v>
      </c>
      <c r="B12" s="1">
        <v>0.315</v>
      </c>
      <c r="C12" s="1">
        <v>0.252</v>
      </c>
      <c r="D12" s="1">
        <v>1.36</v>
      </c>
      <c r="E12" s="6">
        <f t="shared" si="11"/>
        <v>1.927</v>
      </c>
      <c r="K12" s="14"/>
      <c r="O12" s="5"/>
      <c r="T12" s="2"/>
      <c r="U12" s="13">
        <v>4394.7</v>
      </c>
      <c r="V12" s="3">
        <v>5753.5212870048017</v>
      </c>
      <c r="W12" s="99" t="str">
        <f t="shared" si="0"/>
        <v/>
      </c>
      <c r="X12" s="100" t="str">
        <f t="shared" si="1"/>
        <v/>
      </c>
      <c r="Y12" s="100" t="str">
        <f t="shared" si="2"/>
        <v/>
      </c>
      <c r="Z12" s="99" t="str">
        <f t="shared" si="3"/>
        <v/>
      </c>
      <c r="AA12" s="100" t="str">
        <f t="shared" si="4"/>
        <v/>
      </c>
      <c r="AB12" s="100" t="str">
        <f t="shared" si="5"/>
        <v/>
      </c>
      <c r="AC12" s="101" t="str">
        <f t="shared" si="6"/>
        <v/>
      </c>
      <c r="AD12" s="99">
        <f t="shared" si="7"/>
        <v>0.1634665282823041</v>
      </c>
      <c r="AE12" s="100">
        <f t="shared" si="8"/>
        <v>0.13077322262584329</v>
      </c>
      <c r="AF12" s="100">
        <f t="shared" si="9"/>
        <v>0.70576024909185264</v>
      </c>
      <c r="AH12" s="97"/>
      <c r="AI12" s="3" t="str">
        <f t="shared" si="12"/>
        <v xml:space="preserve"> </v>
      </c>
      <c r="AJ12" s="3" t="str">
        <f t="shared" si="10"/>
        <v xml:space="preserve"> </v>
      </c>
      <c r="AK12" s="3" t="str">
        <f t="shared" si="10"/>
        <v xml:space="preserve"> </v>
      </c>
      <c r="AL12" s="3" t="str">
        <f t="shared" si="10"/>
        <v xml:space="preserve"> </v>
      </c>
      <c r="AM12" s="3" t="str">
        <f t="shared" si="10"/>
        <v xml:space="preserve"> </v>
      </c>
      <c r="AN12" s="14" t="str">
        <f t="shared" si="10"/>
        <v xml:space="preserve"> </v>
      </c>
      <c r="AO12" s="1" t="str">
        <f t="shared" si="10"/>
        <v xml:space="preserve"> </v>
      </c>
      <c r="AP12" s="1" t="str">
        <f t="shared" si="10"/>
        <v xml:space="preserve"> </v>
      </c>
      <c r="AQ12" s="1" t="str">
        <f t="shared" si="10"/>
        <v xml:space="preserve"> </v>
      </c>
      <c r="AR12" s="6" t="str">
        <f t="shared" si="10"/>
        <v xml:space="preserve"> </v>
      </c>
      <c r="AS12" s="4" t="s">
        <v>42</v>
      </c>
    </row>
    <row r="13" spans="1:45" ht="12.5">
      <c r="A13" s="4">
        <v>1960</v>
      </c>
      <c r="B13" s="1">
        <v>0.33300000000000002</v>
      </c>
      <c r="C13" s="1">
        <v>0.3</v>
      </c>
      <c r="D13" s="1">
        <v>1.36</v>
      </c>
      <c r="E13" s="6">
        <f t="shared" si="11"/>
        <v>1.9930000000000001</v>
      </c>
      <c r="K13" s="14"/>
      <c r="O13" s="5"/>
      <c r="T13" s="2">
        <v>7.079717158894411</v>
      </c>
      <c r="U13" s="13">
        <v>4429.6000000000004</v>
      </c>
      <c r="V13" s="3">
        <v>6230.3594003973267</v>
      </c>
      <c r="W13" s="99" t="str">
        <f t="shared" si="0"/>
        <v/>
      </c>
      <c r="X13" s="100" t="str">
        <f t="shared" si="1"/>
        <v/>
      </c>
      <c r="Y13" s="100" t="str">
        <f t="shared" si="2"/>
        <v/>
      </c>
      <c r="Z13" s="99" t="str">
        <f t="shared" si="3"/>
        <v/>
      </c>
      <c r="AA13" s="100" t="str">
        <f t="shared" si="4"/>
        <v/>
      </c>
      <c r="AB13" s="100" t="str">
        <f t="shared" si="5"/>
        <v/>
      </c>
      <c r="AC13" s="101" t="str">
        <f t="shared" si="6"/>
        <v/>
      </c>
      <c r="AD13" s="99">
        <f t="shared" si="7"/>
        <v>0.16708479678876068</v>
      </c>
      <c r="AE13" s="100">
        <f t="shared" si="8"/>
        <v>0.15052684395383842</v>
      </c>
      <c r="AF13" s="100">
        <f t="shared" si="9"/>
        <v>0.68238835925740093</v>
      </c>
      <c r="AH13" s="97"/>
      <c r="AI13" s="3" t="str">
        <f t="shared" si="12"/>
        <v xml:space="preserve"> </v>
      </c>
      <c r="AJ13" s="3" t="str">
        <f t="shared" si="10"/>
        <v xml:space="preserve"> </v>
      </c>
      <c r="AK13" s="3" t="str">
        <f t="shared" si="10"/>
        <v xml:space="preserve"> </v>
      </c>
      <c r="AL13" s="3" t="str">
        <f t="shared" si="10"/>
        <v xml:space="preserve"> </v>
      </c>
      <c r="AM13" s="3" t="str">
        <f t="shared" si="10"/>
        <v xml:space="preserve"> </v>
      </c>
      <c r="AN13" s="14" t="str">
        <f t="shared" si="10"/>
        <v xml:space="preserve"> </v>
      </c>
      <c r="AO13" s="1" t="str">
        <f t="shared" si="10"/>
        <v xml:space="preserve"> </v>
      </c>
      <c r="AP13" s="1" t="str">
        <f t="shared" si="10"/>
        <v xml:space="preserve"> </v>
      </c>
      <c r="AQ13" s="1" t="str">
        <f t="shared" si="10"/>
        <v xml:space="preserve"> </v>
      </c>
      <c r="AR13" s="6" t="str">
        <f t="shared" si="10"/>
        <v xml:space="preserve"> </v>
      </c>
      <c r="AS13" s="4" t="s">
        <v>42</v>
      </c>
    </row>
    <row r="14" spans="1:45" ht="12.5">
      <c r="A14" s="4">
        <v>1961</v>
      </c>
      <c r="B14" s="1">
        <v>0.39872257491504742</v>
      </c>
      <c r="C14" s="1">
        <v>0.22384425258321478</v>
      </c>
      <c r="D14" s="1">
        <v>1.428135878371642</v>
      </c>
      <c r="E14" s="6">
        <f t="shared" si="11"/>
        <v>2.0507027058699041</v>
      </c>
      <c r="K14" s="14"/>
      <c r="O14" s="5"/>
      <c r="T14" s="2">
        <v>7.2075222322778236</v>
      </c>
      <c r="U14" s="13">
        <v>4461.0039999999999</v>
      </c>
      <c r="V14" s="3">
        <v>6657.9182623463239</v>
      </c>
      <c r="W14" s="99" t="str">
        <f t="shared" si="0"/>
        <v/>
      </c>
      <c r="X14" s="100" t="str">
        <f t="shared" si="1"/>
        <v/>
      </c>
      <c r="Y14" s="100" t="str">
        <f t="shared" si="2"/>
        <v/>
      </c>
      <c r="Z14" s="99" t="str">
        <f t="shared" si="3"/>
        <v/>
      </c>
      <c r="AA14" s="100" t="str">
        <f t="shared" si="4"/>
        <v/>
      </c>
      <c r="AB14" s="100" t="str">
        <f t="shared" si="5"/>
        <v/>
      </c>
      <c r="AC14" s="101" t="str">
        <f t="shared" si="6"/>
        <v/>
      </c>
      <c r="AD14" s="99">
        <f t="shared" si="7"/>
        <v>0.19443216892129184</v>
      </c>
      <c r="AE14" s="100">
        <f t="shared" si="8"/>
        <v>0.10915490185022235</v>
      </c>
      <c r="AF14" s="100">
        <f t="shared" si="9"/>
        <v>0.69641292922848586</v>
      </c>
      <c r="AH14" s="97"/>
      <c r="AI14" s="3" t="str">
        <f t="shared" si="12"/>
        <v xml:space="preserve"> </v>
      </c>
      <c r="AJ14" s="3" t="str">
        <f t="shared" si="10"/>
        <v xml:space="preserve"> </v>
      </c>
      <c r="AK14" s="3" t="str">
        <f t="shared" si="10"/>
        <v xml:space="preserve"> </v>
      </c>
      <c r="AL14" s="3" t="str">
        <f t="shared" si="10"/>
        <v xml:space="preserve"> </v>
      </c>
      <c r="AM14" s="3" t="str">
        <f t="shared" si="10"/>
        <v xml:space="preserve"> </v>
      </c>
      <c r="AN14" s="14" t="str">
        <f t="shared" si="10"/>
        <v xml:space="preserve"> </v>
      </c>
      <c r="AO14" s="1" t="str">
        <f t="shared" si="10"/>
        <v xml:space="preserve"> </v>
      </c>
      <c r="AP14" s="1" t="str">
        <f t="shared" si="10"/>
        <v xml:space="preserve"> </v>
      </c>
      <c r="AQ14" s="1" t="str">
        <f t="shared" si="10"/>
        <v xml:space="preserve"> </v>
      </c>
      <c r="AR14" s="6" t="str">
        <f t="shared" si="10"/>
        <v xml:space="preserve"> </v>
      </c>
      <c r="AS14" s="4" t="s">
        <v>42</v>
      </c>
    </row>
    <row r="15" spans="1:45" ht="12.5">
      <c r="A15" s="4">
        <v>1962</v>
      </c>
      <c r="B15" s="1">
        <v>0.43047707449502765</v>
      </c>
      <c r="C15" s="1">
        <v>0.26110904518472527</v>
      </c>
      <c r="D15" s="1">
        <v>1.4589819074851376</v>
      </c>
      <c r="E15" s="6">
        <f t="shared" si="11"/>
        <v>2.1505680271648906</v>
      </c>
      <c r="K15" s="14"/>
      <c r="O15" s="5"/>
      <c r="T15" s="2">
        <v>7.5289584034692263</v>
      </c>
      <c r="U15" s="13">
        <v>4491.4430000000002</v>
      </c>
      <c r="V15" s="3">
        <v>6818.9666439048651</v>
      </c>
      <c r="W15" s="99" t="str">
        <f t="shared" si="0"/>
        <v/>
      </c>
      <c r="X15" s="100" t="str">
        <f t="shared" si="1"/>
        <v/>
      </c>
      <c r="Y15" s="100" t="str">
        <f t="shared" si="2"/>
        <v/>
      </c>
      <c r="Z15" s="99" t="str">
        <f t="shared" si="3"/>
        <v/>
      </c>
      <c r="AA15" s="100" t="str">
        <f t="shared" si="4"/>
        <v/>
      </c>
      <c r="AB15" s="100" t="str">
        <f t="shared" si="5"/>
        <v/>
      </c>
      <c r="AC15" s="101" t="str">
        <f t="shared" si="6"/>
        <v/>
      </c>
      <c r="AD15" s="99">
        <f t="shared" si="7"/>
        <v>0.2001690107252867</v>
      </c>
      <c r="AE15" s="100">
        <f t="shared" si="8"/>
        <v>0.12141399011169492</v>
      </c>
      <c r="AF15" s="100">
        <f t="shared" si="9"/>
        <v>0.67841699916301834</v>
      </c>
      <c r="AH15" s="97"/>
      <c r="AI15" s="3" t="str">
        <f t="shared" si="12"/>
        <v xml:space="preserve"> </v>
      </c>
      <c r="AJ15" s="3" t="str">
        <f t="shared" si="10"/>
        <v xml:space="preserve"> </v>
      </c>
      <c r="AK15" s="3" t="str">
        <f t="shared" si="10"/>
        <v xml:space="preserve"> </v>
      </c>
      <c r="AL15" s="3" t="str">
        <f t="shared" si="10"/>
        <v xml:space="preserve"> </v>
      </c>
      <c r="AM15" s="3" t="str">
        <f t="shared" si="10"/>
        <v xml:space="preserve"> </v>
      </c>
      <c r="AN15" s="14" t="str">
        <f t="shared" si="10"/>
        <v xml:space="preserve"> </v>
      </c>
      <c r="AO15" s="1" t="str">
        <f t="shared" si="10"/>
        <v xml:space="preserve"> </v>
      </c>
      <c r="AP15" s="1" t="str">
        <f t="shared" si="10"/>
        <v xml:space="preserve"> </v>
      </c>
      <c r="AQ15" s="1" t="str">
        <f t="shared" si="10"/>
        <v xml:space="preserve"> </v>
      </c>
      <c r="AR15" s="6" t="str">
        <f t="shared" si="10"/>
        <v xml:space="preserve"> </v>
      </c>
      <c r="AS15" s="4" t="s">
        <v>42</v>
      </c>
    </row>
    <row r="16" spans="1:45" ht="12.5">
      <c r="A16" s="4">
        <v>1963</v>
      </c>
      <c r="B16" s="1">
        <v>0.45673414291818498</v>
      </c>
      <c r="C16" s="1">
        <v>0.29973178128915973</v>
      </c>
      <c r="D16" s="1">
        <v>1.4439379147955504</v>
      </c>
      <c r="E16" s="6">
        <f t="shared" si="11"/>
        <v>2.2004038390028953</v>
      </c>
      <c r="K16" s="14"/>
      <c r="O16" s="5"/>
      <c r="T16" s="2">
        <v>7.8952759549729103</v>
      </c>
      <c r="U16" s="13">
        <v>4523.3090000000002</v>
      </c>
      <c r="V16" s="3">
        <v>6993.9948829496279</v>
      </c>
      <c r="W16" s="99" t="str">
        <f t="shared" si="0"/>
        <v/>
      </c>
      <c r="X16" s="100" t="str">
        <f t="shared" si="1"/>
        <v/>
      </c>
      <c r="Y16" s="100" t="str">
        <f t="shared" si="2"/>
        <v/>
      </c>
      <c r="Z16" s="99" t="str">
        <f t="shared" si="3"/>
        <v/>
      </c>
      <c r="AA16" s="100" t="str">
        <f t="shared" si="4"/>
        <v/>
      </c>
      <c r="AB16" s="100" t="str">
        <f t="shared" si="5"/>
        <v/>
      </c>
      <c r="AC16" s="101" t="str">
        <f t="shared" si="6"/>
        <v/>
      </c>
      <c r="AD16" s="99">
        <f t="shared" si="7"/>
        <v>0.20756832669640876</v>
      </c>
      <c r="AE16" s="100">
        <f t="shared" si="8"/>
        <v>0.13621671439410962</v>
      </c>
      <c r="AF16" s="100">
        <f t="shared" si="9"/>
        <v>0.65621495890948156</v>
      </c>
      <c r="AH16" s="97"/>
      <c r="AI16" s="3" t="str">
        <f t="shared" si="12"/>
        <v xml:space="preserve"> </v>
      </c>
      <c r="AJ16" s="3" t="str">
        <f t="shared" si="10"/>
        <v xml:space="preserve"> </v>
      </c>
      <c r="AK16" s="3" t="str">
        <f t="shared" si="10"/>
        <v xml:space="preserve"> </v>
      </c>
      <c r="AL16" s="3" t="str">
        <f t="shared" si="10"/>
        <v xml:space="preserve"> </v>
      </c>
      <c r="AM16" s="3" t="str">
        <f t="shared" si="10"/>
        <v xml:space="preserve"> </v>
      </c>
      <c r="AN16" s="14" t="str">
        <f t="shared" si="10"/>
        <v xml:space="preserve"> </v>
      </c>
      <c r="AO16" s="1" t="str">
        <f t="shared" si="10"/>
        <v xml:space="preserve"> </v>
      </c>
      <c r="AP16" s="1" t="str">
        <f t="shared" si="10"/>
        <v xml:space="preserve"> </v>
      </c>
      <c r="AQ16" s="1" t="str">
        <f t="shared" si="10"/>
        <v xml:space="preserve"> </v>
      </c>
      <c r="AR16" s="6" t="str">
        <f t="shared" si="10"/>
        <v xml:space="preserve"> </v>
      </c>
      <c r="AS16" s="4" t="s">
        <v>42</v>
      </c>
    </row>
    <row r="17" spans="1:45" ht="12.5">
      <c r="A17" s="4">
        <v>1964</v>
      </c>
      <c r="B17" s="1">
        <v>0.49788425334334346</v>
      </c>
      <c r="C17" s="1">
        <v>0.35356997701087889</v>
      </c>
      <c r="D17" s="1">
        <v>1.3888575558291456</v>
      </c>
      <c r="E17" s="6">
        <f t="shared" si="11"/>
        <v>2.2403117861833679</v>
      </c>
      <c r="K17" s="14"/>
      <c r="O17" s="5"/>
      <c r="T17" s="2">
        <v>8.7129719596108561</v>
      </c>
      <c r="U17" s="13">
        <v>4548.5439999999999</v>
      </c>
      <c r="V17" s="3">
        <v>7306.7337591985479</v>
      </c>
      <c r="W17" s="99" t="str">
        <f t="shared" si="0"/>
        <v/>
      </c>
      <c r="X17" s="100" t="str">
        <f t="shared" si="1"/>
        <v/>
      </c>
      <c r="Y17" s="100" t="str">
        <f t="shared" si="2"/>
        <v/>
      </c>
      <c r="Z17" s="99" t="str">
        <f t="shared" si="3"/>
        <v/>
      </c>
      <c r="AA17" s="100" t="str">
        <f t="shared" si="4"/>
        <v/>
      </c>
      <c r="AB17" s="100" t="str">
        <f t="shared" si="5"/>
        <v/>
      </c>
      <c r="AC17" s="101" t="str">
        <f t="shared" si="6"/>
        <v/>
      </c>
      <c r="AD17" s="99">
        <f t="shared" si="7"/>
        <v>0.22223882247727103</v>
      </c>
      <c r="AE17" s="100">
        <f t="shared" si="8"/>
        <v>0.15782177248338569</v>
      </c>
      <c r="AF17" s="100">
        <f t="shared" si="9"/>
        <v>0.61993940503934331</v>
      </c>
      <c r="AH17" s="97"/>
      <c r="AI17" s="3" t="str">
        <f t="shared" si="12"/>
        <v xml:space="preserve"> </v>
      </c>
      <c r="AJ17" s="3" t="str">
        <f t="shared" si="10"/>
        <v xml:space="preserve"> </v>
      </c>
      <c r="AK17" s="3" t="str">
        <f t="shared" si="10"/>
        <v xml:space="preserve"> </v>
      </c>
      <c r="AL17" s="3" t="str">
        <f t="shared" si="10"/>
        <v xml:space="preserve"> </v>
      </c>
      <c r="AM17" s="3" t="str">
        <f t="shared" si="10"/>
        <v xml:space="preserve"> </v>
      </c>
      <c r="AN17" s="14" t="str">
        <f t="shared" si="10"/>
        <v xml:space="preserve"> </v>
      </c>
      <c r="AO17" s="1" t="str">
        <f t="shared" si="10"/>
        <v xml:space="preserve"> </v>
      </c>
      <c r="AP17" s="1" t="str">
        <f t="shared" si="10"/>
        <v xml:space="preserve"> </v>
      </c>
      <c r="AQ17" s="1" t="str">
        <f t="shared" si="10"/>
        <v xml:space="preserve"> </v>
      </c>
      <c r="AR17" s="6" t="str">
        <f t="shared" si="10"/>
        <v xml:space="preserve"> </v>
      </c>
      <c r="AS17" s="4" t="s">
        <v>42</v>
      </c>
    </row>
    <row r="18" spans="1:45" ht="12.5">
      <c r="A18" s="4">
        <v>1965</v>
      </c>
      <c r="B18" s="1">
        <v>0.56826508700424461</v>
      </c>
      <c r="C18" s="1">
        <v>0.38612884116839258</v>
      </c>
      <c r="D18" s="1">
        <v>1.4296817522643834</v>
      </c>
      <c r="E18" s="6">
        <f t="shared" si="11"/>
        <v>2.3840756804370207</v>
      </c>
      <c r="K18" s="14"/>
      <c r="O18" s="5"/>
      <c r="T18" s="2">
        <v>9.1327197257201416</v>
      </c>
      <c r="U18" s="13">
        <v>4563.732</v>
      </c>
      <c r="V18" s="3">
        <v>7669.6002306883929</v>
      </c>
      <c r="W18" s="99" t="str">
        <f t="shared" si="0"/>
        <v/>
      </c>
      <c r="X18" s="100" t="str">
        <f t="shared" si="1"/>
        <v/>
      </c>
      <c r="Y18" s="100" t="str">
        <f t="shared" si="2"/>
        <v/>
      </c>
      <c r="Z18" s="99" t="str">
        <f t="shared" si="3"/>
        <v/>
      </c>
      <c r="AA18" s="100" t="str">
        <f t="shared" si="4"/>
        <v/>
      </c>
      <c r="AB18" s="100" t="str">
        <f t="shared" si="5"/>
        <v/>
      </c>
      <c r="AC18" s="101" t="str">
        <f t="shared" si="6"/>
        <v/>
      </c>
      <c r="AD18" s="99">
        <f t="shared" si="7"/>
        <v>0.23835866103884629</v>
      </c>
      <c r="AE18" s="100">
        <f t="shared" si="8"/>
        <v>0.16196165429514048</v>
      </c>
      <c r="AF18" s="100">
        <f t="shared" si="9"/>
        <v>0.59967968466601318</v>
      </c>
      <c r="AH18" s="97"/>
      <c r="AI18" s="3" t="str">
        <f t="shared" si="12"/>
        <v xml:space="preserve"> </v>
      </c>
      <c r="AJ18" s="3" t="str">
        <f t="shared" si="10"/>
        <v xml:space="preserve"> </v>
      </c>
      <c r="AK18" s="3" t="str">
        <f t="shared" si="10"/>
        <v xml:space="preserve"> </v>
      </c>
      <c r="AL18" s="3" t="str">
        <f t="shared" si="10"/>
        <v xml:space="preserve"> </v>
      </c>
      <c r="AM18" s="3" t="str">
        <f t="shared" si="10"/>
        <v xml:space="preserve"> </v>
      </c>
      <c r="AN18" s="14" t="str">
        <f t="shared" si="10"/>
        <v xml:space="preserve"> </v>
      </c>
      <c r="AO18" s="1" t="str">
        <f t="shared" si="10"/>
        <v xml:space="preserve"> </v>
      </c>
      <c r="AP18" s="1" t="str">
        <f t="shared" si="10"/>
        <v xml:space="preserve"> </v>
      </c>
      <c r="AQ18" s="1" t="str">
        <f t="shared" si="10"/>
        <v xml:space="preserve"> </v>
      </c>
      <c r="AR18" s="6" t="str">
        <f t="shared" si="10"/>
        <v xml:space="preserve"> </v>
      </c>
      <c r="AS18" s="4" t="s">
        <v>42</v>
      </c>
    </row>
    <row r="19" spans="1:45" ht="12.5">
      <c r="A19" s="4">
        <v>1966</v>
      </c>
      <c r="B19" s="1">
        <v>0.64608934215616154</v>
      </c>
      <c r="C19" s="1">
        <v>0.4258316118743744</v>
      </c>
      <c r="D19" s="1">
        <v>1.4570975192689284</v>
      </c>
      <c r="E19" s="6">
        <f t="shared" si="11"/>
        <v>2.5290184732994643</v>
      </c>
      <c r="K19" s="14"/>
      <c r="O19" s="5"/>
      <c r="T19" s="2">
        <v>9.4921982097301925</v>
      </c>
      <c r="U19" s="13">
        <v>4580.8689999999997</v>
      </c>
      <c r="V19" s="3">
        <v>7824.4979282315217</v>
      </c>
      <c r="W19" s="99" t="str">
        <f t="shared" si="0"/>
        <v/>
      </c>
      <c r="X19" s="100" t="str">
        <f t="shared" si="1"/>
        <v/>
      </c>
      <c r="Y19" s="100" t="str">
        <f t="shared" si="2"/>
        <v/>
      </c>
      <c r="Z19" s="99" t="str">
        <f t="shared" si="3"/>
        <v/>
      </c>
      <c r="AA19" s="100" t="str">
        <f t="shared" si="4"/>
        <v/>
      </c>
      <c r="AB19" s="100" t="str">
        <f t="shared" si="5"/>
        <v/>
      </c>
      <c r="AC19" s="101" t="str">
        <f t="shared" si="6"/>
        <v/>
      </c>
      <c r="AD19" s="99">
        <f t="shared" si="7"/>
        <v>0.25547039255638415</v>
      </c>
      <c r="AE19" s="100">
        <f t="shared" si="8"/>
        <v>0.16837821327529351</v>
      </c>
      <c r="AF19" s="100">
        <f t="shared" si="9"/>
        <v>0.57615139416832228</v>
      </c>
      <c r="AH19" s="97"/>
      <c r="AI19" s="3" t="str">
        <f t="shared" si="12"/>
        <v xml:space="preserve"> </v>
      </c>
      <c r="AJ19" s="3" t="str">
        <f t="shared" si="12"/>
        <v xml:space="preserve"> </v>
      </c>
      <c r="AK19" s="3" t="str">
        <f t="shared" si="12"/>
        <v xml:space="preserve"> </v>
      </c>
      <c r="AL19" s="3" t="str">
        <f t="shared" si="12"/>
        <v xml:space="preserve"> </v>
      </c>
      <c r="AM19" s="3" t="str">
        <f t="shared" si="12"/>
        <v xml:space="preserve"> </v>
      </c>
      <c r="AN19" s="14" t="str">
        <f t="shared" si="12"/>
        <v xml:space="preserve"> </v>
      </c>
      <c r="AO19" s="1" t="str">
        <f t="shared" si="12"/>
        <v xml:space="preserve"> </v>
      </c>
      <c r="AP19" s="1" t="str">
        <f t="shared" si="12"/>
        <v xml:space="preserve"> </v>
      </c>
      <c r="AQ19" s="1" t="str">
        <f t="shared" si="12"/>
        <v xml:space="preserve"> </v>
      </c>
      <c r="AR19" s="6" t="str">
        <f t="shared" si="12"/>
        <v xml:space="preserve"> </v>
      </c>
      <c r="AS19" s="4" t="s">
        <v>42</v>
      </c>
    </row>
    <row r="20" spans="1:45" ht="12.5">
      <c r="A20" s="4">
        <v>1967</v>
      </c>
      <c r="B20" s="1">
        <v>0.74679602658061928</v>
      </c>
      <c r="C20" s="1">
        <v>0.45842924403821278</v>
      </c>
      <c r="D20" s="1">
        <v>1.4652509222447503</v>
      </c>
      <c r="E20" s="6">
        <f t="shared" si="11"/>
        <v>2.6704761928635823</v>
      </c>
      <c r="K20" s="14"/>
      <c r="O20" s="5"/>
      <c r="T20" s="2">
        <v>10.026500356003922</v>
      </c>
      <c r="U20" s="13">
        <v>4605.7439999999997</v>
      </c>
      <c r="V20" s="3">
        <v>7946.5988556897655</v>
      </c>
      <c r="W20" s="99" t="str">
        <f t="shared" si="0"/>
        <v/>
      </c>
      <c r="X20" s="100" t="str">
        <f t="shared" si="1"/>
        <v/>
      </c>
      <c r="Y20" s="100" t="str">
        <f t="shared" si="2"/>
        <v/>
      </c>
      <c r="Z20" s="99" t="str">
        <f t="shared" si="3"/>
        <v/>
      </c>
      <c r="AA20" s="100" t="str">
        <f t="shared" si="4"/>
        <v/>
      </c>
      <c r="AB20" s="100" t="str">
        <f t="shared" si="5"/>
        <v/>
      </c>
      <c r="AC20" s="101" t="str">
        <f t="shared" si="6"/>
        <v/>
      </c>
      <c r="AD20" s="99">
        <f t="shared" si="7"/>
        <v>0.2796490111300417</v>
      </c>
      <c r="AE20" s="100">
        <f t="shared" si="8"/>
        <v>0.17166572960406504</v>
      </c>
      <c r="AF20" s="100">
        <f t="shared" si="9"/>
        <v>0.54868525926589329</v>
      </c>
      <c r="AH20" s="97"/>
      <c r="AI20" s="3" t="str">
        <f t="shared" si="12"/>
        <v xml:space="preserve"> </v>
      </c>
      <c r="AJ20" s="3" t="str">
        <f t="shared" si="12"/>
        <v xml:space="preserve"> </v>
      </c>
      <c r="AK20" s="3" t="str">
        <f t="shared" si="12"/>
        <v xml:space="preserve"> </v>
      </c>
      <c r="AL20" s="3" t="str">
        <f t="shared" si="12"/>
        <v xml:space="preserve"> </v>
      </c>
      <c r="AM20" s="3" t="str">
        <f t="shared" si="12"/>
        <v xml:space="preserve"> </v>
      </c>
      <c r="AN20" s="14" t="str">
        <f t="shared" si="12"/>
        <v xml:space="preserve"> </v>
      </c>
      <c r="AO20" s="1" t="str">
        <f t="shared" si="12"/>
        <v xml:space="preserve"> </v>
      </c>
      <c r="AP20" s="1" t="str">
        <f t="shared" si="12"/>
        <v xml:space="preserve"> </v>
      </c>
      <c r="AQ20" s="1" t="str">
        <f t="shared" si="12"/>
        <v xml:space="preserve"> </v>
      </c>
      <c r="AR20" s="6" t="str">
        <f t="shared" si="12"/>
        <v xml:space="preserve"> </v>
      </c>
      <c r="AS20" s="4" t="s">
        <v>42</v>
      </c>
    </row>
    <row r="21" spans="1:45" ht="12.5">
      <c r="A21" s="4">
        <v>1968</v>
      </c>
      <c r="B21" s="1">
        <v>0.95261198293473193</v>
      </c>
      <c r="C21" s="1">
        <v>0.48374827258259234</v>
      </c>
      <c r="D21" s="1">
        <v>1.459683830220085</v>
      </c>
      <c r="E21" s="6">
        <f t="shared" si="11"/>
        <v>2.896044085737409</v>
      </c>
      <c r="K21" s="14"/>
      <c r="O21" s="5"/>
      <c r="T21" s="2">
        <v>10.948102846984771</v>
      </c>
      <c r="U21" s="13">
        <v>4626.4690000000001</v>
      </c>
      <c r="V21" s="3">
        <v>8092.9970567186338</v>
      </c>
      <c r="W21" s="99" t="str">
        <f t="shared" si="0"/>
        <v/>
      </c>
      <c r="X21" s="100" t="str">
        <f t="shared" si="1"/>
        <v/>
      </c>
      <c r="Y21" s="100" t="str">
        <f t="shared" si="2"/>
        <v/>
      </c>
      <c r="Z21" s="99" t="str">
        <f t="shared" si="3"/>
        <v/>
      </c>
      <c r="AA21" s="100" t="str">
        <f t="shared" si="4"/>
        <v/>
      </c>
      <c r="AB21" s="100" t="str">
        <f t="shared" si="5"/>
        <v/>
      </c>
      <c r="AC21" s="101" t="str">
        <f t="shared" si="6"/>
        <v/>
      </c>
      <c r="AD21" s="99">
        <f t="shared" si="7"/>
        <v>0.32893559446356696</v>
      </c>
      <c r="AE21" s="100">
        <f t="shared" si="8"/>
        <v>0.16703760656302899</v>
      </c>
      <c r="AF21" s="100">
        <f t="shared" si="9"/>
        <v>0.50402679897340408</v>
      </c>
      <c r="AH21" s="97"/>
      <c r="AI21" s="3" t="str">
        <f t="shared" si="12"/>
        <v xml:space="preserve"> </v>
      </c>
      <c r="AJ21" s="3" t="str">
        <f t="shared" si="12"/>
        <v xml:space="preserve"> </v>
      </c>
      <c r="AK21" s="3" t="str">
        <f t="shared" si="12"/>
        <v xml:space="preserve"> </v>
      </c>
      <c r="AL21" s="3" t="str">
        <f t="shared" si="12"/>
        <v xml:space="preserve"> </v>
      </c>
      <c r="AM21" s="3" t="str">
        <f t="shared" si="12"/>
        <v xml:space="preserve"> </v>
      </c>
      <c r="AN21" s="14" t="str">
        <f t="shared" si="12"/>
        <v xml:space="preserve"> </v>
      </c>
      <c r="AO21" s="1" t="str">
        <f t="shared" si="12"/>
        <v xml:space="preserve"> </v>
      </c>
      <c r="AP21" s="1" t="str">
        <f t="shared" si="12"/>
        <v xml:space="preserve"> </v>
      </c>
      <c r="AQ21" s="1" t="str">
        <f t="shared" si="12"/>
        <v xml:space="preserve"> </v>
      </c>
      <c r="AR21" s="6" t="str">
        <f t="shared" si="12"/>
        <v xml:space="preserve"> </v>
      </c>
      <c r="AS21" s="4" t="s">
        <v>42</v>
      </c>
    </row>
    <row r="22" spans="1:45" ht="12.5">
      <c r="A22" s="4">
        <v>1969</v>
      </c>
      <c r="B22" s="1">
        <v>2.1421123428355791</v>
      </c>
      <c r="C22" s="1">
        <v>0.48684371427935291</v>
      </c>
      <c r="D22" s="1">
        <v>1.6221235882298999</v>
      </c>
      <c r="E22" s="6">
        <f t="shared" si="11"/>
        <v>4.2510796453448316</v>
      </c>
      <c r="F22" s="3">
        <v>129.15584415584416</v>
      </c>
      <c r="G22" s="3">
        <v>33.549783549783548</v>
      </c>
      <c r="H22" s="3">
        <v>143.46320346320346</v>
      </c>
      <c r="I22" s="3">
        <f>SUM(F22:H22)</f>
        <v>306.16883116883116</v>
      </c>
      <c r="J22" s="3">
        <v>5125.54</v>
      </c>
      <c r="K22" s="14">
        <f t="shared" ref="K22:K66" si="13">J22-I22</f>
        <v>4819.3711688311687</v>
      </c>
      <c r="L22" s="3">
        <f>F22/B22</f>
        <v>60.293683749973944</v>
      </c>
      <c r="M22" s="3">
        <f>G22/C22</f>
        <v>68.912841155698985</v>
      </c>
      <c r="N22" s="3">
        <f>H22/D22</f>
        <v>88.441598719215932</v>
      </c>
      <c r="O22" s="14">
        <f>I22/E22</f>
        <v>72.021429074871136</v>
      </c>
      <c r="P22" s="2">
        <v>10.854833530718528</v>
      </c>
      <c r="Q22" s="2">
        <v>7.3417590986261443</v>
      </c>
      <c r="R22" s="2">
        <v>10.379709099288613</v>
      </c>
      <c r="S22" s="2"/>
      <c r="T22" s="2">
        <v>11.189574397216903</v>
      </c>
      <c r="U22" s="13">
        <v>4623.7849999999999</v>
      </c>
      <c r="V22" s="3">
        <v>8877.5754062959259</v>
      </c>
      <c r="W22" s="99">
        <f t="shared" si="0"/>
        <v>0.42184517497348889</v>
      </c>
      <c r="X22" s="100">
        <f t="shared" si="1"/>
        <v>0.10957935666313184</v>
      </c>
      <c r="Y22" s="100">
        <f t="shared" si="2"/>
        <v>0.46857546836337927</v>
      </c>
      <c r="Z22" s="99">
        <f t="shared" si="3"/>
        <v>2.5198485263180886E-2</v>
      </c>
      <c r="AA22" s="100">
        <f t="shared" si="4"/>
        <v>6.5456095454885822E-3</v>
      </c>
      <c r="AB22" s="100">
        <f t="shared" si="5"/>
        <v>2.798987101128924E-2</v>
      </c>
      <c r="AC22" s="101">
        <f t="shared" si="6"/>
        <v>5.9733965819958712E-2</v>
      </c>
      <c r="AD22" s="99">
        <f t="shared" si="7"/>
        <v>0.50389842617540959</v>
      </c>
      <c r="AE22" s="100">
        <f t="shared" si="8"/>
        <v>0.1145223695849768</v>
      </c>
      <c r="AF22" s="100">
        <f t="shared" si="9"/>
        <v>0.38157920423961367</v>
      </c>
      <c r="AH22" s="97"/>
      <c r="AI22" s="3" t="str">
        <f t="shared" si="12"/>
        <v xml:space="preserve"> </v>
      </c>
      <c r="AJ22" s="3" t="str">
        <f t="shared" si="12"/>
        <v xml:space="preserve"> </v>
      </c>
      <c r="AK22" s="3" t="str">
        <f t="shared" si="12"/>
        <v xml:space="preserve"> </v>
      </c>
      <c r="AL22" s="3" t="str">
        <f t="shared" si="12"/>
        <v xml:space="preserve"> </v>
      </c>
      <c r="AM22" s="3" t="str">
        <f t="shared" si="12"/>
        <v xml:space="preserve"> </v>
      </c>
      <c r="AN22" s="14" t="str">
        <f t="shared" si="12"/>
        <v xml:space="preserve"> </v>
      </c>
      <c r="AO22" s="1" t="str">
        <f t="shared" si="12"/>
        <v xml:space="preserve"> </v>
      </c>
      <c r="AP22" s="1" t="str">
        <f t="shared" si="12"/>
        <v xml:space="preserve"> </v>
      </c>
      <c r="AQ22" s="1" t="str">
        <f t="shared" si="12"/>
        <v xml:space="preserve"> </v>
      </c>
      <c r="AR22" s="6" t="str">
        <f t="shared" si="12"/>
        <v xml:space="preserve"> </v>
      </c>
      <c r="AS22" s="4" t="s">
        <v>42</v>
      </c>
    </row>
    <row r="23" spans="1:45" ht="12.5">
      <c r="A23" s="4">
        <v>1970</v>
      </c>
      <c r="B23" s="1">
        <v>2.0278098156159579</v>
      </c>
      <c r="C23" s="1">
        <v>0.52768285164569217</v>
      </c>
      <c r="D23" s="1">
        <v>1.8171857414150148</v>
      </c>
      <c r="E23" s="6">
        <f t="shared" si="11"/>
        <v>4.3726784086766646</v>
      </c>
      <c r="F23" s="3">
        <v>141.19305856832969</v>
      </c>
      <c r="G23" s="3">
        <v>40.021691973969631</v>
      </c>
      <c r="H23" s="3">
        <v>176.83297180043382</v>
      </c>
      <c r="I23" s="3">
        <f t="shared" ref="I23:I66" si="14">SUM(F23:H23)</f>
        <v>358.04772234273315</v>
      </c>
      <c r="J23" s="3">
        <v>5452.24</v>
      </c>
      <c r="K23" s="14">
        <f t="shared" si="13"/>
        <v>5094.1922776572665</v>
      </c>
      <c r="L23" s="3">
        <f t="shared" ref="L23:L36" si="15">F23/B23</f>
        <v>69.628353448640127</v>
      </c>
      <c r="M23" s="3">
        <f t="shared" ref="M23:M38" si="16">G23/C23</f>
        <v>75.844215610102538</v>
      </c>
      <c r="N23" s="3">
        <f t="shared" ref="N23:N38" si="17">H23/D23</f>
        <v>97.311445808911472</v>
      </c>
      <c r="O23" s="14">
        <f t="shared" ref="O23:O38" si="18">I23/E23</f>
        <v>81.882930524289748</v>
      </c>
      <c r="P23" s="2">
        <v>12.53537914248516</v>
      </c>
      <c r="Q23" s="2">
        <v>8.0802061081120353</v>
      </c>
      <c r="R23" s="2">
        <v>11.420694720076673</v>
      </c>
      <c r="S23" s="2"/>
      <c r="T23" s="2">
        <v>11.495382658100054</v>
      </c>
      <c r="U23" s="13">
        <v>4606.3069999999998</v>
      </c>
      <c r="V23" s="3">
        <v>9576.8692794466369</v>
      </c>
      <c r="W23" s="99">
        <f t="shared" si="0"/>
        <v>0.39434145159335993</v>
      </c>
      <c r="X23" s="100">
        <f t="shared" si="1"/>
        <v>0.11177753544165758</v>
      </c>
      <c r="Y23" s="100">
        <f t="shared" si="2"/>
        <v>0.49388101296498244</v>
      </c>
      <c r="Z23" s="99">
        <f t="shared" si="3"/>
        <v>2.5896339590393985E-2</v>
      </c>
      <c r="AA23" s="100">
        <f t="shared" si="4"/>
        <v>7.340412743013813E-3</v>
      </c>
      <c r="AB23" s="100">
        <f t="shared" si="5"/>
        <v>3.2433086547993824E-2</v>
      </c>
      <c r="AC23" s="101">
        <f t="shared" si="6"/>
        <v>6.5669838881401627E-2</v>
      </c>
      <c r="AD23" s="99">
        <f t="shared" si="7"/>
        <v>0.46374547270437128</v>
      </c>
      <c r="AE23" s="100">
        <f t="shared" si="8"/>
        <v>0.12067726055467881</v>
      </c>
      <c r="AF23" s="100">
        <f t="shared" si="9"/>
        <v>0.41557726674094997</v>
      </c>
      <c r="AH23" s="97"/>
      <c r="AI23" s="3" t="str">
        <f t="shared" si="12"/>
        <v xml:space="preserve"> </v>
      </c>
      <c r="AJ23" s="3" t="str">
        <f t="shared" si="12"/>
        <v xml:space="preserve"> </v>
      </c>
      <c r="AK23" s="3" t="str">
        <f t="shared" si="12"/>
        <v xml:space="preserve"> </v>
      </c>
      <c r="AL23" s="3" t="str">
        <f t="shared" si="12"/>
        <v xml:space="preserve"> </v>
      </c>
      <c r="AM23" s="3" t="str">
        <f t="shared" si="12"/>
        <v xml:space="preserve"> </v>
      </c>
      <c r="AN23" s="14" t="str">
        <f t="shared" si="12"/>
        <v xml:space="preserve"> </v>
      </c>
      <c r="AO23" s="1" t="str">
        <f t="shared" si="12"/>
        <v xml:space="preserve"> </v>
      </c>
      <c r="AP23" s="1" t="str">
        <f t="shared" si="12"/>
        <v xml:space="preserve"> </v>
      </c>
      <c r="AQ23" s="1" t="str">
        <f t="shared" si="12"/>
        <v xml:space="preserve"> </v>
      </c>
      <c r="AR23" s="6" t="str">
        <f t="shared" si="12"/>
        <v xml:space="preserve"> </v>
      </c>
      <c r="AS23" s="4" t="s">
        <v>42</v>
      </c>
    </row>
    <row r="24" spans="1:45" ht="12.5">
      <c r="A24" s="4">
        <v>1971</v>
      </c>
      <c r="B24" s="1">
        <v>2.1110480558720535</v>
      </c>
      <c r="C24" s="1">
        <v>0.57712105124386603</v>
      </c>
      <c r="D24" s="1">
        <v>2.1468751359262002</v>
      </c>
      <c r="E24" s="6">
        <f t="shared" si="11"/>
        <v>4.8350442430421197</v>
      </c>
      <c r="F24" s="3">
        <v>161.7965367965368</v>
      </c>
      <c r="G24" s="3">
        <v>45.454545454545453</v>
      </c>
      <c r="H24" s="3">
        <v>213.18181818181816</v>
      </c>
      <c r="I24" s="3">
        <f t="shared" si="14"/>
        <v>420.4329004329004</v>
      </c>
      <c r="J24" s="3">
        <v>5933.06</v>
      </c>
      <c r="K24" s="14">
        <f t="shared" si="13"/>
        <v>5512.6270995671002</v>
      </c>
      <c r="L24" s="3">
        <f t="shared" si="15"/>
        <v>76.642753984915899</v>
      </c>
      <c r="M24" s="3">
        <f t="shared" si="16"/>
        <v>78.760851569315491</v>
      </c>
      <c r="N24" s="3">
        <f t="shared" si="17"/>
        <v>99.298657203856308</v>
      </c>
      <c r="O24" s="14">
        <f t="shared" si="18"/>
        <v>86.955336766137194</v>
      </c>
      <c r="P24" s="2">
        <v>13.79820047638797</v>
      </c>
      <c r="Q24" s="2">
        <v>8.3909354037240327</v>
      </c>
      <c r="R24" s="2">
        <v>11.653918412287442</v>
      </c>
      <c r="S24" s="2"/>
      <c r="T24" s="2">
        <v>12.240685851246379</v>
      </c>
      <c r="U24" s="13">
        <v>4612.1239999999998</v>
      </c>
      <c r="V24" s="3">
        <v>9764.6984339536393</v>
      </c>
      <c r="W24" s="99">
        <f t="shared" si="0"/>
        <v>0.38483319604612853</v>
      </c>
      <c r="X24" s="100">
        <f t="shared" si="1"/>
        <v>0.10811367380560133</v>
      </c>
      <c r="Y24" s="100">
        <f t="shared" si="2"/>
        <v>0.50705313014827014</v>
      </c>
      <c r="Z24" s="99">
        <f t="shared" si="3"/>
        <v>2.7270335509254378E-2</v>
      </c>
      <c r="AA24" s="100">
        <f t="shared" si="4"/>
        <v>7.6612313805263137E-3</v>
      </c>
      <c r="AB24" s="100">
        <f t="shared" si="5"/>
        <v>3.5931175174668407E-2</v>
      </c>
      <c r="AC24" s="101">
        <f t="shared" si="6"/>
        <v>7.0862742064449105E-2</v>
      </c>
      <c r="AD24" s="99">
        <f t="shared" si="7"/>
        <v>0.43661401008066503</v>
      </c>
      <c r="AE24" s="100">
        <f t="shared" si="8"/>
        <v>0.11936210347493165</v>
      </c>
      <c r="AF24" s="100">
        <f t="shared" si="9"/>
        <v>0.44402388644440333</v>
      </c>
      <c r="AH24" s="107">
        <v>4.2096</v>
      </c>
      <c r="AI24" s="3">
        <f t="shared" si="12"/>
        <v>38.435133218485554</v>
      </c>
      <c r="AJ24" s="3">
        <f t="shared" si="12"/>
        <v>10.797830068069521</v>
      </c>
      <c r="AK24" s="3">
        <f t="shared" si="12"/>
        <v>50.641823019246047</v>
      </c>
      <c r="AL24" s="3">
        <f t="shared" si="12"/>
        <v>99.874786305801123</v>
      </c>
      <c r="AM24" s="3">
        <f t="shared" si="12"/>
        <v>1409.4118206005321</v>
      </c>
      <c r="AN24" s="14">
        <f t="shared" si="12"/>
        <v>1309.5370342947313</v>
      </c>
      <c r="AO24" s="1">
        <f t="shared" si="12"/>
        <v>18.206659536515559</v>
      </c>
      <c r="AP24" s="1">
        <f t="shared" si="12"/>
        <v>18.709818407762135</v>
      </c>
      <c r="AQ24" s="1">
        <f t="shared" si="12"/>
        <v>23.588620582444012</v>
      </c>
      <c r="AR24" s="6">
        <f t="shared" si="12"/>
        <v>20.65643689807516</v>
      </c>
      <c r="AS24" s="4" t="s">
        <v>42</v>
      </c>
    </row>
    <row r="25" spans="1:45" ht="12.5">
      <c r="A25" s="4">
        <v>1972</v>
      </c>
      <c r="B25" s="1">
        <v>2.3253657224854121</v>
      </c>
      <c r="C25" s="1">
        <v>0.58134143061960897</v>
      </c>
      <c r="D25" s="1">
        <v>2.2621788649899748</v>
      </c>
      <c r="E25" s="6">
        <f t="shared" si="11"/>
        <v>5.1688860180949963</v>
      </c>
      <c r="F25" s="3">
        <v>196.78879310344828</v>
      </c>
      <c r="G25" s="3">
        <v>52.392241379310349</v>
      </c>
      <c r="H25" s="3">
        <v>248.125</v>
      </c>
      <c r="I25" s="3">
        <f t="shared" si="14"/>
        <v>497.30603448275861</v>
      </c>
      <c r="J25" s="3">
        <v>6935.34</v>
      </c>
      <c r="K25" s="14">
        <f t="shared" si="13"/>
        <v>6438.0339655172411</v>
      </c>
      <c r="L25" s="3">
        <f t="shared" si="15"/>
        <v>84.627029288586584</v>
      </c>
      <c r="M25" s="3">
        <f t="shared" si="16"/>
        <v>90.123013120653255</v>
      </c>
      <c r="N25" s="3">
        <f t="shared" si="17"/>
        <v>109.68407663958067</v>
      </c>
      <c r="O25" s="14">
        <f t="shared" si="18"/>
        <v>96.211453056192909</v>
      </c>
      <c r="P25" s="2">
        <v>15.235630964864468</v>
      </c>
      <c r="Q25" s="2">
        <v>9.6014246471020872</v>
      </c>
      <c r="R25" s="2">
        <v>12.872775083559889</v>
      </c>
      <c r="S25" s="2"/>
      <c r="T25" s="2">
        <v>13.114662465586324</v>
      </c>
      <c r="U25" s="13">
        <v>4639.6570000000002</v>
      </c>
      <c r="V25" s="3">
        <v>10447.53954872095</v>
      </c>
      <c r="W25" s="99">
        <f t="shared" si="0"/>
        <v>0.3957096424702059</v>
      </c>
      <c r="X25" s="100">
        <f t="shared" si="1"/>
        <v>0.10535211267605635</v>
      </c>
      <c r="Y25" s="100">
        <f t="shared" si="2"/>
        <v>0.49893824485373783</v>
      </c>
      <c r="Z25" s="99">
        <f t="shared" si="3"/>
        <v>2.8374786687234983E-2</v>
      </c>
      <c r="AA25" s="100">
        <f t="shared" si="4"/>
        <v>7.5543868619722104E-3</v>
      </c>
      <c r="AB25" s="100">
        <f t="shared" si="5"/>
        <v>3.5776904953470197E-2</v>
      </c>
      <c r="AC25" s="101">
        <f t="shared" si="6"/>
        <v>7.1706078502677392E-2</v>
      </c>
      <c r="AD25" s="99">
        <f t="shared" si="7"/>
        <v>0.44987753925021362</v>
      </c>
      <c r="AE25" s="100">
        <f t="shared" si="8"/>
        <v>0.11246938481221599</v>
      </c>
      <c r="AF25" s="100">
        <f t="shared" si="9"/>
        <v>0.4376530759375703</v>
      </c>
      <c r="AH25" s="107">
        <v>4.1565000000000003</v>
      </c>
      <c r="AI25" s="3">
        <f t="shared" si="12"/>
        <v>47.344831734259181</v>
      </c>
      <c r="AJ25" s="3">
        <f t="shared" si="12"/>
        <v>12.604893872082364</v>
      </c>
      <c r="AK25" s="3">
        <f t="shared" si="12"/>
        <v>59.695657404065919</v>
      </c>
      <c r="AL25" s="3">
        <f t="shared" si="12"/>
        <v>119.64538301040746</v>
      </c>
      <c r="AM25" s="3">
        <f t="shared" si="12"/>
        <v>1668.5528690003607</v>
      </c>
      <c r="AN25" s="14">
        <f t="shared" si="12"/>
        <v>1548.9074859899533</v>
      </c>
      <c r="AO25" s="1">
        <f t="shared" si="12"/>
        <v>20.360165833895483</v>
      </c>
      <c r="AP25" s="1">
        <f t="shared" si="12"/>
        <v>21.682428273945206</v>
      </c>
      <c r="AQ25" s="1">
        <f t="shared" si="12"/>
        <v>26.388566495748986</v>
      </c>
      <c r="AR25" s="6">
        <f t="shared" si="12"/>
        <v>23.147227969732445</v>
      </c>
      <c r="AS25" s="4" t="s">
        <v>42</v>
      </c>
    </row>
    <row r="26" spans="1:45" ht="12.5">
      <c r="A26" s="4">
        <v>1973</v>
      </c>
      <c r="B26" s="1">
        <v>2.3803245193133424</v>
      </c>
      <c r="C26" s="1">
        <v>0.70870503487433845</v>
      </c>
      <c r="D26" s="1">
        <v>2.5175713141424794</v>
      </c>
      <c r="E26" s="6">
        <f t="shared" si="11"/>
        <v>5.60660086833016</v>
      </c>
      <c r="F26" s="3">
        <v>219.7858672376874</v>
      </c>
      <c r="G26" s="3">
        <v>72.291220556745188</v>
      </c>
      <c r="H26" s="3">
        <v>297.83725910064243</v>
      </c>
      <c r="I26" s="3">
        <f t="shared" si="14"/>
        <v>589.91434689507503</v>
      </c>
      <c r="J26" s="3">
        <v>8192.0300000000007</v>
      </c>
      <c r="K26" s="14">
        <f t="shared" si="13"/>
        <v>7602.1156531049255</v>
      </c>
      <c r="L26" s="3">
        <f t="shared" si="15"/>
        <v>92.334412998900476</v>
      </c>
      <c r="M26" s="3">
        <f t="shared" si="16"/>
        <v>102.0046662566229</v>
      </c>
      <c r="N26" s="3">
        <f t="shared" si="17"/>
        <v>118.30340512204717</v>
      </c>
      <c r="O26" s="14">
        <f t="shared" si="18"/>
        <v>105.21782462299157</v>
      </c>
      <c r="P26" s="2">
        <v>16.623211917452476</v>
      </c>
      <c r="Q26" s="2">
        <v>10.86725890316818</v>
      </c>
      <c r="R26" s="2">
        <v>13.884359265379711</v>
      </c>
      <c r="S26" s="2"/>
      <c r="T26" s="2">
        <v>14.555449756544599</v>
      </c>
      <c r="U26" s="13">
        <v>4666.0810000000001</v>
      </c>
      <c r="V26" s="3">
        <v>11085.105466450324</v>
      </c>
      <c r="W26" s="99">
        <f t="shared" si="0"/>
        <v>0.37257250716904428</v>
      </c>
      <c r="X26" s="100">
        <f t="shared" si="1"/>
        <v>0.12254528295037932</v>
      </c>
      <c r="Y26" s="100">
        <f t="shared" si="2"/>
        <v>0.50488220988057642</v>
      </c>
      <c r="Z26" s="99">
        <f t="shared" si="3"/>
        <v>2.6829231245208744E-2</v>
      </c>
      <c r="AA26" s="100">
        <f t="shared" si="4"/>
        <v>8.8245795677927424E-3</v>
      </c>
      <c r="AB26" s="100">
        <f t="shared" si="5"/>
        <v>3.6356954149416247E-2</v>
      </c>
      <c r="AC26" s="101">
        <f t="shared" si="6"/>
        <v>7.2010764962417734E-2</v>
      </c>
      <c r="AD26" s="99">
        <f t="shared" si="7"/>
        <v>0.42455751269169362</v>
      </c>
      <c r="AE26" s="100">
        <f t="shared" si="8"/>
        <v>0.12640547303404093</v>
      </c>
      <c r="AF26" s="100">
        <f t="shared" si="9"/>
        <v>0.44903701427426551</v>
      </c>
      <c r="AH26" s="107">
        <v>3.8121</v>
      </c>
      <c r="AI26" s="3">
        <f t="shared" si="12"/>
        <v>57.654801090655383</v>
      </c>
      <c r="AJ26" s="3">
        <f t="shared" si="12"/>
        <v>18.963621247277139</v>
      </c>
      <c r="AK26" s="3">
        <f t="shared" si="12"/>
        <v>78.129445476415214</v>
      </c>
      <c r="AL26" s="3">
        <f t="shared" si="12"/>
        <v>154.74786781434773</v>
      </c>
      <c r="AM26" s="3">
        <f t="shared" si="12"/>
        <v>2148.9546444217099</v>
      </c>
      <c r="AN26" s="14">
        <f t="shared" si="12"/>
        <v>1994.2067766073621</v>
      </c>
      <c r="AO26" s="1">
        <f t="shared" si="12"/>
        <v>24.221403687967385</v>
      </c>
      <c r="AP26" s="1">
        <f t="shared" si="12"/>
        <v>26.758129707149052</v>
      </c>
      <c r="AQ26" s="1">
        <f t="shared" si="12"/>
        <v>31.033657333765422</v>
      </c>
      <c r="AR26" s="6">
        <f t="shared" si="12"/>
        <v>27.601013777967935</v>
      </c>
      <c r="AS26" s="4" t="s">
        <v>42</v>
      </c>
    </row>
    <row r="27" spans="1:45" ht="12.5">
      <c r="A27" s="4">
        <v>1974</v>
      </c>
      <c r="B27" s="1">
        <v>2.5121788270534391</v>
      </c>
      <c r="C27" s="1">
        <v>0.89942204918927382</v>
      </c>
      <c r="D27" s="1">
        <v>2.9689427656634124</v>
      </c>
      <c r="E27" s="6">
        <f t="shared" si="11"/>
        <v>6.3805436419061259</v>
      </c>
      <c r="F27" s="3">
        <v>238.65671641791042</v>
      </c>
      <c r="G27" s="3">
        <v>100.31982942430703</v>
      </c>
      <c r="H27" s="3">
        <v>362.94243070362472</v>
      </c>
      <c r="I27" s="3">
        <f t="shared" si="14"/>
        <v>701.91897654584216</v>
      </c>
      <c r="J27" s="3">
        <v>9906.2000000000007</v>
      </c>
      <c r="K27" s="14">
        <f t="shared" si="13"/>
        <v>9204.2810234541594</v>
      </c>
      <c r="L27" s="3">
        <f t="shared" si="15"/>
        <v>94.999891666881609</v>
      </c>
      <c r="M27" s="3">
        <f t="shared" si="16"/>
        <v>111.53810329058965</v>
      </c>
      <c r="N27" s="3">
        <f t="shared" si="17"/>
        <v>122.24635479711748</v>
      </c>
      <c r="O27" s="14">
        <f t="shared" si="18"/>
        <v>110.00927443482709</v>
      </c>
      <c r="P27" s="2">
        <v>17.103085188102138</v>
      </c>
      <c r="Q27" s="2">
        <v>11.882921541821652</v>
      </c>
      <c r="R27" s="2">
        <v>14.34711289277962</v>
      </c>
      <c r="S27" s="2"/>
      <c r="T27" s="2">
        <v>16.982269017520505</v>
      </c>
      <c r="U27" s="13">
        <v>4690.5739999999996</v>
      </c>
      <c r="V27" s="3">
        <v>11361.296080181231</v>
      </c>
      <c r="W27" s="99">
        <f t="shared" si="0"/>
        <v>0.34000607533414334</v>
      </c>
      <c r="X27" s="100">
        <f t="shared" si="1"/>
        <v>0.14292223572296478</v>
      </c>
      <c r="Y27" s="100">
        <f t="shared" si="2"/>
        <v>0.5170716889428919</v>
      </c>
      <c r="Z27" s="102">
        <f t="shared" si="3"/>
        <v>2.409165133127843E-2</v>
      </c>
      <c r="AA27" s="103">
        <f t="shared" si="4"/>
        <v>1.0126973958158227E-2</v>
      </c>
      <c r="AB27" s="103">
        <f t="shared" si="5"/>
        <v>3.6637906634594972E-2</v>
      </c>
      <c r="AC27" s="104">
        <f t="shared" si="6"/>
        <v>7.0856531924031629E-2</v>
      </c>
      <c r="AD27" s="99">
        <f t="shared" si="7"/>
        <v>0.39372488741460121</v>
      </c>
      <c r="AE27" s="100">
        <f t="shared" si="8"/>
        <v>0.14096323129616276</v>
      </c>
      <c r="AF27" s="100">
        <f t="shared" si="9"/>
        <v>0.46531188128923595</v>
      </c>
      <c r="AH27" s="107">
        <v>3.7643</v>
      </c>
      <c r="AI27" s="3">
        <f t="shared" si="12"/>
        <v>63.400025613768939</v>
      </c>
      <c r="AJ27" s="3">
        <f t="shared" si="12"/>
        <v>26.650327929311434</v>
      </c>
      <c r="AK27" s="3">
        <f t="shared" si="12"/>
        <v>96.416978111102921</v>
      </c>
      <c r="AL27" s="3">
        <f t="shared" si="12"/>
        <v>186.46733165418328</v>
      </c>
      <c r="AM27" s="3">
        <f t="shared" si="12"/>
        <v>2631.6180963260103</v>
      </c>
      <c r="AN27" s="14">
        <f t="shared" si="12"/>
        <v>2445.1507646718273</v>
      </c>
      <c r="AO27" s="1">
        <f t="shared" si="12"/>
        <v>25.237067095311641</v>
      </c>
      <c r="AP27" s="1">
        <f t="shared" si="12"/>
        <v>29.630503225191841</v>
      </c>
      <c r="AQ27" s="1">
        <f t="shared" si="12"/>
        <v>32.475189224322577</v>
      </c>
      <c r="AR27" s="6">
        <f t="shared" si="12"/>
        <v>29.224364273524184</v>
      </c>
      <c r="AS27" s="4" t="s">
        <v>42</v>
      </c>
    </row>
    <row r="28" spans="1:45" ht="12.5">
      <c r="A28" s="4">
        <v>1975</v>
      </c>
      <c r="B28" s="1">
        <v>2.4254673000419973</v>
      </c>
      <c r="C28" s="1">
        <v>0.77209409229401105</v>
      </c>
      <c r="D28" s="1">
        <v>2.8568268015582547</v>
      </c>
      <c r="E28" s="6">
        <f t="shared" si="11"/>
        <v>6.0543881938942636</v>
      </c>
      <c r="F28" s="3">
        <v>291.54989384288751</v>
      </c>
      <c r="G28" s="3">
        <v>128.49256900212316</v>
      </c>
      <c r="H28" s="3">
        <v>442.86624203821657</v>
      </c>
      <c r="I28" s="3">
        <f t="shared" si="14"/>
        <v>862.9087048832273</v>
      </c>
      <c r="J28" s="3">
        <v>11761.41</v>
      </c>
      <c r="K28" s="14">
        <f t="shared" si="13"/>
        <v>10898.501295116772</v>
      </c>
      <c r="L28" s="3">
        <f t="shared" si="15"/>
        <v>120.20359698843983</v>
      </c>
      <c r="M28" s="3">
        <f t="shared" si="16"/>
        <v>166.42086798041913</v>
      </c>
      <c r="N28" s="3">
        <f t="shared" si="17"/>
        <v>155.02033297806344</v>
      </c>
      <c r="O28" s="14">
        <f t="shared" si="18"/>
        <v>142.52616073634897</v>
      </c>
      <c r="P28" s="2">
        <v>21.640575827375237</v>
      </c>
      <c r="Q28" s="2">
        <v>17.729960065584375</v>
      </c>
      <c r="R28" s="2">
        <v>18.193542225481611</v>
      </c>
      <c r="S28" s="2"/>
      <c r="T28" s="2">
        <v>20.007047799059581</v>
      </c>
      <c r="U28" s="13">
        <v>4711.4390000000003</v>
      </c>
      <c r="V28" s="3">
        <v>11441.302752725864</v>
      </c>
      <c r="W28" s="99">
        <f t="shared" si="0"/>
        <v>0.33786875968801516</v>
      </c>
      <c r="X28" s="100">
        <f t="shared" si="1"/>
        <v>0.14890633073345963</v>
      </c>
      <c r="Y28" s="100">
        <f t="shared" si="2"/>
        <v>0.51322490957852518</v>
      </c>
      <c r="Z28" s="102">
        <f t="shared" si="3"/>
        <v>2.4788685526895799E-2</v>
      </c>
      <c r="AA28" s="103">
        <f t="shared" si="4"/>
        <v>1.0924928984035347E-2</v>
      </c>
      <c r="AB28" s="103">
        <f t="shared" si="5"/>
        <v>3.7654179391604967E-2</v>
      </c>
      <c r="AC28" s="104">
        <f t="shared" si="6"/>
        <v>7.3367793902536116E-2</v>
      </c>
      <c r="AD28" s="99">
        <f t="shared" si="7"/>
        <v>0.40061311273169359</v>
      </c>
      <c r="AE28" s="100">
        <f t="shared" si="8"/>
        <v>0.12752636064411155</v>
      </c>
      <c r="AF28" s="100">
        <f t="shared" si="9"/>
        <v>0.47186052662419481</v>
      </c>
      <c r="AH28" s="107">
        <v>3.665</v>
      </c>
      <c r="AI28" s="3">
        <f t="shared" si="12"/>
        <v>79.549766396422243</v>
      </c>
      <c r="AJ28" s="3">
        <f t="shared" si="12"/>
        <v>35.059363984208233</v>
      </c>
      <c r="AK28" s="3">
        <f t="shared" si="12"/>
        <v>120.83662811411094</v>
      </c>
      <c r="AL28" s="3">
        <f t="shared" si="12"/>
        <v>235.44575849474143</v>
      </c>
      <c r="AM28" s="3">
        <f t="shared" si="12"/>
        <v>3209.1159618008187</v>
      </c>
      <c r="AN28" s="14">
        <f t="shared" si="12"/>
        <v>2973.6702033060769</v>
      </c>
      <c r="AO28" s="1">
        <f t="shared" si="12"/>
        <v>32.797707227405134</v>
      </c>
      <c r="AP28" s="1">
        <f t="shared" si="12"/>
        <v>45.408149517167566</v>
      </c>
      <c r="AQ28" s="1">
        <f t="shared" si="12"/>
        <v>42.29749876618375</v>
      </c>
      <c r="AR28" s="6">
        <f t="shared" si="12"/>
        <v>38.888447677039281</v>
      </c>
      <c r="AS28" s="4" t="s">
        <v>42</v>
      </c>
    </row>
    <row r="29" spans="1:45" ht="12.5">
      <c r="A29" s="4">
        <v>1976</v>
      </c>
      <c r="B29" s="1">
        <v>2.4480631327322988</v>
      </c>
      <c r="C29" s="1">
        <v>0.7218647699060764</v>
      </c>
      <c r="D29" s="1">
        <v>2.987525731523164</v>
      </c>
      <c r="E29" s="6">
        <f t="shared" si="11"/>
        <v>6.1574536341615396</v>
      </c>
      <c r="F29" s="3">
        <v>325.2854122621564</v>
      </c>
      <c r="G29" s="3">
        <v>134.96828752642705</v>
      </c>
      <c r="H29" s="3">
        <v>490.82452431289636</v>
      </c>
      <c r="I29" s="3">
        <f t="shared" si="14"/>
        <v>951.0782241014798</v>
      </c>
      <c r="J29" s="3">
        <v>13404.36</v>
      </c>
      <c r="K29" s="14">
        <f t="shared" si="13"/>
        <v>12453.28177589852</v>
      </c>
      <c r="L29" s="3">
        <f t="shared" si="15"/>
        <v>132.87460111337214</v>
      </c>
      <c r="M29" s="3">
        <f t="shared" si="16"/>
        <v>186.97170599416856</v>
      </c>
      <c r="N29" s="3">
        <f t="shared" si="17"/>
        <v>164.29131275219302</v>
      </c>
      <c r="O29" s="14">
        <f t="shared" si="18"/>
        <v>154.45966475896788</v>
      </c>
      <c r="P29" s="2">
        <v>23.921770670495892</v>
      </c>
      <c r="Q29" s="2">
        <v>19.919382231925567</v>
      </c>
      <c r="R29" s="2">
        <v>19.281605699168519</v>
      </c>
      <c r="S29" s="2"/>
      <c r="T29" s="2">
        <v>22.876597600909019</v>
      </c>
      <c r="U29" s="13">
        <v>4725.6639999999998</v>
      </c>
      <c r="V29" s="3">
        <v>11358.403813728612</v>
      </c>
      <c r="W29" s="99">
        <f t="shared" si="0"/>
        <v>0.34201751656070778</v>
      </c>
      <c r="X29" s="100">
        <f t="shared" si="1"/>
        <v>0.14191081669852842</v>
      </c>
      <c r="Y29" s="100">
        <f t="shared" si="2"/>
        <v>0.51607166674076377</v>
      </c>
      <c r="Z29" s="102">
        <f t="shared" si="3"/>
        <v>2.4267134892091556E-2</v>
      </c>
      <c r="AA29" s="103">
        <f t="shared" si="4"/>
        <v>1.006898408625455E-2</v>
      </c>
      <c r="AB29" s="103">
        <f t="shared" si="5"/>
        <v>3.6616781727206393E-2</v>
      </c>
      <c r="AC29" s="104">
        <f t="shared" si="6"/>
        <v>7.0952900705552505E-2</v>
      </c>
      <c r="AD29" s="99">
        <f t="shared" si="7"/>
        <v>0.39757719313556011</v>
      </c>
      <c r="AE29" s="100">
        <f t="shared" si="8"/>
        <v>0.11723430053962115</v>
      </c>
      <c r="AF29" s="100">
        <f t="shared" si="9"/>
        <v>0.48518850632481869</v>
      </c>
      <c r="AH29" s="107">
        <v>3.8553999999999999</v>
      </c>
      <c r="AI29" s="3">
        <f t="shared" si="12"/>
        <v>84.371378394500283</v>
      </c>
      <c r="AJ29" s="3">
        <f t="shared" si="12"/>
        <v>35.0075964948973</v>
      </c>
      <c r="AK29" s="3">
        <f t="shared" si="12"/>
        <v>127.30832710299745</v>
      </c>
      <c r="AL29" s="3">
        <f t="shared" si="12"/>
        <v>246.68730199239505</v>
      </c>
      <c r="AM29" s="3">
        <f t="shared" si="12"/>
        <v>3476.7754318618045</v>
      </c>
      <c r="AN29" s="14">
        <f t="shared" si="12"/>
        <v>3230.0881298694094</v>
      </c>
      <c r="AO29" s="1">
        <f t="shared" si="12"/>
        <v>34.464543526838234</v>
      </c>
      <c r="AP29" s="1">
        <f t="shared" si="12"/>
        <v>48.496059032569526</v>
      </c>
      <c r="AQ29" s="1">
        <f t="shared" si="12"/>
        <v>42.613298944906632</v>
      </c>
      <c r="AR29" s="6">
        <f t="shared" si="12"/>
        <v>40.063200902362368</v>
      </c>
      <c r="AS29" s="4" t="s">
        <v>42</v>
      </c>
    </row>
    <row r="30" spans="1:45" ht="12.5">
      <c r="A30" s="4">
        <v>1977</v>
      </c>
      <c r="B30" s="1">
        <v>2.5062944167553027</v>
      </c>
      <c r="C30" s="1">
        <v>0.69356575054655656</v>
      </c>
      <c r="D30" s="1">
        <v>3.0143965609053907</v>
      </c>
      <c r="E30" s="6">
        <f t="shared" si="11"/>
        <v>6.2142567282072498</v>
      </c>
      <c r="F30" s="3">
        <v>344.57805907172991</v>
      </c>
      <c r="G30" s="3">
        <v>141.94092827004218</v>
      </c>
      <c r="H30" s="3">
        <v>508.75527426160335</v>
      </c>
      <c r="I30" s="3">
        <f t="shared" si="14"/>
        <v>995.27426160337541</v>
      </c>
      <c r="J30" s="3">
        <v>14769.26</v>
      </c>
      <c r="K30" s="14">
        <f t="shared" si="13"/>
        <v>13773.985738396625</v>
      </c>
      <c r="L30" s="3">
        <f t="shared" si="15"/>
        <v>137.48506830168313</v>
      </c>
      <c r="M30" s="3">
        <f t="shared" si="16"/>
        <v>204.6538892068809</v>
      </c>
      <c r="N30" s="3">
        <f t="shared" si="17"/>
        <v>168.77516411072202</v>
      </c>
      <c r="O30" s="14">
        <f t="shared" si="18"/>
        <v>160.15982363356622</v>
      </c>
      <c r="P30" s="2">
        <v>24.751805438905233</v>
      </c>
      <c r="Q30" s="2">
        <v>21.803186865552544</v>
      </c>
      <c r="R30" s="2">
        <v>19.807840790120906</v>
      </c>
      <c r="S30" s="2"/>
      <c r="T30" s="2">
        <v>25.772383286649813</v>
      </c>
      <c r="U30" s="13">
        <v>4738.902</v>
      </c>
      <c r="V30" s="3">
        <v>11354.528960506041</v>
      </c>
      <c r="W30" s="99">
        <f t="shared" si="0"/>
        <v>0.34621417670001697</v>
      </c>
      <c r="X30" s="100">
        <f t="shared" si="1"/>
        <v>0.14261488892657284</v>
      </c>
      <c r="Y30" s="100">
        <f t="shared" si="2"/>
        <v>0.51117093437341021</v>
      </c>
      <c r="Z30" s="102">
        <f t="shared" si="3"/>
        <v>2.3330759907519396E-2</v>
      </c>
      <c r="AA30" s="103">
        <f t="shared" si="4"/>
        <v>9.6105646640415408E-3</v>
      </c>
      <c r="AB30" s="103">
        <f t="shared" si="5"/>
        <v>3.4446903518632846E-2</v>
      </c>
      <c r="AC30" s="104">
        <f t="shared" si="6"/>
        <v>6.7388228090193777E-2</v>
      </c>
      <c r="AD30" s="99">
        <f t="shared" si="7"/>
        <v>0.40331362645172586</v>
      </c>
      <c r="AE30" s="100">
        <f t="shared" si="8"/>
        <v>0.11160880228819309</v>
      </c>
      <c r="AF30" s="100">
        <f t="shared" si="9"/>
        <v>0.48507757126008111</v>
      </c>
      <c r="AH30" s="107">
        <v>4.0140000000000002</v>
      </c>
      <c r="AI30" s="3">
        <f t="shared" si="12"/>
        <v>85.844060555986516</v>
      </c>
      <c r="AJ30" s="3">
        <f t="shared" si="12"/>
        <v>35.361466933244188</v>
      </c>
      <c r="AK30" s="3">
        <f t="shared" si="12"/>
        <v>126.74521032924847</v>
      </c>
      <c r="AL30" s="3">
        <f t="shared" si="12"/>
        <v>247.95073781847915</v>
      </c>
      <c r="AM30" s="3">
        <f t="shared" si="12"/>
        <v>3679.4369706028897</v>
      </c>
      <c r="AN30" s="14">
        <f t="shared" si="12"/>
        <v>3431.4862327844107</v>
      </c>
      <c r="AO30" s="1">
        <f t="shared" si="12"/>
        <v>34.251387220150256</v>
      </c>
      <c r="AP30" s="1">
        <f t="shared" si="12"/>
        <v>50.985024715216966</v>
      </c>
      <c r="AQ30" s="1">
        <f t="shared" si="12"/>
        <v>42.046627830274538</v>
      </c>
      <c r="AR30" s="6">
        <f t="shared" si="12"/>
        <v>39.900304841446491</v>
      </c>
      <c r="AS30" s="4" t="s">
        <v>42</v>
      </c>
    </row>
    <row r="31" spans="1:45" ht="12.5">
      <c r="A31" s="4">
        <v>1978</v>
      </c>
      <c r="B31" s="1">
        <v>2.4916118414102422</v>
      </c>
      <c r="C31" s="1">
        <v>0.72770885526683993</v>
      </c>
      <c r="D31" s="1">
        <v>2.841292900557022</v>
      </c>
      <c r="E31" s="6">
        <f t="shared" si="11"/>
        <v>6.060613597234104</v>
      </c>
      <c r="F31" s="3">
        <v>407.03157894736842</v>
      </c>
      <c r="G31" s="3">
        <v>161.6</v>
      </c>
      <c r="H31" s="3">
        <v>547.55789473684217</v>
      </c>
      <c r="I31" s="3">
        <f t="shared" si="14"/>
        <v>1116.1894736842105</v>
      </c>
      <c r="J31" s="3">
        <v>16358.53</v>
      </c>
      <c r="K31" s="14">
        <f t="shared" si="13"/>
        <v>15242.340526315791</v>
      </c>
      <c r="L31" s="3">
        <f t="shared" si="15"/>
        <v>163.36074993004937</v>
      </c>
      <c r="M31" s="3">
        <f t="shared" si="16"/>
        <v>222.06683185233976</v>
      </c>
      <c r="N31" s="3">
        <f t="shared" si="17"/>
        <v>192.71434304766538</v>
      </c>
      <c r="O31" s="14">
        <f t="shared" si="18"/>
        <v>184.17103413317892</v>
      </c>
      <c r="P31" s="2">
        <v>29.410273774237435</v>
      </c>
      <c r="Q31" s="2">
        <v>23.658307449135972</v>
      </c>
      <c r="R31" s="2">
        <v>22.61739779767985</v>
      </c>
      <c r="S31" s="2"/>
      <c r="T31" s="2">
        <v>27.782461676467779</v>
      </c>
      <c r="U31" s="13">
        <v>4752.5280000000002</v>
      </c>
      <c r="V31" s="3">
        <v>11558.900862867087</v>
      </c>
      <c r="W31" s="99">
        <f t="shared" si="0"/>
        <v>0.36466172504196609</v>
      </c>
      <c r="X31" s="100">
        <f t="shared" si="1"/>
        <v>0.14477828702917822</v>
      </c>
      <c r="Y31" s="100">
        <f t="shared" si="2"/>
        <v>0.49055998792885575</v>
      </c>
      <c r="Z31" s="102">
        <f t="shared" si="3"/>
        <v>2.4881916587087494E-2</v>
      </c>
      <c r="AA31" s="103">
        <f t="shared" si="4"/>
        <v>9.8786382394995143E-3</v>
      </c>
      <c r="AB31" s="103">
        <f t="shared" si="5"/>
        <v>3.3472316567371402E-2</v>
      </c>
      <c r="AC31" s="104">
        <f t="shared" si="6"/>
        <v>6.8232871393958408E-2</v>
      </c>
      <c r="AD31" s="99">
        <f t="shared" si="7"/>
        <v>0.41111544259270127</v>
      </c>
      <c r="AE31" s="100">
        <f t="shared" si="8"/>
        <v>0.12007181180449222</v>
      </c>
      <c r="AF31" s="100">
        <f t="shared" si="9"/>
        <v>0.4688127456028065</v>
      </c>
      <c r="AH31" s="107">
        <v>4.109</v>
      </c>
      <c r="AI31" s="3">
        <f t="shared" si="12"/>
        <v>99.058549269254911</v>
      </c>
      <c r="AJ31" s="3">
        <f t="shared" si="12"/>
        <v>39.328303723533708</v>
      </c>
      <c r="AK31" s="3">
        <f t="shared" si="12"/>
        <v>133.25818805958681</v>
      </c>
      <c r="AL31" s="3">
        <f t="shared" si="12"/>
        <v>271.6450410523754</v>
      </c>
      <c r="AM31" s="3">
        <f t="shared" si="12"/>
        <v>3981.1462642978827</v>
      </c>
      <c r="AN31" s="14">
        <f t="shared" si="12"/>
        <v>3709.5012232455078</v>
      </c>
      <c r="AO31" s="1">
        <f t="shared" si="12"/>
        <v>39.756814293027347</v>
      </c>
      <c r="AP31" s="1">
        <f t="shared" si="12"/>
        <v>54.044008725319969</v>
      </c>
      <c r="AQ31" s="1">
        <f t="shared" si="12"/>
        <v>46.900545886508972</v>
      </c>
      <c r="AR31" s="6">
        <f t="shared" si="12"/>
        <v>44.821376036305409</v>
      </c>
      <c r="AS31" s="4" t="s">
        <v>42</v>
      </c>
    </row>
    <row r="32" spans="1:45" ht="12.5">
      <c r="A32" s="4">
        <v>1979</v>
      </c>
      <c r="B32" s="1">
        <v>2.54825483469617</v>
      </c>
      <c r="C32" s="1">
        <v>0.72240246092416149</v>
      </c>
      <c r="D32" s="1">
        <v>2.773975071641301</v>
      </c>
      <c r="E32" s="6">
        <f t="shared" si="11"/>
        <v>6.0446323672616327</v>
      </c>
      <c r="F32" s="3">
        <v>461.65966386554624</v>
      </c>
      <c r="G32" s="3">
        <v>174.32773109243698</v>
      </c>
      <c r="H32" s="3">
        <v>608.99159663865555</v>
      </c>
      <c r="I32" s="3">
        <f t="shared" si="14"/>
        <v>1244.9789915966389</v>
      </c>
      <c r="J32" s="3">
        <v>18603.150000000001</v>
      </c>
      <c r="K32" s="14">
        <f t="shared" si="13"/>
        <v>17358.171008403362</v>
      </c>
      <c r="L32" s="3">
        <f t="shared" si="15"/>
        <v>181.16699224102138</v>
      </c>
      <c r="M32" s="3">
        <f t="shared" si="16"/>
        <v>241.31663514742382</v>
      </c>
      <c r="N32" s="3">
        <f t="shared" si="17"/>
        <v>219.53751598723935</v>
      </c>
      <c r="O32" s="14">
        <f t="shared" si="18"/>
        <v>205.96438558274886</v>
      </c>
      <c r="P32" s="2">
        <v>32.615979315380812</v>
      </c>
      <c r="Q32" s="2">
        <v>25.709121435590799</v>
      </c>
      <c r="R32" s="2">
        <v>25.765426963418982</v>
      </c>
      <c r="S32" s="2"/>
      <c r="T32" s="2">
        <v>29.856965655725254</v>
      </c>
      <c r="U32" s="13">
        <v>4764.6899999999996</v>
      </c>
      <c r="V32" s="3">
        <v>12331.547277997101</v>
      </c>
      <c r="W32" s="99">
        <f t="shared" si="0"/>
        <v>0.37081723224380275</v>
      </c>
      <c r="X32" s="100">
        <f t="shared" si="1"/>
        <v>0.14002463677629468</v>
      </c>
      <c r="Y32" s="100">
        <f t="shared" si="2"/>
        <v>0.48915813097990241</v>
      </c>
      <c r="Z32" s="102">
        <f t="shared" si="3"/>
        <v>2.4816209290660248E-2</v>
      </c>
      <c r="AA32" s="103">
        <f t="shared" si="4"/>
        <v>9.3708716584254264E-3</v>
      </c>
      <c r="AB32" s="103">
        <f t="shared" si="5"/>
        <v>3.2735939700462312E-2</v>
      </c>
      <c r="AC32" s="104">
        <f t="shared" si="6"/>
        <v>6.6923020649547998E-2</v>
      </c>
      <c r="AD32" s="99">
        <f t="shared" si="7"/>
        <v>0.42157317101661756</v>
      </c>
      <c r="AE32" s="100">
        <f t="shared" si="8"/>
        <v>0.11951139739064522</v>
      </c>
      <c r="AF32" s="100">
        <f t="shared" si="9"/>
        <v>0.45891543159273723</v>
      </c>
      <c r="AH32" s="107">
        <v>3.8885999999999998</v>
      </c>
      <c r="AI32" s="3">
        <f t="shared" si="12"/>
        <v>118.72130429088779</v>
      </c>
      <c r="AJ32" s="3">
        <f t="shared" si="12"/>
        <v>44.830461115166635</v>
      </c>
      <c r="AK32" s="3">
        <f t="shared" si="12"/>
        <v>156.60947298221868</v>
      </c>
      <c r="AL32" s="3">
        <f t="shared" si="12"/>
        <v>320.16123838827315</v>
      </c>
      <c r="AM32" s="3">
        <f t="shared" si="12"/>
        <v>4784.0225273877495</v>
      </c>
      <c r="AN32" s="14">
        <f t="shared" si="12"/>
        <v>4463.8612889994765</v>
      </c>
      <c r="AO32" s="1">
        <f t="shared" si="12"/>
        <v>46.589258921211076</v>
      </c>
      <c r="AP32" s="1">
        <f t="shared" si="12"/>
        <v>62.057459020579088</v>
      </c>
      <c r="AQ32" s="1">
        <f t="shared" si="12"/>
        <v>56.456698037144307</v>
      </c>
      <c r="AR32" s="6">
        <f t="shared" si="12"/>
        <v>52.966205210808226</v>
      </c>
      <c r="AS32" s="4" t="s">
        <v>42</v>
      </c>
    </row>
    <row r="33" spans="1:45" ht="12.5">
      <c r="A33" s="4">
        <v>1980</v>
      </c>
      <c r="B33" s="1">
        <v>2.5980032070582917</v>
      </c>
      <c r="C33" s="1">
        <v>0.74114815415857782</v>
      </c>
      <c r="D33" s="1">
        <v>2.8140084046434968</v>
      </c>
      <c r="E33" s="6">
        <f t="shared" si="11"/>
        <v>6.1531597658603658</v>
      </c>
      <c r="F33" s="3">
        <v>518.2635983263599</v>
      </c>
      <c r="G33" s="3">
        <v>188.87029288702928</v>
      </c>
      <c r="H33" s="3">
        <v>673.347280334728</v>
      </c>
      <c r="I33" s="3">
        <f t="shared" si="14"/>
        <v>1380.4811715481173</v>
      </c>
      <c r="J33" s="3">
        <v>21075.31</v>
      </c>
      <c r="K33" s="14">
        <f t="shared" si="13"/>
        <v>19694.828828451886</v>
      </c>
      <c r="L33" s="3">
        <f t="shared" si="15"/>
        <v>199.48535741539274</v>
      </c>
      <c r="M33" s="3">
        <f t="shared" si="16"/>
        <v>254.83473422591584</v>
      </c>
      <c r="N33" s="3">
        <f t="shared" si="17"/>
        <v>239.28403313352348</v>
      </c>
      <c r="O33" s="14">
        <f t="shared" si="18"/>
        <v>224.35321429608476</v>
      </c>
      <c r="P33" s="2">
        <v>35.913883708605063</v>
      </c>
      <c r="Q33" s="2">
        <v>27.149297536898455</v>
      </c>
      <c r="R33" s="2">
        <v>28.082923556320473</v>
      </c>
      <c r="S33" s="2"/>
      <c r="T33" s="2">
        <v>33.318767327094235</v>
      </c>
      <c r="U33" s="13">
        <v>4779.5349999999999</v>
      </c>
      <c r="V33" s="3">
        <v>12948.958423779721</v>
      </c>
      <c r="W33" s="99">
        <f t="shared" si="0"/>
        <v>0.37542243169109069</v>
      </c>
      <c r="X33" s="100">
        <f t="shared" si="1"/>
        <v>0.13681482716292601</v>
      </c>
      <c r="Y33" s="100">
        <f t="shared" si="2"/>
        <v>0.48776274114598323</v>
      </c>
      <c r="Z33" s="102">
        <f t="shared" si="3"/>
        <v>2.4591030847297614E-2</v>
      </c>
      <c r="AA33" s="103">
        <f t="shared" si="4"/>
        <v>8.9616851608365078E-3</v>
      </c>
      <c r="AB33" s="103">
        <f t="shared" si="5"/>
        <v>3.1949578930735918E-2</v>
      </c>
      <c r="AC33" s="104">
        <f t="shared" si="6"/>
        <v>6.550229493887004E-2</v>
      </c>
      <c r="AD33" s="99">
        <f t="shared" si="7"/>
        <v>0.42222261503314401</v>
      </c>
      <c r="AE33" s="100">
        <f t="shared" si="8"/>
        <v>0.12045000980970738</v>
      </c>
      <c r="AF33" s="100">
        <f t="shared" si="9"/>
        <v>0.45732737515714872</v>
      </c>
      <c r="AH33" s="107">
        <v>3.7206000000000001</v>
      </c>
      <c r="AI33" s="3">
        <f t="shared" si="12"/>
        <v>139.29570454398748</v>
      </c>
      <c r="AJ33" s="3">
        <f t="shared" si="12"/>
        <v>50.763396464825369</v>
      </c>
      <c r="AK33" s="3">
        <f t="shared" si="12"/>
        <v>180.9781434001849</v>
      </c>
      <c r="AL33" s="3">
        <f t="shared" si="12"/>
        <v>371.03724440899782</v>
      </c>
      <c r="AM33" s="3">
        <f t="shared" si="12"/>
        <v>5664.4922861903997</v>
      </c>
      <c r="AN33" s="14">
        <f t="shared" si="12"/>
        <v>5293.4550417814025</v>
      </c>
      <c r="AO33" s="1">
        <f t="shared" si="12"/>
        <v>53.616448265170334</v>
      </c>
      <c r="AP33" s="1">
        <f t="shared" si="12"/>
        <v>68.49291356929416</v>
      </c>
      <c r="AQ33" s="1">
        <f t="shared" si="12"/>
        <v>64.313291709273628</v>
      </c>
      <c r="AR33" s="6">
        <f t="shared" si="12"/>
        <v>60.300277991744544</v>
      </c>
      <c r="AS33" s="4" t="s">
        <v>42</v>
      </c>
    </row>
    <row r="34" spans="1:45" ht="12.5">
      <c r="A34" s="4">
        <v>1981</v>
      </c>
      <c r="B34" s="1">
        <v>2.5944738683291488</v>
      </c>
      <c r="C34" s="1">
        <v>0.85418062741657264</v>
      </c>
      <c r="D34" s="1">
        <v>2.7856408550986242</v>
      </c>
      <c r="E34" s="6">
        <f t="shared" si="11"/>
        <v>6.2342953508443451</v>
      </c>
      <c r="F34" s="3">
        <v>600.25</v>
      </c>
      <c r="G34" s="3">
        <v>225.20833333333334</v>
      </c>
      <c r="H34" s="3">
        <v>732.04166666666674</v>
      </c>
      <c r="I34" s="3">
        <f t="shared" si="14"/>
        <v>1557.5</v>
      </c>
      <c r="J34" s="3">
        <v>23795.21</v>
      </c>
      <c r="K34" s="14">
        <f t="shared" si="13"/>
        <v>22237.71</v>
      </c>
      <c r="L34" s="3">
        <f t="shared" si="15"/>
        <v>231.3571191937128</v>
      </c>
      <c r="M34" s="3">
        <f t="shared" si="16"/>
        <v>263.65422734353609</v>
      </c>
      <c r="N34" s="3">
        <f t="shared" si="17"/>
        <v>262.79111513129686</v>
      </c>
      <c r="O34" s="14">
        <f t="shared" si="18"/>
        <v>249.82775315402071</v>
      </c>
      <c r="P34" s="2">
        <v>41.651842428609982</v>
      </c>
      <c r="Q34" s="2">
        <v>28.088898818106177</v>
      </c>
      <c r="R34" s="2">
        <v>30.841768674946739</v>
      </c>
      <c r="S34" s="2"/>
      <c r="T34" s="2">
        <v>37.319596429948042</v>
      </c>
      <c r="U34" s="13">
        <v>4799.9639999999999</v>
      </c>
      <c r="V34" s="3">
        <v>13134.056838759625</v>
      </c>
      <c r="W34" s="99">
        <f t="shared" si="0"/>
        <v>0.38539325842696631</v>
      </c>
      <c r="X34" s="100">
        <f t="shared" si="1"/>
        <v>0.14459604066345641</v>
      </c>
      <c r="Y34" s="100">
        <f t="shared" si="2"/>
        <v>0.47001070090957736</v>
      </c>
      <c r="Z34" s="102">
        <f t="shared" si="3"/>
        <v>2.5225665165384128E-2</v>
      </c>
      <c r="AA34" s="103">
        <f t="shared" si="4"/>
        <v>9.4644398319381658E-3</v>
      </c>
      <c r="AB34" s="103">
        <f t="shared" si="5"/>
        <v>3.0764244848718158E-2</v>
      </c>
      <c r="AC34" s="104">
        <f t="shared" si="6"/>
        <v>6.5454349846040441E-2</v>
      </c>
      <c r="AD34" s="99">
        <f t="shared" si="7"/>
        <v>0.41616152625456942</v>
      </c>
      <c r="AE34" s="100">
        <f t="shared" si="8"/>
        <v>0.1370131794126318</v>
      </c>
      <c r="AF34" s="100">
        <f t="shared" si="9"/>
        <v>0.44682529433279888</v>
      </c>
      <c r="AH34" s="107">
        <v>4.3128000000000002</v>
      </c>
      <c r="AI34" s="3">
        <f t="shared" si="12"/>
        <v>139.17872379892412</v>
      </c>
      <c r="AJ34" s="3">
        <f t="shared" si="12"/>
        <v>52.218589624683112</v>
      </c>
      <c r="AK34" s="3">
        <f t="shared" si="12"/>
        <v>169.73698448030669</v>
      </c>
      <c r="AL34" s="3">
        <f t="shared" si="12"/>
        <v>361.13429790391393</v>
      </c>
      <c r="AM34" s="3">
        <f t="shared" si="12"/>
        <v>5517.3460396957889</v>
      </c>
      <c r="AN34" s="14">
        <f t="shared" si="12"/>
        <v>5156.2117417918753</v>
      </c>
      <c r="AO34" s="1">
        <f t="shared" si="12"/>
        <v>53.64429586201836</v>
      </c>
      <c r="AP34" s="1">
        <f t="shared" si="12"/>
        <v>61.132959410020426</v>
      </c>
      <c r="AQ34" s="1">
        <f t="shared" si="12"/>
        <v>60.93283136971268</v>
      </c>
      <c r="AR34" s="6">
        <f t="shared" si="12"/>
        <v>57.927043487762177</v>
      </c>
      <c r="AS34" s="4" t="s">
        <v>42</v>
      </c>
    </row>
    <row r="35" spans="1:45" ht="12.5">
      <c r="A35" s="4">
        <v>1982</v>
      </c>
      <c r="B35" s="1">
        <v>2.5379028663698278</v>
      </c>
      <c r="C35" s="1">
        <v>0.77658226510137174</v>
      </c>
      <c r="D35" s="1">
        <v>2.8520169941825899</v>
      </c>
      <c r="E35" s="6">
        <f t="shared" si="11"/>
        <v>6.1665021256537891</v>
      </c>
      <c r="F35" s="3">
        <v>667.01244813278004</v>
      </c>
      <c r="G35" s="3">
        <v>246.80497925311201</v>
      </c>
      <c r="H35" s="3">
        <v>839.00414937759331</v>
      </c>
      <c r="I35" s="3">
        <f t="shared" si="14"/>
        <v>1752.8215767634854</v>
      </c>
      <c r="J35" s="3">
        <v>26730.639999999999</v>
      </c>
      <c r="K35" s="14">
        <f t="shared" si="13"/>
        <v>24977.818423236513</v>
      </c>
      <c r="L35" s="3">
        <f t="shared" si="15"/>
        <v>262.82032183795241</v>
      </c>
      <c r="M35" s="3">
        <f t="shared" si="16"/>
        <v>317.8091882138142</v>
      </c>
      <c r="N35" s="3">
        <f t="shared" si="17"/>
        <v>294.17922511996056</v>
      </c>
      <c r="O35" s="14">
        <f t="shared" si="18"/>
        <v>284.24892119495485</v>
      </c>
      <c r="P35" s="2">
        <v>47.316247152373961</v>
      </c>
      <c r="Q35" s="2">
        <v>33.858399393576597</v>
      </c>
      <c r="R35" s="2">
        <v>34.525549334465929</v>
      </c>
      <c r="S35" s="2"/>
      <c r="T35" s="2">
        <v>40.889837821435272</v>
      </c>
      <c r="U35" s="13">
        <v>4826.933</v>
      </c>
      <c r="V35" s="3">
        <v>13484.753154850088</v>
      </c>
      <c r="W35" s="99">
        <f t="shared" ref="W35:W67" si="19">IFERROR(F35/$I35,"")</f>
        <v>0.38053642023530526</v>
      </c>
      <c r="X35" s="100">
        <f t="shared" ref="X35:X67" si="20">IFERROR(G35/$I35,"")</f>
        <v>0.14080439362734654</v>
      </c>
      <c r="Y35" s="100">
        <f t="shared" ref="Y35:Y67" si="21">IFERROR(H35/$I35,"")</f>
        <v>0.4786591861373482</v>
      </c>
      <c r="Z35" s="102">
        <f t="shared" si="3"/>
        <v>2.4953104307744972E-2</v>
      </c>
      <c r="AA35" s="103">
        <f t="shared" si="4"/>
        <v>9.233036667027501E-3</v>
      </c>
      <c r="AB35" s="103">
        <f t="shared" si="5"/>
        <v>3.1387357331421673E-2</v>
      </c>
      <c r="AC35" s="104">
        <f t="shared" si="6"/>
        <v>6.5573498306194147E-2</v>
      </c>
      <c r="AD35" s="99">
        <f t="shared" ref="AD35:AD66" si="22">IFERROR(B35/$E35,"")</f>
        <v>0.41156279762098558</v>
      </c>
      <c r="AE35" s="100">
        <f t="shared" ref="AE35:AE67" si="23">IFERROR(C35/$E35,"")</f>
        <v>0.12593561946093329</v>
      </c>
      <c r="AF35" s="100">
        <f t="shared" ref="AF35:AF67" si="24">IFERROR(D35/$E35,"")</f>
        <v>0.46250158291808119</v>
      </c>
      <c r="AH35" s="107">
        <v>4.8086000000000002</v>
      </c>
      <c r="AI35" s="3">
        <f t="shared" si="12"/>
        <v>138.71240031043962</v>
      </c>
      <c r="AJ35" s="3">
        <f t="shared" si="12"/>
        <v>51.325745383918814</v>
      </c>
      <c r="AK35" s="3">
        <f t="shared" si="12"/>
        <v>174.47992126140525</v>
      </c>
      <c r="AL35" s="3">
        <f t="shared" si="12"/>
        <v>364.51806695576369</v>
      </c>
      <c r="AM35" s="3">
        <f t="shared" si="12"/>
        <v>5558.9235952252211</v>
      </c>
      <c r="AN35" s="14">
        <f t="shared" si="12"/>
        <v>5194.4055282694571</v>
      </c>
      <c r="AO35" s="1">
        <f t="shared" si="12"/>
        <v>54.656307831375535</v>
      </c>
      <c r="AP35" s="1">
        <f t="shared" si="12"/>
        <v>66.09183301040099</v>
      </c>
      <c r="AQ35" s="1">
        <f t="shared" si="12"/>
        <v>61.177728469816692</v>
      </c>
      <c r="AR35" s="6">
        <f t="shared" si="12"/>
        <v>59.112615146810889</v>
      </c>
      <c r="AS35" s="4" t="s">
        <v>42</v>
      </c>
    </row>
    <row r="36" spans="1:45" ht="12.5">
      <c r="A36" s="4">
        <v>1983</v>
      </c>
      <c r="B36" s="1">
        <v>2.5941289987025891</v>
      </c>
      <c r="C36" s="1">
        <v>0.74691639900500628</v>
      </c>
      <c r="D36" s="1">
        <v>2.8568749569772396</v>
      </c>
      <c r="E36" s="6">
        <f t="shared" si="11"/>
        <v>6.1979203546848343</v>
      </c>
      <c r="F36" s="3">
        <v>758.27160493827148</v>
      </c>
      <c r="G36" s="3">
        <v>266.25514403292181</v>
      </c>
      <c r="H36" s="3">
        <v>929.62962962962956</v>
      </c>
      <c r="I36" s="3">
        <f>SUM(F36:H36)</f>
        <v>1954.1563786008228</v>
      </c>
      <c r="J36" s="3">
        <v>29489.3</v>
      </c>
      <c r="K36" s="14">
        <f t="shared" si="13"/>
        <v>27535.143621399176</v>
      </c>
      <c r="L36" s="3">
        <f t="shared" si="15"/>
        <v>292.30296770804711</v>
      </c>
      <c r="M36" s="3">
        <f t="shared" si="16"/>
        <v>356.47248391869516</v>
      </c>
      <c r="N36" s="3">
        <f t="shared" si="17"/>
        <v>325.40088160289605</v>
      </c>
      <c r="O36" s="14">
        <f t="shared" si="18"/>
        <v>315.29227011181757</v>
      </c>
      <c r="P36" s="2">
        <v>52.62408693028673</v>
      </c>
      <c r="Q36" s="2">
        <v>37.977466294081374</v>
      </c>
      <c r="R36" s="2">
        <v>38.189794628353603</v>
      </c>
      <c r="S36" s="2"/>
      <c r="T36" s="2">
        <v>44.310800827576294</v>
      </c>
      <c r="U36" s="13">
        <v>4855.7870000000003</v>
      </c>
      <c r="V36" s="3">
        <v>13766.872393702606</v>
      </c>
      <c r="W36" s="99">
        <f t="shared" si="19"/>
        <v>0.38803015625658088</v>
      </c>
      <c r="X36" s="100">
        <f t="shared" si="20"/>
        <v>0.13625068441224783</v>
      </c>
      <c r="Y36" s="100">
        <f t="shared" si="21"/>
        <v>0.47571915933117132</v>
      </c>
      <c r="Z36" s="102">
        <f t="shared" si="3"/>
        <v>2.5713448774242573E-2</v>
      </c>
      <c r="AA36" s="103">
        <f t="shared" si="4"/>
        <v>9.0288729821637621E-3</v>
      </c>
      <c r="AB36" s="103">
        <f t="shared" si="5"/>
        <v>3.152430303973406E-2</v>
      </c>
      <c r="AC36" s="104">
        <f t="shared" si="6"/>
        <v>6.6266624796140386E-2</v>
      </c>
      <c r="AD36" s="99">
        <f t="shared" si="22"/>
        <v>0.41854829527484322</v>
      </c>
      <c r="AE36" s="100">
        <f t="shared" si="23"/>
        <v>0.12051080947505773</v>
      </c>
      <c r="AF36" s="100">
        <f t="shared" si="24"/>
        <v>0.46094089525009918</v>
      </c>
      <c r="AH36" s="107">
        <v>5.5636000000000001</v>
      </c>
      <c r="AI36" s="3">
        <f t="shared" si="12"/>
        <v>136.29153874079219</v>
      </c>
      <c r="AJ36" s="3">
        <f t="shared" si="12"/>
        <v>47.856629526371741</v>
      </c>
      <c r="AK36" s="3">
        <f t="shared" si="12"/>
        <v>167.09138500784195</v>
      </c>
      <c r="AL36" s="3">
        <f t="shared" si="12"/>
        <v>351.2395532750059</v>
      </c>
      <c r="AM36" s="3">
        <f t="shared" si="12"/>
        <v>5300.3990222158309</v>
      </c>
      <c r="AN36" s="14">
        <f t="shared" si="12"/>
        <v>4949.1594689408257</v>
      </c>
      <c r="AO36" s="1">
        <f t="shared" si="12"/>
        <v>52.538458499541143</v>
      </c>
      <c r="AP36" s="1">
        <f t="shared" si="12"/>
        <v>64.07227045774232</v>
      </c>
      <c r="AQ36" s="1">
        <f t="shared" si="12"/>
        <v>58.487468833650162</v>
      </c>
      <c r="AR36" s="6">
        <f t="shared" si="12"/>
        <v>56.670549664213382</v>
      </c>
      <c r="AS36" s="4" t="s">
        <v>42</v>
      </c>
    </row>
    <row r="37" spans="1:45" ht="12.5">
      <c r="A37" s="4">
        <v>1984</v>
      </c>
      <c r="B37" s="1">
        <v>2.6967584381253489</v>
      </c>
      <c r="C37" s="1">
        <v>0.68425214101482701</v>
      </c>
      <c r="D37" s="1">
        <v>2.8888855177235344</v>
      </c>
      <c r="E37" s="6">
        <f t="shared" si="11"/>
        <v>6.2698960968637101</v>
      </c>
      <c r="F37" s="3">
        <v>820.79662839884736</v>
      </c>
      <c r="G37" s="3">
        <v>306.59810045994806</v>
      </c>
      <c r="H37" s="3">
        <v>1006.5539263167899</v>
      </c>
      <c r="I37" s="3">
        <f t="shared" si="14"/>
        <v>2133.9486551755854</v>
      </c>
      <c r="J37" s="3">
        <v>32362.5</v>
      </c>
      <c r="K37" s="14">
        <f t="shared" si="13"/>
        <v>30228.551344824416</v>
      </c>
      <c r="L37" s="3">
        <f>F37/B37</f>
        <v>304.36416432219414</v>
      </c>
      <c r="M37" s="3">
        <f t="shared" si="16"/>
        <v>448.077663308772</v>
      </c>
      <c r="N37" s="3">
        <f t="shared" si="17"/>
        <v>348.42291954509943</v>
      </c>
      <c r="O37" s="14">
        <f t="shared" si="18"/>
        <v>340.34832829893566</v>
      </c>
      <c r="P37" s="2">
        <v>54.795496492368571</v>
      </c>
      <c r="Q37" s="2">
        <v>47.736796311383358</v>
      </c>
      <c r="R37" s="2">
        <v>40.8917138628929</v>
      </c>
      <c r="S37" s="2"/>
      <c r="T37" s="2">
        <v>47.442536961384832</v>
      </c>
      <c r="U37" s="13">
        <v>4881.7879999999996</v>
      </c>
      <c r="V37" s="3">
        <v>14106.716637428746</v>
      </c>
      <c r="W37" s="99">
        <f t="shared" si="19"/>
        <v>0.38463747776129631</v>
      </c>
      <c r="X37" s="100">
        <f t="shared" si="20"/>
        <v>0.14367641869748762</v>
      </c>
      <c r="Y37" s="100">
        <f t="shared" si="21"/>
        <v>0.47168610354121604</v>
      </c>
      <c r="Z37" s="102">
        <f t="shared" si="3"/>
        <v>2.5362584114294241E-2</v>
      </c>
      <c r="AA37" s="103">
        <f t="shared" si="4"/>
        <v>9.4738694618755684E-3</v>
      </c>
      <c r="AB37" s="103">
        <f t="shared" si="5"/>
        <v>3.1102477445092001E-2</v>
      </c>
      <c r="AC37" s="104">
        <f t="shared" si="6"/>
        <v>6.5938931021261818E-2</v>
      </c>
      <c r="AD37" s="99">
        <f t="shared" si="22"/>
        <v>0.43011214164686162</v>
      </c>
      <c r="AE37" s="100">
        <f t="shared" si="23"/>
        <v>0.10913293146230917</v>
      </c>
      <c r="AF37" s="100">
        <f t="shared" si="24"/>
        <v>0.46075492689082925</v>
      </c>
      <c r="AH37" s="107">
        <v>6.0007000000000001</v>
      </c>
      <c r="AI37" s="3">
        <f t="shared" si="12"/>
        <v>136.78347999380861</v>
      </c>
      <c r="AJ37" s="3">
        <f t="shared" si="12"/>
        <v>51.093722475702506</v>
      </c>
      <c r="AK37" s="3">
        <f t="shared" si="12"/>
        <v>167.73941812068423</v>
      </c>
      <c r="AL37" s="3">
        <f t="shared" si="12"/>
        <v>355.61662059019534</v>
      </c>
      <c r="AM37" s="3">
        <f t="shared" si="12"/>
        <v>5393.120802573033</v>
      </c>
      <c r="AN37" s="14">
        <f t="shared" si="12"/>
        <v>5037.5041819828375</v>
      </c>
      <c r="AO37" s="1">
        <f t="shared" si="12"/>
        <v>50.721443218656844</v>
      </c>
      <c r="AP37" s="1">
        <f t="shared" si="12"/>
        <v>74.670898946584899</v>
      </c>
      <c r="AQ37" s="1">
        <f t="shared" si="12"/>
        <v>58.063712491059277</v>
      </c>
      <c r="AR37" s="6">
        <f t="shared" si="12"/>
        <v>56.718104270990992</v>
      </c>
      <c r="AS37" s="4" t="s">
        <v>42</v>
      </c>
    </row>
    <row r="38" spans="1:45" ht="12.5">
      <c r="A38" s="4">
        <v>1985</v>
      </c>
      <c r="B38" s="1">
        <v>2.8045694164186155</v>
      </c>
      <c r="C38" s="1">
        <v>0.66890592402887006</v>
      </c>
      <c r="D38" s="1">
        <v>2.80133407699793</v>
      </c>
      <c r="E38" s="6">
        <f t="shared" si="11"/>
        <v>6.2748094174454154</v>
      </c>
      <c r="F38" s="3">
        <v>909.03313090057975</v>
      </c>
      <c r="G38" s="3">
        <v>317.72154764435095</v>
      </c>
      <c r="H38" s="3">
        <v>1026.0738175771796</v>
      </c>
      <c r="I38" s="3">
        <f t="shared" si="14"/>
        <v>2252.8284961221107</v>
      </c>
      <c r="J38" s="3">
        <v>35182.04</v>
      </c>
      <c r="K38" s="14">
        <f t="shared" si="13"/>
        <v>32929.211503877887</v>
      </c>
      <c r="L38" s="3">
        <f>F38/B38</f>
        <v>324.12573765473013</v>
      </c>
      <c r="M38" s="3">
        <f t="shared" si="16"/>
        <v>474.98689461544978</v>
      </c>
      <c r="N38" s="3">
        <f t="shared" si="17"/>
        <v>366.2804183201095</v>
      </c>
      <c r="O38" s="14">
        <f t="shared" si="18"/>
        <v>359.0273976861717</v>
      </c>
      <c r="P38" s="2">
        <v>58.353225519496675</v>
      </c>
      <c r="Q38" s="2">
        <v>50.603621861885266</v>
      </c>
      <c r="R38" s="2">
        <v>42.987510922305781</v>
      </c>
      <c r="S38" s="2"/>
      <c r="T38" s="2">
        <v>50.225956861816385</v>
      </c>
      <c r="U38" s="13">
        <v>4901.7830000000004</v>
      </c>
      <c r="V38" s="3">
        <v>14522.062686169502</v>
      </c>
      <c r="W38" s="99">
        <f t="shared" si="19"/>
        <v>0.40350747181391616</v>
      </c>
      <c r="X38" s="100">
        <f t="shared" si="20"/>
        <v>0.14103228372299911</v>
      </c>
      <c r="Y38" s="100">
        <f t="shared" si="21"/>
        <v>0.45546024446308453</v>
      </c>
      <c r="Z38" s="102">
        <f t="shared" si="3"/>
        <v>2.5837988101331807E-2</v>
      </c>
      <c r="AA38" s="103">
        <f t="shared" si="4"/>
        <v>9.0307880851807042E-3</v>
      </c>
      <c r="AB38" s="103">
        <f t="shared" si="5"/>
        <v>2.9164704990875447E-2</v>
      </c>
      <c r="AC38" s="104">
        <f t="shared" si="6"/>
        <v>6.4033481177387969E-2</v>
      </c>
      <c r="AD38" s="99">
        <f t="shared" si="22"/>
        <v>0.44695690814469463</v>
      </c>
      <c r="AE38" s="100">
        <f t="shared" si="23"/>
        <v>0.10660179131005279</v>
      </c>
      <c r="AF38" s="100">
        <f t="shared" si="24"/>
        <v>0.44644130054525261</v>
      </c>
      <c r="AH38" s="107">
        <v>6.1970999999999998</v>
      </c>
      <c r="AI38" s="3">
        <f t="shared" si="12"/>
        <v>146.68685851455999</v>
      </c>
      <c r="AJ38" s="3">
        <f t="shared" si="12"/>
        <v>51.269391754909712</v>
      </c>
      <c r="AK38" s="3">
        <f t="shared" si="12"/>
        <v>165.5732225681657</v>
      </c>
      <c r="AL38" s="3">
        <f t="shared" si="12"/>
        <v>363.52947283763547</v>
      </c>
      <c r="AM38" s="3">
        <f t="shared" si="12"/>
        <v>5677.1780348872862</v>
      </c>
      <c r="AN38" s="14">
        <f t="shared" si="12"/>
        <v>5313.6485620496505</v>
      </c>
      <c r="AO38" s="1">
        <f t="shared" si="12"/>
        <v>52.302809000133955</v>
      </c>
      <c r="AP38" s="1">
        <f t="shared" si="12"/>
        <v>76.646640301988</v>
      </c>
      <c r="AQ38" s="1">
        <f t="shared" si="12"/>
        <v>59.105132775025339</v>
      </c>
      <c r="AR38" s="6">
        <f t="shared" si="12"/>
        <v>57.934743297053735</v>
      </c>
      <c r="AS38" s="4" t="s">
        <v>42</v>
      </c>
    </row>
    <row r="39" spans="1:45" ht="12.5">
      <c r="A39" s="4">
        <v>1986</v>
      </c>
      <c r="B39" s="1">
        <v>2.9861409999334123</v>
      </c>
      <c r="C39" s="1">
        <v>0.7102173189009513</v>
      </c>
      <c r="D39" s="1">
        <v>2.9472983413235596</v>
      </c>
      <c r="E39" s="6">
        <f t="shared" si="11"/>
        <v>6.643656660157923</v>
      </c>
      <c r="F39" s="3">
        <f>B39*L39</f>
        <v>999.8072804747386</v>
      </c>
      <c r="G39" s="3">
        <f>C39*M39</f>
        <v>352.02561956575767</v>
      </c>
      <c r="H39" s="3">
        <f>D39*N39</f>
        <v>1135.8594226505902</v>
      </c>
      <c r="I39" s="3">
        <f t="shared" si="14"/>
        <v>2487.6923226910867</v>
      </c>
      <c r="J39" s="3">
        <v>36434.359430407887</v>
      </c>
      <c r="K39" s="14">
        <f t="shared" si="13"/>
        <v>33946.667107716799</v>
      </c>
      <c r="L39" s="3">
        <f>L38*P40/P39</f>
        <v>334.81583103310703</v>
      </c>
      <c r="M39" s="3">
        <f>M38*Q40/Q39</f>
        <v>495.65901900352287</v>
      </c>
      <c r="N39" s="3">
        <f t="shared" ref="M39:N54" si="25">N38*R40/R39</f>
        <v>385.39003898075129</v>
      </c>
      <c r="O39" s="14">
        <f>I39/E39</f>
        <v>374.44625000111807</v>
      </c>
      <c r="P39" s="2">
        <v>60.343431295783269</v>
      </c>
      <c r="Q39" s="2">
        <v>52.906176025141626</v>
      </c>
      <c r="R39" s="2">
        <v>90.602779185368775</v>
      </c>
      <c r="S39" s="2"/>
      <c r="T39" s="2">
        <v>51.682509610808978</v>
      </c>
      <c r="U39" s="13">
        <v>4917.3860000000004</v>
      </c>
      <c r="V39" s="3">
        <v>14819.458956445556</v>
      </c>
      <c r="W39" s="99">
        <f t="shared" si="19"/>
        <v>0.40190150178748263</v>
      </c>
      <c r="X39" s="100">
        <f t="shared" si="20"/>
        <v>0.14150689631302568</v>
      </c>
      <c r="Y39" s="100">
        <f t="shared" si="21"/>
        <v>0.45659160189949161</v>
      </c>
      <c r="Z39" s="102">
        <f t="shared" si="3"/>
        <v>2.7441330000173018E-2</v>
      </c>
      <c r="AA39" s="103">
        <f t="shared" si="4"/>
        <v>9.6619132343509599E-3</v>
      </c>
      <c r="AB39" s="103">
        <f t="shared" si="5"/>
        <v>3.1175501378586309E-2</v>
      </c>
      <c r="AC39" s="104">
        <f t="shared" si="6"/>
        <v>6.8278744613110287E-2</v>
      </c>
      <c r="AD39" s="99">
        <f t="shared" si="22"/>
        <v>0.44947250477908207</v>
      </c>
      <c r="AE39" s="100">
        <f t="shared" si="23"/>
        <v>0.10690156870389342</v>
      </c>
      <c r="AF39" s="100">
        <f t="shared" si="24"/>
        <v>0.44362592651702459</v>
      </c>
      <c r="AH39" s="107">
        <v>5.0721999999999996</v>
      </c>
      <c r="AI39" s="3">
        <f t="shared" si="12"/>
        <v>197.11511385094016</v>
      </c>
      <c r="AJ39" s="3">
        <f t="shared" si="12"/>
        <v>69.402945381837796</v>
      </c>
      <c r="AK39" s="3">
        <f t="shared" si="12"/>
        <v>223.93821668124093</v>
      </c>
      <c r="AL39" s="3">
        <f t="shared" si="12"/>
        <v>490.45627591401893</v>
      </c>
      <c r="AM39" s="3">
        <f t="shared" si="12"/>
        <v>7183.1472399368895</v>
      </c>
      <c r="AN39" s="14">
        <f t="shared" si="12"/>
        <v>6692.6909640228705</v>
      </c>
      <c r="AO39" s="1">
        <f t="shared" si="12"/>
        <v>66.00998206559423</v>
      </c>
      <c r="AP39" s="1">
        <f t="shared" si="12"/>
        <v>97.720716652246153</v>
      </c>
      <c r="AQ39" s="1">
        <f t="shared" si="12"/>
        <v>75.980844402971357</v>
      </c>
      <c r="AR39" s="6">
        <f t="shared" si="12"/>
        <v>73.823242380252765</v>
      </c>
      <c r="AS39" s="4" t="s">
        <v>42</v>
      </c>
    </row>
    <row r="40" spans="1:45" ht="12.5">
      <c r="A40" s="4">
        <v>1987</v>
      </c>
      <c r="B40" s="1">
        <v>3.1324888809731335</v>
      </c>
      <c r="C40" s="1">
        <v>0.71853482063343455</v>
      </c>
      <c r="D40" s="1">
        <v>2.9952585823019864</v>
      </c>
      <c r="E40" s="6">
        <f t="shared" si="11"/>
        <v>6.846282283908554</v>
      </c>
      <c r="F40" s="3">
        <f t="shared" ref="F40:F66" si="26">B40*L40</f>
        <v>1118.7803359470638</v>
      </c>
      <c r="G40" s="3">
        <f t="shared" ref="G40:G54" si="27">C40*M40</f>
        <v>389.09759877736974</v>
      </c>
      <c r="H40" s="3">
        <f t="shared" ref="H40:H54" si="28">D40*N40</f>
        <v>1262.2293941684504</v>
      </c>
      <c r="I40" s="3">
        <f t="shared" si="14"/>
        <v>2770.1073288928837</v>
      </c>
      <c r="J40" s="3">
        <v>38021.803642515551</v>
      </c>
      <c r="K40" s="14">
        <f t="shared" si="13"/>
        <v>35251.69631362267</v>
      </c>
      <c r="L40" s="3">
        <f t="shared" ref="L40:L66" si="29">L39*P41/P40</f>
        <v>357.15380914600581</v>
      </c>
      <c r="M40" s="3">
        <f t="shared" si="25"/>
        <v>541.5152997517298</v>
      </c>
      <c r="N40" s="3">
        <f t="shared" si="25"/>
        <v>421.40915700118694</v>
      </c>
      <c r="O40" s="14">
        <f>I40/E40</f>
        <v>404.61482802187714</v>
      </c>
      <c r="P40" s="2">
        <v>62.333637072069848</v>
      </c>
      <c r="Q40" s="2">
        <v>55.208730188397993</v>
      </c>
      <c r="R40" s="2">
        <v>95.329716947897907</v>
      </c>
      <c r="S40" s="2"/>
      <c r="T40" s="2">
        <v>53.791999799005332</v>
      </c>
      <c r="U40" s="13">
        <v>4931.7290000000003</v>
      </c>
      <c r="V40" s="3">
        <v>15382.232073173524</v>
      </c>
      <c r="W40" s="99">
        <f t="shared" si="19"/>
        <v>0.4038761690848281</v>
      </c>
      <c r="X40" s="100">
        <f t="shared" si="20"/>
        <v>0.14046300470706982</v>
      </c>
      <c r="Y40" s="100">
        <f t="shared" si="21"/>
        <v>0.45566082620810217</v>
      </c>
      <c r="Z40" s="102">
        <f t="shared" si="3"/>
        <v>2.9424704479196675E-2</v>
      </c>
      <c r="AA40" s="103">
        <f t="shared" si="4"/>
        <v>1.023353869363223E-2</v>
      </c>
      <c r="AB40" s="103">
        <f t="shared" si="5"/>
        <v>3.3197514932117519E-2</v>
      </c>
      <c r="AC40" s="104">
        <f t="shared" si="6"/>
        <v>7.2855758104946419E-2</v>
      </c>
      <c r="AD40" s="99">
        <f t="shared" si="22"/>
        <v>0.457545971824111</v>
      </c>
      <c r="AE40" s="100">
        <f t="shared" si="23"/>
        <v>0.1049525553923292</v>
      </c>
      <c r="AF40" s="100">
        <f t="shared" si="24"/>
        <v>0.43750147278355989</v>
      </c>
      <c r="AH40" s="107">
        <v>4.4036999999999997</v>
      </c>
      <c r="AI40" s="3">
        <f t="shared" si="12"/>
        <v>254.0546213291241</v>
      </c>
      <c r="AJ40" s="3">
        <f t="shared" si="12"/>
        <v>88.356972268176705</v>
      </c>
      <c r="AK40" s="3">
        <f t="shared" si="12"/>
        <v>286.62928768273281</v>
      </c>
      <c r="AL40" s="3">
        <f t="shared" si="12"/>
        <v>629.04088128003355</v>
      </c>
      <c r="AM40" s="3">
        <f t="shared" si="12"/>
        <v>8634.0585513353672</v>
      </c>
      <c r="AN40" s="14">
        <f t="shared" si="12"/>
        <v>8005.0176700553338</v>
      </c>
      <c r="AO40" s="1">
        <f t="shared" si="12"/>
        <v>81.103119909622777</v>
      </c>
      <c r="AP40" s="1">
        <f t="shared" si="12"/>
        <v>122.96825391187635</v>
      </c>
      <c r="AQ40" s="1">
        <f t="shared" si="12"/>
        <v>95.694338170444624</v>
      </c>
      <c r="AR40" s="6">
        <f t="shared" si="12"/>
        <v>91.880652183817517</v>
      </c>
      <c r="AS40" s="4" t="s">
        <v>42</v>
      </c>
    </row>
    <row r="41" spans="1:45" ht="12.5">
      <c r="A41" s="4">
        <v>1988</v>
      </c>
      <c r="B41" s="1">
        <v>3.413991834622828</v>
      </c>
      <c r="C41" s="1">
        <v>0.75059394945383096</v>
      </c>
      <c r="D41" s="1">
        <v>2.8977560005994571</v>
      </c>
      <c r="E41" s="6">
        <f t="shared" si="11"/>
        <v>7.0623417846761161</v>
      </c>
      <c r="F41" s="3">
        <f t="shared" si="26"/>
        <v>1279.6007912606728</v>
      </c>
      <c r="G41" s="3">
        <f t="shared" si="27"/>
        <v>424.39523484074897</v>
      </c>
      <c r="H41" s="3">
        <f t="shared" si="28"/>
        <v>1277.3357855688812</v>
      </c>
      <c r="I41" s="3">
        <f t="shared" si="14"/>
        <v>2981.3318116703031</v>
      </c>
      <c r="J41" s="3">
        <v>40017.996447722835</v>
      </c>
      <c r="K41" s="14">
        <f t="shared" si="13"/>
        <v>37036.664636052534</v>
      </c>
      <c r="L41" s="3">
        <f t="shared" si="29"/>
        <v>374.81073571520153</v>
      </c>
      <c r="M41" s="3">
        <f t="shared" si="25"/>
        <v>565.41254449167866</v>
      </c>
      <c r="N41" s="3">
        <f t="shared" si="25"/>
        <v>440.80170494156147</v>
      </c>
      <c r="O41" s="14">
        <f t="shared" ref="O41:O66" si="30">I41/E41</f>
        <v>422.14493472111519</v>
      </c>
      <c r="P41" s="2">
        <v>66.492363427143516</v>
      </c>
      <c r="Q41" s="2">
        <v>60.316408923591531</v>
      </c>
      <c r="R41" s="2">
        <v>104.23937204609976</v>
      </c>
      <c r="S41" s="2"/>
      <c r="T41" s="2">
        <v>56.533499944379301</v>
      </c>
      <c r="U41" s="13">
        <v>4946.6329999999998</v>
      </c>
      <c r="V41" s="3">
        <v>16087.912727707921</v>
      </c>
      <c r="W41" s="99">
        <f t="shared" si="19"/>
        <v>0.42920442006881865</v>
      </c>
      <c r="X41" s="100">
        <f t="shared" si="20"/>
        <v>0.14235088935068246</v>
      </c>
      <c r="Y41" s="100">
        <f t="shared" si="21"/>
        <v>0.42844469058049889</v>
      </c>
      <c r="Z41" s="102">
        <f t="shared" si="3"/>
        <v>3.1975633586060918E-2</v>
      </c>
      <c r="AA41" s="103">
        <f t="shared" si="4"/>
        <v>1.0605109513544838E-2</v>
      </c>
      <c r="AB41" s="103">
        <f t="shared" si="5"/>
        <v>3.1919033908594546E-2</v>
      </c>
      <c r="AC41" s="104">
        <f t="shared" si="6"/>
        <v>7.4499777008200305E-2</v>
      </c>
      <c r="AD41" s="99">
        <f t="shared" si="22"/>
        <v>0.48340790331480621</v>
      </c>
      <c r="AE41" s="100">
        <f t="shared" si="23"/>
        <v>0.10628117023201444</v>
      </c>
      <c r="AF41" s="100">
        <f t="shared" si="24"/>
        <v>0.41031092645317935</v>
      </c>
      <c r="AH41" s="107">
        <v>4.1932999999999998</v>
      </c>
      <c r="AI41" s="3">
        <f t="shared" si="12"/>
        <v>305.15364778591396</v>
      </c>
      <c r="AJ41" s="3">
        <f t="shared" si="12"/>
        <v>101.20793523972742</v>
      </c>
      <c r="AK41" s="3">
        <f t="shared" si="12"/>
        <v>304.61349905060007</v>
      </c>
      <c r="AL41" s="3">
        <f t="shared" si="12"/>
        <v>710.97508207624139</v>
      </c>
      <c r="AM41" s="3">
        <f t="shared" si="12"/>
        <v>9543.3182571537545</v>
      </c>
      <c r="AN41" s="14">
        <f t="shared" si="12"/>
        <v>8832.3431750775126</v>
      </c>
      <c r="AO41" s="1">
        <f t="shared" si="12"/>
        <v>89.383238908544953</v>
      </c>
      <c r="AP41" s="1">
        <f t="shared" si="12"/>
        <v>134.83713173197211</v>
      </c>
      <c r="AQ41" s="1">
        <f t="shared" si="12"/>
        <v>105.12047908367192</v>
      </c>
      <c r="AR41" s="6">
        <f t="shared" si="12"/>
        <v>100.67129342549191</v>
      </c>
      <c r="AS41" s="4" t="s">
        <v>42</v>
      </c>
    </row>
    <row r="42" spans="1:45" ht="12.5">
      <c r="A42" s="4">
        <v>1989</v>
      </c>
      <c r="B42" s="1">
        <v>3.6711701876215352</v>
      </c>
      <c r="C42" s="1">
        <v>0.79071357886995863</v>
      </c>
      <c r="D42" s="1">
        <v>2.9105678195899021</v>
      </c>
      <c r="E42" s="6">
        <f t="shared" si="11"/>
        <v>7.3724515860813957</v>
      </c>
      <c r="F42" s="3">
        <f t="shared" si="26"/>
        <v>1410.9785352429328</v>
      </c>
      <c r="G42" s="3">
        <f t="shared" si="27"/>
        <v>469.41137951811766</v>
      </c>
      <c r="H42" s="3">
        <f t="shared" si="28"/>
        <v>1386.2581078460378</v>
      </c>
      <c r="I42" s="3">
        <f t="shared" si="14"/>
        <v>3266.648022607088</v>
      </c>
      <c r="J42" s="3">
        <v>41734.356432157307</v>
      </c>
      <c r="K42" s="14">
        <f t="shared" si="13"/>
        <v>38467.708409550221</v>
      </c>
      <c r="L42" s="3">
        <f t="shared" si="29"/>
        <v>384.34026839738328</v>
      </c>
      <c r="M42" s="3">
        <f t="shared" si="25"/>
        <v>593.6553918663858</v>
      </c>
      <c r="N42" s="3">
        <f t="shared" si="25"/>
        <v>476.28442069470867</v>
      </c>
      <c r="O42" s="14">
        <f t="shared" si="30"/>
        <v>443.08843326611469</v>
      </c>
      <c r="P42" s="2">
        <v>69.779604801532415</v>
      </c>
      <c r="Q42" s="2">
        <v>62.978191492879503</v>
      </c>
      <c r="R42" s="2">
        <v>109.03629443398427</v>
      </c>
      <c r="S42" s="2"/>
      <c r="T42" s="2">
        <v>60.283704723395033</v>
      </c>
      <c r="U42" s="13">
        <v>4962.4409999999998</v>
      </c>
      <c r="V42" s="3">
        <v>16945.69265407891</v>
      </c>
      <c r="W42" s="99">
        <f t="shared" si="19"/>
        <v>0.43193466987509754</v>
      </c>
      <c r="X42" s="100">
        <f t="shared" si="20"/>
        <v>0.14369818121497027</v>
      </c>
      <c r="Y42" s="100">
        <f t="shared" si="21"/>
        <v>0.42436714890993221</v>
      </c>
      <c r="Z42" s="102">
        <f t="shared" si="3"/>
        <v>3.3808561000253992E-2</v>
      </c>
      <c r="AA42" s="103">
        <f t="shared" si="4"/>
        <v>1.1247600769432858E-2</v>
      </c>
      <c r="AB42" s="103">
        <f t="shared" si="5"/>
        <v>3.3216233011751757E-2</v>
      </c>
      <c r="AC42" s="104">
        <f t="shared" si="6"/>
        <v>7.8272394781438603E-2</v>
      </c>
      <c r="AD42" s="99">
        <f t="shared" si="22"/>
        <v>0.49795785631911282</v>
      </c>
      <c r="AE42" s="100">
        <f t="shared" si="23"/>
        <v>0.10725246136071795</v>
      </c>
      <c r="AF42" s="100">
        <f t="shared" si="24"/>
        <v>0.39478968232016926</v>
      </c>
      <c r="AH42" s="107">
        <v>4.2962999999999996</v>
      </c>
      <c r="AI42" s="3">
        <f t="shared" si="12"/>
        <v>328.41713456763563</v>
      </c>
      <c r="AJ42" s="3">
        <f t="shared" si="12"/>
        <v>109.25945104348339</v>
      </c>
      <c r="AK42" s="3">
        <f t="shared" si="12"/>
        <v>322.6632469441235</v>
      </c>
      <c r="AL42" s="3">
        <f t="shared" si="12"/>
        <v>760.33983255524254</v>
      </c>
      <c r="AM42" s="3">
        <f t="shared" si="12"/>
        <v>9714.022864361732</v>
      </c>
      <c r="AN42" s="14">
        <f t="shared" si="12"/>
        <v>8953.6830318064913</v>
      </c>
      <c r="AO42" s="1">
        <f t="shared" si="12"/>
        <v>89.458433628327469</v>
      </c>
      <c r="AP42" s="1">
        <f t="shared" si="12"/>
        <v>138.17829105658029</v>
      </c>
      <c r="AQ42" s="1">
        <f t="shared" si="12"/>
        <v>110.85920924858802</v>
      </c>
      <c r="AR42" s="6">
        <f t="shared" si="12"/>
        <v>103.13256366317871</v>
      </c>
      <c r="AS42" s="4" t="s">
        <v>42</v>
      </c>
    </row>
    <row r="43" spans="1:45" ht="12.5">
      <c r="A43" s="4">
        <v>1990</v>
      </c>
      <c r="B43" s="1">
        <v>3.8567076015085644</v>
      </c>
      <c r="C43" s="1">
        <v>0.82297944634454689</v>
      </c>
      <c r="D43" s="1">
        <v>2.8170154987723008</v>
      </c>
      <c r="E43" s="6">
        <f t="shared" si="11"/>
        <v>7.4967025466254125</v>
      </c>
      <c r="F43" s="3">
        <f t="shared" si="26"/>
        <v>1498.556547439352</v>
      </c>
      <c r="G43" s="3">
        <f t="shared" si="27"/>
        <v>524.44874017703785</v>
      </c>
      <c r="H43" s="3">
        <f t="shared" si="28"/>
        <v>1467.5101474103571</v>
      </c>
      <c r="I43" s="3">
        <f t="shared" si="14"/>
        <v>3490.5154350267471</v>
      </c>
      <c r="J43" s="3">
        <v>41477.88264948078</v>
      </c>
      <c r="K43" s="14">
        <f>J43-I43</f>
        <v>37987.367214454032</v>
      </c>
      <c r="L43" s="3">
        <f t="shared" si="29"/>
        <v>388.55850696412313</v>
      </c>
      <c r="M43" s="3">
        <f t="shared" si="25"/>
        <v>637.25618240710378</v>
      </c>
      <c r="N43" s="3">
        <f t="shared" si="25"/>
        <v>520.94500298273863</v>
      </c>
      <c r="O43" s="14">
        <f t="shared" si="30"/>
        <v>465.60676688419204</v>
      </c>
      <c r="P43" s="2">
        <v>71.553745617528676</v>
      </c>
      <c r="Q43" s="2">
        <v>66.124006822936536</v>
      </c>
      <c r="R43" s="2">
        <v>117.81326557271986</v>
      </c>
      <c r="S43" s="2"/>
      <c r="T43" s="2">
        <v>63.962756063523138</v>
      </c>
      <c r="U43" s="13">
        <v>4986.4309999999996</v>
      </c>
      <c r="V43" s="3">
        <v>16866.375342680032</v>
      </c>
      <c r="W43" s="99">
        <f t="shared" si="19"/>
        <v>0.42932242396111014</v>
      </c>
      <c r="X43" s="100">
        <f t="shared" si="20"/>
        <v>0.15024965508368224</v>
      </c>
      <c r="Y43" s="100">
        <f t="shared" si="21"/>
        <v>0.42042792095520753</v>
      </c>
      <c r="Z43" s="102">
        <f t="shared" si="3"/>
        <v>3.6129051236855045E-2</v>
      </c>
      <c r="AA43" s="103">
        <f t="shared" si="4"/>
        <v>1.2644057668252332E-2</v>
      </c>
      <c r="AB43" s="103">
        <f t="shared" si="5"/>
        <v>3.5380546297696019E-2</v>
      </c>
      <c r="AC43" s="104">
        <f t="shared" si="6"/>
        <v>8.4153655202803407E-2</v>
      </c>
      <c r="AD43" s="99">
        <f t="shared" si="22"/>
        <v>0.51445386521900005</v>
      </c>
      <c r="AE43" s="100">
        <f t="shared" si="23"/>
        <v>0.10977885826816021</v>
      </c>
      <c r="AF43" s="100">
        <f t="shared" si="24"/>
        <v>0.3757672765128397</v>
      </c>
      <c r="AH43" s="107">
        <v>3.83</v>
      </c>
      <c r="AI43" s="3">
        <f t="shared" si="12"/>
        <v>391.26802805205011</v>
      </c>
      <c r="AJ43" s="3">
        <f t="shared" si="12"/>
        <v>136.93178594700726</v>
      </c>
      <c r="AK43" s="3">
        <f t="shared" si="12"/>
        <v>383.16191838390523</v>
      </c>
      <c r="AL43" s="3">
        <f t="shared" si="12"/>
        <v>911.36173238296271</v>
      </c>
      <c r="AM43" s="3">
        <f t="shared" si="12"/>
        <v>10829.734373232579</v>
      </c>
      <c r="AN43" s="14">
        <f t="shared" ref="AN43:AR67" si="31">IFERROR(K43/$AH43," ")</f>
        <v>9918.3726408496168</v>
      </c>
      <c r="AO43" s="1">
        <f t="shared" si="31"/>
        <v>101.45130730133764</v>
      </c>
      <c r="AP43" s="1">
        <f t="shared" si="31"/>
        <v>166.385426215954</v>
      </c>
      <c r="AQ43" s="1">
        <f t="shared" si="31"/>
        <v>136.01697205815628</v>
      </c>
      <c r="AR43" s="6">
        <f t="shared" si="31"/>
        <v>121.56834644495875</v>
      </c>
      <c r="AS43" s="4" t="s">
        <v>42</v>
      </c>
    </row>
    <row r="44" spans="1:45" ht="12.5">
      <c r="A44" s="4">
        <v>1991</v>
      </c>
      <c r="B44" s="1">
        <v>3.8916235279329925</v>
      </c>
      <c r="C44" s="1">
        <v>0.9284993894418081</v>
      </c>
      <c r="D44" s="1">
        <v>2.4848161211513147</v>
      </c>
      <c r="E44" s="6">
        <f t="shared" si="11"/>
        <v>7.3049390385261148</v>
      </c>
      <c r="F44" s="3">
        <f t="shared" si="26"/>
        <v>1566.9882621828826</v>
      </c>
      <c r="G44" s="3">
        <f t="shared" si="27"/>
        <v>619.09305188512099</v>
      </c>
      <c r="H44" s="3">
        <f t="shared" si="28"/>
        <v>1338.4687979443252</v>
      </c>
      <c r="I44" s="3">
        <f t="shared" si="14"/>
        <v>3524.550112012329</v>
      </c>
      <c r="J44" s="3">
        <v>39979.457308966565</v>
      </c>
      <c r="K44" s="14">
        <f t="shared" si="13"/>
        <v>36454.907196954235</v>
      </c>
      <c r="L44" s="3">
        <f t="shared" si="29"/>
        <v>402.65669352019182</v>
      </c>
      <c r="M44" s="3">
        <f t="shared" si="25"/>
        <v>666.76732254751948</v>
      </c>
      <c r="N44" s="3">
        <f t="shared" si="25"/>
        <v>538.65909294091307</v>
      </c>
      <c r="O44" s="14">
        <f t="shared" si="30"/>
        <v>482.48864137317452</v>
      </c>
      <c r="P44" s="2">
        <v>72.339067360205078</v>
      </c>
      <c r="Q44" s="2">
        <v>70.980458917367699</v>
      </c>
      <c r="R44" s="2">
        <v>128.8604651306172</v>
      </c>
      <c r="S44" s="2"/>
      <c r="T44" s="2">
        <v>66.595433302363475</v>
      </c>
      <c r="U44" s="13">
        <v>5013.7860000000001</v>
      </c>
      <c r="V44" s="3">
        <v>15767.888164442469</v>
      </c>
      <c r="W44" s="99">
        <f t="shared" si="19"/>
        <v>0.44459241956648377</v>
      </c>
      <c r="X44" s="100">
        <f t="shared" si="20"/>
        <v>0.17565165261096319</v>
      </c>
      <c r="Y44" s="100">
        <f t="shared" si="21"/>
        <v>0.37975592782255302</v>
      </c>
      <c r="Z44" s="102">
        <f t="shared" si="3"/>
        <v>3.9194835739589685E-2</v>
      </c>
      <c r="AA44" s="103">
        <f t="shared" si="4"/>
        <v>1.5485279029694864E-2</v>
      </c>
      <c r="AB44" s="103">
        <f t="shared" si="5"/>
        <v>3.3478913623075479E-2</v>
      </c>
      <c r="AC44" s="104">
        <f t="shared" si="6"/>
        <v>8.8159028392360034E-2</v>
      </c>
      <c r="AD44" s="99">
        <f t="shared" si="22"/>
        <v>0.53273867275396014</v>
      </c>
      <c r="AE44" s="100">
        <f t="shared" si="23"/>
        <v>0.1271056999305428</v>
      </c>
      <c r="AF44" s="100">
        <f t="shared" si="24"/>
        <v>0.34015562731549709</v>
      </c>
      <c r="AH44" s="107">
        <v>4.0480999999999998</v>
      </c>
      <c r="AI44" s="3">
        <f t="shared" ref="AI44:AM67" si="32">IFERROR(F44/$AH44," ")</f>
        <v>387.0922808682796</v>
      </c>
      <c r="AJ44" s="3">
        <f t="shared" si="32"/>
        <v>152.93422886912899</v>
      </c>
      <c r="AK44" s="3">
        <f t="shared" si="32"/>
        <v>330.64123859201237</v>
      </c>
      <c r="AL44" s="3">
        <f t="shared" si="32"/>
        <v>870.66774832942099</v>
      </c>
      <c r="AM44" s="3">
        <f t="shared" si="32"/>
        <v>9876.1041745427647</v>
      </c>
      <c r="AN44" s="14">
        <f t="shared" si="31"/>
        <v>9005.436426213344</v>
      </c>
      <c r="AO44" s="1">
        <f t="shared" si="31"/>
        <v>99.468069840219329</v>
      </c>
      <c r="AP44" s="1">
        <f t="shared" si="31"/>
        <v>164.71117871285776</v>
      </c>
      <c r="AQ44" s="1">
        <f t="shared" si="31"/>
        <v>133.06467057160472</v>
      </c>
      <c r="AR44" s="6">
        <f t="shared" si="31"/>
        <v>119.18891365657333</v>
      </c>
      <c r="AS44" s="4" t="s">
        <v>42</v>
      </c>
    </row>
    <row r="45" spans="1:45" ht="12.5">
      <c r="A45" s="4">
        <v>1992</v>
      </c>
      <c r="B45" s="1">
        <v>3.9493663784211934</v>
      </c>
      <c r="C45" s="1">
        <v>0.96916966341333655</v>
      </c>
      <c r="D45" s="1">
        <v>2.1510392458732768</v>
      </c>
      <c r="E45" s="6">
        <f t="shared" si="11"/>
        <v>7.0695752877078064</v>
      </c>
      <c r="F45" s="3">
        <f t="shared" si="26"/>
        <v>1597.445007548552</v>
      </c>
      <c r="G45" s="3">
        <f t="shared" si="27"/>
        <v>665.35831633470627</v>
      </c>
      <c r="H45" s="3">
        <f t="shared" si="28"/>
        <v>1158.5091678975625</v>
      </c>
      <c r="I45" s="3">
        <f t="shared" si="14"/>
        <v>3421.3124917808209</v>
      </c>
      <c r="J45" s="3">
        <v>38080.52692721424</v>
      </c>
      <c r="K45" s="14">
        <f t="shared" si="13"/>
        <v>34659.214435433416</v>
      </c>
      <c r="L45" s="3">
        <f t="shared" si="29"/>
        <v>404.48134067195605</v>
      </c>
      <c r="M45" s="3">
        <f t="shared" si="25"/>
        <v>686.52408494852034</v>
      </c>
      <c r="N45" s="3">
        <f t="shared" si="25"/>
        <v>538.58113938187682</v>
      </c>
      <c r="O45" s="14">
        <f t="shared" si="30"/>
        <v>483.94880209135238</v>
      </c>
      <c r="P45" s="2">
        <v>74.963767755788894</v>
      </c>
      <c r="Q45" s="2">
        <v>74.26754239834564</v>
      </c>
      <c r="R45" s="2">
        <v>133.24220573338019</v>
      </c>
      <c r="S45" s="2"/>
      <c r="T45" s="2">
        <v>68.32822881409615</v>
      </c>
      <c r="U45" s="13">
        <v>5041.0389999999998</v>
      </c>
      <c r="V45" s="3">
        <v>15136.114769968101</v>
      </c>
      <c r="W45" s="99">
        <f t="shared" si="19"/>
        <v>0.46690999766498059</v>
      </c>
      <c r="X45" s="100">
        <f t="shared" si="20"/>
        <v>0.19447458188432881</v>
      </c>
      <c r="Y45" s="100">
        <f t="shared" si="21"/>
        <v>0.3386154204506906</v>
      </c>
      <c r="Z45" s="102">
        <f t="shared" si="3"/>
        <v>4.1949130866856213E-2</v>
      </c>
      <c r="AA45" s="103">
        <f t="shared" si="4"/>
        <v>1.7472403089548852E-2</v>
      </c>
      <c r="AB45" s="103">
        <f t="shared" si="5"/>
        <v>3.0422613902163057E-2</v>
      </c>
      <c r="AC45" s="104">
        <f t="shared" si="6"/>
        <v>8.9844147858568119E-2</v>
      </c>
      <c r="AD45" s="99">
        <f t="shared" si="22"/>
        <v>0.55864266489786696</v>
      </c>
      <c r="AE45" s="100">
        <f t="shared" si="23"/>
        <v>0.13709022451440275</v>
      </c>
      <c r="AF45" s="100">
        <f t="shared" si="24"/>
        <v>0.30426711058773037</v>
      </c>
      <c r="AH45" s="107">
        <v>4.4865000000000004</v>
      </c>
      <c r="AI45" s="3">
        <f t="shared" si="32"/>
        <v>356.0559472971251</v>
      </c>
      <c r="AJ45" s="3">
        <f t="shared" si="32"/>
        <v>148.30231056161958</v>
      </c>
      <c r="AK45" s="3">
        <f t="shared" si="32"/>
        <v>258.22114519058562</v>
      </c>
      <c r="AL45" s="3">
        <f t="shared" si="32"/>
        <v>762.57940304933038</v>
      </c>
      <c r="AM45" s="3">
        <f t="shared" si="32"/>
        <v>8487.8027253347227</v>
      </c>
      <c r="AN45" s="14">
        <f t="shared" si="31"/>
        <v>7725.223322285392</v>
      </c>
      <c r="AO45" s="1">
        <f t="shared" si="31"/>
        <v>90.155207995532379</v>
      </c>
      <c r="AP45" s="1">
        <f t="shared" si="31"/>
        <v>153.01996766934587</v>
      </c>
      <c r="AQ45" s="1">
        <f t="shared" si="31"/>
        <v>120.04483213682755</v>
      </c>
      <c r="AR45" s="6">
        <f t="shared" si="31"/>
        <v>107.8677815872846</v>
      </c>
      <c r="AS45" s="4" t="s">
        <v>42</v>
      </c>
    </row>
    <row r="46" spans="1:45" ht="12.5">
      <c r="A46" s="4">
        <v>1993</v>
      </c>
      <c r="B46" s="1">
        <v>3.8051972995922605</v>
      </c>
      <c r="C46" s="1">
        <v>0.97755599415983518</v>
      </c>
      <c r="D46" s="1">
        <v>1.8917447822890727</v>
      </c>
      <c r="E46" s="6">
        <f t="shared" si="11"/>
        <v>6.6744980760411687</v>
      </c>
      <c r="F46" s="3">
        <f t="shared" si="26"/>
        <v>1558.3755108407652</v>
      </c>
      <c r="G46" s="3">
        <f t="shared" si="27"/>
        <v>691.84835164699973</v>
      </c>
      <c r="H46" s="3">
        <f t="shared" si="28"/>
        <v>976.46963327776223</v>
      </c>
      <c r="I46" s="3">
        <f t="shared" si="14"/>
        <v>3226.6934957655271</v>
      </c>
      <c r="J46" s="3">
        <v>36872.975666072518</v>
      </c>
      <c r="K46" s="14">
        <f t="shared" si="13"/>
        <v>33646.282170306993</v>
      </c>
      <c r="L46" s="3">
        <f t="shared" si="29"/>
        <v>409.53868831131314</v>
      </c>
      <c r="M46" s="3">
        <f t="shared" si="25"/>
        <v>707.73270869420821</v>
      </c>
      <c r="N46" s="3">
        <f t="shared" si="25"/>
        <v>516.17408564817197</v>
      </c>
      <c r="O46" s="14">
        <f t="shared" si="30"/>
        <v>483.43612643295108</v>
      </c>
      <c r="P46" s="2">
        <v>75.303467623001595</v>
      </c>
      <c r="Q46" s="2">
        <v>76.46813942770261</v>
      </c>
      <c r="R46" s="2">
        <v>133.22292321446074</v>
      </c>
      <c r="S46" s="2"/>
      <c r="T46" s="2">
        <v>69.763854081062874</v>
      </c>
      <c r="U46" s="13">
        <v>5064.8459999999995</v>
      </c>
      <c r="V46" s="3">
        <v>14942.82752697513</v>
      </c>
      <c r="W46" s="99">
        <f t="shared" si="19"/>
        <v>0.48296360124872767</v>
      </c>
      <c r="X46" s="100">
        <f t="shared" si="20"/>
        <v>0.21441402865035991</v>
      </c>
      <c r="Y46" s="100">
        <f t="shared" si="21"/>
        <v>0.30262237010091242</v>
      </c>
      <c r="Z46" s="102">
        <f t="shared" si="3"/>
        <v>4.2263350941721102E-2</v>
      </c>
      <c r="AA46" s="103">
        <f t="shared" si="4"/>
        <v>1.8763019234262174E-2</v>
      </c>
      <c r="AB46" s="103">
        <f t="shared" si="5"/>
        <v>2.6481986214533515E-2</v>
      </c>
      <c r="AC46" s="104">
        <f t="shared" si="6"/>
        <v>8.7508356390516795E-2</v>
      </c>
      <c r="AD46" s="99">
        <f t="shared" si="22"/>
        <v>0.57010988035960741</v>
      </c>
      <c r="AE46" s="100">
        <f t="shared" si="23"/>
        <v>0.14646134930638124</v>
      </c>
      <c r="AF46" s="100">
        <f t="shared" si="24"/>
        <v>0.28342877033401132</v>
      </c>
      <c r="AH46" s="107">
        <v>5.7251000000000003</v>
      </c>
      <c r="AI46" s="3">
        <f t="shared" si="32"/>
        <v>272.20057480930728</v>
      </c>
      <c r="AJ46" s="3">
        <f t="shared" si="32"/>
        <v>120.84476282457943</v>
      </c>
      <c r="AK46" s="3">
        <f t="shared" si="32"/>
        <v>170.55940215503</v>
      </c>
      <c r="AL46" s="3">
        <f t="shared" si="32"/>
        <v>563.60473978891673</v>
      </c>
      <c r="AM46" s="3">
        <f t="shared" si="32"/>
        <v>6440.5819402407842</v>
      </c>
      <c r="AN46" s="14">
        <f t="shared" si="31"/>
        <v>5876.9772004518682</v>
      </c>
      <c r="AO46" s="1">
        <f t="shared" si="31"/>
        <v>71.533892562804681</v>
      </c>
      <c r="AP46" s="1">
        <f t="shared" si="31"/>
        <v>123.61927454441113</v>
      </c>
      <c r="AQ46" s="1">
        <f t="shared" si="31"/>
        <v>90.159837495968972</v>
      </c>
      <c r="AR46" s="6">
        <f t="shared" si="31"/>
        <v>84.4415165556848</v>
      </c>
      <c r="AS46" s="4" t="s">
        <v>42</v>
      </c>
    </row>
    <row r="47" spans="1:45" ht="12.5">
      <c r="A47" s="4">
        <v>1994</v>
      </c>
      <c r="B47" s="1">
        <v>3.6868680795929083</v>
      </c>
      <c r="C47" s="1">
        <v>1.0510808121614919</v>
      </c>
      <c r="D47" s="1">
        <v>1.7553883493041007</v>
      </c>
      <c r="E47" s="6">
        <f t="shared" si="11"/>
        <v>6.4933372410585015</v>
      </c>
      <c r="F47" s="3">
        <f t="shared" si="26"/>
        <v>1514.0768468461797</v>
      </c>
      <c r="G47" s="3">
        <f t="shared" si="27"/>
        <v>754.75772947472797</v>
      </c>
      <c r="H47" s="3">
        <f t="shared" si="28"/>
        <v>882.4002019953906</v>
      </c>
      <c r="I47" s="3">
        <f t="shared" si="14"/>
        <v>3151.2347783162982</v>
      </c>
      <c r="J47" s="3">
        <v>37665.453010636986</v>
      </c>
      <c r="K47" s="14">
        <f t="shared" si="13"/>
        <v>34514.218232320687</v>
      </c>
      <c r="L47" s="3">
        <f t="shared" si="29"/>
        <v>410.66748637595924</v>
      </c>
      <c r="M47" s="3">
        <f t="shared" si="25"/>
        <v>718.07773554785842</v>
      </c>
      <c r="N47" s="3">
        <f t="shared" si="25"/>
        <v>502.68090382689729</v>
      </c>
      <c r="O47" s="14">
        <f t="shared" si="30"/>
        <v>485.30280521863119</v>
      </c>
      <c r="P47" s="2">
        <v>76.245008742267856</v>
      </c>
      <c r="Q47" s="2">
        <v>78.830451301693969</v>
      </c>
      <c r="R47" s="2">
        <v>127.68033551364809</v>
      </c>
      <c r="S47" s="2"/>
      <c r="T47" s="2">
        <v>70.521428930395118</v>
      </c>
      <c r="U47" s="13">
        <v>5086.0439999999999</v>
      </c>
      <c r="V47" s="3">
        <v>15424.269176019063</v>
      </c>
      <c r="W47" s="99">
        <f t="shared" si="19"/>
        <v>0.48047097514427328</v>
      </c>
      <c r="X47" s="100">
        <f t="shared" si="20"/>
        <v>0.23951174145075738</v>
      </c>
      <c r="Y47" s="100">
        <f t="shared" si="21"/>
        <v>0.28001728340496934</v>
      </c>
      <c r="Z47" s="102">
        <f t="shared" si="3"/>
        <v>4.0198025666081695E-2</v>
      </c>
      <c r="AA47" s="103">
        <f t="shared" si="4"/>
        <v>2.0038461485159337E-2</v>
      </c>
      <c r="AB47" s="103">
        <f t="shared" si="5"/>
        <v>2.3427308885577314E-2</v>
      </c>
      <c r="AC47" s="104">
        <f t="shared" si="6"/>
        <v>8.3663796036818339E-2</v>
      </c>
      <c r="AD47" s="99">
        <f t="shared" si="22"/>
        <v>0.56779248369855173</v>
      </c>
      <c r="AE47" s="100">
        <f t="shared" si="23"/>
        <v>0.16187066421182084</v>
      </c>
      <c r="AF47" s="100">
        <f t="shared" si="24"/>
        <v>0.27033685208962732</v>
      </c>
      <c r="AH47" s="107">
        <v>5.234</v>
      </c>
      <c r="AI47" s="3">
        <f t="shared" si="32"/>
        <v>289.27719656977069</v>
      </c>
      <c r="AJ47" s="3">
        <f t="shared" si="32"/>
        <v>144.2028524025082</v>
      </c>
      <c r="AK47" s="3">
        <f t="shared" si="32"/>
        <v>168.5900271294212</v>
      </c>
      <c r="AL47" s="3">
        <f t="shared" si="32"/>
        <v>602.07007610170012</v>
      </c>
      <c r="AM47" s="3">
        <f t="shared" si="32"/>
        <v>7196.3035939314077</v>
      </c>
      <c r="AN47" s="14">
        <f t="shared" si="31"/>
        <v>6594.2335178297071</v>
      </c>
      <c r="AO47" s="1">
        <f t="shared" si="31"/>
        <v>78.46149911653788</v>
      </c>
      <c r="AP47" s="1">
        <f t="shared" si="31"/>
        <v>137.1948291073478</v>
      </c>
      <c r="AQ47" s="1">
        <f t="shared" si="31"/>
        <v>96.041441311978843</v>
      </c>
      <c r="AR47" s="6">
        <f t="shared" si="31"/>
        <v>92.72120848655544</v>
      </c>
      <c r="AS47" s="4" t="s">
        <v>42</v>
      </c>
    </row>
    <row r="48" spans="1:45" ht="12.5">
      <c r="A48" s="4">
        <v>1995</v>
      </c>
      <c r="B48" s="1">
        <v>3.6275322071873539</v>
      </c>
      <c r="C48" s="1">
        <v>1.1497981549532565</v>
      </c>
      <c r="D48" s="1">
        <v>1.8286998449147343</v>
      </c>
      <c r="E48" s="6">
        <f t="shared" si="11"/>
        <v>6.6060302070553441</v>
      </c>
      <c r="F48" s="3">
        <f t="shared" si="26"/>
        <v>1532.0718421130455</v>
      </c>
      <c r="G48" s="3">
        <f t="shared" si="27"/>
        <v>824.64676477743672</v>
      </c>
      <c r="H48" s="3">
        <f t="shared" si="28"/>
        <v>923.35756050877751</v>
      </c>
      <c r="I48" s="3">
        <f t="shared" si="14"/>
        <v>3280.0761673992597</v>
      </c>
      <c r="J48" s="3">
        <v>39378.443474527507</v>
      </c>
      <c r="K48" s="14">
        <f t="shared" si="13"/>
        <v>36098.367307128246</v>
      </c>
      <c r="L48" s="3">
        <f t="shared" si="29"/>
        <v>422.34548299185298</v>
      </c>
      <c r="M48" s="3">
        <f t="shared" si="25"/>
        <v>717.21002614668623</v>
      </c>
      <c r="N48" s="3">
        <f t="shared" si="25"/>
        <v>504.92570613841247</v>
      </c>
      <c r="O48" s="14">
        <f t="shared" si="30"/>
        <v>496.52757625844441</v>
      </c>
      <c r="P48" s="2">
        <v>76.455160361061374</v>
      </c>
      <c r="Q48" s="2">
        <v>79.982726907418083</v>
      </c>
      <c r="R48" s="2">
        <v>124.34267477090927</v>
      </c>
      <c r="S48" s="2"/>
      <c r="T48" s="2">
        <v>71.216221333650594</v>
      </c>
      <c r="U48" s="13">
        <v>5104.6540000000005</v>
      </c>
      <c r="V48" s="3">
        <v>15976.987648516548</v>
      </c>
      <c r="W48" s="99">
        <f t="shared" si="19"/>
        <v>0.46708422729335891</v>
      </c>
      <c r="X48" s="100">
        <f t="shared" si="20"/>
        <v>0.25141085837384414</v>
      </c>
      <c r="Y48" s="100">
        <f t="shared" si="21"/>
        <v>0.28150491433279695</v>
      </c>
      <c r="Z48" s="102">
        <f t="shared" si="3"/>
        <v>3.8906358579258914E-2</v>
      </c>
      <c r="AA48" s="103">
        <f t="shared" si="4"/>
        <v>2.0941578488516716E-2</v>
      </c>
      <c r="AB48" s="103">
        <f t="shared" si="5"/>
        <v>2.3448300111355701E-2</v>
      </c>
      <c r="AC48" s="104">
        <f t="shared" si="6"/>
        <v>8.329623717913133E-2</v>
      </c>
      <c r="AD48" s="99">
        <f t="shared" si="22"/>
        <v>0.54912437477398945</v>
      </c>
      <c r="AE48" s="100">
        <f t="shared" si="23"/>
        <v>0.17405281521801916</v>
      </c>
      <c r="AF48" s="100">
        <f t="shared" si="24"/>
        <v>0.27682281000799153</v>
      </c>
      <c r="AH48" s="107">
        <v>4.3762999999999996</v>
      </c>
      <c r="AI48" s="3">
        <f t="shared" si="32"/>
        <v>350.08382471792282</v>
      </c>
      <c r="AJ48" s="3">
        <f t="shared" si="32"/>
        <v>188.43469706771401</v>
      </c>
      <c r="AK48" s="3">
        <f t="shared" si="32"/>
        <v>210.99046237889942</v>
      </c>
      <c r="AL48" s="3">
        <f t="shared" si="32"/>
        <v>749.50898416453629</v>
      </c>
      <c r="AM48" s="3">
        <f t="shared" si="32"/>
        <v>8998.1133547808677</v>
      </c>
      <c r="AN48" s="14">
        <f t="shared" si="31"/>
        <v>8248.6043706163309</v>
      </c>
      <c r="AO48" s="1">
        <f t="shared" si="31"/>
        <v>96.507433903492228</v>
      </c>
      <c r="AP48" s="1">
        <f t="shared" si="31"/>
        <v>163.88502299812313</v>
      </c>
      <c r="AQ48" s="1">
        <f t="shared" si="31"/>
        <v>115.37730643201164</v>
      </c>
      <c r="AR48" s="6">
        <f t="shared" si="31"/>
        <v>113.45830410585299</v>
      </c>
      <c r="AS48" s="4" t="s">
        <v>42</v>
      </c>
    </row>
    <row r="49" spans="1:45" ht="12.5">
      <c r="A49" s="4">
        <v>1996</v>
      </c>
      <c r="B49" s="1">
        <v>3.5894977976059002</v>
      </c>
      <c r="C49" s="1">
        <v>1.199200167142392</v>
      </c>
      <c r="D49" s="1">
        <v>1.7751547668604866</v>
      </c>
      <c r="E49" s="6">
        <f t="shared" si="11"/>
        <v>6.5638527316087787</v>
      </c>
      <c r="F49" s="3">
        <f t="shared" si="26"/>
        <v>1547.1199218518557</v>
      </c>
      <c r="G49" s="3">
        <f t="shared" si="27"/>
        <v>877.77105661781127</v>
      </c>
      <c r="H49" s="3">
        <f t="shared" si="28"/>
        <v>914.67661526906852</v>
      </c>
      <c r="I49" s="3">
        <f t="shared" si="14"/>
        <v>3339.5675937387355</v>
      </c>
      <c r="J49" s="3">
        <v>40708.062394343309</v>
      </c>
      <c r="K49" s="14">
        <f t="shared" si="13"/>
        <v>37368.494800604574</v>
      </c>
      <c r="L49" s="3">
        <f t="shared" si="29"/>
        <v>431.01291854357555</v>
      </c>
      <c r="M49" s="3">
        <f t="shared" si="25"/>
        <v>731.9637543992983</v>
      </c>
      <c r="N49" s="3">
        <f t="shared" si="25"/>
        <v>515.26584179854501</v>
      </c>
      <c r="O49" s="14">
        <f t="shared" si="30"/>
        <v>508.78161505007114</v>
      </c>
      <c r="P49" s="2">
        <v>78.629286956383567</v>
      </c>
      <c r="Q49" s="2">
        <v>79.886077532798481</v>
      </c>
      <c r="R49" s="2">
        <v>124.89794695575009</v>
      </c>
      <c r="S49" s="43">
        <v>80.366518078256547</v>
      </c>
      <c r="T49" s="2">
        <v>71.655351437699679</v>
      </c>
      <c r="U49" s="13">
        <v>5120.3100000000004</v>
      </c>
      <c r="V49" s="3">
        <v>16496.669146985241</v>
      </c>
      <c r="W49" s="99">
        <f t="shared" si="19"/>
        <v>0.46326953368229729</v>
      </c>
      <c r="X49" s="100">
        <f t="shared" si="20"/>
        <v>0.26283973358213214</v>
      </c>
      <c r="Y49" s="100">
        <f t="shared" si="21"/>
        <v>0.27389073273557057</v>
      </c>
      <c r="Z49" s="102">
        <f t="shared" si="3"/>
        <v>3.8005245910865057E-2</v>
      </c>
      <c r="AA49" s="103">
        <f t="shared" si="4"/>
        <v>2.1562585025903473E-2</v>
      </c>
      <c r="AB49" s="103">
        <f t="shared" si="5"/>
        <v>2.2469175919219622E-2</v>
      </c>
      <c r="AC49" s="104">
        <f t="shared" si="6"/>
        <v>8.2037006855988151E-2</v>
      </c>
      <c r="AD49" s="99">
        <f t="shared" si="22"/>
        <v>0.54685836876265903</v>
      </c>
      <c r="AE49" s="100">
        <f t="shared" si="23"/>
        <v>0.18269760401045315</v>
      </c>
      <c r="AF49" s="100">
        <f t="shared" si="24"/>
        <v>0.27044402722688782</v>
      </c>
      <c r="AH49" s="107">
        <v>4.5948000000000002</v>
      </c>
      <c r="AI49" s="3">
        <f t="shared" si="32"/>
        <v>336.71104767386078</v>
      </c>
      <c r="AJ49" s="3">
        <f t="shared" si="32"/>
        <v>191.03574837159641</v>
      </c>
      <c r="AK49" s="3">
        <f t="shared" si="32"/>
        <v>199.06777558741805</v>
      </c>
      <c r="AL49" s="3">
        <f t="shared" si="32"/>
        <v>726.8145716328753</v>
      </c>
      <c r="AM49" s="3">
        <f t="shared" si="32"/>
        <v>8859.5939745676224</v>
      </c>
      <c r="AN49" s="14">
        <f t="shared" si="31"/>
        <v>8132.779402934746</v>
      </c>
      <c r="AO49" s="1">
        <f t="shared" si="31"/>
        <v>93.804500422994593</v>
      </c>
      <c r="AP49" s="1">
        <f t="shared" si="31"/>
        <v>159.3026365455076</v>
      </c>
      <c r="AQ49" s="1">
        <f t="shared" si="31"/>
        <v>112.14108161368176</v>
      </c>
      <c r="AR49" s="6">
        <f t="shared" si="31"/>
        <v>110.72987182251047</v>
      </c>
      <c r="AS49" s="4" t="s">
        <v>42</v>
      </c>
    </row>
    <row r="50" spans="1:45" ht="12.5">
      <c r="A50" s="4">
        <v>1997</v>
      </c>
      <c r="B50" s="1">
        <v>3.6623708560281854</v>
      </c>
      <c r="C50" s="1">
        <v>1.3398917765916578</v>
      </c>
      <c r="D50" s="1">
        <v>1.8453089499286675</v>
      </c>
      <c r="E50" s="6">
        <f t="shared" si="11"/>
        <v>6.8475715825485102</v>
      </c>
      <c r="F50" s="3">
        <f t="shared" si="26"/>
        <v>1575.4476916237147</v>
      </c>
      <c r="G50" s="3">
        <f t="shared" si="27"/>
        <v>980.75221528277564</v>
      </c>
      <c r="H50" s="3">
        <f t="shared" si="28"/>
        <v>948.03486638835773</v>
      </c>
      <c r="I50" s="3">
        <f t="shared" si="14"/>
        <v>3504.2347732948483</v>
      </c>
      <c r="J50" s="3">
        <v>41971.851068120362</v>
      </c>
      <c r="K50" s="14">
        <f t="shared" si="13"/>
        <v>38467.616294825515</v>
      </c>
      <c r="L50" s="3">
        <f t="shared" si="29"/>
        <v>430.171534657819</v>
      </c>
      <c r="M50" s="3">
        <f t="shared" si="25"/>
        <v>731.9637543992983</v>
      </c>
      <c r="N50" s="3">
        <f t="shared" si="25"/>
        <v>513.75400657163948</v>
      </c>
      <c r="O50" s="14">
        <f t="shared" si="30"/>
        <v>511.74854195400059</v>
      </c>
      <c r="P50" s="2">
        <v>80.242928642201008</v>
      </c>
      <c r="Q50" s="2">
        <v>81.529414123362201</v>
      </c>
      <c r="R50" s="2">
        <v>127.45567317070433</v>
      </c>
      <c r="S50" s="43">
        <v>81.614660723130257</v>
      </c>
      <c r="T50" s="2">
        <v>72.523961661341858</v>
      </c>
      <c r="U50" s="13">
        <v>5134.4059999999999</v>
      </c>
      <c r="V50" s="3">
        <v>17472.303536336211</v>
      </c>
      <c r="W50" s="99">
        <f t="shared" si="19"/>
        <v>0.44958394444057292</v>
      </c>
      <c r="X50" s="100">
        <f t="shared" si="20"/>
        <v>0.27987628647398693</v>
      </c>
      <c r="Y50" s="100">
        <f t="shared" si="21"/>
        <v>0.27053976908544008</v>
      </c>
      <c r="Z50" s="102">
        <f t="shared" si="3"/>
        <v>3.7535816303807076E-2</v>
      </c>
      <c r="AA50" s="103">
        <f t="shared" si="4"/>
        <v>2.3366904016003814E-2</v>
      </c>
      <c r="AB50" s="103">
        <f t="shared" si="5"/>
        <v>2.258739708309972E-2</v>
      </c>
      <c r="AC50" s="104">
        <f t="shared" si="6"/>
        <v>8.349011740291061E-2</v>
      </c>
      <c r="AD50" s="99">
        <f t="shared" si="22"/>
        <v>0.53484228852196014</v>
      </c>
      <c r="AE50" s="100">
        <f t="shared" si="23"/>
        <v>0.19567400799525203</v>
      </c>
      <c r="AF50" s="100">
        <f t="shared" si="24"/>
        <v>0.26948370348278788</v>
      </c>
      <c r="AH50" s="107">
        <v>5.1955999999999998</v>
      </c>
      <c r="AI50" s="3">
        <f t="shared" si="32"/>
        <v>303.2272868626751</v>
      </c>
      <c r="AJ50" s="3">
        <f t="shared" si="32"/>
        <v>188.76592025613513</v>
      </c>
      <c r="AK50" s="3">
        <f t="shared" si="32"/>
        <v>182.46879405426856</v>
      </c>
      <c r="AL50" s="3">
        <f t="shared" si="32"/>
        <v>674.46200117307887</v>
      </c>
      <c r="AM50" s="3">
        <f t="shared" si="32"/>
        <v>8078.3453437755725</v>
      </c>
      <c r="AN50" s="14">
        <f t="shared" si="31"/>
        <v>7403.8833426024939</v>
      </c>
      <c r="AO50" s="1">
        <f t="shared" si="31"/>
        <v>82.795352732662067</v>
      </c>
      <c r="AP50" s="1">
        <f t="shared" si="31"/>
        <v>140.88146785728276</v>
      </c>
      <c r="AQ50" s="1">
        <f t="shared" si="31"/>
        <v>98.882517239902896</v>
      </c>
      <c r="AR50" s="6">
        <f t="shared" si="31"/>
        <v>98.496524357918361</v>
      </c>
      <c r="AS50" s="4" t="s">
        <v>42</v>
      </c>
    </row>
    <row r="51" spans="1:45" ht="12.5">
      <c r="A51" s="4">
        <v>1998</v>
      </c>
      <c r="B51" s="1">
        <v>3.5675677793440981</v>
      </c>
      <c r="C51" s="1">
        <v>1.4091078215175286</v>
      </c>
      <c r="D51" s="1">
        <v>1.8826723559207623</v>
      </c>
      <c r="E51" s="6">
        <f t="shared" si="11"/>
        <v>6.859347956782389</v>
      </c>
      <c r="F51" s="3">
        <f t="shared" si="26"/>
        <v>1568.457278387297</v>
      </c>
      <c r="G51" s="3">
        <f t="shared" si="27"/>
        <v>1053.0689121065482</v>
      </c>
      <c r="H51" s="3">
        <f t="shared" si="28"/>
        <v>976.66490233767763</v>
      </c>
      <c r="I51" s="3">
        <f t="shared" si="14"/>
        <v>3598.1910928315228</v>
      </c>
      <c r="J51" s="3">
        <v>43850.081122180149</v>
      </c>
      <c r="K51" s="14">
        <f t="shared" si="13"/>
        <v>40251.890029348622</v>
      </c>
      <c r="L51" s="3">
        <f t="shared" si="29"/>
        <v>439.64330193487172</v>
      </c>
      <c r="M51" s="3">
        <f t="shared" si="25"/>
        <v>747.33025821434535</v>
      </c>
      <c r="N51" s="3">
        <f t="shared" si="25"/>
        <v>518.76520057576249</v>
      </c>
      <c r="O51" s="14">
        <f t="shared" si="30"/>
        <v>524.56751217492933</v>
      </c>
      <c r="P51" s="2">
        <v>80.086285757032741</v>
      </c>
      <c r="Q51" s="2">
        <v>81.529414123362201</v>
      </c>
      <c r="R51" s="2">
        <v>127.08170703334923</v>
      </c>
      <c r="S51" s="43">
        <v>82.01089648340762</v>
      </c>
      <c r="T51" s="2">
        <v>73.50239616613419</v>
      </c>
      <c r="U51" s="13">
        <v>5146.9830000000002</v>
      </c>
      <c r="V51" s="3">
        <v>18306.525379931536</v>
      </c>
      <c r="W51" s="99">
        <f t="shared" si="19"/>
        <v>0.43590160664675309</v>
      </c>
      <c r="X51" s="100">
        <f t="shared" si="20"/>
        <v>0.29266619947020578</v>
      </c>
      <c r="Y51" s="100">
        <f t="shared" si="21"/>
        <v>0.27143219388304113</v>
      </c>
      <c r="Z51" s="102">
        <f t="shared" ref="Z51:Z66" si="33">IFERROR(F51/$J51,"")</f>
        <v>3.5768628888441067E-2</v>
      </c>
      <c r="AA51" s="103">
        <f t="shared" ref="AA51:AA66" si="34">IFERROR(G51/$J51,"")</f>
        <v>2.4015210124067189E-2</v>
      </c>
      <c r="AB51" s="103">
        <f t="shared" ref="AB51:AB66" si="35">IFERROR(H51/$J51,"")</f>
        <v>2.2272818597903647E-2</v>
      </c>
      <c r="AC51" s="104">
        <f t="shared" ref="AC51:AC66" si="36">IFERROR(I51/$J51,"")</f>
        <v>8.2056657610411893E-2</v>
      </c>
      <c r="AD51" s="99">
        <f t="shared" si="22"/>
        <v>0.52010304796049267</v>
      </c>
      <c r="AE51" s="100">
        <f t="shared" si="23"/>
        <v>0.20542882944496646</v>
      </c>
      <c r="AF51" s="100">
        <f t="shared" si="24"/>
        <v>0.2744681225945409</v>
      </c>
      <c r="AH51" s="107">
        <v>5.3472999999999997</v>
      </c>
      <c r="AI51" s="3">
        <f t="shared" si="32"/>
        <v>293.31761419544387</v>
      </c>
      <c r="AJ51" s="3">
        <f t="shared" si="32"/>
        <v>196.93469827886003</v>
      </c>
      <c r="AK51" s="3">
        <f t="shared" si="32"/>
        <v>182.64636402253058</v>
      </c>
      <c r="AL51" s="3">
        <f t="shared" si="32"/>
        <v>672.89867649683447</v>
      </c>
      <c r="AM51" s="3">
        <f t="shared" si="32"/>
        <v>8200.415372651647</v>
      </c>
      <c r="AN51" s="14">
        <f t="shared" si="31"/>
        <v>7527.5166961548121</v>
      </c>
      <c r="AO51" s="1">
        <f t="shared" si="31"/>
        <v>82.21781121965698</v>
      </c>
      <c r="AP51" s="1">
        <f t="shared" si="31"/>
        <v>139.7584310239458</v>
      </c>
      <c r="AQ51" s="1">
        <f t="shared" si="31"/>
        <v>97.014418599248685</v>
      </c>
      <c r="AR51" s="6">
        <f t="shared" si="31"/>
        <v>98.099510439834944</v>
      </c>
      <c r="AS51" s="4" t="s">
        <v>42</v>
      </c>
    </row>
    <row r="52" spans="1:45" ht="12.5">
      <c r="A52" s="4">
        <v>1999</v>
      </c>
      <c r="B52" s="1">
        <v>3.5448663679734067</v>
      </c>
      <c r="C52" s="1">
        <v>1.560067917697902</v>
      </c>
      <c r="D52" s="1">
        <v>1.8453206709325545</v>
      </c>
      <c r="E52" s="6">
        <f t="shared" si="11"/>
        <v>6.9502549566038638</v>
      </c>
      <c r="F52" s="3">
        <f t="shared" si="26"/>
        <v>1610.4387628799443</v>
      </c>
      <c r="G52" s="3">
        <f t="shared" si="27"/>
        <v>1179.249758773014</v>
      </c>
      <c r="H52" s="3">
        <f t="shared" si="28"/>
        <v>968.28581672578161</v>
      </c>
      <c r="I52" s="3">
        <f t="shared" si="14"/>
        <v>3757.97433837874</v>
      </c>
      <c r="J52" s="3">
        <v>45229.258993287222</v>
      </c>
      <c r="K52" s="14">
        <f t="shared" si="13"/>
        <v>41471.284654908479</v>
      </c>
      <c r="L52" s="3">
        <f t="shared" si="29"/>
        <v>454.30168466424561</v>
      </c>
      <c r="M52" s="3">
        <f t="shared" si="25"/>
        <v>755.89642309493922</v>
      </c>
      <c r="N52" s="3">
        <f t="shared" si="25"/>
        <v>524.72496080393819</v>
      </c>
      <c r="O52" s="14">
        <f t="shared" si="30"/>
        <v>540.6958970344042</v>
      </c>
      <c r="P52" s="2">
        <v>81.849672219546008</v>
      </c>
      <c r="Q52" s="2">
        <v>83.24100441131759</v>
      </c>
      <c r="R52" s="2">
        <v>128.32127126092365</v>
      </c>
      <c r="S52" s="43">
        <v>83.189697870232791</v>
      </c>
      <c r="T52" s="2">
        <v>74.470846645367416</v>
      </c>
      <c r="U52" s="13">
        <v>5158.0969999999998</v>
      </c>
      <c r="V52" s="3">
        <v>18981.002694790717</v>
      </c>
      <c r="W52" s="99">
        <f t="shared" si="19"/>
        <v>0.42853905265747971</v>
      </c>
      <c r="X52" s="100">
        <f t="shared" si="20"/>
        <v>0.31379931116873044</v>
      </c>
      <c r="Y52" s="100">
        <f t="shared" si="21"/>
        <v>0.2576616361737899</v>
      </c>
      <c r="Z52" s="102">
        <f t="shared" si="33"/>
        <v>3.5606127509605241E-2</v>
      </c>
      <c r="AA52" s="103">
        <f t="shared" si="34"/>
        <v>2.6072718966013448E-2</v>
      </c>
      <c r="AB52" s="103">
        <f t="shared" si="35"/>
        <v>2.1408394439305128E-2</v>
      </c>
      <c r="AC52" s="104">
        <f t="shared" si="36"/>
        <v>8.308724091492381E-2</v>
      </c>
      <c r="AD52" s="99">
        <f t="shared" si="22"/>
        <v>0.51003400452313075</v>
      </c>
      <c r="AE52" s="100">
        <f t="shared" si="23"/>
        <v>0.22446196973185648</v>
      </c>
      <c r="AF52" s="100">
        <f t="shared" si="24"/>
        <v>0.2655040257450127</v>
      </c>
      <c r="AH52" s="107">
        <v>5.0940000000000003</v>
      </c>
      <c r="AI52" s="3">
        <f t="shared" si="32"/>
        <v>316.14424084804557</v>
      </c>
      <c r="AJ52" s="3">
        <f t="shared" si="32"/>
        <v>231.49779324165959</v>
      </c>
      <c r="AK52" s="3">
        <f t="shared" si="32"/>
        <v>190.08359181895986</v>
      </c>
      <c r="AL52" s="3">
        <f t="shared" si="32"/>
        <v>737.72562590866505</v>
      </c>
      <c r="AM52" s="3">
        <f t="shared" si="32"/>
        <v>8878.9279531384418</v>
      </c>
      <c r="AN52" s="14">
        <f t="shared" si="31"/>
        <v>8141.2023272297756</v>
      </c>
      <c r="AO52" s="1">
        <f t="shared" si="31"/>
        <v>89.18368367967129</v>
      </c>
      <c r="AP52" s="1">
        <f t="shared" si="31"/>
        <v>148.38956087454636</v>
      </c>
      <c r="AQ52" s="1">
        <f t="shared" si="31"/>
        <v>103.00843360893957</v>
      </c>
      <c r="AR52" s="6">
        <f t="shared" si="31"/>
        <v>106.14367825567416</v>
      </c>
      <c r="AS52" s="4" t="s">
        <v>42</v>
      </c>
    </row>
    <row r="53" spans="1:45" ht="12.5">
      <c r="A53" s="4">
        <v>2000</v>
      </c>
      <c r="B53" s="1">
        <v>3.4948955873857783</v>
      </c>
      <c r="C53" s="1">
        <v>0.87577008863971062</v>
      </c>
      <c r="D53" s="1">
        <v>1.8350318394459117</v>
      </c>
      <c r="E53" s="6">
        <f t="shared" si="11"/>
        <v>6.2056975154714005</v>
      </c>
      <c r="F53" s="3">
        <f t="shared" si="26"/>
        <v>1693.4888401654314</v>
      </c>
      <c r="G53" s="3">
        <f t="shared" si="27"/>
        <v>652.75890730336914</v>
      </c>
      <c r="H53" s="3">
        <f t="shared" si="28"/>
        <v>965.34988860823319</v>
      </c>
      <c r="I53" s="3">
        <f t="shared" si="14"/>
        <v>3311.5976360770337</v>
      </c>
      <c r="J53" s="3">
        <v>46015.9183665167</v>
      </c>
      <c r="K53" s="14">
        <f t="shared" si="13"/>
        <v>42704.320730439664</v>
      </c>
      <c r="L53" s="3">
        <f t="shared" si="29"/>
        <v>484.56063931574573</v>
      </c>
      <c r="M53" s="3">
        <f t="shared" si="25"/>
        <v>745.35419257954629</v>
      </c>
      <c r="N53" s="3">
        <f t="shared" si="25"/>
        <v>526.06710568015035</v>
      </c>
      <c r="O53" s="14">
        <f t="shared" si="30"/>
        <v>533.63826190704629</v>
      </c>
      <c r="P53" s="2">
        <v>84.578665966039253</v>
      </c>
      <c r="Q53" s="2">
        <v>84.195142372113324</v>
      </c>
      <c r="R53" s="2">
        <v>129.79547193599015</v>
      </c>
      <c r="S53" s="43">
        <v>85.032194155522532</v>
      </c>
      <c r="T53" s="2">
        <v>76.667332268370615</v>
      </c>
      <c r="U53" s="13">
        <v>5168.5950000000003</v>
      </c>
      <c r="V53" s="3">
        <v>19950.891924312193</v>
      </c>
      <c r="W53" s="99">
        <f t="shared" si="19"/>
        <v>0.51138122026550381</v>
      </c>
      <c r="X53" s="100">
        <f t="shared" si="20"/>
        <v>0.19711298866508334</v>
      </c>
      <c r="Y53" s="100">
        <f t="shared" si="21"/>
        <v>0.29150579106941282</v>
      </c>
      <c r="Z53" s="102">
        <f t="shared" si="33"/>
        <v>3.6802239318072416E-2</v>
      </c>
      <c r="AA53" s="103">
        <f t="shared" si="34"/>
        <v>1.4185502114814829E-2</v>
      </c>
      <c r="AB53" s="103">
        <f t="shared" si="35"/>
        <v>2.0978607466208176E-2</v>
      </c>
      <c r="AC53" s="104">
        <f t="shared" si="36"/>
        <v>7.1966348899095423E-2</v>
      </c>
      <c r="AD53" s="99">
        <f t="shared" si="22"/>
        <v>0.56317530441544528</v>
      </c>
      <c r="AE53" s="100">
        <f t="shared" si="23"/>
        <v>0.14112355403342358</v>
      </c>
      <c r="AF53" s="100">
        <f t="shared" si="24"/>
        <v>0.2957011415511312</v>
      </c>
      <c r="AH53" s="107">
        <v>6.4535012877300009</v>
      </c>
      <c r="AI53" s="3">
        <f t="shared" si="32"/>
        <v>262.41396176448444</v>
      </c>
      <c r="AJ53" s="3">
        <f t="shared" si="32"/>
        <v>101.14802464585469</v>
      </c>
      <c r="AK53" s="3">
        <f t="shared" si="32"/>
        <v>149.58544913342567</v>
      </c>
      <c r="AL53" s="3">
        <f t="shared" si="32"/>
        <v>513.1474355437648</v>
      </c>
      <c r="AM53" s="3">
        <f t="shared" si="32"/>
        <v>7130.3802873653194</v>
      </c>
      <c r="AN53" s="14">
        <f t="shared" si="31"/>
        <v>6617.2328518215536</v>
      </c>
      <c r="AO53" s="1">
        <f t="shared" si="31"/>
        <v>75.0849217675121</v>
      </c>
      <c r="AP53" s="1">
        <f t="shared" si="31"/>
        <v>115.4960941894725</v>
      </c>
      <c r="AQ53" s="1">
        <f t="shared" si="31"/>
        <v>81.516541521477379</v>
      </c>
      <c r="AR53" s="6">
        <f t="shared" si="31"/>
        <v>82.689727345626963</v>
      </c>
      <c r="AS53" s="4" t="s">
        <v>42</v>
      </c>
    </row>
    <row r="54" spans="1:45" ht="12.5">
      <c r="A54" s="4">
        <v>2001</v>
      </c>
      <c r="B54" s="1">
        <v>3.5878726154192191</v>
      </c>
      <c r="C54" s="1">
        <v>0.97701794332632985</v>
      </c>
      <c r="D54" s="1">
        <v>1.9130144723731042</v>
      </c>
      <c r="E54" s="6">
        <f t="shared" si="11"/>
        <v>6.4779050311186523</v>
      </c>
      <c r="F54" s="3">
        <f t="shared" si="26"/>
        <v>1749.2564408479475</v>
      </c>
      <c r="G54" s="3">
        <f t="shared" si="27"/>
        <v>740.83133498928657</v>
      </c>
      <c r="H54" s="3">
        <f t="shared" si="28"/>
        <v>1009.9648816541054</v>
      </c>
      <c r="I54" s="3">
        <f t="shared" si="14"/>
        <v>3500.0526574913392</v>
      </c>
      <c r="J54" s="3">
        <v>47240.840084782074</v>
      </c>
      <c r="K54" s="14">
        <f t="shared" si="13"/>
        <v>43740.787427290736</v>
      </c>
      <c r="L54" s="3">
        <f t="shared" si="29"/>
        <v>487.5469751435304</v>
      </c>
      <c r="M54" s="3">
        <f t="shared" si="25"/>
        <v>758.25765539890858</v>
      </c>
      <c r="N54" s="3">
        <f t="shared" si="25"/>
        <v>527.94419291624013</v>
      </c>
      <c r="O54" s="14">
        <f t="shared" si="30"/>
        <v>540.30626270032315</v>
      </c>
      <c r="P54" s="2">
        <v>90.212063561388675</v>
      </c>
      <c r="Q54" s="2">
        <v>83.020901335849459</v>
      </c>
      <c r="R54" s="2">
        <v>130.12746362807115</v>
      </c>
      <c r="S54" s="43">
        <v>86.636948984645855</v>
      </c>
      <c r="T54" s="2">
        <v>78.714057507987221</v>
      </c>
      <c r="U54" s="13">
        <v>5180.3090000000002</v>
      </c>
      <c r="V54" s="3">
        <v>20360.391559578478</v>
      </c>
      <c r="W54" s="99">
        <f t="shared" si="19"/>
        <v>0.49978003533859006</v>
      </c>
      <c r="X54" s="100">
        <f t="shared" si="20"/>
        <v>0.21166291124324885</v>
      </c>
      <c r="Y54" s="100">
        <f t="shared" si="21"/>
        <v>0.28855705341816118</v>
      </c>
      <c r="Z54" s="102">
        <f t="shared" si="33"/>
        <v>3.7028478699967997E-2</v>
      </c>
      <c r="AA54" s="103">
        <f t="shared" si="34"/>
        <v>1.5682010177205427E-2</v>
      </c>
      <c r="AB54" s="103">
        <f t="shared" si="35"/>
        <v>2.137906268901112E-2</v>
      </c>
      <c r="AC54" s="104">
        <f t="shared" si="36"/>
        <v>7.4089551566184547E-2</v>
      </c>
      <c r="AD54" s="99">
        <f t="shared" si="22"/>
        <v>0.55386310824004759</v>
      </c>
      <c r="AE54" s="100">
        <f t="shared" si="23"/>
        <v>0.15082313473768405</v>
      </c>
      <c r="AF54" s="100">
        <f t="shared" si="24"/>
        <v>0.29531375702226847</v>
      </c>
      <c r="AH54" s="107">
        <v>6.6444127323000002</v>
      </c>
      <c r="AI54" s="3">
        <f t="shared" si="32"/>
        <v>263.26727602943964</v>
      </c>
      <c r="AJ54" s="3">
        <f t="shared" si="32"/>
        <v>111.49688690889673</v>
      </c>
      <c r="AK54" s="3">
        <f t="shared" si="32"/>
        <v>152.00212905866559</v>
      </c>
      <c r="AL54" s="3">
        <f t="shared" si="32"/>
        <v>526.76629199700187</v>
      </c>
      <c r="AM54" s="3">
        <f t="shared" si="32"/>
        <v>7109.8593642645974</v>
      </c>
      <c r="AN54" s="14">
        <f t="shared" si="31"/>
        <v>6583.0930722675957</v>
      </c>
      <c r="AO54" s="1">
        <f t="shared" si="31"/>
        <v>73.3769852636417</v>
      </c>
      <c r="AP54" s="1">
        <f t="shared" si="31"/>
        <v>114.1195897890036</v>
      </c>
      <c r="AQ54" s="1">
        <f t="shared" si="31"/>
        <v>79.456863109930453</v>
      </c>
      <c r="AR54" s="6">
        <f t="shared" si="31"/>
        <v>81.317384164558533</v>
      </c>
      <c r="AS54" s="4" t="s">
        <v>42</v>
      </c>
    </row>
    <row r="55" spans="1:45" ht="12.5">
      <c r="A55" s="4">
        <v>2002</v>
      </c>
      <c r="B55" s="1">
        <v>3.6439136627973383</v>
      </c>
      <c r="C55" s="1">
        <v>1.0775455752257774</v>
      </c>
      <c r="D55" s="1">
        <v>1.9560713147954334</v>
      </c>
      <c r="E55" s="6">
        <f t="shared" si="11"/>
        <v>6.6775305528185491</v>
      </c>
      <c r="F55" s="3">
        <f t="shared" si="26"/>
        <v>1810.7823078946958</v>
      </c>
      <c r="G55" s="3">
        <f t="shared" ref="G55:G66" si="37">C55*M55</f>
        <v>829.9158496769295</v>
      </c>
      <c r="H55" s="3">
        <f t="shared" ref="H55:H66" si="38">D55*N55</f>
        <v>1030.9036157228527</v>
      </c>
      <c r="I55" s="3">
        <f t="shared" si="14"/>
        <v>3671.6017732944783</v>
      </c>
      <c r="J55" s="3">
        <v>48374.715625022494</v>
      </c>
      <c r="K55" s="14">
        <f t="shared" si="13"/>
        <v>44703.11385172802</v>
      </c>
      <c r="L55" s="3">
        <f t="shared" si="29"/>
        <v>496.9333731427119</v>
      </c>
      <c r="M55" s="3">
        <f t="shared" ref="M55:M66" si="39">M54*Q56/Q55</f>
        <v>770.19094946683606</v>
      </c>
      <c r="N55" s="3">
        <f t="shared" ref="N55:N66" si="40">N54*R56/R55</f>
        <v>527.02762313687163</v>
      </c>
      <c r="O55" s="14">
        <f t="shared" si="30"/>
        <v>549.84424919549269</v>
      </c>
      <c r="P55" s="2">
        <v>90.768038388176493</v>
      </c>
      <c r="Q55" s="2">
        <v>84.458147043034174</v>
      </c>
      <c r="R55" s="2">
        <v>130.59177815829671</v>
      </c>
      <c r="S55" s="43">
        <v>88.588410104011885</v>
      </c>
      <c r="T55" s="2">
        <v>80.29153354632588</v>
      </c>
      <c r="U55" s="13">
        <v>5193.0389999999998</v>
      </c>
      <c r="V55" s="3">
        <v>20683.000708640793</v>
      </c>
      <c r="W55" s="99">
        <f t="shared" si="19"/>
        <v>0.49318592257621269</v>
      </c>
      <c r="X55" s="100">
        <f t="shared" si="20"/>
        <v>0.22603645518240867</v>
      </c>
      <c r="Y55" s="100">
        <f t="shared" si="21"/>
        <v>0.28077762224137859</v>
      </c>
      <c r="Z55" s="102">
        <f t="shared" si="33"/>
        <v>3.7432412459661953E-2</v>
      </c>
      <c r="AA55" s="103">
        <f t="shared" si="34"/>
        <v>1.7155984049808944E-2</v>
      </c>
      <c r="AB55" s="103">
        <f t="shared" si="35"/>
        <v>2.1310794335493797E-2</v>
      </c>
      <c r="AC55" s="104">
        <f t="shared" si="36"/>
        <v>7.5899190844964701E-2</v>
      </c>
      <c r="AD55" s="99">
        <f t="shared" si="22"/>
        <v>0.54569778962063487</v>
      </c>
      <c r="AE55" s="100">
        <f t="shared" si="23"/>
        <v>0.16136887232525673</v>
      </c>
      <c r="AF55" s="100">
        <f t="shared" si="24"/>
        <v>0.29293333805410837</v>
      </c>
      <c r="AH55" s="107">
        <v>6.3176473029600002</v>
      </c>
      <c r="AI55" s="3">
        <f t="shared" si="32"/>
        <v>286.62288682153752</v>
      </c>
      <c r="AJ55" s="3">
        <f t="shared" si="32"/>
        <v>131.36470111082173</v>
      </c>
      <c r="AK55" s="3">
        <f t="shared" si="32"/>
        <v>163.1784058663491</v>
      </c>
      <c r="AL55" s="3">
        <f t="shared" si="32"/>
        <v>581.16599379870843</v>
      </c>
      <c r="AM55" s="3">
        <f t="shared" si="32"/>
        <v>7657.0775963320302</v>
      </c>
      <c r="AN55" s="14">
        <f t="shared" si="31"/>
        <v>7075.9116025333224</v>
      </c>
      <c r="AO55" s="1">
        <f t="shared" si="31"/>
        <v>78.657979673839066</v>
      </c>
      <c r="AP55" s="1">
        <f t="shared" si="31"/>
        <v>121.91103943171683</v>
      </c>
      <c r="AQ55" s="1">
        <f t="shared" si="31"/>
        <v>83.421501369654479</v>
      </c>
      <c r="AR55" s="6">
        <f t="shared" si="31"/>
        <v>87.033071462833135</v>
      </c>
      <c r="AS55" s="4" t="s">
        <v>42</v>
      </c>
    </row>
    <row r="56" spans="1:45" ht="12.5">
      <c r="A56" s="4">
        <v>2003</v>
      </c>
      <c r="B56" s="1">
        <v>3.5988875254097268</v>
      </c>
      <c r="C56" s="1">
        <v>1.1776680003021673</v>
      </c>
      <c r="D56" s="1">
        <v>1.9666793819977544</v>
      </c>
      <c r="E56" s="6">
        <f t="shared" si="11"/>
        <v>6.7432349077096481</v>
      </c>
      <c r="F56" s="3">
        <f t="shared" si="26"/>
        <v>1468.6696324729689</v>
      </c>
      <c r="G56" s="3">
        <f t="shared" si="37"/>
        <v>838.70485468808681</v>
      </c>
      <c r="H56" s="3">
        <f t="shared" si="38"/>
        <v>548.60410411940325</v>
      </c>
      <c r="I56" s="3">
        <f t="shared" si="14"/>
        <v>2855.9785912804591</v>
      </c>
      <c r="J56" s="3">
        <v>50304.58656088321</v>
      </c>
      <c r="K56" s="14">
        <f t="shared" si="13"/>
        <v>47448.607969602752</v>
      </c>
      <c r="L56" s="3">
        <f t="shared" si="29"/>
        <v>408.0898950310384</v>
      </c>
      <c r="M56" s="3">
        <f t="shared" si="39"/>
        <v>712.174275324532</v>
      </c>
      <c r="N56" s="3">
        <f t="shared" si="40"/>
        <v>278.94943585676418</v>
      </c>
      <c r="O56" s="14">
        <f t="shared" si="30"/>
        <v>423.53241884175992</v>
      </c>
      <c r="P56" s="2">
        <v>92.515531403932755</v>
      </c>
      <c r="Q56" s="2">
        <v>85.787330992474907</v>
      </c>
      <c r="R56" s="2">
        <v>130.36505632121631</v>
      </c>
      <c r="S56" s="43">
        <v>89.866270430906383</v>
      </c>
      <c r="T56" s="2">
        <v>81.329872204472835</v>
      </c>
      <c r="U56" s="13">
        <v>5204.4049999999997</v>
      </c>
      <c r="V56" s="3">
        <v>21053.137627512053</v>
      </c>
      <c r="W56" s="99">
        <f t="shared" si="19"/>
        <v>0.51424392219078252</v>
      </c>
      <c r="X56" s="100">
        <f t="shared" si="20"/>
        <v>0.29366636614459318</v>
      </c>
      <c r="Y56" s="100">
        <f t="shared" si="21"/>
        <v>0.1920897116646243</v>
      </c>
      <c r="Z56" s="102">
        <f t="shared" si="33"/>
        <v>2.9195541259353173E-2</v>
      </c>
      <c r="AA56" s="103">
        <f t="shared" si="34"/>
        <v>1.6672532507011256E-2</v>
      </c>
      <c r="AB56" s="103">
        <f t="shared" si="35"/>
        <v>1.0905647807192142E-2</v>
      </c>
      <c r="AC56" s="104">
        <f t="shared" si="36"/>
        <v>5.677372157355657E-2</v>
      </c>
      <c r="AD56" s="99">
        <f t="shared" si="22"/>
        <v>0.53370341900666418</v>
      </c>
      <c r="AE56" s="100">
        <f t="shared" si="23"/>
        <v>0.17464436823277812</v>
      </c>
      <c r="AF56" s="100">
        <f t="shared" si="24"/>
        <v>0.29165221276055775</v>
      </c>
      <c r="AH56" s="107">
        <v>5.2559236403261513</v>
      </c>
      <c r="AI56" s="3">
        <f t="shared" si="32"/>
        <v>279.43131083651588</v>
      </c>
      <c r="AJ56" s="3">
        <f t="shared" si="32"/>
        <v>159.57325716323416</v>
      </c>
      <c r="AK56" s="3">
        <f t="shared" si="32"/>
        <v>104.37824855563544</v>
      </c>
      <c r="AL56" s="3">
        <f t="shared" si="32"/>
        <v>543.38281655538549</v>
      </c>
      <c r="AM56" s="3">
        <f t="shared" si="32"/>
        <v>9571.0269028492985</v>
      </c>
      <c r="AN56" s="14">
        <f t="shared" si="31"/>
        <v>9027.6440862939126</v>
      </c>
      <c r="AO56" s="1">
        <f t="shared" si="31"/>
        <v>77.643802109292963</v>
      </c>
      <c r="AP56" s="1">
        <f t="shared" si="31"/>
        <v>135.49935730807891</v>
      </c>
      <c r="AQ56" s="1">
        <f t="shared" si="31"/>
        <v>53.07334256466752</v>
      </c>
      <c r="AR56" s="6">
        <f t="shared" si="31"/>
        <v>80.581920101007782</v>
      </c>
      <c r="AS56" s="4" t="s">
        <v>42</v>
      </c>
    </row>
    <row r="57" spans="1:45" ht="12.5">
      <c r="A57" s="4">
        <v>2004</v>
      </c>
      <c r="B57" s="1">
        <v>3.7690354479979118</v>
      </c>
      <c r="C57" s="1">
        <v>1.1711226118470413</v>
      </c>
      <c r="D57" s="1">
        <v>2.309623404436413</v>
      </c>
      <c r="E57" s="6">
        <f t="shared" si="11"/>
        <v>7.2497814642813658</v>
      </c>
      <c r="F57" s="3">
        <f t="shared" si="26"/>
        <v>1530.354584061</v>
      </c>
      <c r="G57" s="3">
        <f t="shared" si="37"/>
        <v>840.36270588725131</v>
      </c>
      <c r="H57" s="3">
        <f t="shared" si="38"/>
        <v>650.87651527265587</v>
      </c>
      <c r="I57" s="3">
        <f t="shared" si="14"/>
        <v>3021.5938052209071</v>
      </c>
      <c r="J57" s="3">
        <v>52009.680636933095</v>
      </c>
      <c r="K57" s="14">
        <f t="shared" si="13"/>
        <v>48988.086831712186</v>
      </c>
      <c r="L57" s="3">
        <f t="shared" si="29"/>
        <v>406.03348129132479</v>
      </c>
      <c r="M57" s="3">
        <f t="shared" si="39"/>
        <v>717.57021629175915</v>
      </c>
      <c r="N57" s="3">
        <f t="shared" si="40"/>
        <v>281.81066836369399</v>
      </c>
      <c r="O57" s="14">
        <f t="shared" si="30"/>
        <v>416.78412240532583</v>
      </c>
      <c r="P57" s="2">
        <v>75.97528268347773</v>
      </c>
      <c r="Q57" s="2">
        <v>79.325172963775941</v>
      </c>
      <c r="R57" s="2">
        <v>69.000669641929463</v>
      </c>
      <c r="S57" s="43">
        <v>76.503219415552252</v>
      </c>
      <c r="T57" s="2">
        <v>81.449680511182109</v>
      </c>
      <c r="U57" s="13">
        <v>5214.5119999999997</v>
      </c>
      <c r="V57" s="3">
        <v>21879.093145856466</v>
      </c>
      <c r="W57" s="99">
        <f t="shared" si="19"/>
        <v>0.5064726375255183</v>
      </c>
      <c r="X57" s="100">
        <f t="shared" si="20"/>
        <v>0.27811901931861843</v>
      </c>
      <c r="Y57" s="100">
        <f t="shared" si="21"/>
        <v>0.21540834315586327</v>
      </c>
      <c r="Z57" s="102">
        <f t="shared" si="33"/>
        <v>2.9424418018330709E-2</v>
      </c>
      <c r="AA57" s="103">
        <f t="shared" si="34"/>
        <v>1.6157813230071889E-2</v>
      </c>
      <c r="AB57" s="103">
        <f t="shared" si="35"/>
        <v>1.2514526282448573E-2</v>
      </c>
      <c r="AC57" s="104">
        <f t="shared" si="36"/>
        <v>5.8096757530851174E-2</v>
      </c>
      <c r="AD57" s="99">
        <f t="shared" si="22"/>
        <v>0.51988262909267113</v>
      </c>
      <c r="AE57" s="100">
        <f t="shared" si="23"/>
        <v>0.16153902260599087</v>
      </c>
      <c r="AF57" s="100">
        <f t="shared" si="24"/>
        <v>0.31857834830133797</v>
      </c>
      <c r="AH57" s="107">
        <v>4.7819516646597551</v>
      </c>
      <c r="AI57" s="3">
        <f t="shared" si="32"/>
        <v>320.02719629536188</v>
      </c>
      <c r="AJ57" s="3">
        <f t="shared" si="32"/>
        <v>175.73634465982096</v>
      </c>
      <c r="AK57" s="3">
        <f t="shared" si="32"/>
        <v>136.11106111399118</v>
      </c>
      <c r="AL57" s="3">
        <f t="shared" si="32"/>
        <v>631.87460206917399</v>
      </c>
      <c r="AM57" s="3">
        <f t="shared" si="32"/>
        <v>10876.245575902049</v>
      </c>
      <c r="AN57" s="14">
        <f t="shared" si="31"/>
        <v>10244.370973832874</v>
      </c>
      <c r="AO57" s="1">
        <f t="shared" si="31"/>
        <v>84.90957453460895</v>
      </c>
      <c r="AP57" s="1">
        <f t="shared" si="31"/>
        <v>150.0580237133818</v>
      </c>
      <c r="AQ57" s="1">
        <f t="shared" si="31"/>
        <v>58.932144891043215</v>
      </c>
      <c r="AR57" s="6">
        <f t="shared" si="31"/>
        <v>87.1577447102826</v>
      </c>
      <c r="AS57" s="4" t="s">
        <v>42</v>
      </c>
    </row>
    <row r="58" spans="1:45" ht="12.5">
      <c r="A58" s="4">
        <v>2005</v>
      </c>
      <c r="B58" s="1">
        <v>3.7932070453273772</v>
      </c>
      <c r="C58" s="1">
        <v>1.2148179426175416</v>
      </c>
      <c r="D58" s="1">
        <v>2.3379021815814136</v>
      </c>
      <c r="E58" s="6">
        <f t="shared" si="11"/>
        <v>7.3459271695263322</v>
      </c>
      <c r="F58" s="3">
        <f t="shared" si="26"/>
        <v>1534.2232547918095</v>
      </c>
      <c r="G58" s="3">
        <f t="shared" si="37"/>
        <v>875.00708643386724</v>
      </c>
      <c r="H58" s="3">
        <f t="shared" si="38"/>
        <v>661.3824252846332</v>
      </c>
      <c r="I58" s="3">
        <f t="shared" si="14"/>
        <v>3070.6127665103104</v>
      </c>
      <c r="J58" s="3">
        <v>53585.536285261143</v>
      </c>
      <c r="K58" s="14">
        <f t="shared" si="13"/>
        <v>50514.923518750831</v>
      </c>
      <c r="L58" s="3">
        <f t="shared" si="29"/>
        <v>404.46599314469967</v>
      </c>
      <c r="M58" s="3">
        <f t="shared" si="39"/>
        <v>720.27836907685821</v>
      </c>
      <c r="N58" s="3">
        <f t="shared" si="40"/>
        <v>282.89567908151662</v>
      </c>
      <c r="O58" s="14">
        <f t="shared" si="30"/>
        <v>418.00207048721728</v>
      </c>
      <c r="P58" s="2">
        <v>75.592434156495585</v>
      </c>
      <c r="Q58" s="2">
        <v>79.926197130694305</v>
      </c>
      <c r="R58" s="2">
        <v>69.708421419139682</v>
      </c>
      <c r="S58" s="43">
        <v>73.590886577513615</v>
      </c>
      <c r="T58" s="2">
        <v>82.078674121405754</v>
      </c>
      <c r="U58" s="13">
        <v>5223.442</v>
      </c>
      <c r="V58" s="3">
        <v>22478.604138269035</v>
      </c>
      <c r="W58" s="99">
        <f t="shared" si="19"/>
        <v>0.49964725983192709</v>
      </c>
      <c r="X58" s="100">
        <f t="shared" si="20"/>
        <v>0.28496171708042989</v>
      </c>
      <c r="Y58" s="100">
        <f t="shared" si="21"/>
        <v>0.21539102308764288</v>
      </c>
      <c r="Z58" s="102">
        <f t="shared" si="33"/>
        <v>2.8631294210146815E-2</v>
      </c>
      <c r="AA58" s="103">
        <f t="shared" si="34"/>
        <v>1.6329165425830412E-2</v>
      </c>
      <c r="AB58" s="103">
        <f t="shared" si="35"/>
        <v>1.2342554934297603E-2</v>
      </c>
      <c r="AC58" s="104">
        <f t="shared" si="36"/>
        <v>5.7303014570274841E-2</v>
      </c>
      <c r="AD58" s="99">
        <f t="shared" si="22"/>
        <v>0.51636872484429552</v>
      </c>
      <c r="AE58" s="100">
        <f t="shared" si="23"/>
        <v>0.16537299030911484</v>
      </c>
      <c r="AF58" s="100">
        <f t="shared" si="24"/>
        <v>0.31825828484658969</v>
      </c>
      <c r="AH58" s="107">
        <v>4.7777685226897084</v>
      </c>
      <c r="AI58" s="3">
        <f t="shared" si="32"/>
        <v>321.11711722862998</v>
      </c>
      <c r="AJ58" s="3">
        <f t="shared" si="32"/>
        <v>183.14137285606091</v>
      </c>
      <c r="AK58" s="3">
        <f t="shared" si="32"/>
        <v>138.42914786342541</v>
      </c>
      <c r="AL58" s="3">
        <f t="shared" si="32"/>
        <v>642.68763794811639</v>
      </c>
      <c r="AM58" s="3">
        <f t="shared" si="32"/>
        <v>11215.599087896886</v>
      </c>
      <c r="AN58" s="14">
        <f t="shared" si="31"/>
        <v>10572.911449948768</v>
      </c>
      <c r="AO58" s="1">
        <f t="shared" si="31"/>
        <v>84.655836971565989</v>
      </c>
      <c r="AP58" s="1">
        <f t="shared" si="31"/>
        <v>150.75622974538078</v>
      </c>
      <c r="AQ58" s="1">
        <f t="shared" si="31"/>
        <v>59.210838226682597</v>
      </c>
      <c r="AR58" s="6">
        <f t="shared" si="31"/>
        <v>87.488974926708551</v>
      </c>
      <c r="AS58" s="4" t="s">
        <v>42</v>
      </c>
    </row>
    <row r="59" spans="1:45" ht="12.5">
      <c r="A59" s="4">
        <v>2006</v>
      </c>
      <c r="B59" s="1">
        <v>3.7829848422094088</v>
      </c>
      <c r="C59" s="1">
        <v>1.2830692572006548</v>
      </c>
      <c r="D59" s="1">
        <v>2.3758275883416893</v>
      </c>
      <c r="E59" s="6">
        <f t="shared" si="11"/>
        <v>7.4418816877517528</v>
      </c>
      <c r="F59" s="3">
        <f t="shared" si="26"/>
        <v>1553.3569818305139</v>
      </c>
      <c r="G59" s="3">
        <f t="shared" si="37"/>
        <v>935.19500403028189</v>
      </c>
      <c r="H59" s="3">
        <f t="shared" si="38"/>
        <v>680.66014381371326</v>
      </c>
      <c r="I59" s="3">
        <f t="shared" si="14"/>
        <v>3169.212129674509</v>
      </c>
      <c r="J59" s="3">
        <v>55672.707118235528</v>
      </c>
      <c r="K59" s="14">
        <f t="shared" si="13"/>
        <v>52503.494988561019</v>
      </c>
      <c r="L59" s="3">
        <f t="shared" si="29"/>
        <v>410.61676073840505</v>
      </c>
      <c r="M59" s="3">
        <f t="shared" si="39"/>
        <v>728.8733626668369</v>
      </c>
      <c r="N59" s="3">
        <f t="shared" si="40"/>
        <v>286.49391359614998</v>
      </c>
      <c r="O59" s="14">
        <f t="shared" si="30"/>
        <v>425.86166545627407</v>
      </c>
      <c r="P59" s="2">
        <v>75.300610329214123</v>
      </c>
      <c r="Q59" s="2">
        <v>80.227843364676033</v>
      </c>
      <c r="R59" s="2">
        <v>69.976808648059816</v>
      </c>
      <c r="S59" s="43">
        <v>73.789004457652297</v>
      </c>
      <c r="T59" s="2">
        <v>83.12699680511183</v>
      </c>
      <c r="U59" s="13">
        <v>5231.3720000000003</v>
      </c>
      <c r="V59" s="3">
        <v>23434.467453076344</v>
      </c>
      <c r="W59" s="99">
        <f t="shared" si="19"/>
        <v>0.49013979445738459</v>
      </c>
      <c r="X59" s="100">
        <f t="shared" si="20"/>
        <v>0.29508753777435853</v>
      </c>
      <c r="Y59" s="100">
        <f t="shared" si="21"/>
        <v>0.2147726677682569</v>
      </c>
      <c r="Z59" s="102">
        <f t="shared" si="33"/>
        <v>2.7901588807807652E-2</v>
      </c>
      <c r="AA59" s="103">
        <f t="shared" si="34"/>
        <v>1.679808747299015E-2</v>
      </c>
      <c r="AB59" s="103">
        <f t="shared" si="35"/>
        <v>1.2226101065431464E-2</v>
      </c>
      <c r="AC59" s="104">
        <f t="shared" si="36"/>
        <v>5.6925777346229271E-2</v>
      </c>
      <c r="AD59" s="99">
        <f t="shared" si="22"/>
        <v>0.5083371385002865</v>
      </c>
      <c r="AE59" s="100">
        <f t="shared" si="23"/>
        <v>0.17241193975340927</v>
      </c>
      <c r="AF59" s="100">
        <f t="shared" si="24"/>
        <v>0.31925092174630421</v>
      </c>
      <c r="AH59" s="107">
        <v>4.7336432230940719</v>
      </c>
      <c r="AI59" s="3">
        <f t="shared" si="32"/>
        <v>328.15252620901714</v>
      </c>
      <c r="AJ59" s="3">
        <f t="shared" si="32"/>
        <v>197.56347488710952</v>
      </c>
      <c r="AK59" s="3">
        <f t="shared" si="32"/>
        <v>143.79202481779149</v>
      </c>
      <c r="AL59" s="3">
        <f t="shared" si="32"/>
        <v>669.50802591391812</v>
      </c>
      <c r="AM59" s="3">
        <f t="shared" si="32"/>
        <v>11761.06953870637</v>
      </c>
      <c r="AN59" s="14">
        <f t="shared" si="31"/>
        <v>11091.56151279245</v>
      </c>
      <c r="AO59" s="1">
        <f t="shared" si="31"/>
        <v>86.744340751141749</v>
      </c>
      <c r="AP59" s="1">
        <f t="shared" si="31"/>
        <v>153.9772493015264</v>
      </c>
      <c r="AQ59" s="1">
        <f t="shared" si="31"/>
        <v>60.522920738603467</v>
      </c>
      <c r="AR59" s="6">
        <f t="shared" si="31"/>
        <v>89.964884421077315</v>
      </c>
      <c r="AS59" s="4" t="s">
        <v>42</v>
      </c>
    </row>
    <row r="60" spans="1:45" ht="12.5">
      <c r="A60" s="4">
        <v>2007</v>
      </c>
      <c r="B60" s="1">
        <v>3.8990492184892465</v>
      </c>
      <c r="C60" s="1">
        <v>1.3605193017666339</v>
      </c>
      <c r="D60" s="1">
        <v>2.3812912772239052</v>
      </c>
      <c r="E60" s="6">
        <f t="shared" si="11"/>
        <v>7.6408597974797861</v>
      </c>
      <c r="F60" s="3">
        <f t="shared" si="26"/>
        <v>1690.3896038216135</v>
      </c>
      <c r="G60" s="3">
        <f t="shared" si="37"/>
        <v>1037.4959581905143</v>
      </c>
      <c r="H60" s="3">
        <f t="shared" si="38"/>
        <v>761.47609526174961</v>
      </c>
      <c r="I60" s="3">
        <f t="shared" si="14"/>
        <v>3489.3616572738774</v>
      </c>
      <c r="J60" s="3">
        <v>57534.172732672087</v>
      </c>
      <c r="K60" s="14">
        <f t="shared" si="13"/>
        <v>54044.811075398211</v>
      </c>
      <c r="L60" s="3">
        <f t="shared" si="29"/>
        <v>433.53892426025442</v>
      </c>
      <c r="M60" s="3">
        <f t="shared" si="39"/>
        <v>762.57349443210853</v>
      </c>
      <c r="N60" s="3">
        <f t="shared" si="40"/>
        <v>319.77444445581381</v>
      </c>
      <c r="O60" s="14">
        <f t="shared" si="30"/>
        <v>456.67133670281282</v>
      </c>
      <c r="P60" s="2">
        <v>76.445716621582861</v>
      </c>
      <c r="Q60" s="2">
        <v>81.185192396746757</v>
      </c>
      <c r="R60" s="2">
        <v>70.866864547530767</v>
      </c>
      <c r="S60" s="43">
        <v>74.422981674096079</v>
      </c>
      <c r="T60" s="2">
        <v>84.434904153354623</v>
      </c>
      <c r="U60" s="13">
        <v>5238.46</v>
      </c>
      <c r="V60" s="3">
        <v>24651.340279395088</v>
      </c>
      <c r="W60" s="99">
        <f t="shared" si="19"/>
        <v>0.48444092927365368</v>
      </c>
      <c r="X60" s="100">
        <f t="shared" si="20"/>
        <v>0.29733116257174541</v>
      </c>
      <c r="Y60" s="100">
        <f t="shared" si="21"/>
        <v>0.21822790815460086</v>
      </c>
      <c r="Z60" s="102">
        <f t="shared" si="33"/>
        <v>2.9380618918010224E-2</v>
      </c>
      <c r="AA60" s="103">
        <f t="shared" si="34"/>
        <v>1.8032690988904213E-2</v>
      </c>
      <c r="AB60" s="103">
        <f t="shared" si="35"/>
        <v>1.3235196737769867E-2</v>
      </c>
      <c r="AC60" s="104">
        <f t="shared" si="36"/>
        <v>6.0648506644684304E-2</v>
      </c>
      <c r="AD60" s="99">
        <f t="shared" si="22"/>
        <v>0.51028932892804613</v>
      </c>
      <c r="AE60" s="100">
        <f t="shared" si="23"/>
        <v>0.17805840413606061</v>
      </c>
      <c r="AF60" s="100">
        <f t="shared" si="24"/>
        <v>0.31165226693589321</v>
      </c>
      <c r="AH60" s="107">
        <v>4.3374630639501444</v>
      </c>
      <c r="AI60" s="3">
        <f t="shared" si="32"/>
        <v>389.71850109131975</v>
      </c>
      <c r="AJ60" s="3">
        <f t="shared" si="32"/>
        <v>239.19418860610716</v>
      </c>
      <c r="AK60" s="3">
        <f t="shared" si="32"/>
        <v>175.55794344177548</v>
      </c>
      <c r="AL60" s="3">
        <f t="shared" si="32"/>
        <v>804.47063313920239</v>
      </c>
      <c r="AM60" s="3">
        <f t="shared" si="32"/>
        <v>13264.475543516328</v>
      </c>
      <c r="AN60" s="14">
        <f t="shared" si="31"/>
        <v>12460.004910377125</v>
      </c>
      <c r="AO60" s="1">
        <f t="shared" si="31"/>
        <v>99.952188149685099</v>
      </c>
      <c r="AP60" s="1">
        <f t="shared" si="31"/>
        <v>175.81094828681489</v>
      </c>
      <c r="AQ60" s="1">
        <f t="shared" si="31"/>
        <v>73.723842656678201</v>
      </c>
      <c r="AR60" s="6">
        <f t="shared" si="31"/>
        <v>105.28535458856922</v>
      </c>
      <c r="AS60" s="4" t="s">
        <v>42</v>
      </c>
    </row>
    <row r="61" spans="1:45" ht="12.5">
      <c r="A61" s="4">
        <v>2008</v>
      </c>
      <c r="B61" s="1">
        <v>3.8420886987016938</v>
      </c>
      <c r="C61" s="1">
        <v>1.388806953855537</v>
      </c>
      <c r="D61" s="1">
        <v>2.2443268892423616</v>
      </c>
      <c r="E61" s="6">
        <f t="shared" si="11"/>
        <v>7.4752225417995923</v>
      </c>
      <c r="F61" s="3">
        <f t="shared" si="26"/>
        <v>1825.4421607203644</v>
      </c>
      <c r="G61" s="3">
        <f t="shared" si="37"/>
        <v>1126.5448579035201</v>
      </c>
      <c r="H61" s="3">
        <f t="shared" si="38"/>
        <v>804.56596596108807</v>
      </c>
      <c r="I61" s="3">
        <f t="shared" si="14"/>
        <v>3756.5529845849724</v>
      </c>
      <c r="J61" s="3">
        <v>58674.386327676824</v>
      </c>
      <c r="K61" s="14">
        <f t="shared" si="13"/>
        <v>54917.83334309185</v>
      </c>
      <c r="L61" s="3">
        <f t="shared" si="29"/>
        <v>475.11713129819515</v>
      </c>
      <c r="M61" s="3">
        <f t="shared" si="39"/>
        <v>811.160150643012</v>
      </c>
      <c r="N61" s="3">
        <f t="shared" si="40"/>
        <v>358.48876107022579</v>
      </c>
      <c r="O61" s="14">
        <f t="shared" si="30"/>
        <v>502.53393308082252</v>
      </c>
      <c r="P61" s="2">
        <v>80.713202473338526</v>
      </c>
      <c r="Q61" s="2">
        <v>84.938864600034393</v>
      </c>
      <c r="R61" s="2">
        <v>79.099105305797991</v>
      </c>
      <c r="S61" s="43">
        <v>79.811788013868238</v>
      </c>
      <c r="T61" s="2">
        <v>87.74960063897764</v>
      </c>
      <c r="U61" s="13">
        <v>5244.7489999999998</v>
      </c>
      <c r="V61" s="3">
        <v>24694.057867391202</v>
      </c>
      <c r="W61" s="99">
        <f t="shared" si="19"/>
        <v>0.48593542223710734</v>
      </c>
      <c r="X61" s="100">
        <f t="shared" si="20"/>
        <v>0.29988791919781266</v>
      </c>
      <c r="Y61" s="100">
        <f t="shared" si="21"/>
        <v>0.21417665856508006</v>
      </c>
      <c r="Z61" s="102">
        <f t="shared" si="33"/>
        <v>3.1111397578593842E-2</v>
      </c>
      <c r="AA61" s="103">
        <f t="shared" si="34"/>
        <v>1.9199942741831909E-2</v>
      </c>
      <c r="AB61" s="103">
        <f t="shared" si="35"/>
        <v>1.371238825520656E-2</v>
      </c>
      <c r="AC61" s="104">
        <f t="shared" si="36"/>
        <v>6.4023728575632308E-2</v>
      </c>
      <c r="AD61" s="99">
        <f t="shared" si="22"/>
        <v>0.51397649731732875</v>
      </c>
      <c r="AE61" s="100">
        <f t="shared" si="23"/>
        <v>0.18578804123752471</v>
      </c>
      <c r="AF61" s="100">
        <f t="shared" si="24"/>
        <v>0.30023546144514651</v>
      </c>
      <c r="AH61" s="107">
        <v>4.0494341880656473</v>
      </c>
      <c r="AI61" s="3">
        <f t="shared" si="32"/>
        <v>450.78943771953243</v>
      </c>
      <c r="AJ61" s="3">
        <f t="shared" si="32"/>
        <v>278.19809029706772</v>
      </c>
      <c r="AK61" s="3">
        <f t="shared" si="32"/>
        <v>198.68602095874954</v>
      </c>
      <c r="AL61" s="3">
        <f t="shared" si="32"/>
        <v>927.6735489753496</v>
      </c>
      <c r="AM61" s="3">
        <f t="shared" si="32"/>
        <v>14489.527080252336</v>
      </c>
      <c r="AN61" s="14">
        <f t="shared" si="31"/>
        <v>13561.853531276985</v>
      </c>
      <c r="AO61" s="1">
        <f t="shared" si="31"/>
        <v>117.32926360389902</v>
      </c>
      <c r="AP61" s="1">
        <f t="shared" si="31"/>
        <v>200.31444220865109</v>
      </c>
      <c r="AQ61" s="1">
        <f t="shared" si="31"/>
        <v>88.528111440050438</v>
      </c>
      <c r="AR61" s="6">
        <f t="shared" si="31"/>
        <v>124.09979017855709</v>
      </c>
      <c r="AS61" s="4" t="s">
        <v>42</v>
      </c>
    </row>
    <row r="62" spans="1:45" ht="12.5">
      <c r="A62" s="4">
        <v>2009</v>
      </c>
      <c r="B62" s="1">
        <v>3.784034532440367</v>
      </c>
      <c r="C62" s="1">
        <v>1.4002594745552301</v>
      </c>
      <c r="D62" s="1">
        <v>2.1153443661894591</v>
      </c>
      <c r="E62" s="6">
        <f t="shared" si="11"/>
        <v>7.299638373185056</v>
      </c>
      <c r="F62" s="3">
        <f t="shared" si="26"/>
        <v>1820.5067033911973</v>
      </c>
      <c r="G62" s="3">
        <f t="shared" si="37"/>
        <v>1137.4713357234441</v>
      </c>
      <c r="H62" s="3">
        <f t="shared" si="38"/>
        <v>762.94956145117885</v>
      </c>
      <c r="I62" s="3">
        <f t="shared" si="14"/>
        <v>3720.9276005658203</v>
      </c>
      <c r="J62" s="3">
        <v>57017.313088045928</v>
      </c>
      <c r="K62" s="14">
        <f t="shared" si="13"/>
        <v>53296.385487480111</v>
      </c>
      <c r="L62" s="3">
        <f t="shared" si="29"/>
        <v>481.10203217863653</v>
      </c>
      <c r="M62" s="3">
        <f t="shared" si="39"/>
        <v>812.32896930388097</v>
      </c>
      <c r="N62" s="3">
        <f t="shared" si="40"/>
        <v>360.67392791725047</v>
      </c>
      <c r="O62" s="14">
        <f t="shared" si="30"/>
        <v>509.74136119324845</v>
      </c>
      <c r="P62" s="2">
        <v>88.453938207408711</v>
      </c>
      <c r="Q62" s="2">
        <v>90.350664830961207</v>
      </c>
      <c r="R62" s="2">
        <v>88.675442188930376</v>
      </c>
      <c r="S62" s="43">
        <v>85.537394749876171</v>
      </c>
      <c r="T62" s="2">
        <v>89.177316293929707</v>
      </c>
      <c r="U62" s="13">
        <v>5250</v>
      </c>
      <c r="V62" s="3">
        <v>22561.739564366093</v>
      </c>
      <c r="W62" s="99">
        <f t="shared" si="19"/>
        <v>0.48926152261451239</v>
      </c>
      <c r="X62" s="100">
        <f t="shared" si="20"/>
        <v>0.30569563770885394</v>
      </c>
      <c r="Y62" s="100">
        <f t="shared" si="21"/>
        <v>0.20504283967663373</v>
      </c>
      <c r="Z62" s="102">
        <f t="shared" si="33"/>
        <v>3.1929016026763263E-2</v>
      </c>
      <c r="AA62" s="103">
        <f t="shared" si="34"/>
        <v>1.9949578016188959E-2</v>
      </c>
      <c r="AB62" s="103">
        <f t="shared" si="35"/>
        <v>1.3381015697338015E-2</v>
      </c>
      <c r="AC62" s="104">
        <f t="shared" si="36"/>
        <v>6.5259609740290242E-2</v>
      </c>
      <c r="AD62" s="99">
        <f t="shared" si="22"/>
        <v>0.51838657464743376</v>
      </c>
      <c r="AE62" s="100">
        <f t="shared" si="23"/>
        <v>0.19182586903195506</v>
      </c>
      <c r="AF62" s="100">
        <f t="shared" si="24"/>
        <v>0.28978755632061121</v>
      </c>
      <c r="AH62" s="107">
        <v>4.2698331604931914</v>
      </c>
      <c r="AI62" s="3">
        <f t="shared" si="32"/>
        <v>426.3648332294365</v>
      </c>
      <c r="AJ62" s="3">
        <f t="shared" si="32"/>
        <v>266.39713847556033</v>
      </c>
      <c r="AK62" s="3">
        <f t="shared" si="32"/>
        <v>178.68369389942478</v>
      </c>
      <c r="AL62" s="3">
        <f t="shared" si="32"/>
        <v>871.44566560442161</v>
      </c>
      <c r="AM62" s="3">
        <f t="shared" si="32"/>
        <v>13353.522478489554</v>
      </c>
      <c r="AN62" s="14">
        <f t="shared" si="31"/>
        <v>12482.076812885134</v>
      </c>
      <c r="AO62" s="1">
        <f t="shared" si="31"/>
        <v>112.67466762637311</v>
      </c>
      <c r="AP62" s="1">
        <f t="shared" si="31"/>
        <v>190.24840989572812</v>
      </c>
      <c r="AQ62" s="1">
        <f t="shared" si="31"/>
        <v>84.470262504493377</v>
      </c>
      <c r="AR62" s="6">
        <f t="shared" si="31"/>
        <v>119.38203251350699</v>
      </c>
      <c r="AS62" s="4" t="s">
        <v>42</v>
      </c>
    </row>
    <row r="63" spans="1:45" ht="12.5">
      <c r="A63" s="4">
        <v>2010</v>
      </c>
      <c r="B63" s="1">
        <v>3.7321571557799533</v>
      </c>
      <c r="C63" s="1">
        <v>1.4193886274735767</v>
      </c>
      <c r="D63" s="1">
        <v>1.9559964323635579</v>
      </c>
      <c r="E63" s="6">
        <f t="shared" si="11"/>
        <v>7.1075422156170882</v>
      </c>
      <c r="F63" s="3">
        <f t="shared" si="26"/>
        <v>1806.786588865612</v>
      </c>
      <c r="G63" s="3">
        <f t="shared" si="37"/>
        <v>1174.2115425375212</v>
      </c>
      <c r="H63" s="3">
        <f t="shared" si="38"/>
        <v>706.66940596914469</v>
      </c>
      <c r="I63" s="3">
        <f t="shared" si="14"/>
        <v>3687.6675373722774</v>
      </c>
      <c r="J63" s="3">
        <v>58706.993861694573</v>
      </c>
      <c r="K63" s="14">
        <f t="shared" si="13"/>
        <v>55019.326324322297</v>
      </c>
      <c r="L63" s="3">
        <f t="shared" si="29"/>
        <v>484.11321213187932</v>
      </c>
      <c r="M63" s="3">
        <f t="shared" si="39"/>
        <v>827.26571131371156</v>
      </c>
      <c r="N63" s="3">
        <f t="shared" si="40"/>
        <v>361.28358634848325</v>
      </c>
      <c r="O63" s="14">
        <f t="shared" si="30"/>
        <v>518.83864006738202</v>
      </c>
      <c r="P63" s="2">
        <v>89.568164611347342</v>
      </c>
      <c r="Q63" s="2">
        <v>90.480853108815623</v>
      </c>
      <c r="R63" s="2">
        <v>89.215963001460253</v>
      </c>
      <c r="S63" s="43">
        <v>88.945022288261512</v>
      </c>
      <c r="T63" s="2">
        <v>90.684904153354637</v>
      </c>
      <c r="U63" s="13">
        <v>5363.3519999999999</v>
      </c>
      <c r="V63" s="3">
        <v>23290.483285665083</v>
      </c>
      <c r="W63" s="99">
        <f t="shared" si="19"/>
        <v>0.48995376360664949</v>
      </c>
      <c r="X63" s="100">
        <f t="shared" si="20"/>
        <v>0.31841578196450687</v>
      </c>
      <c r="Y63" s="100">
        <f t="shared" si="21"/>
        <v>0.19163045442884377</v>
      </c>
      <c r="Z63" s="102">
        <f t="shared" si="33"/>
        <v>3.0776343158059622E-2</v>
      </c>
      <c r="AA63" s="103">
        <f t="shared" si="34"/>
        <v>2.0001220728552351E-2</v>
      </c>
      <c r="AB63" s="103">
        <f t="shared" si="35"/>
        <v>1.2037226904071404E-2</v>
      </c>
      <c r="AC63" s="104">
        <f t="shared" si="36"/>
        <v>6.2814790790683375E-2</v>
      </c>
      <c r="AD63" s="99">
        <f t="shared" si="22"/>
        <v>0.52509813414536599</v>
      </c>
      <c r="AE63" s="100">
        <f t="shared" si="23"/>
        <v>0.19970175124036785</v>
      </c>
      <c r="AF63" s="100">
        <f t="shared" si="24"/>
        <v>0.27520011461426613</v>
      </c>
      <c r="AH63" s="107">
        <v>4.4838585738204122</v>
      </c>
      <c r="AI63" s="3">
        <f t="shared" si="32"/>
        <v>402.95351851968951</v>
      </c>
      <c r="AJ63" s="3">
        <f t="shared" si="32"/>
        <v>261.87524053352331</v>
      </c>
      <c r="AK63" s="3">
        <f t="shared" si="32"/>
        <v>157.60296502104802</v>
      </c>
      <c r="AL63" s="3">
        <f t="shared" si="32"/>
        <v>822.43172407426073</v>
      </c>
      <c r="AM63" s="3">
        <f t="shared" si="32"/>
        <v>13092.962878995102</v>
      </c>
      <c r="AN63" s="14">
        <f t="shared" si="31"/>
        <v>12270.531154920842</v>
      </c>
      <c r="AO63" s="1">
        <f t="shared" si="31"/>
        <v>107.96799322762695</v>
      </c>
      <c r="AP63" s="1">
        <f t="shared" si="31"/>
        <v>184.49861825344121</v>
      </c>
      <c r="AQ63" s="1">
        <f t="shared" si="31"/>
        <v>80.574259959465309</v>
      </c>
      <c r="AR63" s="6">
        <f t="shared" si="31"/>
        <v>115.71253453369124</v>
      </c>
      <c r="AS63" s="4" t="s">
        <v>42</v>
      </c>
    </row>
    <row r="64" spans="1:45" ht="12.5">
      <c r="A64" s="4">
        <v>2011</v>
      </c>
      <c r="B64" s="1">
        <v>3.85212040032114</v>
      </c>
      <c r="C64" s="1">
        <v>1.4539456608543766</v>
      </c>
      <c r="D64" s="1">
        <v>1.8905333410856604</v>
      </c>
      <c r="E64" s="6">
        <f t="shared" si="11"/>
        <v>7.1965994022611772</v>
      </c>
      <c r="F64" s="3">
        <f t="shared" si="26"/>
        <v>2002.199412711798</v>
      </c>
      <c r="G64" s="3">
        <f t="shared" si="37"/>
        <v>1252.8428696639298</v>
      </c>
      <c r="H64" s="3">
        <f t="shared" si="38"/>
        <v>726.20753718038134</v>
      </c>
      <c r="I64" s="3">
        <f t="shared" si="14"/>
        <v>3981.2498195561093</v>
      </c>
      <c r="J64" s="3">
        <v>59150.065429606184</v>
      </c>
      <c r="K64" s="14">
        <f t="shared" si="13"/>
        <v>55168.815610050078</v>
      </c>
      <c r="L64" s="3">
        <f t="shared" si="29"/>
        <v>519.76553291140135</v>
      </c>
      <c r="M64" s="3">
        <f t="shared" si="39"/>
        <v>861.68479565304142</v>
      </c>
      <c r="N64" s="3">
        <f t="shared" si="40"/>
        <v>384.12839456369932</v>
      </c>
      <c r="O64" s="14">
        <f t="shared" si="30"/>
        <v>553.21264906105478</v>
      </c>
      <c r="P64" s="2">
        <v>90.128764741230597</v>
      </c>
      <c r="Q64" s="2">
        <v>92.144574594550534</v>
      </c>
      <c r="R64" s="2">
        <v>89.366767536621637</v>
      </c>
      <c r="S64" s="43">
        <v>89.420505200594349</v>
      </c>
      <c r="T64" s="2">
        <v>93.700079872204469</v>
      </c>
      <c r="U64" s="13">
        <v>5388.2719999999999</v>
      </c>
      <c r="V64" s="3">
        <v>23778.754792270167</v>
      </c>
      <c r="W64" s="99">
        <f t="shared" si="19"/>
        <v>0.50290725361590949</v>
      </c>
      <c r="X64" s="100">
        <f t="shared" si="20"/>
        <v>0.31468582139957646</v>
      </c>
      <c r="Y64" s="100">
        <f t="shared" si="21"/>
        <v>0.18240692498451405</v>
      </c>
      <c r="Z64" s="102">
        <f t="shared" si="33"/>
        <v>3.384948770842177E-2</v>
      </c>
      <c r="AA64" s="103">
        <f t="shared" si="34"/>
        <v>2.118075205098334E-2</v>
      </c>
      <c r="AB64" s="103">
        <f t="shared" si="35"/>
        <v>1.2277375044405193E-2</v>
      </c>
      <c r="AC64" s="104">
        <f t="shared" si="36"/>
        <v>6.7307614803810298E-2</v>
      </c>
      <c r="AD64" s="99">
        <f t="shared" si="22"/>
        <v>0.53526953287281775</v>
      </c>
      <c r="AE64" s="100">
        <f t="shared" si="23"/>
        <v>0.20203231826375465</v>
      </c>
      <c r="AF64" s="100">
        <f t="shared" si="24"/>
        <v>0.26269814886342752</v>
      </c>
      <c r="AH64" s="107">
        <v>4.2730349711531161</v>
      </c>
      <c r="AI64" s="3">
        <f t="shared" si="32"/>
        <v>468.56611898298758</v>
      </c>
      <c r="AJ64" s="3">
        <f t="shared" si="32"/>
        <v>293.19742949022464</v>
      </c>
      <c r="AK64" s="3">
        <f t="shared" si="32"/>
        <v>169.95122719166696</v>
      </c>
      <c r="AL64" s="3">
        <f t="shared" si="32"/>
        <v>931.7147756648792</v>
      </c>
      <c r="AM64" s="3">
        <f t="shared" si="32"/>
        <v>13842.635463768278</v>
      </c>
      <c r="AN64" s="14">
        <f t="shared" si="31"/>
        <v>12910.920688103399</v>
      </c>
      <c r="AO64" s="1">
        <f t="shared" si="31"/>
        <v>121.6384926452259</v>
      </c>
      <c r="AP64" s="1">
        <f t="shared" si="31"/>
        <v>201.65638743193065</v>
      </c>
      <c r="AQ64" s="1">
        <f t="shared" si="31"/>
        <v>89.895916405298891</v>
      </c>
      <c r="AR64" s="6">
        <f t="shared" si="31"/>
        <v>129.46597741318402</v>
      </c>
      <c r="AS64" s="4" t="s">
        <v>42</v>
      </c>
    </row>
    <row r="65" spans="1:45" ht="12.5">
      <c r="A65" s="4">
        <v>2012</v>
      </c>
      <c r="B65" s="1">
        <v>3.5707815609615357</v>
      </c>
      <c r="C65" s="1">
        <v>1.4216226355073538</v>
      </c>
      <c r="D65" s="1">
        <v>1.807282115836792</v>
      </c>
      <c r="E65" s="6">
        <f t="shared" si="11"/>
        <v>6.7996863123056812</v>
      </c>
      <c r="F65" s="3">
        <f t="shared" si="26"/>
        <v>1869.0908699309591</v>
      </c>
      <c r="G65" s="3">
        <f t="shared" si="37"/>
        <v>1243.9797880946771</v>
      </c>
      <c r="H65" s="3">
        <f t="shared" si="38"/>
        <v>705.54653503165832</v>
      </c>
      <c r="I65" s="3">
        <f t="shared" si="14"/>
        <v>3818.6171930572946</v>
      </c>
      <c r="J65" s="3">
        <v>59074.732414590624</v>
      </c>
      <c r="K65" s="14">
        <f t="shared" si="13"/>
        <v>55256.115221533328</v>
      </c>
      <c r="L65" s="3">
        <f t="shared" si="29"/>
        <v>523.4402715543464</v>
      </c>
      <c r="M65" s="3">
        <f t="shared" si="39"/>
        <v>875.04219264961341</v>
      </c>
      <c r="N65" s="3">
        <f t="shared" si="40"/>
        <v>390.39092394547509</v>
      </c>
      <c r="O65" s="14">
        <f t="shared" si="30"/>
        <v>561.58725824551357</v>
      </c>
      <c r="P65" s="2">
        <v>96.766260995187565</v>
      </c>
      <c r="Q65" s="2">
        <v>95.978326968192448</v>
      </c>
      <c r="R65" s="2">
        <v>95.017637773551485</v>
      </c>
      <c r="S65" s="43">
        <v>95.908865775136192</v>
      </c>
      <c r="T65" s="2">
        <v>96.655351437699693</v>
      </c>
      <c r="U65" s="13">
        <v>5413.9709999999995</v>
      </c>
      <c r="V65" s="3">
        <v>23328.361673490595</v>
      </c>
      <c r="W65" s="99">
        <f t="shared" si="19"/>
        <v>0.48946798682234793</v>
      </c>
      <c r="X65" s="100">
        <f t="shared" si="20"/>
        <v>0.32576708405241089</v>
      </c>
      <c r="Y65" s="100">
        <f t="shared" si="21"/>
        <v>0.18476492912524115</v>
      </c>
      <c r="Z65" s="102">
        <f t="shared" si="33"/>
        <v>3.1639430151177803E-2</v>
      </c>
      <c r="AA65" s="103">
        <f t="shared" si="34"/>
        <v>2.1057730390792794E-2</v>
      </c>
      <c r="AB65" s="103">
        <f t="shared" si="35"/>
        <v>1.1943287869339519E-2</v>
      </c>
      <c r="AC65" s="104">
        <f t="shared" si="36"/>
        <v>6.4640448411310114E-2</v>
      </c>
      <c r="AD65" s="99">
        <f t="shared" si="22"/>
        <v>0.52513916039028752</v>
      </c>
      <c r="AE65" s="100">
        <f t="shared" si="23"/>
        <v>0.20907179687606808</v>
      </c>
      <c r="AF65" s="100">
        <f t="shared" si="24"/>
        <v>0.26578904273364445</v>
      </c>
      <c r="AH65" s="107">
        <v>4.6244042366915661</v>
      </c>
      <c r="AI65" s="3">
        <f t="shared" si="32"/>
        <v>404.17981955404514</v>
      </c>
      <c r="AJ65" s="3">
        <f t="shared" si="32"/>
        <v>269.00325413261379</v>
      </c>
      <c r="AK65" s="3">
        <f t="shared" si="32"/>
        <v>152.57025530631961</v>
      </c>
      <c r="AL65" s="3">
        <f t="shared" si="32"/>
        <v>825.7533289929786</v>
      </c>
      <c r="AM65" s="3">
        <f t="shared" si="32"/>
        <v>12774.560654942747</v>
      </c>
      <c r="AN65" s="14">
        <f t="shared" si="31"/>
        <v>11948.807325949767</v>
      </c>
      <c r="AO65" s="1">
        <f t="shared" si="31"/>
        <v>113.19085546224456</v>
      </c>
      <c r="AP65" s="1">
        <f t="shared" si="31"/>
        <v>189.22268639638739</v>
      </c>
      <c r="AQ65" s="1">
        <f t="shared" si="31"/>
        <v>84.419722836507944</v>
      </c>
      <c r="AR65" s="6">
        <f t="shared" si="31"/>
        <v>121.43991517646596</v>
      </c>
      <c r="AS65" s="4" t="s">
        <v>42</v>
      </c>
    </row>
    <row r="66" spans="1:45" ht="12.5">
      <c r="A66" s="4">
        <v>2013</v>
      </c>
      <c r="B66" s="1">
        <v>3.5809283336424205</v>
      </c>
      <c r="C66" s="1">
        <v>1.4306980024556473</v>
      </c>
      <c r="D66" s="1">
        <v>1.7112059917560862</v>
      </c>
      <c r="E66" s="6">
        <f t="shared" si="11"/>
        <v>6.7228323278541549</v>
      </c>
      <c r="F66" s="3">
        <f t="shared" si="26"/>
        <v>1923.4422251219912</v>
      </c>
      <c r="G66" s="3">
        <f t="shared" si="37"/>
        <v>1284.4678114630678</v>
      </c>
      <c r="H66" s="3">
        <f t="shared" si="38"/>
        <v>691.79030944507065</v>
      </c>
      <c r="I66" s="3">
        <f t="shared" si="14"/>
        <v>3899.7003460301298</v>
      </c>
      <c r="J66" s="3">
        <v>58527.836782599341</v>
      </c>
      <c r="K66" s="14">
        <f t="shared" si="13"/>
        <v>54628.136436569213</v>
      </c>
      <c r="L66" s="3">
        <f t="shared" si="29"/>
        <v>537.13507948524602</v>
      </c>
      <c r="M66" s="3">
        <f t="shared" si="39"/>
        <v>897.79101477629081</v>
      </c>
      <c r="N66" s="3">
        <f t="shared" si="40"/>
        <v>404.2706212915586</v>
      </c>
      <c r="O66" s="14">
        <f t="shared" si="30"/>
        <v>580.06806593596332</v>
      </c>
      <c r="P66" s="2">
        <v>97.450397776286778</v>
      </c>
      <c r="Q66" s="2">
        <v>97.46613390507747</v>
      </c>
      <c r="R66" s="2">
        <v>96.566731141199213</v>
      </c>
      <c r="S66" s="43">
        <v>96.830113917781077</v>
      </c>
      <c r="T66" s="2">
        <v>98.801916932907346</v>
      </c>
      <c r="U66" s="13">
        <v>5439.4070000000002</v>
      </c>
      <c r="V66" s="3">
        <v>22958.938996406097</v>
      </c>
      <c r="W66" s="99">
        <f t="shared" si="19"/>
        <v>0.49322821100345393</v>
      </c>
      <c r="X66" s="100">
        <f t="shared" si="20"/>
        <v>0.32937602828141599</v>
      </c>
      <c r="Y66" s="100">
        <f t="shared" si="21"/>
        <v>0.17739576071513002</v>
      </c>
      <c r="Z66" s="102">
        <f t="shared" si="33"/>
        <v>3.2863716324705194E-2</v>
      </c>
      <c r="AA66" s="103">
        <f t="shared" si="34"/>
        <v>2.1946271758414748E-2</v>
      </c>
      <c r="AB66" s="103">
        <f t="shared" si="35"/>
        <v>1.1819850988423065E-2</v>
      </c>
      <c r="AC66" s="104">
        <f t="shared" si="36"/>
        <v>6.6629839071543018E-2</v>
      </c>
      <c r="AD66" s="99">
        <f t="shared" si="22"/>
        <v>0.532651739476806</v>
      </c>
      <c r="AE66" s="100">
        <f t="shared" si="23"/>
        <v>0.21281179310808551</v>
      </c>
      <c r="AF66" s="100">
        <f t="shared" si="24"/>
        <v>0.25453646741510838</v>
      </c>
      <c r="AH66" s="107">
        <v>4.4778599697254009</v>
      </c>
      <c r="AI66" s="3">
        <f t="shared" si="32"/>
        <v>429.5449697235494</v>
      </c>
      <c r="AJ66" s="3">
        <f t="shared" si="32"/>
        <v>286.84858842109708</v>
      </c>
      <c r="AK66" s="3">
        <f t="shared" si="32"/>
        <v>154.49127800383044</v>
      </c>
      <c r="AL66" s="3">
        <f t="shared" si="32"/>
        <v>870.88483614847701</v>
      </c>
      <c r="AM66" s="3">
        <f t="shared" si="32"/>
        <v>13070.492864516369</v>
      </c>
      <c r="AN66" s="14">
        <f t="shared" si="31"/>
        <v>12199.608028367893</v>
      </c>
      <c r="AO66" s="1">
        <f t="shared" si="31"/>
        <v>119.95352313756814</v>
      </c>
      <c r="AP66" s="1">
        <f t="shared" si="31"/>
        <v>200.49555386863665</v>
      </c>
      <c r="AQ66" s="1">
        <f t="shared" si="31"/>
        <v>90.282104403624302</v>
      </c>
      <c r="AR66" s="6">
        <f t="shared" si="31"/>
        <v>129.54135901028081</v>
      </c>
      <c r="AS66" s="4" t="s">
        <v>42</v>
      </c>
    </row>
    <row r="67" spans="1:45" ht="12.5">
      <c r="A67" s="4">
        <v>2014</v>
      </c>
      <c r="B67" s="1">
        <v>3.5311539219551298</v>
      </c>
      <c r="C67" s="1">
        <v>1.3973997747979567</v>
      </c>
      <c r="D67" s="1">
        <v>1.6048773902030415</v>
      </c>
      <c r="E67" s="6">
        <f t="shared" si="11"/>
        <v>6.5334310869561278</v>
      </c>
      <c r="F67" s="3"/>
      <c r="G67" s="3"/>
      <c r="H67" s="3"/>
      <c r="I67" s="3"/>
      <c r="J67" s="3">
        <v>58582.558301722769</v>
      </c>
      <c r="K67" s="14">
        <f>J67-I67</f>
        <v>58582.558301722769</v>
      </c>
      <c r="L67" s="3"/>
      <c r="M67" s="3"/>
      <c r="N67" s="3"/>
      <c r="O67" s="14"/>
      <c r="P67" s="2">
        <v>100</v>
      </c>
      <c r="Q67" s="2">
        <v>100</v>
      </c>
      <c r="R67" s="2">
        <v>100</v>
      </c>
      <c r="S67" s="43">
        <v>100</v>
      </c>
      <c r="T67" s="2">
        <v>100</v>
      </c>
      <c r="U67" s="13">
        <v>5479.66</v>
      </c>
      <c r="V67" s="3">
        <v>22698.052719114865</v>
      </c>
      <c r="W67" s="99" t="str">
        <f t="shared" si="19"/>
        <v/>
      </c>
      <c r="X67" s="100" t="str">
        <f t="shared" si="20"/>
        <v/>
      </c>
      <c r="Y67" s="100" t="str">
        <f t="shared" si="21"/>
        <v/>
      </c>
      <c r="Z67" s="102"/>
      <c r="AA67" s="103"/>
      <c r="AB67" s="103"/>
      <c r="AC67" s="104"/>
      <c r="AD67" s="99">
        <f>IFERROR(B67/$E67,"")</f>
        <v>0.54047465641828107</v>
      </c>
      <c r="AE67" s="100">
        <f t="shared" si="23"/>
        <v>0.21388452043028955</v>
      </c>
      <c r="AF67" s="100">
        <f t="shared" si="24"/>
        <v>0.24564082315142943</v>
      </c>
      <c r="AH67" s="107">
        <v>4.4814810186300003</v>
      </c>
      <c r="AI67" s="3"/>
      <c r="AJ67" s="3"/>
      <c r="AK67" s="3"/>
      <c r="AL67" s="3"/>
      <c r="AM67" s="3">
        <f t="shared" si="32"/>
        <v>13072.142458751639</v>
      </c>
      <c r="AN67" s="14">
        <f t="shared" si="31"/>
        <v>13072.142458751639</v>
      </c>
      <c r="AO67" s="1"/>
      <c r="AP67" s="1"/>
      <c r="AQ67" s="1"/>
      <c r="AR67" s="6"/>
      <c r="AS67" s="4" t="s">
        <v>42</v>
      </c>
    </row>
    <row r="68" spans="1:45" ht="12.5">
      <c r="A68" s="4">
        <v>2015</v>
      </c>
      <c r="E68" s="5"/>
      <c r="F68" s="3"/>
      <c r="G68" s="3"/>
      <c r="H68" s="3"/>
      <c r="I68" s="2"/>
      <c r="K68" s="5"/>
      <c r="L68" s="3"/>
      <c r="M68" s="3"/>
      <c r="N68" s="3"/>
      <c r="O68" s="14"/>
      <c r="P68" s="2"/>
      <c r="Q68" s="2"/>
      <c r="R68" s="2"/>
      <c r="S68" s="43"/>
      <c r="T68" s="7">
        <v>99.840255591054316</v>
      </c>
      <c r="U68" s="3">
        <v>5503.4570000000003</v>
      </c>
      <c r="V68" s="14">
        <v>22749.934442808131</v>
      </c>
      <c r="Y68" s="5"/>
      <c r="Z68" s="4" t="str">
        <f>IFERROR(LN(B68)-LN(B67),"")</f>
        <v/>
      </c>
      <c r="AA68" s="4" t="str">
        <f>IFERROR(LN(C68)-LN(C67),"")</f>
        <v/>
      </c>
      <c r="AB68" s="4" t="str">
        <f>IFERROR(LN(D68)-LN(D67),"")</f>
        <v/>
      </c>
      <c r="AC68" s="19" t="str">
        <f>IFERROR(LN(F68)-LN(F67),"")</f>
        <v/>
      </c>
      <c r="AD68" s="18" t="str">
        <f>IFERROR(LN(G68)-LN(G67),"")</f>
        <v/>
      </c>
      <c r="AE68" s="18" t="str">
        <f>IFERROR(LN(H68)-LN(H67),"")</f>
        <v/>
      </c>
      <c r="AF68" s="18"/>
      <c r="AH68" s="107">
        <v>5.3610209660699999</v>
      </c>
      <c r="AI68" s="3"/>
      <c r="AJ68" s="3"/>
      <c r="AK68" s="3"/>
      <c r="AL68" s="3"/>
      <c r="AM68" s="3"/>
      <c r="AN68" s="14"/>
      <c r="AO68" s="1"/>
      <c r="AP68" s="1"/>
      <c r="AQ68" s="1"/>
      <c r="AR68" s="6"/>
      <c r="AS68" s="4" t="s">
        <v>42</v>
      </c>
    </row>
    <row r="69" spans="1:45">
      <c r="B69" s="1"/>
      <c r="C69" s="69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47"/>
      <c r="AA69" s="47"/>
      <c r="AB69" s="47"/>
      <c r="AC69" s="47"/>
      <c r="AD69" s="1"/>
      <c r="AE69" s="1"/>
      <c r="AF69" s="1"/>
      <c r="AH69" s="33"/>
    </row>
    <row r="73" spans="1:45">
      <c r="J73" s="3"/>
    </row>
    <row r="74" spans="1:45">
      <c r="J74" s="3"/>
    </row>
    <row r="75" spans="1:45">
      <c r="C75" s="2"/>
      <c r="J75" s="3"/>
    </row>
    <row r="76" spans="1:45">
      <c r="C76" s="2"/>
      <c r="F76" s="24"/>
      <c r="G76" s="24"/>
      <c r="H76" s="24"/>
      <c r="I76" s="24"/>
      <c r="J76" s="24"/>
      <c r="O76" s="24"/>
      <c r="P76" s="24"/>
      <c r="Q76" s="24"/>
      <c r="R76" s="24"/>
      <c r="S76" s="24"/>
      <c r="T76" s="2"/>
    </row>
    <row r="77" spans="1:45">
      <c r="B77"/>
      <c r="C77"/>
      <c r="D77"/>
      <c r="E77"/>
      <c r="T77" s="2"/>
    </row>
    <row r="78" spans="1:45">
      <c r="B78"/>
      <c r="C78" s="61"/>
      <c r="D78"/>
      <c r="E78"/>
      <c r="F78" s="27"/>
      <c r="G78" s="27"/>
      <c r="H78" s="27"/>
      <c r="I78" s="27"/>
      <c r="J78" s="27"/>
      <c r="M78" s="25"/>
      <c r="O78" s="3"/>
      <c r="P78" s="3"/>
      <c r="Q78" s="3"/>
      <c r="R78" s="3"/>
      <c r="S78" s="3"/>
      <c r="T78" s="2"/>
    </row>
    <row r="79" spans="1:45">
      <c r="B79"/>
      <c r="C79" s="61"/>
      <c r="D79"/>
      <c r="E79"/>
      <c r="F79" s="27"/>
      <c r="G79" s="27"/>
      <c r="H79" s="27"/>
      <c r="I79" s="27"/>
      <c r="J79" s="27"/>
      <c r="M79" s="25"/>
      <c r="O79" s="3"/>
      <c r="P79" s="3"/>
      <c r="Q79" s="3"/>
      <c r="R79" s="3"/>
      <c r="S79" s="3"/>
      <c r="T79" s="2"/>
    </row>
    <row r="80" spans="1:45">
      <c r="B80"/>
      <c r="C80" s="61"/>
      <c r="D80"/>
      <c r="E80"/>
      <c r="F80" s="27"/>
      <c r="G80" s="27"/>
      <c r="H80" s="27"/>
      <c r="I80" s="27"/>
      <c r="J80" s="27"/>
      <c r="M80" s="25"/>
      <c r="O80" s="3"/>
      <c r="P80" s="3"/>
      <c r="Q80" s="3"/>
      <c r="R80" s="3"/>
      <c r="S80" s="3"/>
      <c r="T80" s="2"/>
    </row>
    <row r="81" spans="2:20">
      <c r="B81"/>
      <c r="C81" s="61"/>
      <c r="D81"/>
      <c r="E81"/>
      <c r="F81" s="27"/>
      <c r="G81" s="27"/>
      <c r="H81" s="27"/>
      <c r="I81" s="27"/>
      <c r="J81" s="27"/>
      <c r="M81" s="25"/>
      <c r="O81" s="3"/>
      <c r="P81" s="3"/>
      <c r="Q81" s="3"/>
      <c r="R81" s="3"/>
      <c r="S81" s="3"/>
      <c r="T81" s="2"/>
    </row>
    <row r="82" spans="2:20">
      <c r="B82"/>
      <c r="C82" s="61"/>
      <c r="D82"/>
      <c r="E82"/>
      <c r="F82" s="27"/>
      <c r="G82" s="27"/>
      <c r="H82" s="27"/>
      <c r="I82" s="27"/>
      <c r="J82" s="27"/>
      <c r="M82" s="25"/>
      <c r="O82" s="3"/>
      <c r="P82" s="3"/>
      <c r="Q82" s="3"/>
      <c r="R82" s="3"/>
      <c r="S82" s="3"/>
      <c r="T82" s="2"/>
    </row>
    <row r="83" spans="2:20">
      <c r="B83"/>
      <c r="C83" s="61"/>
      <c r="D83"/>
      <c r="E83"/>
      <c r="F83" s="27"/>
      <c r="G83" s="27"/>
      <c r="H83" s="27"/>
      <c r="I83" s="27"/>
      <c r="J83" s="27"/>
      <c r="M83" s="25"/>
      <c r="O83" s="3"/>
      <c r="P83" s="3"/>
      <c r="Q83" s="3"/>
      <c r="R83" s="3"/>
      <c r="S83" s="3"/>
      <c r="T83" s="2"/>
    </row>
    <row r="84" spans="2:20">
      <c r="B84"/>
      <c r="C84" s="61"/>
      <c r="D84"/>
      <c r="E84"/>
      <c r="F84" s="27"/>
      <c r="G84" s="27"/>
      <c r="H84" s="27"/>
      <c r="I84" s="27"/>
      <c r="J84" s="27"/>
      <c r="M84" s="25"/>
      <c r="O84" s="3"/>
      <c r="P84" s="3"/>
      <c r="Q84" s="3"/>
      <c r="R84" s="3"/>
      <c r="S84" s="3"/>
      <c r="T84" s="2"/>
    </row>
    <row r="85" spans="2:20">
      <c r="B85"/>
      <c r="C85" s="61"/>
      <c r="D85"/>
      <c r="E85"/>
      <c r="F85" s="27"/>
      <c r="G85" s="27"/>
      <c r="H85" s="27"/>
      <c r="I85" s="27"/>
      <c r="J85" s="27"/>
      <c r="M85" s="25"/>
      <c r="O85" s="3"/>
      <c r="P85" s="3"/>
      <c r="Q85" s="3"/>
      <c r="R85" s="3"/>
      <c r="S85" s="3"/>
      <c r="T85" s="2"/>
    </row>
    <row r="86" spans="2:20">
      <c r="B86"/>
      <c r="C86" s="61"/>
      <c r="D86"/>
      <c r="E86"/>
      <c r="F86" s="27"/>
      <c r="G86" s="27"/>
      <c r="H86" s="27"/>
      <c r="I86" s="27"/>
      <c r="J86" s="27"/>
      <c r="M86" s="25"/>
      <c r="O86" s="3"/>
      <c r="P86" s="3"/>
      <c r="Q86" s="3"/>
      <c r="R86" s="3"/>
      <c r="S86" s="3"/>
      <c r="T86" s="2"/>
    </row>
    <row r="87" spans="2:20">
      <c r="B87"/>
      <c r="C87" s="61"/>
      <c r="D87"/>
      <c r="E87"/>
      <c r="F87" s="27"/>
      <c r="G87" s="27"/>
      <c r="H87" s="27"/>
      <c r="I87" s="27"/>
      <c r="J87" s="27"/>
      <c r="M87" s="25"/>
      <c r="O87" s="3"/>
      <c r="P87" s="3"/>
      <c r="Q87" s="3"/>
      <c r="R87" s="3"/>
      <c r="S87" s="3"/>
      <c r="T87" s="2"/>
    </row>
    <row r="88" spans="2:20">
      <c r="B88"/>
      <c r="C88" s="61"/>
      <c r="D88"/>
      <c r="E88"/>
      <c r="F88" s="27"/>
      <c r="G88" s="27"/>
      <c r="H88" s="27"/>
      <c r="I88" s="27"/>
      <c r="J88" s="27"/>
      <c r="M88" s="25"/>
      <c r="O88" s="3"/>
      <c r="P88" s="3"/>
      <c r="Q88" s="3"/>
      <c r="R88" s="3"/>
      <c r="S88" s="3"/>
      <c r="T88" s="2"/>
    </row>
    <row r="89" spans="2:20">
      <c r="B89"/>
      <c r="C89" s="61"/>
      <c r="D89"/>
      <c r="E89"/>
      <c r="F89" s="27"/>
      <c r="G89" s="27"/>
      <c r="H89" s="27"/>
      <c r="I89" s="27"/>
      <c r="J89" s="27"/>
      <c r="M89" s="25"/>
      <c r="O89" s="3"/>
      <c r="P89" s="3"/>
      <c r="Q89" s="3"/>
      <c r="R89" s="3"/>
      <c r="S89" s="3"/>
      <c r="T89" s="2"/>
    </row>
    <row r="90" spans="2:20">
      <c r="B90"/>
      <c r="C90" s="61"/>
      <c r="D90"/>
      <c r="E90"/>
      <c r="F90" s="27"/>
      <c r="G90" s="27"/>
      <c r="H90" s="27"/>
      <c r="I90" s="27"/>
      <c r="J90" s="27"/>
      <c r="M90" s="25"/>
      <c r="O90" s="3"/>
      <c r="P90" s="3"/>
      <c r="Q90" s="3"/>
      <c r="R90" s="3"/>
      <c r="S90" s="3"/>
      <c r="T90" s="2"/>
    </row>
    <row r="91" spans="2:20">
      <c r="B91"/>
      <c r="C91" s="61"/>
      <c r="D91"/>
      <c r="E91"/>
      <c r="F91" s="27"/>
      <c r="G91" s="27"/>
      <c r="H91" s="27"/>
      <c r="I91" s="27"/>
      <c r="J91" s="27"/>
      <c r="M91" s="25"/>
      <c r="O91" s="3"/>
      <c r="P91" s="3"/>
      <c r="Q91" s="3"/>
      <c r="R91" s="3"/>
      <c r="S91" s="3"/>
      <c r="T91" s="2"/>
    </row>
    <row r="92" spans="2:20">
      <c r="B92"/>
      <c r="C92" s="61"/>
      <c r="D92"/>
      <c r="E92"/>
      <c r="F92" s="27"/>
      <c r="G92" s="27"/>
      <c r="H92" s="27"/>
      <c r="I92" s="27"/>
      <c r="J92" s="27"/>
      <c r="M92" s="25"/>
      <c r="O92" s="3"/>
      <c r="P92" s="3"/>
      <c r="Q92" s="3"/>
      <c r="R92" s="3"/>
      <c r="S92" s="3"/>
      <c r="T92" s="2"/>
    </row>
    <row r="93" spans="2:20">
      <c r="B93"/>
      <c r="C93" s="61"/>
      <c r="D93"/>
      <c r="E93"/>
      <c r="F93" s="27"/>
      <c r="G93" s="27"/>
      <c r="H93" s="27"/>
      <c r="I93" s="27"/>
      <c r="J93" s="27"/>
      <c r="M93" s="25"/>
      <c r="O93" s="3"/>
      <c r="P93" s="3"/>
      <c r="Q93" s="3"/>
      <c r="R93" s="3"/>
      <c r="S93" s="3"/>
      <c r="T93" s="2"/>
    </row>
    <row r="94" spans="2:20">
      <c r="B94"/>
      <c r="C94" s="61"/>
      <c r="D94"/>
      <c r="E94"/>
      <c r="F94" s="27"/>
      <c r="G94" s="27"/>
      <c r="H94" s="27"/>
      <c r="I94" s="27"/>
      <c r="J94" s="27"/>
      <c r="M94" s="25"/>
      <c r="O94" s="3"/>
      <c r="P94" s="3"/>
      <c r="Q94" s="3"/>
      <c r="R94" s="3"/>
      <c r="S94" s="3"/>
      <c r="T94" s="2"/>
    </row>
    <row r="95" spans="2:20">
      <c r="B95"/>
      <c r="C95" s="61"/>
      <c r="D95"/>
      <c r="E95"/>
      <c r="F95" s="27"/>
      <c r="G95" s="27"/>
      <c r="H95" s="27"/>
      <c r="I95" s="27"/>
      <c r="J95" s="27"/>
      <c r="M95" s="25"/>
      <c r="O95" s="3"/>
      <c r="P95" s="3"/>
      <c r="Q95" s="3"/>
      <c r="R95" s="3"/>
      <c r="S95" s="3"/>
      <c r="T95" s="2"/>
    </row>
    <row r="96" spans="2:20">
      <c r="B96"/>
      <c r="C96" s="61"/>
      <c r="D96"/>
      <c r="E96"/>
      <c r="F96" s="27"/>
      <c r="G96" s="27"/>
      <c r="H96" s="27"/>
      <c r="I96" s="27"/>
      <c r="J96" s="27"/>
      <c r="M96" s="25"/>
      <c r="O96" s="3"/>
      <c r="P96" s="3"/>
      <c r="Q96" s="3"/>
      <c r="R96" s="3"/>
      <c r="S96" s="3"/>
      <c r="T96" s="2"/>
    </row>
    <row r="97" spans="2:20">
      <c r="B97"/>
      <c r="C97" s="61"/>
      <c r="D97"/>
      <c r="E97"/>
      <c r="F97" s="27"/>
      <c r="G97" s="27"/>
      <c r="H97" s="27"/>
      <c r="I97" s="27"/>
      <c r="J97" s="27"/>
      <c r="M97" s="25"/>
      <c r="O97" s="3"/>
      <c r="P97" s="3"/>
      <c r="Q97" s="3"/>
      <c r="R97" s="3"/>
      <c r="S97" s="3"/>
      <c r="T97" s="2"/>
    </row>
    <row r="98" spans="2:20">
      <c r="B98"/>
      <c r="C98" s="61"/>
      <c r="D98"/>
      <c r="E98"/>
      <c r="F98" s="27"/>
      <c r="G98" s="27"/>
      <c r="H98" s="27"/>
      <c r="I98" s="27"/>
      <c r="J98" s="27"/>
      <c r="M98" s="25"/>
      <c r="O98" s="3"/>
      <c r="P98" s="3"/>
      <c r="Q98" s="3"/>
      <c r="R98" s="3"/>
      <c r="S98" s="3"/>
      <c r="T98" s="2"/>
    </row>
    <row r="99" spans="2:20">
      <c r="B99"/>
      <c r="C99" s="61"/>
      <c r="D99"/>
      <c r="E99"/>
      <c r="F99" s="27"/>
      <c r="G99" s="27"/>
      <c r="H99" s="27"/>
      <c r="I99" s="27"/>
      <c r="J99" s="27"/>
      <c r="M99" s="25"/>
      <c r="O99" s="3"/>
      <c r="P99" s="3"/>
      <c r="Q99" s="3"/>
      <c r="R99" s="3"/>
      <c r="S99" s="3"/>
      <c r="T99" s="2"/>
    </row>
    <row r="100" spans="2:20">
      <c r="B100"/>
      <c r="C100" s="61"/>
      <c r="D100"/>
      <c r="E100"/>
      <c r="F100" s="27"/>
      <c r="G100" s="27"/>
      <c r="H100" s="27"/>
      <c r="I100" s="27"/>
      <c r="J100" s="27"/>
      <c r="M100" s="25"/>
      <c r="O100" s="3"/>
      <c r="P100" s="3"/>
      <c r="Q100" s="3"/>
      <c r="R100" s="3"/>
      <c r="S100" s="3"/>
      <c r="T100" s="2"/>
    </row>
    <row r="101" spans="2:20">
      <c r="B101"/>
      <c r="C101" s="61"/>
      <c r="D101"/>
      <c r="E101"/>
      <c r="F101" s="27"/>
      <c r="G101" s="27"/>
      <c r="H101" s="27"/>
      <c r="I101" s="27"/>
      <c r="J101" s="27"/>
      <c r="M101" s="25"/>
      <c r="O101" s="3"/>
      <c r="P101" s="3"/>
      <c r="Q101" s="3"/>
      <c r="R101" s="3"/>
      <c r="S101" s="3"/>
      <c r="T101" s="2"/>
    </row>
    <row r="102" spans="2:20">
      <c r="B102"/>
      <c r="C102" s="61"/>
      <c r="D102"/>
      <c r="E102"/>
      <c r="F102" s="27"/>
      <c r="G102" s="27"/>
      <c r="H102" s="27"/>
      <c r="I102" s="27"/>
      <c r="J102" s="27"/>
      <c r="M102" s="25"/>
      <c r="O102" s="3"/>
      <c r="P102" s="3"/>
      <c r="Q102" s="3"/>
      <c r="R102" s="3"/>
      <c r="S102" s="3"/>
      <c r="T102" s="2"/>
    </row>
    <row r="103" spans="2:20">
      <c r="B103"/>
      <c r="C103" s="61"/>
      <c r="D103"/>
      <c r="E103"/>
      <c r="F103" s="27"/>
      <c r="G103" s="27"/>
      <c r="H103" s="27"/>
      <c r="I103" s="27"/>
      <c r="J103" s="27"/>
      <c r="M103" s="25"/>
      <c r="O103" s="3"/>
      <c r="P103" s="3"/>
      <c r="Q103" s="3"/>
      <c r="R103" s="3"/>
      <c r="S103" s="3"/>
      <c r="T103" s="2"/>
    </row>
    <row r="104" spans="2:20">
      <c r="B104"/>
      <c r="C104" s="61"/>
      <c r="D104"/>
      <c r="E104"/>
      <c r="F104" s="27"/>
      <c r="G104" s="27"/>
      <c r="H104" s="27"/>
      <c r="I104" s="27"/>
      <c r="J104" s="27"/>
      <c r="M104" s="25"/>
      <c r="O104" s="3"/>
      <c r="P104" s="3"/>
      <c r="Q104" s="3"/>
      <c r="R104" s="3"/>
      <c r="S104" s="3"/>
      <c r="T104" s="2"/>
    </row>
    <row r="105" spans="2:20">
      <c r="B105"/>
      <c r="C105" s="61"/>
      <c r="D105"/>
      <c r="E105"/>
      <c r="F105" s="27"/>
      <c r="G105" s="27"/>
      <c r="H105" s="27"/>
      <c r="I105" s="27"/>
      <c r="J105" s="27"/>
      <c r="M105" s="25"/>
      <c r="O105" s="3"/>
      <c r="P105" s="3"/>
      <c r="Q105" s="3"/>
      <c r="R105" s="3"/>
      <c r="S105" s="3"/>
      <c r="T105" s="2"/>
    </row>
    <row r="106" spans="2:20">
      <c r="B106"/>
      <c r="C106" s="61"/>
      <c r="D106"/>
      <c r="E106"/>
      <c r="F106" s="27"/>
      <c r="G106" s="27"/>
      <c r="H106" s="27"/>
      <c r="I106" s="27"/>
      <c r="J106" s="27"/>
      <c r="M106" s="25"/>
      <c r="O106" s="3"/>
      <c r="P106" s="3"/>
      <c r="Q106" s="3"/>
      <c r="R106" s="3"/>
      <c r="S106" s="3"/>
      <c r="T106" s="2"/>
    </row>
    <row r="107" spans="2:20">
      <c r="B107"/>
      <c r="C107" s="61"/>
      <c r="D107"/>
      <c r="E107"/>
      <c r="F107" s="27"/>
      <c r="G107" s="27"/>
      <c r="H107" s="27"/>
      <c r="I107" s="27"/>
      <c r="J107" s="27"/>
      <c r="M107" s="25"/>
      <c r="O107" s="3"/>
      <c r="P107" s="3"/>
      <c r="Q107" s="3"/>
      <c r="R107" s="3"/>
      <c r="S107" s="3"/>
      <c r="T107" s="2"/>
    </row>
    <row r="108" spans="2:20">
      <c r="B108"/>
      <c r="C108" s="61"/>
      <c r="D108"/>
      <c r="E108"/>
      <c r="F108" s="27"/>
      <c r="G108" s="27"/>
      <c r="H108" s="27"/>
      <c r="I108" s="27"/>
      <c r="J108" s="27"/>
      <c r="M108" s="25"/>
      <c r="O108" s="3"/>
      <c r="P108" s="3"/>
      <c r="Q108" s="3"/>
      <c r="R108" s="3"/>
      <c r="S108" s="3"/>
      <c r="T108" s="2"/>
    </row>
    <row r="109" spans="2:20">
      <c r="B109"/>
      <c r="C109" s="61"/>
      <c r="D109"/>
      <c r="E109"/>
      <c r="F109" s="27"/>
      <c r="G109" s="27"/>
      <c r="H109" s="27"/>
      <c r="I109" s="27"/>
      <c r="J109" s="27"/>
      <c r="M109" s="25"/>
      <c r="O109" s="3"/>
      <c r="P109" s="3"/>
      <c r="Q109" s="3"/>
      <c r="R109" s="3"/>
      <c r="S109" s="3"/>
      <c r="T109" s="2"/>
    </row>
    <row r="110" spans="2:20">
      <c r="B110"/>
      <c r="C110" s="61"/>
      <c r="D110"/>
      <c r="E110"/>
      <c r="F110" s="27"/>
      <c r="G110" s="27"/>
      <c r="H110" s="27"/>
      <c r="I110" s="27"/>
      <c r="J110" s="27"/>
      <c r="M110" s="25"/>
      <c r="O110" s="3"/>
      <c r="P110" s="3"/>
      <c r="Q110" s="3"/>
      <c r="R110" s="3"/>
      <c r="S110" s="3"/>
      <c r="T110" s="2"/>
    </row>
    <row r="111" spans="2:20">
      <c r="B111"/>
      <c r="C111" s="61"/>
      <c r="D111"/>
      <c r="E111"/>
      <c r="F111" s="27"/>
      <c r="G111" s="27"/>
      <c r="H111" s="27"/>
      <c r="I111" s="27"/>
      <c r="J111" s="27"/>
      <c r="M111" s="25"/>
      <c r="O111" s="3"/>
      <c r="P111" s="3"/>
      <c r="Q111" s="3"/>
      <c r="R111" s="3"/>
      <c r="S111" s="3"/>
      <c r="T111" s="2"/>
    </row>
    <row r="112" spans="2:20">
      <c r="B112"/>
      <c r="C112" s="61"/>
      <c r="D112"/>
      <c r="E112"/>
      <c r="F112" s="27"/>
      <c r="G112" s="27"/>
      <c r="H112" s="27"/>
      <c r="I112" s="27"/>
      <c r="J112" s="27"/>
      <c r="M112" s="25"/>
      <c r="O112" s="3"/>
      <c r="P112" s="3"/>
      <c r="Q112" s="3"/>
      <c r="R112" s="3"/>
      <c r="S112" s="3"/>
      <c r="T112" s="2"/>
    </row>
    <row r="113" spans="2:20">
      <c r="B113"/>
      <c r="C113" s="61"/>
      <c r="D113"/>
      <c r="E113"/>
      <c r="F113" s="27"/>
      <c r="G113" s="27"/>
      <c r="H113" s="27"/>
      <c r="I113" s="27"/>
      <c r="J113" s="27"/>
      <c r="M113" s="25"/>
      <c r="O113" s="3"/>
      <c r="P113" s="3"/>
      <c r="Q113" s="3"/>
      <c r="R113" s="3"/>
      <c r="S113" s="3"/>
      <c r="T113" s="2"/>
    </row>
    <row r="114" spans="2:20">
      <c r="B114"/>
      <c r="C114" s="61"/>
      <c r="D114"/>
      <c r="E114"/>
      <c r="F114" s="27"/>
      <c r="G114" s="27"/>
      <c r="H114" s="27"/>
      <c r="I114" s="27"/>
      <c r="J114" s="27"/>
      <c r="M114" s="25"/>
      <c r="O114" s="3"/>
      <c r="P114" s="3"/>
      <c r="Q114" s="3"/>
      <c r="R114" s="3"/>
      <c r="S114" s="3"/>
      <c r="T114" s="2"/>
    </row>
    <row r="115" spans="2:20">
      <c r="B115"/>
      <c r="C115" s="61"/>
      <c r="D115"/>
      <c r="E115"/>
      <c r="F115" s="27"/>
      <c r="G115" s="27"/>
      <c r="H115" s="27"/>
      <c r="I115" s="27"/>
      <c r="J115" s="27"/>
      <c r="M115" s="25"/>
      <c r="O115" s="3"/>
      <c r="P115" s="3"/>
      <c r="Q115" s="3"/>
      <c r="R115" s="3"/>
      <c r="S115" s="3"/>
      <c r="T115" s="2"/>
    </row>
    <row r="116" spans="2:20">
      <c r="B116"/>
      <c r="C116" s="61"/>
      <c r="D116"/>
      <c r="E116"/>
      <c r="F116" s="27"/>
      <c r="G116" s="27"/>
      <c r="H116" s="27"/>
      <c r="I116" s="27"/>
      <c r="J116" s="27"/>
      <c r="M116" s="25"/>
      <c r="O116" s="3"/>
      <c r="P116" s="3"/>
      <c r="Q116" s="3"/>
      <c r="R116" s="3"/>
      <c r="S116" s="3"/>
      <c r="T116" s="2"/>
    </row>
    <row r="117" spans="2:20">
      <c r="B117"/>
      <c r="C117" s="61"/>
      <c r="D117"/>
      <c r="E117"/>
      <c r="F117" s="27"/>
      <c r="G117" s="27"/>
      <c r="H117" s="27"/>
      <c r="I117" s="27"/>
      <c r="J117" s="27"/>
      <c r="M117" s="25"/>
      <c r="O117" s="3"/>
      <c r="P117" s="3"/>
      <c r="Q117" s="3"/>
      <c r="R117" s="3"/>
      <c r="S117" s="3"/>
      <c r="T117" s="2"/>
    </row>
    <row r="118" spans="2:20">
      <c r="B118"/>
      <c r="C118" s="61"/>
      <c r="D118"/>
      <c r="E118"/>
      <c r="F118" s="27"/>
      <c r="G118" s="27"/>
      <c r="H118" s="27"/>
      <c r="I118" s="27"/>
      <c r="J118" s="27"/>
      <c r="M118" s="25"/>
      <c r="O118" s="3"/>
      <c r="P118" s="3"/>
      <c r="Q118" s="3"/>
      <c r="R118" s="3"/>
      <c r="S118" s="3"/>
      <c r="T118" s="2"/>
    </row>
    <row r="119" spans="2:20">
      <c r="B119"/>
      <c r="C119" s="61"/>
      <c r="D119"/>
      <c r="E119"/>
      <c r="F119" s="27"/>
      <c r="G119" s="27"/>
      <c r="H119" s="27"/>
      <c r="I119" s="27"/>
      <c r="J119" s="27"/>
      <c r="M119" s="25"/>
      <c r="O119" s="3"/>
      <c r="P119" s="3"/>
      <c r="Q119" s="3"/>
      <c r="R119" s="3"/>
      <c r="S119" s="3"/>
      <c r="T119" s="2"/>
    </row>
    <row r="120" spans="2:20">
      <c r="B120"/>
      <c r="C120" s="61"/>
      <c r="D120"/>
      <c r="E120"/>
      <c r="F120" s="27"/>
      <c r="G120" s="27"/>
      <c r="H120" s="27"/>
      <c r="I120" s="27"/>
      <c r="J120" s="27"/>
      <c r="M120" s="25"/>
      <c r="O120" s="3"/>
      <c r="P120" s="3"/>
      <c r="Q120" s="3"/>
      <c r="R120" s="3"/>
      <c r="S120" s="3"/>
      <c r="T120" s="2"/>
    </row>
    <row r="121" spans="2:20">
      <c r="B121"/>
      <c r="C121" s="61"/>
      <c r="D121"/>
      <c r="E121"/>
      <c r="F121" s="27"/>
      <c r="G121" s="27"/>
      <c r="H121" s="27"/>
      <c r="I121" s="27"/>
      <c r="J121" s="27"/>
      <c r="M121" s="25"/>
      <c r="O121" s="3"/>
      <c r="P121" s="3"/>
      <c r="Q121" s="3"/>
      <c r="R121" s="3"/>
      <c r="S121" s="3"/>
      <c r="T121" s="2"/>
    </row>
    <row r="122" spans="2:20">
      <c r="B122"/>
      <c r="C122" s="61"/>
      <c r="D122"/>
      <c r="E122"/>
      <c r="F122" s="27"/>
      <c r="G122" s="27"/>
      <c r="H122" s="27"/>
      <c r="I122" s="27"/>
      <c r="J122" s="27"/>
      <c r="M122" s="25"/>
      <c r="O122" s="3"/>
      <c r="P122" s="3"/>
      <c r="Q122" s="3"/>
      <c r="R122" s="3"/>
      <c r="S122" s="3"/>
      <c r="T122" s="2"/>
    </row>
    <row r="123" spans="2:20">
      <c r="B123"/>
      <c r="C123" s="61"/>
      <c r="D123"/>
      <c r="E123"/>
      <c r="F123" s="27"/>
      <c r="G123" s="27"/>
      <c r="H123" s="27"/>
      <c r="I123" s="27"/>
      <c r="J123" s="27"/>
      <c r="M123" s="25"/>
      <c r="O123" s="3"/>
      <c r="P123" s="3"/>
      <c r="Q123" s="3"/>
      <c r="R123" s="3"/>
      <c r="S123" s="3"/>
      <c r="T123" s="2"/>
    </row>
    <row r="124" spans="2:20">
      <c r="B124"/>
      <c r="C124" s="61"/>
      <c r="D124"/>
      <c r="E124"/>
      <c r="F124" s="27"/>
      <c r="G124" s="27"/>
      <c r="H124" s="27"/>
      <c r="I124" s="27"/>
      <c r="J124" s="27"/>
      <c r="M124" s="25"/>
      <c r="O124" s="3"/>
      <c r="P124" s="3"/>
      <c r="Q124" s="3"/>
      <c r="R124" s="3"/>
      <c r="S124" s="3"/>
      <c r="T124" s="2"/>
    </row>
    <row r="125" spans="2:20">
      <c r="B125"/>
      <c r="C125" s="61"/>
      <c r="D125"/>
      <c r="E125"/>
      <c r="F125" s="27"/>
      <c r="G125" s="27"/>
      <c r="H125" s="27"/>
      <c r="I125" s="27"/>
      <c r="J125" s="27"/>
      <c r="M125" s="25"/>
      <c r="O125" s="3"/>
      <c r="P125" s="3"/>
      <c r="Q125" s="3"/>
      <c r="R125" s="3"/>
      <c r="S125" s="3"/>
      <c r="T125" s="2"/>
    </row>
    <row r="126" spans="2:20">
      <c r="B126"/>
      <c r="C126" s="61"/>
      <c r="D126"/>
      <c r="E126"/>
      <c r="F126" s="27"/>
      <c r="G126" s="27"/>
      <c r="H126" s="27"/>
      <c r="I126" s="27"/>
      <c r="J126" s="27"/>
      <c r="M126" s="25"/>
      <c r="O126" s="3"/>
      <c r="P126" s="3"/>
      <c r="Q126" s="3"/>
      <c r="R126" s="3"/>
      <c r="S126" s="3"/>
      <c r="T126" s="2"/>
    </row>
    <row r="127" spans="2:20">
      <c r="B127"/>
      <c r="C127" s="61"/>
      <c r="D127"/>
      <c r="E127"/>
      <c r="F127" s="27"/>
      <c r="G127" s="27"/>
      <c r="H127" s="27"/>
      <c r="I127" s="27"/>
      <c r="J127" s="27"/>
      <c r="M127" s="25"/>
      <c r="O127" s="3"/>
      <c r="P127" s="3"/>
      <c r="Q127" s="3"/>
      <c r="R127" s="3"/>
      <c r="S127" s="3"/>
      <c r="T127" s="2"/>
    </row>
    <row r="128" spans="2:20">
      <c r="B128"/>
      <c r="C128" s="62"/>
      <c r="D128"/>
      <c r="E128"/>
      <c r="F128" s="27"/>
      <c r="G128" s="27"/>
      <c r="H128" s="27"/>
      <c r="I128" s="27"/>
      <c r="J128" s="27"/>
      <c r="M128" s="25"/>
      <c r="O128" s="3"/>
      <c r="P128" s="3"/>
      <c r="Q128" s="3"/>
      <c r="R128" s="3"/>
      <c r="S128" s="3"/>
      <c r="T128" s="2"/>
    </row>
    <row r="129" spans="2:20">
      <c r="B129"/>
      <c r="C129" s="62"/>
      <c r="D129"/>
      <c r="E129"/>
      <c r="F129" s="27"/>
      <c r="G129" s="27"/>
      <c r="H129" s="27"/>
      <c r="I129" s="27"/>
      <c r="J129" s="27"/>
      <c r="M129" s="25"/>
      <c r="O129" s="3"/>
      <c r="P129" s="3"/>
      <c r="Q129" s="3"/>
      <c r="R129" s="3"/>
      <c r="S129" s="3"/>
      <c r="T129" s="2"/>
    </row>
    <row r="130" spans="2:20">
      <c r="B130"/>
      <c r="C130" s="62"/>
      <c r="D130"/>
      <c r="E130"/>
      <c r="F130" s="27"/>
      <c r="G130" s="27"/>
      <c r="H130" s="27"/>
      <c r="I130" s="27"/>
      <c r="J130" s="27"/>
      <c r="M130" s="25"/>
      <c r="O130" s="3"/>
      <c r="P130" s="3"/>
      <c r="Q130" s="3"/>
      <c r="R130" s="3"/>
      <c r="S130" s="3"/>
      <c r="T130" s="2"/>
    </row>
    <row r="131" spans="2:20">
      <c r="B131"/>
      <c r="C131" s="61"/>
      <c r="D131"/>
      <c r="E131"/>
      <c r="F131" s="27"/>
      <c r="G131" s="27"/>
      <c r="H131" s="27"/>
      <c r="I131" s="27"/>
      <c r="J131" s="27"/>
      <c r="M131" s="25"/>
      <c r="O131" s="3"/>
      <c r="P131" s="3"/>
      <c r="Q131" s="3"/>
      <c r="R131" s="3"/>
      <c r="S131" s="3"/>
      <c r="T131" s="2"/>
    </row>
    <row r="132" spans="2:20">
      <c r="B132"/>
      <c r="C132" s="61"/>
      <c r="D132"/>
      <c r="E132"/>
      <c r="F132" s="27"/>
      <c r="G132" s="27"/>
      <c r="H132" s="27"/>
      <c r="I132" s="27"/>
      <c r="J132" s="27"/>
      <c r="M132" s="25"/>
      <c r="O132" s="3"/>
      <c r="P132" s="3"/>
      <c r="Q132" s="3"/>
      <c r="R132" s="3"/>
      <c r="S132" s="3"/>
      <c r="T132" s="2"/>
    </row>
    <row r="133" spans="2:20">
      <c r="B133"/>
      <c r="C133" s="61"/>
      <c r="D133"/>
      <c r="E133"/>
      <c r="F133" s="27"/>
      <c r="G133" s="27"/>
      <c r="H133" s="27"/>
      <c r="I133" s="27"/>
      <c r="J133" s="27"/>
      <c r="M133" s="25"/>
      <c r="O133" s="3"/>
      <c r="P133" s="3"/>
      <c r="Q133" s="3"/>
      <c r="R133" s="3"/>
      <c r="S133" s="3"/>
      <c r="T133" s="2"/>
    </row>
    <row r="134" spans="2:20">
      <c r="B134"/>
      <c r="C134" s="61"/>
      <c r="D134"/>
      <c r="E134"/>
      <c r="F134" s="27"/>
      <c r="G134" s="27"/>
      <c r="H134" s="27"/>
      <c r="I134" s="27"/>
      <c r="J134" s="27"/>
      <c r="M134" s="25"/>
      <c r="O134" s="3"/>
      <c r="P134" s="3"/>
      <c r="Q134" s="3"/>
      <c r="R134" s="3"/>
      <c r="S134" s="3"/>
      <c r="T134" s="2"/>
    </row>
    <row r="135" spans="2:20">
      <c r="B135"/>
      <c r="C135" s="61"/>
      <c r="D135"/>
      <c r="E135"/>
      <c r="F135" s="27"/>
      <c r="G135" s="27"/>
      <c r="H135" s="27"/>
      <c r="I135" s="27"/>
      <c r="J135" s="27"/>
      <c r="M135" s="25"/>
      <c r="O135" s="3"/>
      <c r="P135" s="3"/>
      <c r="Q135" s="3"/>
      <c r="R135" s="3"/>
      <c r="S135" s="3"/>
      <c r="T135" s="2"/>
    </row>
    <row r="136" spans="2:20">
      <c r="B136"/>
      <c r="C136" s="61"/>
      <c r="D136"/>
      <c r="E136"/>
      <c r="F136" s="27"/>
      <c r="G136" s="27"/>
      <c r="H136" s="27"/>
      <c r="I136" s="27"/>
      <c r="J136" s="27"/>
      <c r="M136" s="25"/>
      <c r="O136" s="3"/>
      <c r="P136" s="3"/>
      <c r="Q136" s="3"/>
      <c r="R136" s="3"/>
      <c r="S136" s="3"/>
      <c r="T136" s="2"/>
    </row>
    <row r="137" spans="2:20">
      <c r="B137"/>
      <c r="C137" s="61"/>
      <c r="D137"/>
      <c r="E137"/>
      <c r="F137" s="27"/>
      <c r="G137" s="27"/>
      <c r="H137" s="27"/>
      <c r="I137" s="27"/>
      <c r="J137" s="27"/>
      <c r="M137" s="25"/>
      <c r="O137" s="3"/>
      <c r="P137" s="3"/>
      <c r="Q137" s="3"/>
      <c r="R137" s="3"/>
      <c r="S137" s="3"/>
      <c r="T137" s="2"/>
    </row>
    <row r="138" spans="2:20">
      <c r="B138"/>
      <c r="C138" s="61"/>
      <c r="D138"/>
      <c r="E138"/>
      <c r="F138" s="27"/>
      <c r="G138" s="27"/>
      <c r="H138" s="27"/>
      <c r="I138" s="27"/>
      <c r="J138" s="27"/>
      <c r="M138" s="25"/>
      <c r="O138" s="3"/>
      <c r="P138" s="3"/>
      <c r="Q138" s="3"/>
      <c r="R138" s="3"/>
      <c r="S138" s="3"/>
      <c r="T138" s="2"/>
    </row>
    <row r="139" spans="2:20">
      <c r="B139"/>
      <c r="C139" s="61"/>
      <c r="D139"/>
      <c r="E139"/>
      <c r="F139" s="27"/>
      <c r="G139" s="27"/>
      <c r="H139" s="27"/>
      <c r="I139" s="27"/>
      <c r="J139" s="27"/>
      <c r="M139" s="25"/>
      <c r="O139" s="3"/>
      <c r="P139" s="3"/>
      <c r="Q139" s="3"/>
      <c r="R139" s="3"/>
      <c r="S139" s="3"/>
      <c r="T139" s="2"/>
    </row>
    <row r="140" spans="2:20">
      <c r="B140"/>
      <c r="C140" s="61"/>
      <c r="D140"/>
      <c r="E140"/>
      <c r="F140" s="27"/>
      <c r="G140" s="27"/>
      <c r="H140" s="27"/>
      <c r="I140" s="27"/>
      <c r="J140" s="27"/>
      <c r="M140" s="25"/>
      <c r="O140" s="3"/>
      <c r="P140" s="3"/>
      <c r="Q140" s="3"/>
      <c r="R140" s="3"/>
      <c r="S140" s="3"/>
      <c r="T140" s="2"/>
    </row>
    <row r="141" spans="2:20">
      <c r="B141"/>
      <c r="C141" s="68"/>
      <c r="D141"/>
      <c r="E141"/>
      <c r="F141" s="27"/>
      <c r="G141" s="27"/>
      <c r="H141" s="27"/>
      <c r="I141" s="27"/>
      <c r="J141" s="27"/>
      <c r="M141" s="25"/>
      <c r="O141" s="3"/>
      <c r="P141" s="3"/>
      <c r="Q141" s="3"/>
      <c r="R141" s="3"/>
      <c r="S141" s="3"/>
      <c r="T141" s="2"/>
    </row>
    <row r="142" spans="2:20">
      <c r="B142"/>
      <c r="C142" s="68"/>
      <c r="D142"/>
      <c r="E142"/>
      <c r="F142" s="27"/>
      <c r="G142" s="27"/>
      <c r="H142" s="27"/>
      <c r="I142" s="27"/>
      <c r="J142" s="27"/>
      <c r="M142" s="25"/>
      <c r="O142" s="3"/>
      <c r="P142" s="3"/>
      <c r="Q142" s="3"/>
      <c r="R142" s="3"/>
      <c r="S142" s="3"/>
    </row>
    <row r="143" spans="2:20">
      <c r="B143"/>
      <c r="C143" s="68"/>
      <c r="D143"/>
      <c r="E143"/>
      <c r="F143" s="27"/>
      <c r="G143" s="27"/>
      <c r="H143" s="27"/>
      <c r="I143" s="27"/>
      <c r="J143" s="27"/>
      <c r="M143" s="25"/>
      <c r="O143" s="3"/>
      <c r="P143" s="3"/>
      <c r="Q143" s="3"/>
      <c r="R143" s="3"/>
      <c r="S143" s="3"/>
    </row>
  </sheetData>
  <mergeCells count="9">
    <mergeCell ref="AI1:AN1"/>
    <mergeCell ref="AO1:AR1"/>
    <mergeCell ref="AD1:AF1"/>
    <mergeCell ref="F1:K1"/>
    <mergeCell ref="B1:E1"/>
    <mergeCell ref="L1:O1"/>
    <mergeCell ref="P1:T1"/>
    <mergeCell ref="W1:Y1"/>
    <mergeCell ref="Z1:AC1"/>
  </mergeCells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S143"/>
  <sheetViews>
    <sheetView workbookViewId="0">
      <pane xSplit="1" ySplit="2" topLeftCell="AD41" activePane="bottomRight" state="frozen"/>
      <selection activeCell="H33" sqref="H33"/>
      <selection pane="topRight" activeCell="H33" sqref="H33"/>
      <selection pane="bottomLeft" activeCell="H33" sqref="H33"/>
      <selection pane="bottomRight" activeCell="AS3" sqref="AS3:AS68"/>
    </sheetView>
  </sheetViews>
  <sheetFormatPr defaultColWidth="8.81640625" defaultRowHeight="14.5"/>
  <cols>
    <col min="1" max="8" width="9" style="4" bestFit="1" customWidth="1"/>
    <col min="9" max="9" width="14.1796875" style="4" bestFit="1" customWidth="1"/>
    <col min="10" max="10" width="10" style="4" bestFit="1" customWidth="1"/>
    <col min="11" max="11" width="9.453125" style="4" customWidth="1"/>
    <col min="12" max="20" width="9" style="4" bestFit="1" customWidth="1"/>
    <col min="21" max="21" width="14.81640625" style="4" bestFit="1" customWidth="1"/>
    <col min="22" max="22" width="11.81640625" style="4" bestFit="1" customWidth="1"/>
    <col min="23" max="32" width="9" style="4" bestFit="1" customWidth="1"/>
    <col min="33" max="33" width="8.81640625" style="4"/>
    <col min="34" max="34" width="12.81640625" customWidth="1"/>
    <col min="35" max="38" width="8.81640625" style="4"/>
    <col min="39" max="39" width="9.54296875" style="4" bestFit="1" customWidth="1"/>
    <col min="40" max="16384" width="8.81640625" style="4"/>
  </cols>
  <sheetData>
    <row r="1" spans="1:45" ht="13">
      <c r="A1" s="58" t="s">
        <v>44</v>
      </c>
      <c r="B1" s="139" t="s">
        <v>45</v>
      </c>
      <c r="C1" s="139"/>
      <c r="D1" s="139"/>
      <c r="E1" s="139"/>
      <c r="F1" s="139" t="s">
        <v>63</v>
      </c>
      <c r="G1" s="139"/>
      <c r="H1" s="139"/>
      <c r="I1" s="139"/>
      <c r="J1" s="139"/>
      <c r="K1" s="139"/>
      <c r="L1" s="139" t="s">
        <v>64</v>
      </c>
      <c r="M1" s="139"/>
      <c r="N1" s="139"/>
      <c r="O1" s="139"/>
      <c r="P1" s="139" t="s">
        <v>21</v>
      </c>
      <c r="Q1" s="139"/>
      <c r="R1" s="139"/>
      <c r="S1" s="139"/>
      <c r="T1" s="139"/>
      <c r="W1" s="139" t="s">
        <v>22</v>
      </c>
      <c r="X1" s="139"/>
      <c r="Y1" s="139"/>
      <c r="Z1" s="139" t="s">
        <v>23</v>
      </c>
      <c r="AA1" s="139"/>
      <c r="AB1" s="139"/>
      <c r="AC1" s="139"/>
      <c r="AD1" s="139" t="s">
        <v>11</v>
      </c>
      <c r="AE1" s="139"/>
      <c r="AF1" s="139"/>
      <c r="AH1" s="24" t="s">
        <v>117</v>
      </c>
      <c r="AI1" s="139" t="s">
        <v>110</v>
      </c>
      <c r="AJ1" s="139"/>
      <c r="AK1" s="139"/>
      <c r="AL1" s="139"/>
      <c r="AM1" s="139"/>
      <c r="AN1" s="139"/>
      <c r="AO1" s="139" t="s">
        <v>112</v>
      </c>
      <c r="AP1" s="139"/>
      <c r="AQ1" s="139"/>
      <c r="AR1" s="139"/>
      <c r="AS1" s="4" t="s">
        <v>69</v>
      </c>
    </row>
    <row r="2" spans="1:45" ht="12.5">
      <c r="A2" s="4" t="s">
        <v>15</v>
      </c>
      <c r="B2" s="4" t="s">
        <v>0</v>
      </c>
      <c r="C2" s="4" t="s">
        <v>1</v>
      </c>
      <c r="D2" s="4" t="s">
        <v>2</v>
      </c>
      <c r="E2" s="5" t="s">
        <v>3</v>
      </c>
      <c r="F2" s="4" t="s">
        <v>4</v>
      </c>
      <c r="G2" s="4" t="s">
        <v>1</v>
      </c>
      <c r="H2" s="4" t="s">
        <v>2</v>
      </c>
      <c r="I2" s="4" t="s">
        <v>3</v>
      </c>
      <c r="J2" s="4" t="s">
        <v>5</v>
      </c>
      <c r="K2" s="5" t="s">
        <v>19</v>
      </c>
      <c r="L2" s="4" t="s">
        <v>0</v>
      </c>
      <c r="M2" s="4" t="s">
        <v>6</v>
      </c>
      <c r="N2" s="4" t="s">
        <v>2</v>
      </c>
      <c r="O2" s="5" t="s">
        <v>3</v>
      </c>
      <c r="P2" s="4" t="s">
        <v>0</v>
      </c>
      <c r="Q2" s="4" t="s">
        <v>6</v>
      </c>
      <c r="R2" s="4" t="s">
        <v>2</v>
      </c>
      <c r="S2" s="4" t="s">
        <v>3</v>
      </c>
      <c r="T2" s="5" t="s">
        <v>17</v>
      </c>
      <c r="U2" s="4" t="s">
        <v>10</v>
      </c>
      <c r="V2" s="4" t="s">
        <v>43</v>
      </c>
      <c r="W2" s="8" t="s">
        <v>0</v>
      </c>
      <c r="X2" s="4" t="s">
        <v>1</v>
      </c>
      <c r="Y2" s="4" t="s">
        <v>2</v>
      </c>
      <c r="Z2" s="8" t="s">
        <v>0</v>
      </c>
      <c r="AA2" s="4" t="s">
        <v>1</v>
      </c>
      <c r="AB2" s="4" t="s">
        <v>2</v>
      </c>
      <c r="AC2" s="4" t="s">
        <v>3</v>
      </c>
      <c r="AD2" s="8" t="s">
        <v>0</v>
      </c>
      <c r="AE2" s="4" t="s">
        <v>1</v>
      </c>
      <c r="AF2" s="4" t="s">
        <v>2</v>
      </c>
      <c r="AH2" s="96"/>
      <c r="AI2" s="50" t="s">
        <v>4</v>
      </c>
      <c r="AJ2" s="50" t="s">
        <v>1</v>
      </c>
      <c r="AK2" s="50" t="s">
        <v>2</v>
      </c>
      <c r="AL2" s="50" t="s">
        <v>3</v>
      </c>
      <c r="AM2" s="50" t="s">
        <v>5</v>
      </c>
      <c r="AN2" s="51" t="s">
        <v>19</v>
      </c>
      <c r="AO2" s="50" t="s">
        <v>0</v>
      </c>
      <c r="AP2" s="50" t="s">
        <v>6</v>
      </c>
      <c r="AQ2" s="50" t="s">
        <v>2</v>
      </c>
      <c r="AR2" s="51" t="s">
        <v>3</v>
      </c>
      <c r="AS2" s="4" t="s">
        <v>69</v>
      </c>
    </row>
    <row r="3" spans="1:45" ht="12.5">
      <c r="A3" s="4">
        <v>1950</v>
      </c>
      <c r="B3" s="1">
        <v>0.98100000000000009</v>
      </c>
      <c r="C3" s="1">
        <v>15.196293334587704</v>
      </c>
      <c r="D3" s="1">
        <v>2.7300000000000004</v>
      </c>
      <c r="E3" s="6">
        <v>18.907293334587706</v>
      </c>
      <c r="K3" s="14"/>
      <c r="O3" s="5"/>
      <c r="T3" s="40">
        <v>5.64258672543128</v>
      </c>
      <c r="U3" s="60">
        <v>42518</v>
      </c>
      <c r="V3" s="3">
        <v>5185.8506985276827</v>
      </c>
      <c r="W3" s="99" t="str">
        <f t="shared" ref="W3:W34" si="0">IFERROR(F3/$I3,"")</f>
        <v/>
      </c>
      <c r="X3" s="100" t="str">
        <f t="shared" ref="X3:X34" si="1">IFERROR(G3/$I3,"")</f>
        <v/>
      </c>
      <c r="Y3" s="100" t="str">
        <f t="shared" ref="Y3:Y34" si="2">IFERROR(H3/$I3,"")</f>
        <v/>
      </c>
      <c r="Z3" s="99" t="str">
        <f t="shared" ref="Z3:Z34" si="3">IFERROR(F3/$J3,"")</f>
        <v/>
      </c>
      <c r="AA3" s="100" t="str">
        <f t="shared" ref="AA3:AA34" si="4">IFERROR(G3/$J3,"")</f>
        <v/>
      </c>
      <c r="AB3" s="100" t="str">
        <f t="shared" ref="AB3:AB34" si="5">IFERROR(H3/$J3,"")</f>
        <v/>
      </c>
      <c r="AC3" s="101" t="str">
        <f t="shared" ref="AC3:AC34" si="6">IFERROR(I3/$J3,"")</f>
        <v/>
      </c>
      <c r="AD3" s="99">
        <f t="shared" ref="AD3:AD34" si="7">IFERROR(B3/$E3,"")</f>
        <v>5.1884740065116883E-2</v>
      </c>
      <c r="AE3" s="100">
        <f t="shared" ref="AE3:AE34" si="8">IFERROR(C3/$E3,"")</f>
        <v>0.80372653375978709</v>
      </c>
      <c r="AF3" s="100">
        <f t="shared" ref="AF3:AF34" si="9">IFERROR(D3/$E3,"")</f>
        <v>0.14438872617509591</v>
      </c>
      <c r="AH3" s="107"/>
      <c r="AI3" s="3" t="str">
        <f t="shared" ref="AI3:AR12" si="10">IFERROR(F3/$AH3," ")</f>
        <v xml:space="preserve"> </v>
      </c>
      <c r="AJ3" s="3" t="str">
        <f t="shared" si="10"/>
        <v xml:space="preserve"> </v>
      </c>
      <c r="AK3" s="3" t="str">
        <f t="shared" si="10"/>
        <v xml:space="preserve"> </v>
      </c>
      <c r="AL3" s="3" t="str">
        <f t="shared" si="10"/>
        <v xml:space="preserve"> </v>
      </c>
      <c r="AM3" s="3" t="str">
        <f t="shared" si="10"/>
        <v xml:space="preserve"> </v>
      </c>
      <c r="AN3" s="108" t="str">
        <f t="shared" si="10"/>
        <v xml:space="preserve"> </v>
      </c>
      <c r="AO3" s="1" t="str">
        <f t="shared" si="10"/>
        <v xml:space="preserve"> </v>
      </c>
      <c r="AP3" s="1" t="str">
        <f t="shared" si="10"/>
        <v xml:space="preserve"> </v>
      </c>
      <c r="AQ3" s="1" t="str">
        <f t="shared" si="10"/>
        <v xml:space="preserve"> </v>
      </c>
      <c r="AR3" s="6" t="str">
        <f t="shared" si="10"/>
        <v xml:space="preserve"> </v>
      </c>
      <c r="AS3" s="4" t="s">
        <v>44</v>
      </c>
    </row>
    <row r="4" spans="1:45" ht="12.5">
      <c r="A4" s="4">
        <v>1951</v>
      </c>
      <c r="B4" s="1">
        <v>0.94049999999999989</v>
      </c>
      <c r="C4" s="1">
        <v>15.969393495403855</v>
      </c>
      <c r="D4" s="1">
        <v>2.9</v>
      </c>
      <c r="E4" s="6">
        <v>19.809893495403855</v>
      </c>
      <c r="K4" s="14"/>
      <c r="O4" s="5"/>
      <c r="T4" s="40">
        <v>6.5830178463364932</v>
      </c>
      <c r="U4" s="60">
        <v>42862</v>
      </c>
      <c r="V4" s="3">
        <v>5461.1077411226725</v>
      </c>
      <c r="W4" s="99" t="str">
        <f t="shared" si="0"/>
        <v/>
      </c>
      <c r="X4" s="100" t="str">
        <f t="shared" si="1"/>
        <v/>
      </c>
      <c r="Y4" s="100" t="str">
        <f t="shared" si="2"/>
        <v/>
      </c>
      <c r="Z4" s="99" t="str">
        <f t="shared" si="3"/>
        <v/>
      </c>
      <c r="AA4" s="100" t="str">
        <f t="shared" si="4"/>
        <v/>
      </c>
      <c r="AB4" s="100" t="str">
        <f t="shared" si="5"/>
        <v/>
      </c>
      <c r="AC4" s="101" t="str">
        <f t="shared" si="6"/>
        <v/>
      </c>
      <c r="AD4" s="99">
        <f t="shared" si="7"/>
        <v>4.7476277457938261E-2</v>
      </c>
      <c r="AE4" s="100">
        <f t="shared" si="8"/>
        <v>0.8061322237350218</v>
      </c>
      <c r="AF4" s="100">
        <f t="shared" si="9"/>
        <v>0.14639149880703983</v>
      </c>
      <c r="AH4" s="107"/>
      <c r="AI4" s="3" t="str">
        <f t="shared" si="10"/>
        <v xml:space="preserve"> </v>
      </c>
      <c r="AJ4" s="3" t="str">
        <f t="shared" si="10"/>
        <v xml:space="preserve"> </v>
      </c>
      <c r="AK4" s="3" t="str">
        <f t="shared" si="10"/>
        <v xml:space="preserve"> </v>
      </c>
      <c r="AL4" s="3" t="str">
        <f t="shared" si="10"/>
        <v xml:space="preserve"> </v>
      </c>
      <c r="AM4" s="3" t="str">
        <f t="shared" si="10"/>
        <v xml:space="preserve"> </v>
      </c>
      <c r="AN4" s="14" t="str">
        <f t="shared" si="10"/>
        <v xml:space="preserve"> </v>
      </c>
      <c r="AO4" s="1" t="str">
        <f t="shared" si="10"/>
        <v xml:space="preserve"> </v>
      </c>
      <c r="AP4" s="1" t="str">
        <f t="shared" si="10"/>
        <v xml:space="preserve"> </v>
      </c>
      <c r="AQ4" s="1" t="str">
        <f t="shared" si="10"/>
        <v xml:space="preserve"> </v>
      </c>
      <c r="AR4" s="6" t="str">
        <f t="shared" si="10"/>
        <v xml:space="preserve"> </v>
      </c>
      <c r="AS4" s="4" t="s">
        <v>44</v>
      </c>
    </row>
    <row r="5" spans="1:45" ht="12.5">
      <c r="A5" s="4">
        <v>1952</v>
      </c>
      <c r="B5" s="1">
        <v>1.0349999999999999</v>
      </c>
      <c r="C5" s="1">
        <v>15.906440996665433</v>
      </c>
      <c r="D5" s="1">
        <v>2.77</v>
      </c>
      <c r="E5" s="6">
        <v>19.711440996665431</v>
      </c>
      <c r="K5" s="14"/>
      <c r="O5" s="5"/>
      <c r="T5" s="40">
        <v>7.3787672563332123</v>
      </c>
      <c r="U5" s="60">
        <v>43184</v>
      </c>
      <c r="V5" s="3">
        <v>5564.2599110781775</v>
      </c>
      <c r="W5" s="99" t="str">
        <f t="shared" si="0"/>
        <v/>
      </c>
      <c r="X5" s="100" t="str">
        <f t="shared" si="1"/>
        <v/>
      </c>
      <c r="Y5" s="100" t="str">
        <f t="shared" si="2"/>
        <v/>
      </c>
      <c r="Z5" s="99" t="str">
        <f t="shared" si="3"/>
        <v/>
      </c>
      <c r="AA5" s="100" t="str">
        <f t="shared" si="4"/>
        <v/>
      </c>
      <c r="AB5" s="100" t="str">
        <f t="shared" si="5"/>
        <v/>
      </c>
      <c r="AC5" s="101" t="str">
        <f t="shared" si="6"/>
        <v/>
      </c>
      <c r="AD5" s="99">
        <f t="shared" si="7"/>
        <v>5.2507576700003319E-2</v>
      </c>
      <c r="AE5" s="100">
        <f t="shared" si="8"/>
        <v>0.80696489918501202</v>
      </c>
      <c r="AF5" s="100">
        <f t="shared" si="9"/>
        <v>0.14052752411498473</v>
      </c>
      <c r="AH5" s="107"/>
      <c r="AI5" s="3" t="str">
        <f t="shared" si="10"/>
        <v xml:space="preserve"> </v>
      </c>
      <c r="AJ5" s="3" t="str">
        <f t="shared" si="10"/>
        <v xml:space="preserve"> </v>
      </c>
      <c r="AK5" s="3" t="str">
        <f t="shared" si="10"/>
        <v xml:space="preserve"> </v>
      </c>
      <c r="AL5" s="3" t="str">
        <f t="shared" si="10"/>
        <v xml:space="preserve"> </v>
      </c>
      <c r="AM5" s="3" t="str">
        <f t="shared" si="10"/>
        <v xml:space="preserve"> </v>
      </c>
      <c r="AN5" s="14" t="str">
        <f t="shared" si="10"/>
        <v xml:space="preserve"> </v>
      </c>
      <c r="AO5" s="1" t="str">
        <f t="shared" si="10"/>
        <v xml:space="preserve"> </v>
      </c>
      <c r="AP5" s="1" t="str">
        <f t="shared" si="10"/>
        <v xml:space="preserve"> </v>
      </c>
      <c r="AQ5" s="1" t="str">
        <f t="shared" si="10"/>
        <v xml:space="preserve"> </v>
      </c>
      <c r="AR5" s="6" t="str">
        <f t="shared" si="10"/>
        <v xml:space="preserve"> </v>
      </c>
      <c r="AS5" s="4" t="s">
        <v>44</v>
      </c>
    </row>
    <row r="6" spans="1:45" ht="12.5">
      <c r="A6" s="4">
        <v>1953</v>
      </c>
      <c r="B6" s="1">
        <v>1.0575000000000001</v>
      </c>
      <c r="C6" s="1">
        <v>15.911079894240718</v>
      </c>
      <c r="D6" s="1">
        <v>2.75</v>
      </c>
      <c r="E6" s="6">
        <v>19.718579894240715</v>
      </c>
      <c r="K6" s="14"/>
      <c r="O6" s="5"/>
      <c r="T6" s="40">
        <v>7.2340855454247182</v>
      </c>
      <c r="U6" s="60">
        <v>43495</v>
      </c>
      <c r="V6" s="3">
        <v>5683.9406828371075</v>
      </c>
      <c r="W6" s="99" t="str">
        <f t="shared" si="0"/>
        <v/>
      </c>
      <c r="X6" s="100" t="str">
        <f t="shared" si="1"/>
        <v/>
      </c>
      <c r="Y6" s="100" t="str">
        <f t="shared" si="2"/>
        <v/>
      </c>
      <c r="Z6" s="99" t="str">
        <f t="shared" si="3"/>
        <v/>
      </c>
      <c r="AA6" s="100" t="str">
        <f t="shared" si="4"/>
        <v/>
      </c>
      <c r="AB6" s="100" t="str">
        <f t="shared" si="5"/>
        <v/>
      </c>
      <c r="AC6" s="101" t="str">
        <f t="shared" si="6"/>
        <v/>
      </c>
      <c r="AD6" s="99">
        <f t="shared" si="7"/>
        <v>5.3629622704668929E-2</v>
      </c>
      <c r="AE6" s="100">
        <f t="shared" si="8"/>
        <v>0.80690800146758701</v>
      </c>
      <c r="AF6" s="100">
        <f t="shared" si="9"/>
        <v>0.13946237582774423</v>
      </c>
      <c r="AH6" s="107"/>
      <c r="AI6" s="3" t="str">
        <f t="shared" si="10"/>
        <v xml:space="preserve"> </v>
      </c>
      <c r="AJ6" s="3" t="str">
        <f t="shared" si="10"/>
        <v xml:space="preserve"> </v>
      </c>
      <c r="AK6" s="3" t="str">
        <f t="shared" si="10"/>
        <v xml:space="preserve"> </v>
      </c>
      <c r="AL6" s="3" t="str">
        <f t="shared" si="10"/>
        <v xml:space="preserve"> </v>
      </c>
      <c r="AM6" s="3" t="str">
        <f t="shared" si="10"/>
        <v xml:space="preserve"> </v>
      </c>
      <c r="AN6" s="14" t="str">
        <f t="shared" si="10"/>
        <v xml:space="preserve"> </v>
      </c>
      <c r="AO6" s="1" t="str">
        <f t="shared" si="10"/>
        <v xml:space="preserve"> </v>
      </c>
      <c r="AP6" s="1" t="str">
        <f t="shared" si="10"/>
        <v xml:space="preserve"> </v>
      </c>
      <c r="AQ6" s="1" t="str">
        <f t="shared" si="10"/>
        <v xml:space="preserve"> </v>
      </c>
      <c r="AR6" s="6" t="str">
        <f t="shared" si="10"/>
        <v xml:space="preserve"> </v>
      </c>
      <c r="AS6" s="4" t="s">
        <v>44</v>
      </c>
    </row>
    <row r="7" spans="1:45" ht="12.5">
      <c r="A7" s="4">
        <v>1954</v>
      </c>
      <c r="B7" s="1">
        <v>1.089</v>
      </c>
      <c r="C7" s="1">
        <v>17.044445986034411</v>
      </c>
      <c r="D7" s="1">
        <v>2.46</v>
      </c>
      <c r="E7" s="6">
        <v>20.593445986034411</v>
      </c>
      <c r="K7" s="14"/>
      <c r="O7" s="5"/>
      <c r="T7" s="40">
        <v>7.2340855454247182</v>
      </c>
      <c r="U7" s="60">
        <v>43822</v>
      </c>
      <c r="V7" s="3">
        <v>5915.1795901601936</v>
      </c>
      <c r="W7" s="99" t="str">
        <f t="shared" si="0"/>
        <v/>
      </c>
      <c r="X7" s="100" t="str">
        <f t="shared" si="1"/>
        <v/>
      </c>
      <c r="Y7" s="100" t="str">
        <f t="shared" si="2"/>
        <v/>
      </c>
      <c r="Z7" s="99" t="str">
        <f t="shared" si="3"/>
        <v/>
      </c>
      <c r="AA7" s="100" t="str">
        <f t="shared" si="4"/>
        <v/>
      </c>
      <c r="AB7" s="100" t="str">
        <f t="shared" si="5"/>
        <v/>
      </c>
      <c r="AC7" s="101" t="str">
        <f t="shared" si="6"/>
        <v/>
      </c>
      <c r="AD7" s="99">
        <f t="shared" si="7"/>
        <v>5.2880902047113092E-2</v>
      </c>
      <c r="AE7" s="100">
        <f t="shared" si="8"/>
        <v>0.82766361674453226</v>
      </c>
      <c r="AF7" s="100">
        <f t="shared" si="9"/>
        <v>0.11945548120835464</v>
      </c>
      <c r="AH7" s="107"/>
      <c r="AI7" s="3" t="str">
        <f t="shared" si="10"/>
        <v xml:space="preserve"> </v>
      </c>
      <c r="AJ7" s="3" t="str">
        <f t="shared" si="10"/>
        <v xml:space="preserve"> </v>
      </c>
      <c r="AK7" s="3" t="str">
        <f t="shared" si="10"/>
        <v xml:space="preserve"> </v>
      </c>
      <c r="AL7" s="3" t="str">
        <f t="shared" si="10"/>
        <v xml:space="preserve"> </v>
      </c>
      <c r="AM7" s="3" t="str">
        <f t="shared" si="10"/>
        <v xml:space="preserve"> </v>
      </c>
      <c r="AN7" s="14" t="str">
        <f t="shared" si="10"/>
        <v xml:space="preserve"> </v>
      </c>
      <c r="AO7" s="1" t="str">
        <f t="shared" si="10"/>
        <v xml:space="preserve"> </v>
      </c>
      <c r="AP7" s="1" t="str">
        <f t="shared" si="10"/>
        <v xml:space="preserve"> </v>
      </c>
      <c r="AQ7" s="1" t="str">
        <f t="shared" si="10"/>
        <v xml:space="preserve"> </v>
      </c>
      <c r="AR7" s="6" t="str">
        <f t="shared" si="10"/>
        <v xml:space="preserve"> </v>
      </c>
      <c r="AS7" s="4" t="s">
        <v>44</v>
      </c>
    </row>
    <row r="8" spans="1:45" ht="12.5">
      <c r="A8" s="4">
        <v>1955</v>
      </c>
      <c r="B8" s="1">
        <v>1.2285000000000001</v>
      </c>
      <c r="C8" s="1">
        <v>16.847188022977065</v>
      </c>
      <c r="D8" s="1">
        <v>2.3100000000000005</v>
      </c>
      <c r="E8" s="6">
        <v>20.385688022977067</v>
      </c>
      <c r="K8" s="14"/>
      <c r="O8" s="5"/>
      <c r="T8" s="40">
        <v>7.3064264008789657</v>
      </c>
      <c r="U8" s="60">
        <v>44218</v>
      </c>
      <c r="V8" s="3">
        <v>6198.7878239630918</v>
      </c>
      <c r="W8" s="99" t="str">
        <f t="shared" si="0"/>
        <v/>
      </c>
      <c r="X8" s="100" t="str">
        <f t="shared" si="1"/>
        <v/>
      </c>
      <c r="Y8" s="100" t="str">
        <f t="shared" si="2"/>
        <v/>
      </c>
      <c r="Z8" s="99" t="str">
        <f t="shared" si="3"/>
        <v/>
      </c>
      <c r="AA8" s="100" t="str">
        <f t="shared" si="4"/>
        <v/>
      </c>
      <c r="AB8" s="100" t="str">
        <f t="shared" si="5"/>
        <v/>
      </c>
      <c r="AC8" s="101" t="str">
        <f t="shared" si="6"/>
        <v/>
      </c>
      <c r="AD8" s="99">
        <f t="shared" si="7"/>
        <v>6.0262866704098299E-2</v>
      </c>
      <c r="AE8" s="100">
        <f t="shared" si="8"/>
        <v>0.82642234120272529</v>
      </c>
      <c r="AF8" s="100">
        <f t="shared" si="9"/>
        <v>0.1133147920931763</v>
      </c>
      <c r="AH8" s="107"/>
      <c r="AI8" s="3" t="str">
        <f>IFERROR(F8/$AH8," ")</f>
        <v xml:space="preserve"> </v>
      </c>
      <c r="AJ8" s="3" t="str">
        <f t="shared" si="10"/>
        <v xml:space="preserve"> </v>
      </c>
      <c r="AK8" s="3" t="str">
        <f t="shared" si="10"/>
        <v xml:space="preserve"> </v>
      </c>
      <c r="AL8" s="3" t="str">
        <f t="shared" si="10"/>
        <v xml:space="preserve"> </v>
      </c>
      <c r="AM8" s="3" t="str">
        <f t="shared" si="10"/>
        <v xml:space="preserve"> </v>
      </c>
      <c r="AN8" s="14" t="str">
        <f t="shared" si="10"/>
        <v xml:space="preserve"> </v>
      </c>
      <c r="AO8" s="1" t="str">
        <f>IFERROR(L8/$AH8," ")</f>
        <v xml:space="preserve"> </v>
      </c>
      <c r="AP8" s="1" t="str">
        <f t="shared" si="10"/>
        <v xml:space="preserve"> </v>
      </c>
      <c r="AQ8" s="1" t="str">
        <f t="shared" si="10"/>
        <v xml:space="preserve"> </v>
      </c>
      <c r="AR8" s="6" t="str">
        <f t="shared" si="10"/>
        <v xml:space="preserve"> </v>
      </c>
      <c r="AS8" s="4" t="s">
        <v>44</v>
      </c>
    </row>
    <row r="9" spans="1:45" ht="12.5">
      <c r="A9" s="4">
        <v>1956</v>
      </c>
      <c r="B9" s="1">
        <v>1.2509999999999999</v>
      </c>
      <c r="C9" s="1">
        <v>16.56283789775399</v>
      </c>
      <c r="D9" s="1">
        <v>2.35</v>
      </c>
      <c r="E9" s="6">
        <v>20.163837897753989</v>
      </c>
      <c r="K9" s="14"/>
      <c r="O9" s="5"/>
      <c r="T9" s="40">
        <v>7.5234489672417064</v>
      </c>
      <c r="U9" s="60">
        <v>44657</v>
      </c>
      <c r="V9" s="3">
        <v>6448.4627270080837</v>
      </c>
      <c r="W9" s="99" t="str">
        <f t="shared" si="0"/>
        <v/>
      </c>
      <c r="X9" s="100" t="str">
        <f t="shared" si="1"/>
        <v/>
      </c>
      <c r="Y9" s="100" t="str">
        <f t="shared" si="2"/>
        <v/>
      </c>
      <c r="Z9" s="99" t="str">
        <f t="shared" si="3"/>
        <v/>
      </c>
      <c r="AA9" s="100" t="str">
        <f t="shared" si="4"/>
        <v/>
      </c>
      <c r="AB9" s="100" t="str">
        <f t="shared" si="5"/>
        <v/>
      </c>
      <c r="AC9" s="101" t="str">
        <f t="shared" si="6"/>
        <v/>
      </c>
      <c r="AD9" s="99">
        <f t="shared" si="7"/>
        <v>6.2041760419991591E-2</v>
      </c>
      <c r="AE9" s="100">
        <f t="shared" si="8"/>
        <v>0.82141296620912096</v>
      </c>
      <c r="AF9" s="100">
        <f t="shared" si="9"/>
        <v>0.11654527337088749</v>
      </c>
      <c r="AH9" s="107"/>
      <c r="AI9" s="3" t="str">
        <f t="shared" ref="AI9:AR43" si="11">IFERROR(F9/$AH9," ")</f>
        <v xml:space="preserve"> </v>
      </c>
      <c r="AJ9" s="3" t="str">
        <f t="shared" si="10"/>
        <v xml:space="preserve"> </v>
      </c>
      <c r="AK9" s="3" t="str">
        <f t="shared" si="10"/>
        <v xml:space="preserve"> </v>
      </c>
      <c r="AL9" s="3" t="str">
        <f t="shared" si="10"/>
        <v xml:space="preserve"> </v>
      </c>
      <c r="AM9" s="3" t="str">
        <f t="shared" si="10"/>
        <v xml:space="preserve"> </v>
      </c>
      <c r="AN9" s="14" t="str">
        <f t="shared" si="10"/>
        <v xml:space="preserve"> </v>
      </c>
      <c r="AO9" s="1" t="str">
        <f t="shared" si="10"/>
        <v xml:space="preserve"> </v>
      </c>
      <c r="AP9" s="1" t="str">
        <f t="shared" si="10"/>
        <v xml:space="preserve"> </v>
      </c>
      <c r="AQ9" s="1" t="str">
        <f t="shared" si="10"/>
        <v xml:space="preserve"> </v>
      </c>
      <c r="AR9" s="6" t="str">
        <f t="shared" si="10"/>
        <v xml:space="preserve"> </v>
      </c>
      <c r="AS9" s="4" t="s">
        <v>44</v>
      </c>
    </row>
    <row r="10" spans="1:45" ht="12.5">
      <c r="A10" s="4">
        <v>1957</v>
      </c>
      <c r="B10" s="1">
        <v>1.4669999999999999</v>
      </c>
      <c r="C10" s="1">
        <v>14.838491406803685</v>
      </c>
      <c r="D10" s="1">
        <v>2.3000000000000003</v>
      </c>
      <c r="E10" s="6">
        <v>18.605491406803687</v>
      </c>
      <c r="K10" s="14"/>
      <c r="O10" s="5"/>
      <c r="T10" s="40">
        <v>7.8851532445129422</v>
      </c>
      <c r="U10" s="60">
        <v>45152</v>
      </c>
      <c r="V10" s="3">
        <v>6761.7824238128987</v>
      </c>
      <c r="W10" s="99" t="str">
        <f t="shared" si="0"/>
        <v/>
      </c>
      <c r="X10" s="100" t="str">
        <f t="shared" si="1"/>
        <v/>
      </c>
      <c r="Y10" s="100" t="str">
        <f t="shared" si="2"/>
        <v/>
      </c>
      <c r="Z10" s="99" t="str">
        <f t="shared" si="3"/>
        <v/>
      </c>
      <c r="AA10" s="100" t="str">
        <f t="shared" si="4"/>
        <v/>
      </c>
      <c r="AB10" s="100" t="str">
        <f t="shared" si="5"/>
        <v/>
      </c>
      <c r="AC10" s="101" t="str">
        <f t="shared" si="6"/>
        <v/>
      </c>
      <c r="AD10" s="99">
        <f t="shared" si="7"/>
        <v>7.8847688992699477E-2</v>
      </c>
      <c r="AE10" s="100">
        <f t="shared" si="8"/>
        <v>0.79753289404533123</v>
      </c>
      <c r="AF10" s="100">
        <f t="shared" si="9"/>
        <v>0.12361941696196922</v>
      </c>
      <c r="AH10" s="107"/>
      <c r="AI10" s="3" t="str">
        <f t="shared" si="11"/>
        <v xml:space="preserve"> </v>
      </c>
      <c r="AJ10" s="3" t="str">
        <f t="shared" si="10"/>
        <v xml:space="preserve"> </v>
      </c>
      <c r="AK10" s="3" t="str">
        <f t="shared" si="10"/>
        <v xml:space="preserve"> </v>
      </c>
      <c r="AL10" s="3" t="str">
        <f t="shared" si="10"/>
        <v xml:space="preserve"> </v>
      </c>
      <c r="AM10" s="3" t="str">
        <f t="shared" si="10"/>
        <v xml:space="preserve"> </v>
      </c>
      <c r="AN10" s="14" t="str">
        <f t="shared" si="10"/>
        <v xml:space="preserve"> </v>
      </c>
      <c r="AO10" s="1" t="str">
        <f t="shared" si="10"/>
        <v xml:space="preserve"> </v>
      </c>
      <c r="AP10" s="1" t="str">
        <f t="shared" si="10"/>
        <v xml:space="preserve"> </v>
      </c>
      <c r="AQ10" s="1" t="str">
        <f t="shared" si="10"/>
        <v xml:space="preserve"> </v>
      </c>
      <c r="AR10" s="6" t="str">
        <f t="shared" si="10"/>
        <v xml:space="preserve"> </v>
      </c>
      <c r="AS10" s="4" t="s">
        <v>44</v>
      </c>
    </row>
    <row r="11" spans="1:45" ht="12.5">
      <c r="A11" s="4">
        <v>1958</v>
      </c>
      <c r="B11" s="1">
        <v>1.71</v>
      </c>
      <c r="C11" s="1">
        <v>14.820265737941909</v>
      </c>
      <c r="D11" s="1">
        <v>1.9400000000000002</v>
      </c>
      <c r="E11" s="6">
        <v>18.470265737941908</v>
      </c>
      <c r="K11" s="14"/>
      <c r="O11" s="5"/>
      <c r="T11" s="40">
        <v>9.042606931780897</v>
      </c>
      <c r="U11" s="60">
        <v>45654</v>
      </c>
      <c r="V11" s="3">
        <v>6855.171507425418</v>
      </c>
      <c r="W11" s="99" t="str">
        <f t="shared" si="0"/>
        <v/>
      </c>
      <c r="X11" s="100" t="str">
        <f t="shared" si="1"/>
        <v/>
      </c>
      <c r="Y11" s="100" t="str">
        <f t="shared" si="2"/>
        <v/>
      </c>
      <c r="Z11" s="99" t="str">
        <f t="shared" si="3"/>
        <v/>
      </c>
      <c r="AA11" s="100" t="str">
        <f t="shared" si="4"/>
        <v/>
      </c>
      <c r="AB11" s="100" t="str">
        <f t="shared" si="5"/>
        <v/>
      </c>
      <c r="AC11" s="101" t="str">
        <f t="shared" si="6"/>
        <v/>
      </c>
      <c r="AD11" s="99">
        <f t="shared" si="7"/>
        <v>9.2581234307164903E-2</v>
      </c>
      <c r="AE11" s="100">
        <f t="shared" si="8"/>
        <v>0.80238508466599312</v>
      </c>
      <c r="AF11" s="100">
        <f t="shared" si="9"/>
        <v>0.10503368102684207</v>
      </c>
      <c r="AH11" s="107"/>
      <c r="AI11" s="3" t="str">
        <f t="shared" si="11"/>
        <v xml:space="preserve"> </v>
      </c>
      <c r="AJ11" s="3" t="str">
        <f t="shared" si="10"/>
        <v xml:space="preserve"> </v>
      </c>
      <c r="AK11" s="3" t="str">
        <f t="shared" si="10"/>
        <v xml:space="preserve"> </v>
      </c>
      <c r="AL11" s="3" t="str">
        <f t="shared" si="10"/>
        <v xml:space="preserve"> </v>
      </c>
      <c r="AM11" s="3" t="str">
        <f t="shared" si="10"/>
        <v xml:space="preserve"> </v>
      </c>
      <c r="AN11" s="14" t="str">
        <f t="shared" si="10"/>
        <v xml:space="preserve"> </v>
      </c>
      <c r="AO11" s="1" t="str">
        <f t="shared" si="10"/>
        <v xml:space="preserve"> </v>
      </c>
      <c r="AP11" s="1" t="str">
        <f t="shared" si="10"/>
        <v xml:space="preserve"> </v>
      </c>
      <c r="AQ11" s="1" t="str">
        <f t="shared" si="10"/>
        <v xml:space="preserve"> </v>
      </c>
      <c r="AR11" s="6" t="str">
        <f t="shared" si="10"/>
        <v xml:space="preserve"> </v>
      </c>
      <c r="AS11" s="4" t="s">
        <v>44</v>
      </c>
    </row>
    <row r="12" spans="1:45" ht="12.5">
      <c r="A12" s="4">
        <v>1959</v>
      </c>
      <c r="B12" s="1">
        <v>1.7595000000000001</v>
      </c>
      <c r="C12" s="1">
        <v>15.162623685750829</v>
      </c>
      <c r="D12" s="1">
        <v>2.09</v>
      </c>
      <c r="E12" s="6">
        <v>19.012123685750833</v>
      </c>
      <c r="J12" s="45"/>
      <c r="K12" s="14"/>
      <c r="O12" s="5"/>
      <c r="T12" s="40">
        <v>9.6213337754148736</v>
      </c>
      <c r="U12" s="60">
        <v>46129</v>
      </c>
      <c r="V12" s="3">
        <v>6978.7769082356008</v>
      </c>
      <c r="W12" s="99" t="str">
        <f t="shared" si="0"/>
        <v/>
      </c>
      <c r="X12" s="100" t="str">
        <f t="shared" si="1"/>
        <v/>
      </c>
      <c r="Y12" s="100" t="str">
        <f t="shared" si="2"/>
        <v/>
      </c>
      <c r="Z12" s="99" t="str">
        <f t="shared" si="3"/>
        <v/>
      </c>
      <c r="AA12" s="100" t="str">
        <f t="shared" si="4"/>
        <v/>
      </c>
      <c r="AB12" s="100" t="str">
        <f t="shared" si="5"/>
        <v/>
      </c>
      <c r="AC12" s="101" t="str">
        <f t="shared" si="6"/>
        <v/>
      </c>
      <c r="AD12" s="99">
        <f t="shared" si="7"/>
        <v>9.2546210464573536E-2</v>
      </c>
      <c r="AE12" s="100">
        <f t="shared" si="8"/>
        <v>0.79752393453630221</v>
      </c>
      <c r="AF12" s="100">
        <f t="shared" si="9"/>
        <v>0.10992985499912399</v>
      </c>
      <c r="AH12" s="107"/>
      <c r="AI12" s="3" t="str">
        <f t="shared" si="11"/>
        <v xml:space="preserve"> </v>
      </c>
      <c r="AJ12" s="3" t="str">
        <f t="shared" si="10"/>
        <v xml:space="preserve"> </v>
      </c>
      <c r="AK12" s="3" t="str">
        <f t="shared" si="10"/>
        <v xml:space="preserve"> </v>
      </c>
      <c r="AL12" s="3" t="str">
        <f t="shared" si="10"/>
        <v xml:space="preserve"> </v>
      </c>
      <c r="AM12" s="3" t="str">
        <f t="shared" si="10"/>
        <v xml:space="preserve"> </v>
      </c>
      <c r="AN12" s="14" t="str">
        <f t="shared" si="10"/>
        <v xml:space="preserve"> </v>
      </c>
      <c r="AO12" s="1" t="str">
        <f t="shared" si="10"/>
        <v xml:space="preserve"> </v>
      </c>
      <c r="AP12" s="1" t="str">
        <f t="shared" si="10"/>
        <v xml:space="preserve"> </v>
      </c>
      <c r="AQ12" s="1" t="str">
        <f t="shared" si="10"/>
        <v xml:space="preserve"> </v>
      </c>
      <c r="AR12" s="6" t="str">
        <f t="shared" si="10"/>
        <v xml:space="preserve"> </v>
      </c>
      <c r="AS12" s="4" t="s">
        <v>44</v>
      </c>
    </row>
    <row r="13" spans="1:45" ht="12.5">
      <c r="A13" s="4">
        <v>1960</v>
      </c>
      <c r="B13" s="1">
        <v>1.5929999999999997</v>
      </c>
      <c r="C13" s="1">
        <v>15.242441009788767</v>
      </c>
      <c r="D13" s="1">
        <v>2.02</v>
      </c>
      <c r="E13" s="6">
        <v>18.855441009788766</v>
      </c>
      <c r="J13" s="45"/>
      <c r="K13" s="14"/>
      <c r="O13" s="5"/>
      <c r="T13" s="40">
        <v>9.5961215187117617</v>
      </c>
      <c r="U13" s="60">
        <v>46584</v>
      </c>
      <c r="V13" s="3">
        <v>7397.5828610681774</v>
      </c>
      <c r="W13" s="99" t="str">
        <f t="shared" si="0"/>
        <v/>
      </c>
      <c r="X13" s="100" t="str">
        <f t="shared" si="1"/>
        <v/>
      </c>
      <c r="Y13" s="100" t="str">
        <f t="shared" si="2"/>
        <v/>
      </c>
      <c r="Z13" s="99" t="str">
        <f t="shared" si="3"/>
        <v/>
      </c>
      <c r="AA13" s="100" t="str">
        <f t="shared" si="4"/>
        <v/>
      </c>
      <c r="AB13" s="100" t="str">
        <f t="shared" si="5"/>
        <v/>
      </c>
      <c r="AC13" s="101" t="str">
        <f t="shared" si="6"/>
        <v/>
      </c>
      <c r="AD13" s="99">
        <f t="shared" si="7"/>
        <v>8.4484897445410947E-2</v>
      </c>
      <c r="AE13" s="100">
        <f t="shared" si="8"/>
        <v>0.80838422192701209</v>
      </c>
      <c r="AF13" s="100">
        <f t="shared" si="9"/>
        <v>0.10713088062757699</v>
      </c>
      <c r="AH13" s="107">
        <v>0.752649929797228</v>
      </c>
      <c r="AI13" s="3"/>
      <c r="AJ13" s="3"/>
      <c r="AK13" s="3"/>
      <c r="AL13" s="3"/>
      <c r="AM13" s="3"/>
      <c r="AN13" s="14"/>
      <c r="AO13" s="1"/>
      <c r="AP13" s="1"/>
      <c r="AQ13" s="1"/>
      <c r="AR13" s="6"/>
      <c r="AS13" s="4" t="s">
        <v>44</v>
      </c>
    </row>
    <row r="14" spans="1:45" ht="12.5">
      <c r="A14" s="4">
        <v>1961</v>
      </c>
      <c r="B14" s="1">
        <v>1.8624002257471226</v>
      </c>
      <c r="C14" s="1">
        <v>15.134762308792904</v>
      </c>
      <c r="D14" s="1">
        <v>2.1715733857547499</v>
      </c>
      <c r="E14" s="6">
        <v>19.168735920294775</v>
      </c>
      <c r="J14" s="45"/>
      <c r="K14" s="14"/>
      <c r="O14" s="5"/>
      <c r="T14" s="40">
        <v>9.8278257901408708</v>
      </c>
      <c r="U14" s="60">
        <v>47128</v>
      </c>
      <c r="V14" s="3">
        <v>7718.4264131726368</v>
      </c>
      <c r="W14" s="99" t="str">
        <f t="shared" si="0"/>
        <v/>
      </c>
      <c r="X14" s="100" t="str">
        <f t="shared" si="1"/>
        <v/>
      </c>
      <c r="Y14" s="100" t="str">
        <f t="shared" si="2"/>
        <v/>
      </c>
      <c r="Z14" s="99" t="str">
        <f t="shared" si="3"/>
        <v/>
      </c>
      <c r="AA14" s="100" t="str">
        <f t="shared" si="4"/>
        <v/>
      </c>
      <c r="AB14" s="100" t="str">
        <f t="shared" si="5"/>
        <v/>
      </c>
      <c r="AC14" s="101" t="str">
        <f t="shared" si="6"/>
        <v/>
      </c>
      <c r="AD14" s="99">
        <f t="shared" si="7"/>
        <v>9.7158218126179016E-2</v>
      </c>
      <c r="AE14" s="100">
        <f t="shared" si="8"/>
        <v>0.78955453148942767</v>
      </c>
      <c r="AF14" s="100">
        <f t="shared" si="9"/>
        <v>0.1132872503843934</v>
      </c>
      <c r="AH14" s="107">
        <v>0.752649929797228</v>
      </c>
      <c r="AI14" s="3"/>
      <c r="AJ14" s="3"/>
      <c r="AK14" s="3"/>
      <c r="AL14" s="3"/>
      <c r="AM14" s="3"/>
      <c r="AN14" s="14"/>
      <c r="AO14" s="1"/>
      <c r="AP14" s="1"/>
      <c r="AQ14" s="1"/>
      <c r="AR14" s="6"/>
      <c r="AS14" s="4" t="s">
        <v>44</v>
      </c>
    </row>
    <row r="15" spans="1:45" ht="12.5">
      <c r="A15" s="4">
        <v>1962</v>
      </c>
      <c r="B15" s="1">
        <v>1.3418543577954847</v>
      </c>
      <c r="C15" s="1">
        <v>14.531840325313002</v>
      </c>
      <c r="D15" s="1">
        <v>2.2634576255144272</v>
      </c>
      <c r="E15" s="6">
        <v>18.137152308622916</v>
      </c>
      <c r="J15" s="45"/>
      <c r="K15" s="14"/>
      <c r="O15" s="5"/>
      <c r="T15" s="40">
        <v>10.343516322476439</v>
      </c>
      <c r="U15" s="60">
        <v>48089</v>
      </c>
      <c r="V15" s="3">
        <v>8067.0631537357822</v>
      </c>
      <c r="W15" s="99" t="str">
        <f t="shared" si="0"/>
        <v/>
      </c>
      <c r="X15" s="100" t="str">
        <f t="shared" si="1"/>
        <v/>
      </c>
      <c r="Y15" s="100" t="str">
        <f t="shared" si="2"/>
        <v/>
      </c>
      <c r="Z15" s="99" t="str">
        <f t="shared" si="3"/>
        <v/>
      </c>
      <c r="AA15" s="100" t="str">
        <f t="shared" si="4"/>
        <v/>
      </c>
      <c r="AB15" s="100" t="str">
        <f t="shared" si="5"/>
        <v/>
      </c>
      <c r="AC15" s="101" t="str">
        <f t="shared" si="6"/>
        <v/>
      </c>
      <c r="AD15" s="99">
        <f t="shared" si="7"/>
        <v>7.3983739837566953E-2</v>
      </c>
      <c r="AE15" s="100">
        <f t="shared" si="8"/>
        <v>0.80121951219454413</v>
      </c>
      <c r="AF15" s="100">
        <f t="shared" si="9"/>
        <v>0.12479674796788884</v>
      </c>
      <c r="AH15" s="107">
        <v>0.752649929797228</v>
      </c>
      <c r="AI15" s="3"/>
      <c r="AJ15" s="3"/>
      <c r="AK15" s="3"/>
      <c r="AL15" s="3"/>
      <c r="AM15" s="3"/>
      <c r="AN15" s="14"/>
      <c r="AO15" s="1"/>
      <c r="AP15" s="1"/>
      <c r="AQ15" s="1"/>
      <c r="AR15" s="6"/>
      <c r="AS15" s="4" t="s">
        <v>44</v>
      </c>
    </row>
    <row r="16" spans="1:45" ht="12.5">
      <c r="A16" s="4">
        <v>1963</v>
      </c>
      <c r="B16" s="1">
        <v>1.8278996187525716</v>
      </c>
      <c r="C16" s="1">
        <v>14.016363878165928</v>
      </c>
      <c r="D16" s="1">
        <v>2.3829298673640347</v>
      </c>
      <c r="E16" s="6">
        <v>18.227193364282535</v>
      </c>
      <c r="J16" s="45"/>
      <c r="K16" s="14"/>
      <c r="O16" s="5"/>
      <c r="T16" s="40">
        <v>10.854453946667947</v>
      </c>
      <c r="U16" s="60">
        <v>48799</v>
      </c>
      <c r="V16" s="3">
        <v>8362.6713662165203</v>
      </c>
      <c r="W16" s="99" t="str">
        <f t="shared" si="0"/>
        <v/>
      </c>
      <c r="X16" s="100" t="str">
        <f t="shared" si="1"/>
        <v/>
      </c>
      <c r="Y16" s="100" t="str">
        <f t="shared" si="2"/>
        <v/>
      </c>
      <c r="Z16" s="99" t="str">
        <f t="shared" si="3"/>
        <v/>
      </c>
      <c r="AA16" s="100" t="str">
        <f t="shared" si="4"/>
        <v/>
      </c>
      <c r="AB16" s="100" t="str">
        <f t="shared" si="5"/>
        <v/>
      </c>
      <c r="AC16" s="101" t="str">
        <f t="shared" si="6"/>
        <v/>
      </c>
      <c r="AD16" s="99">
        <f t="shared" si="7"/>
        <v>0.1002842062527558</v>
      </c>
      <c r="AE16" s="100">
        <f t="shared" si="8"/>
        <v>0.76898091757955322</v>
      </c>
      <c r="AF16" s="100">
        <f t="shared" si="9"/>
        <v>0.13073487616769092</v>
      </c>
      <c r="AH16" s="107">
        <v>0.752649929797228</v>
      </c>
      <c r="AI16" s="3"/>
      <c r="AJ16" s="3"/>
      <c r="AK16" s="3"/>
      <c r="AL16" s="3"/>
      <c r="AM16" s="3"/>
      <c r="AN16" s="14"/>
      <c r="AO16" s="1"/>
      <c r="AP16" s="1"/>
      <c r="AQ16" s="1"/>
      <c r="AR16" s="6"/>
      <c r="AS16" s="4" t="s">
        <v>44</v>
      </c>
    </row>
    <row r="17" spans="1:45" ht="12.5">
      <c r="A17" s="4">
        <v>1964</v>
      </c>
      <c r="B17" s="1">
        <v>2.0505781199039883</v>
      </c>
      <c r="C17" s="1">
        <v>13.306468886728352</v>
      </c>
      <c r="D17" s="1">
        <v>2.444348555974952</v>
      </c>
      <c r="E17" s="6">
        <v>17.801395562607293</v>
      </c>
      <c r="J17" s="45"/>
      <c r="K17" s="14"/>
      <c r="O17" s="5"/>
      <c r="T17" s="40">
        <v>11.204980921400225</v>
      </c>
      <c r="U17" s="60">
        <v>49357</v>
      </c>
      <c r="V17" s="3">
        <v>8819.3366695706791</v>
      </c>
      <c r="W17" s="99" t="str">
        <f t="shared" si="0"/>
        <v/>
      </c>
      <c r="X17" s="100" t="str">
        <f t="shared" si="1"/>
        <v/>
      </c>
      <c r="Y17" s="100" t="str">
        <f t="shared" si="2"/>
        <v/>
      </c>
      <c r="Z17" s="99" t="str">
        <f t="shared" si="3"/>
        <v/>
      </c>
      <c r="AA17" s="100" t="str">
        <f t="shared" si="4"/>
        <v/>
      </c>
      <c r="AB17" s="100" t="str">
        <f t="shared" si="5"/>
        <v/>
      </c>
      <c r="AC17" s="101" t="str">
        <f t="shared" si="6"/>
        <v/>
      </c>
      <c r="AD17" s="99">
        <f t="shared" si="7"/>
        <v>0.11519198664464984</v>
      </c>
      <c r="AE17" s="100">
        <f t="shared" si="8"/>
        <v>0.74749582637662659</v>
      </c>
      <c r="AF17" s="100">
        <f t="shared" si="9"/>
        <v>0.13731218697872352</v>
      </c>
      <c r="AH17" s="107">
        <v>0.752649929797228</v>
      </c>
      <c r="AI17" s="3"/>
      <c r="AJ17" s="3"/>
      <c r="AK17" s="3"/>
      <c r="AL17" s="3"/>
      <c r="AM17" s="3"/>
      <c r="AN17" s="14"/>
      <c r="AO17" s="1"/>
      <c r="AP17" s="1"/>
      <c r="AQ17" s="1"/>
      <c r="AR17" s="6"/>
      <c r="AS17" s="4" t="s">
        <v>44</v>
      </c>
    </row>
    <row r="18" spans="1:45" ht="12.5">
      <c r="A18" s="4">
        <v>1965</v>
      </c>
      <c r="B18" s="1">
        <v>1.96034022886949</v>
      </c>
      <c r="C18" s="1">
        <v>12.962097558911848</v>
      </c>
      <c r="D18" s="1">
        <v>2.4970113181442426</v>
      </c>
      <c r="E18" s="6">
        <v>17.419449105925583</v>
      </c>
      <c r="J18" s="45"/>
      <c r="K18" s="14"/>
      <c r="O18" s="5"/>
      <c r="T18" s="40">
        <v>11.509167041879929</v>
      </c>
      <c r="U18" s="60">
        <v>49802</v>
      </c>
      <c r="V18" s="3">
        <v>9165.4150435725478</v>
      </c>
      <c r="W18" s="99" t="str">
        <f t="shared" si="0"/>
        <v/>
      </c>
      <c r="X18" s="100" t="str">
        <f t="shared" si="1"/>
        <v/>
      </c>
      <c r="Y18" s="100" t="str">
        <f t="shared" si="2"/>
        <v/>
      </c>
      <c r="Z18" s="99" t="str">
        <f t="shared" si="3"/>
        <v/>
      </c>
      <c r="AA18" s="100" t="str">
        <f t="shared" si="4"/>
        <v/>
      </c>
      <c r="AB18" s="100" t="str">
        <f t="shared" si="5"/>
        <v/>
      </c>
      <c r="AC18" s="101" t="str">
        <f t="shared" si="6"/>
        <v/>
      </c>
      <c r="AD18" s="99">
        <f t="shared" si="7"/>
        <v>0.1125374411641204</v>
      </c>
      <c r="AE18" s="100">
        <f t="shared" si="8"/>
        <v>0.74411638853162843</v>
      </c>
      <c r="AF18" s="100">
        <f t="shared" si="9"/>
        <v>0.14334617030425106</v>
      </c>
      <c r="AH18" s="107">
        <v>0.752649929797228</v>
      </c>
      <c r="AI18" s="3"/>
      <c r="AJ18" s="3"/>
      <c r="AK18" s="3"/>
      <c r="AL18" s="3"/>
      <c r="AM18" s="3"/>
      <c r="AN18" s="14"/>
      <c r="AO18" s="1"/>
      <c r="AP18" s="1"/>
      <c r="AQ18" s="1"/>
      <c r="AR18" s="6"/>
      <c r="AS18" s="4" t="s">
        <v>44</v>
      </c>
    </row>
    <row r="19" spans="1:45" ht="12.5">
      <c r="A19" s="4">
        <v>1966</v>
      </c>
      <c r="B19" s="1">
        <v>2.0238887029196655</v>
      </c>
      <c r="C19" s="1">
        <v>12.867749945092704</v>
      </c>
      <c r="D19" s="1">
        <v>2.5242597106550959</v>
      </c>
      <c r="E19" s="6">
        <v>17.415898358667466</v>
      </c>
      <c r="J19" s="45"/>
      <c r="K19" s="14"/>
      <c r="O19" s="5"/>
      <c r="T19" s="40">
        <v>11.805035573104679</v>
      </c>
      <c r="U19" s="60">
        <v>50254</v>
      </c>
      <c r="V19" s="3">
        <v>9544.1357901858555</v>
      </c>
      <c r="W19" s="99" t="str">
        <f t="shared" si="0"/>
        <v/>
      </c>
      <c r="X19" s="100" t="str">
        <f t="shared" si="1"/>
        <v/>
      </c>
      <c r="Y19" s="100" t="str">
        <f t="shared" si="2"/>
        <v/>
      </c>
      <c r="Z19" s="99" t="str">
        <f t="shared" si="3"/>
        <v/>
      </c>
      <c r="AA19" s="100" t="str">
        <f t="shared" si="4"/>
        <v/>
      </c>
      <c r="AB19" s="100" t="str">
        <f t="shared" si="5"/>
        <v/>
      </c>
      <c r="AC19" s="101" t="str">
        <f t="shared" si="6"/>
        <v/>
      </c>
      <c r="AD19" s="99">
        <f t="shared" si="7"/>
        <v>0.11620926243591825</v>
      </c>
      <c r="AE19" s="100">
        <f t="shared" si="8"/>
        <v>0.73885077186895387</v>
      </c>
      <c r="AF19" s="100">
        <f t="shared" si="9"/>
        <v>0.14493996569512785</v>
      </c>
      <c r="AH19" s="107">
        <v>0.752649929797228</v>
      </c>
      <c r="AI19" s="3"/>
      <c r="AJ19" s="3"/>
      <c r="AK19" s="3"/>
      <c r="AL19" s="3"/>
      <c r="AM19" s="3"/>
      <c r="AN19" s="14"/>
      <c r="AO19" s="1"/>
      <c r="AP19" s="1"/>
      <c r="AQ19" s="1"/>
      <c r="AR19" s="6"/>
      <c r="AS19" s="4" t="s">
        <v>44</v>
      </c>
    </row>
    <row r="20" spans="1:45" ht="12.5">
      <c r="A20" s="4">
        <v>1967</v>
      </c>
      <c r="B20" s="1">
        <v>2.0430224849784571</v>
      </c>
      <c r="C20" s="1">
        <v>12.699667241751063</v>
      </c>
      <c r="D20" s="1">
        <v>2.5070056134376104</v>
      </c>
      <c r="E20" s="6">
        <v>17.249695340167129</v>
      </c>
      <c r="J20" s="45"/>
      <c r="K20" s="14"/>
      <c r="O20" s="5"/>
      <c r="T20" s="40">
        <v>12.137739142389078</v>
      </c>
      <c r="U20" s="60">
        <v>50650</v>
      </c>
      <c r="V20" s="3">
        <v>9907.1865745310952</v>
      </c>
      <c r="W20" s="99" t="str">
        <f t="shared" si="0"/>
        <v/>
      </c>
      <c r="X20" s="100" t="str">
        <f t="shared" si="1"/>
        <v/>
      </c>
      <c r="Y20" s="100" t="str">
        <f t="shared" si="2"/>
        <v/>
      </c>
      <c r="Z20" s="99" t="str">
        <f t="shared" si="3"/>
        <v/>
      </c>
      <c r="AA20" s="100" t="str">
        <f t="shared" si="4"/>
        <v/>
      </c>
      <c r="AB20" s="100" t="str">
        <f t="shared" si="5"/>
        <v/>
      </c>
      <c r="AC20" s="101" t="str">
        <f t="shared" si="6"/>
        <v/>
      </c>
      <c r="AD20" s="99">
        <f t="shared" si="7"/>
        <v>0.11843817787443095</v>
      </c>
      <c r="AE20" s="100">
        <f t="shared" si="8"/>
        <v>0.73622559652859465</v>
      </c>
      <c r="AF20" s="100">
        <f t="shared" si="9"/>
        <v>0.14533622559697454</v>
      </c>
      <c r="AH20" s="107">
        <v>0.752649929797228</v>
      </c>
      <c r="AI20" s="3"/>
      <c r="AJ20" s="3"/>
      <c r="AK20" s="3"/>
      <c r="AL20" s="3"/>
      <c r="AM20" s="3"/>
      <c r="AN20" s="14"/>
      <c r="AO20" s="1"/>
      <c r="AP20" s="1"/>
      <c r="AQ20" s="1"/>
      <c r="AR20" s="6"/>
      <c r="AS20" s="4" t="s">
        <v>44</v>
      </c>
    </row>
    <row r="21" spans="1:45" ht="12.5">
      <c r="A21" s="4">
        <v>1968</v>
      </c>
      <c r="B21" s="1">
        <v>2.0020429212681066</v>
      </c>
      <c r="C21" s="1">
        <v>12.702100032277148</v>
      </c>
      <c r="D21" s="1">
        <v>2.1520086831630008</v>
      </c>
      <c r="E21" s="6">
        <v>16.856151636708255</v>
      </c>
      <c r="J21" s="45"/>
      <c r="K21" s="14"/>
      <c r="O21" s="5"/>
      <c r="T21" s="40">
        <v>12.69026471274849</v>
      </c>
      <c r="U21" s="60">
        <v>51034</v>
      </c>
      <c r="V21" s="3">
        <v>10267.018066387114</v>
      </c>
      <c r="W21" s="99" t="str">
        <f t="shared" si="0"/>
        <v/>
      </c>
      <c r="X21" s="100" t="str">
        <f t="shared" si="1"/>
        <v/>
      </c>
      <c r="Y21" s="100" t="str">
        <f t="shared" si="2"/>
        <v/>
      </c>
      <c r="Z21" s="99" t="str">
        <f t="shared" si="3"/>
        <v/>
      </c>
      <c r="AA21" s="100" t="str">
        <f t="shared" si="4"/>
        <v/>
      </c>
      <c r="AB21" s="100" t="str">
        <f t="shared" si="5"/>
        <v/>
      </c>
      <c r="AC21" s="101" t="str">
        <f t="shared" si="6"/>
        <v/>
      </c>
      <c r="AD21" s="99">
        <f t="shared" si="7"/>
        <v>0.11877224199313589</v>
      </c>
      <c r="AE21" s="100">
        <f t="shared" si="8"/>
        <v>0.7535587188605567</v>
      </c>
      <c r="AF21" s="100">
        <f t="shared" si="9"/>
        <v>0.12766903914630745</v>
      </c>
      <c r="AH21" s="107">
        <v>0.752649929797228</v>
      </c>
      <c r="AI21" s="3"/>
      <c r="AJ21" s="3"/>
      <c r="AK21" s="3"/>
      <c r="AL21" s="3"/>
      <c r="AM21" s="3"/>
      <c r="AN21" s="14"/>
      <c r="AO21" s="1"/>
      <c r="AP21" s="1"/>
      <c r="AQ21" s="1"/>
      <c r="AR21" s="6"/>
      <c r="AS21" s="4" t="s">
        <v>44</v>
      </c>
    </row>
    <row r="22" spans="1:45" ht="12.5">
      <c r="A22" s="4">
        <v>1969</v>
      </c>
      <c r="B22" s="1">
        <v>2.0357414389730497</v>
      </c>
      <c r="C22" s="1">
        <v>12.379711776448419</v>
      </c>
      <c r="D22" s="1">
        <v>2.2235404647107946</v>
      </c>
      <c r="E22" s="6">
        <v>16.638993680132263</v>
      </c>
      <c r="J22" s="45"/>
      <c r="K22" s="14"/>
      <c r="O22" s="5"/>
      <c r="T22" s="40">
        <v>13.456671148994124</v>
      </c>
      <c r="U22" s="60">
        <v>51470</v>
      </c>
      <c r="V22" s="3">
        <v>10885.564406450359</v>
      </c>
      <c r="W22" s="99" t="str">
        <f t="shared" si="0"/>
        <v/>
      </c>
      <c r="X22" s="100" t="str">
        <f t="shared" si="1"/>
        <v/>
      </c>
      <c r="Y22" s="100" t="str">
        <f t="shared" si="2"/>
        <v/>
      </c>
      <c r="Z22" s="99" t="str">
        <f t="shared" si="3"/>
        <v/>
      </c>
      <c r="AA22" s="100" t="str">
        <f t="shared" si="4"/>
        <v/>
      </c>
      <c r="AB22" s="100" t="str">
        <f t="shared" si="5"/>
        <v/>
      </c>
      <c r="AC22" s="101" t="str">
        <f t="shared" si="6"/>
        <v/>
      </c>
      <c r="AD22" s="99">
        <f t="shared" si="7"/>
        <v>0.12234762979709646</v>
      </c>
      <c r="AE22" s="100">
        <f t="shared" si="8"/>
        <v>0.7440180586900742</v>
      </c>
      <c r="AF22" s="100">
        <f t="shared" si="9"/>
        <v>0.1336343115128294</v>
      </c>
      <c r="AH22" s="107">
        <v>0.79185039568142401</v>
      </c>
      <c r="AI22" s="3"/>
      <c r="AJ22" s="3"/>
      <c r="AK22" s="3"/>
      <c r="AL22" s="3"/>
      <c r="AM22" s="3"/>
      <c r="AN22" s="14"/>
      <c r="AO22" s="1"/>
      <c r="AP22" s="1"/>
      <c r="AQ22" s="1"/>
      <c r="AR22" s="6"/>
      <c r="AS22" s="4" t="s">
        <v>44</v>
      </c>
    </row>
    <row r="23" spans="1:45" ht="12.5">
      <c r="A23" s="4">
        <v>1970</v>
      </c>
      <c r="B23" s="1">
        <v>2.0692686605217343</v>
      </c>
      <c r="C23" s="1">
        <v>12.009282844301021</v>
      </c>
      <c r="D23" s="1">
        <v>2.302531673164669</v>
      </c>
      <c r="E23" s="6">
        <v>16.381083177987424</v>
      </c>
      <c r="J23" s="45">
        <v>8157.9221079394429</v>
      </c>
      <c r="K23" s="14"/>
      <c r="O23" s="5"/>
      <c r="T23" s="40">
        <v>14.243277444908284</v>
      </c>
      <c r="U23" s="60">
        <v>51918</v>
      </c>
      <c r="V23" s="3">
        <v>11410.088986478679</v>
      </c>
      <c r="W23" s="99" t="str">
        <f t="shared" si="0"/>
        <v/>
      </c>
      <c r="X23" s="100" t="str">
        <f t="shared" si="1"/>
        <v/>
      </c>
      <c r="Y23" s="100" t="str">
        <f t="shared" si="2"/>
        <v/>
      </c>
      <c r="Z23" s="99">
        <f t="shared" si="3"/>
        <v>0</v>
      </c>
      <c r="AA23" s="100">
        <f t="shared" si="4"/>
        <v>0</v>
      </c>
      <c r="AB23" s="100">
        <f t="shared" si="5"/>
        <v>0</v>
      </c>
      <c r="AC23" s="101">
        <f t="shared" si="6"/>
        <v>0</v>
      </c>
      <c r="AD23" s="99">
        <f t="shared" si="7"/>
        <v>0.12632062471316771</v>
      </c>
      <c r="AE23" s="100">
        <f t="shared" si="8"/>
        <v>0.73311897106040325</v>
      </c>
      <c r="AF23" s="100">
        <f t="shared" si="9"/>
        <v>0.14056040422642904</v>
      </c>
      <c r="AH23" s="107">
        <v>0.84673083753965595</v>
      </c>
      <c r="AI23" s="3"/>
      <c r="AJ23" s="3"/>
      <c r="AK23" s="3"/>
      <c r="AL23" s="3"/>
      <c r="AM23" s="3">
        <f t="shared" si="11"/>
        <v>9634.6108423828045</v>
      </c>
      <c r="AN23" s="14"/>
      <c r="AO23" s="1"/>
      <c r="AP23" s="1"/>
      <c r="AQ23" s="1"/>
      <c r="AR23" s="6"/>
      <c r="AS23" s="4" t="s">
        <v>44</v>
      </c>
    </row>
    <row r="24" spans="1:45" ht="12.5">
      <c r="A24" s="4">
        <v>1971</v>
      </c>
      <c r="B24" s="1">
        <v>2.0972765817335688</v>
      </c>
      <c r="C24" s="1">
        <v>11.897140897064446</v>
      </c>
      <c r="D24" s="1">
        <v>2.1802623457611783</v>
      </c>
      <c r="E24" s="6">
        <v>16.174679824559195</v>
      </c>
      <c r="F24" s="2">
        <f>B24*L24</f>
        <v>40.687165685631228</v>
      </c>
      <c r="G24" s="2">
        <f>C24*M24</f>
        <v>192.73368253244402</v>
      </c>
      <c r="H24" s="2">
        <f>D24*N24</f>
        <v>235.29936301041252</v>
      </c>
      <c r="I24" s="2">
        <f>SUM(F24:H24)</f>
        <v>468.72021122848776</v>
      </c>
      <c r="J24" s="45">
        <v>8529.9626182483971</v>
      </c>
      <c r="K24" s="14">
        <f t="shared" ref="K24:K67" si="12">J24-I24</f>
        <v>8061.2424070199095</v>
      </c>
      <c r="L24" s="3">
        <v>19.399999999999999</v>
      </c>
      <c r="M24" s="3">
        <v>16.2</v>
      </c>
      <c r="N24" s="3">
        <v>107.92250000000081</v>
      </c>
      <c r="O24" s="14">
        <v>28.978639225785212</v>
      </c>
      <c r="P24" s="2">
        <v>10.657862048499753</v>
      </c>
      <c r="Q24" s="2">
        <v>17.71701916431206</v>
      </c>
      <c r="R24" s="2">
        <v>38.356196044244328</v>
      </c>
      <c r="S24" s="2"/>
      <c r="T24" s="40">
        <v>15.012060335267531</v>
      </c>
      <c r="U24" s="60">
        <v>52432</v>
      </c>
      <c r="V24" s="3">
        <v>11844.961092462618</v>
      </c>
      <c r="W24" s="99">
        <f t="shared" si="0"/>
        <v>8.6804803187369689E-2</v>
      </c>
      <c r="X24" s="100">
        <f t="shared" si="1"/>
        <v>0.411191320355699</v>
      </c>
      <c r="Y24" s="100">
        <f t="shared" si="2"/>
        <v>0.50200387645693134</v>
      </c>
      <c r="Z24" s="99">
        <f t="shared" si="3"/>
        <v>4.7699113708409447E-3</v>
      </c>
      <c r="AA24" s="100">
        <f t="shared" si="4"/>
        <v>2.2594903536871692E-2</v>
      </c>
      <c r="AB24" s="100">
        <f t="shared" si="5"/>
        <v>2.758504035023902E-2</v>
      </c>
      <c r="AC24" s="101">
        <f t="shared" si="6"/>
        <v>5.4949855257951659E-2</v>
      </c>
      <c r="AD24" s="99">
        <f t="shared" si="7"/>
        <v>0.12966417910474623</v>
      </c>
      <c r="AE24" s="100">
        <f t="shared" si="8"/>
        <v>0.73554104477543658</v>
      </c>
      <c r="AF24" s="100">
        <f t="shared" si="9"/>
        <v>0.13479477611981705</v>
      </c>
      <c r="AH24" s="107">
        <v>0.84465914686481003</v>
      </c>
      <c r="AI24" s="3">
        <f t="shared" si="11"/>
        <v>48.169922550005033</v>
      </c>
      <c r="AJ24" s="3">
        <f t="shared" si="11"/>
        <v>228.1792404046405</v>
      </c>
      <c r="AK24" s="3">
        <f t="shared" si="11"/>
        <v>278.57315448934906</v>
      </c>
      <c r="AL24" s="3">
        <f t="shared" si="11"/>
        <v>554.92231744399464</v>
      </c>
      <c r="AM24" s="3">
        <f t="shared" si="11"/>
        <v>10098.70389719895</v>
      </c>
      <c r="AN24" s="14">
        <f t="shared" si="11"/>
        <v>9543.7815797549556</v>
      </c>
      <c r="AO24" s="1">
        <f t="shared" si="11"/>
        <v>22.967844570213387</v>
      </c>
      <c r="AP24" s="1">
        <f t="shared" si="11"/>
        <v>19.179334125642107</v>
      </c>
      <c r="AQ24" s="1">
        <f t="shared" si="11"/>
        <v>127.77047451695222</v>
      </c>
      <c r="AR24" s="6">
        <f t="shared" si="11"/>
        <v>34.308086680109461</v>
      </c>
      <c r="AS24" s="4" t="s">
        <v>44</v>
      </c>
    </row>
    <row r="25" spans="1:45" ht="12.5">
      <c r="A25" s="4">
        <v>1972</v>
      </c>
      <c r="B25" s="1">
        <v>2.0182968028224475</v>
      </c>
      <c r="C25" s="1">
        <v>11.777177598456703</v>
      </c>
      <c r="D25" s="1">
        <v>2.2299533963790914</v>
      </c>
      <c r="E25" s="6">
        <v>16.025427797658242</v>
      </c>
      <c r="F25" s="2">
        <f t="shared" ref="F25:F48" si="13">B25*L25</f>
        <v>40.365936056448952</v>
      </c>
      <c r="G25" s="2">
        <f t="shared" ref="G25:G39" si="14">C25*M25</f>
        <v>192.67462551075164</v>
      </c>
      <c r="H25" s="2">
        <f t="shared" ref="H25:H39" si="15">D25*N25</f>
        <v>251.47184450967112</v>
      </c>
      <c r="I25" s="2">
        <f t="shared" ref="I25:I48" si="16">SUM(F25:H25)</f>
        <v>484.51240607687168</v>
      </c>
      <c r="J25" s="45">
        <v>8882.6331909101209</v>
      </c>
      <c r="K25" s="14">
        <f t="shared" si="12"/>
        <v>8398.1207848332488</v>
      </c>
      <c r="L25" s="3">
        <v>20</v>
      </c>
      <c r="M25" s="3">
        <v>16.36</v>
      </c>
      <c r="N25" s="3">
        <v>112.77000000000044</v>
      </c>
      <c r="O25" s="14">
        <v>30.233976415136471</v>
      </c>
      <c r="P25" s="2">
        <v>10.987486647937889</v>
      </c>
      <c r="Q25" s="2">
        <v>17.8920020696386</v>
      </c>
      <c r="R25" s="2">
        <v>40.079021778678374</v>
      </c>
      <c r="S25" s="2"/>
      <c r="T25" s="40">
        <v>15.922242242533633</v>
      </c>
      <c r="U25" s="60">
        <v>52894</v>
      </c>
      <c r="V25" s="3">
        <v>12263.545959844218</v>
      </c>
      <c r="W25" s="99">
        <f t="shared" si="0"/>
        <v>8.3312492209011837E-2</v>
      </c>
      <c r="X25" s="100">
        <f t="shared" si="1"/>
        <v>0.39766706299813981</v>
      </c>
      <c r="Y25" s="100">
        <f t="shared" si="2"/>
        <v>0.51902044479284837</v>
      </c>
      <c r="Z25" s="99">
        <f t="shared" si="3"/>
        <v>4.5443659767192331E-3</v>
      </c>
      <c r="AA25" s="100">
        <f t="shared" si="4"/>
        <v>2.1691160871972252E-2</v>
      </c>
      <c r="AB25" s="100">
        <f t="shared" si="5"/>
        <v>2.831050647988146E-2</v>
      </c>
      <c r="AC25" s="101">
        <f t="shared" si="6"/>
        <v>5.454603332857294E-2</v>
      </c>
      <c r="AD25" s="99">
        <f t="shared" si="7"/>
        <v>0.12594339622667525</v>
      </c>
      <c r="AE25" s="100">
        <f t="shared" si="8"/>
        <v>0.73490566037667171</v>
      </c>
      <c r="AF25" s="100">
        <f t="shared" si="9"/>
        <v>0.13915094339665299</v>
      </c>
      <c r="AH25" s="107">
        <v>0.76903595814969605</v>
      </c>
      <c r="AI25" s="3">
        <f t="shared" si="11"/>
        <v>52.489009946387391</v>
      </c>
      <c r="AJ25" s="3">
        <f t="shared" si="11"/>
        <v>250.54046364012373</v>
      </c>
      <c r="AK25" s="3">
        <f t="shared" si="11"/>
        <v>326.9962110935794</v>
      </c>
      <c r="AL25" s="3">
        <f t="shared" si="11"/>
        <v>630.02568468009054</v>
      </c>
      <c r="AM25" s="3">
        <f t="shared" si="11"/>
        <v>11550.348324780256</v>
      </c>
      <c r="AN25" s="14">
        <f t="shared" si="11"/>
        <v>10920.322640100165</v>
      </c>
      <c r="AO25" s="1">
        <f t="shared" si="11"/>
        <v>26.006586282545342</v>
      </c>
      <c r="AP25" s="1">
        <f t="shared" si="11"/>
        <v>21.27338757912209</v>
      </c>
      <c r="AQ25" s="1">
        <f t="shared" si="11"/>
        <v>146.63813675413249</v>
      </c>
      <c r="AR25" s="6">
        <f t="shared" si="11"/>
        <v>39.314125815234377</v>
      </c>
      <c r="AS25" s="4" t="s">
        <v>44</v>
      </c>
    </row>
    <row r="26" spans="1:45" ht="12.5">
      <c r="A26" s="4">
        <v>1973</v>
      </c>
      <c r="B26" s="1">
        <v>2.2264916847780323</v>
      </c>
      <c r="C26" s="1">
        <v>11.617136885847806</v>
      </c>
      <c r="D26" s="1">
        <v>2.3628075022157846</v>
      </c>
      <c r="E26" s="6">
        <v>16.206436072841623</v>
      </c>
      <c r="F26" s="2">
        <f t="shared" si="13"/>
        <v>46.311027043383071</v>
      </c>
      <c r="G26" s="2">
        <f t="shared" si="14"/>
        <v>231.41336676608833</v>
      </c>
      <c r="H26" s="2">
        <f t="shared" si="15"/>
        <v>277.90751139186517</v>
      </c>
      <c r="I26" s="2">
        <f t="shared" si="16"/>
        <v>555.63190520133662</v>
      </c>
      <c r="J26" s="45">
        <v>9298.9143682148006</v>
      </c>
      <c r="K26" s="14">
        <f t="shared" si="12"/>
        <v>8743.2824630134637</v>
      </c>
      <c r="L26" s="3">
        <v>20.8</v>
      </c>
      <c r="M26" s="3">
        <v>19.920000000000002</v>
      </c>
      <c r="N26" s="3">
        <v>117.61750000000006</v>
      </c>
      <c r="O26" s="14">
        <v>34.284644859856137</v>
      </c>
      <c r="P26" s="2">
        <v>11.426986113855405</v>
      </c>
      <c r="Q26" s="2">
        <v>21.785371713154092</v>
      </c>
      <c r="R26" s="2">
        <v>41.801847513112428</v>
      </c>
      <c r="S26" s="2"/>
      <c r="T26" s="40">
        <v>17.097398778213311</v>
      </c>
      <c r="U26" s="60">
        <v>53333</v>
      </c>
      <c r="V26" s="3">
        <v>12824.423902649391</v>
      </c>
      <c r="W26" s="99">
        <f t="shared" si="0"/>
        <v>8.3348394161422368E-2</v>
      </c>
      <c r="X26" s="100">
        <f t="shared" si="1"/>
        <v>0.41648682266047032</v>
      </c>
      <c r="Y26" s="100">
        <f t="shared" si="2"/>
        <v>0.5001647831781072</v>
      </c>
      <c r="Z26" s="99">
        <f t="shared" si="3"/>
        <v>4.980261696105266E-3</v>
      </c>
      <c r="AA26" s="100">
        <f t="shared" si="4"/>
        <v>2.4886062781381963E-2</v>
      </c>
      <c r="AB26" s="100">
        <f t="shared" si="5"/>
        <v>2.988601683889016E-2</v>
      </c>
      <c r="AC26" s="101">
        <f t="shared" si="6"/>
        <v>5.9752341316377397E-2</v>
      </c>
      <c r="AD26" s="99">
        <f t="shared" si="7"/>
        <v>0.13738317757036889</v>
      </c>
      <c r="AE26" s="100">
        <f t="shared" si="8"/>
        <v>0.71682242990582856</v>
      </c>
      <c r="AF26" s="100">
        <f t="shared" si="9"/>
        <v>0.14579439252380255</v>
      </c>
      <c r="AH26" s="107">
        <v>0.67882190448459301</v>
      </c>
      <c r="AI26" s="3">
        <f t="shared" si="11"/>
        <v>68.222646820074999</v>
      </c>
      <c r="AJ26" s="3">
        <f t="shared" si="11"/>
        <v>340.90438926214796</v>
      </c>
      <c r="AK26" s="3">
        <f t="shared" si="11"/>
        <v>409.39679399837746</v>
      </c>
      <c r="AL26" s="3">
        <f t="shared" si="11"/>
        <v>818.52383008060053</v>
      </c>
      <c r="AM26" s="3">
        <f t="shared" si="11"/>
        <v>13698.606816872178</v>
      </c>
      <c r="AN26" s="14">
        <f t="shared" si="11"/>
        <v>12880.082986791578</v>
      </c>
      <c r="AO26" s="1">
        <f t="shared" si="11"/>
        <v>30.641321180984505</v>
      </c>
      <c r="AP26" s="1">
        <f t="shared" si="11"/>
        <v>29.344957592558238</v>
      </c>
      <c r="AQ26" s="1">
        <f t="shared" si="11"/>
        <v>173.26709586559841</v>
      </c>
      <c r="AR26" s="6">
        <f t="shared" si="11"/>
        <v>50.50609686186737</v>
      </c>
      <c r="AS26" s="4" t="s">
        <v>44</v>
      </c>
    </row>
    <row r="27" spans="1:45" ht="12.5">
      <c r="A27" s="4">
        <v>1974</v>
      </c>
      <c r="B27" s="1">
        <v>2.2093006830524611</v>
      </c>
      <c r="C27" s="1">
        <v>11.45647673785623</v>
      </c>
      <c r="D27" s="1">
        <v>2.3915110486674269</v>
      </c>
      <c r="E27" s="6">
        <v>16.057288469576118</v>
      </c>
      <c r="F27" s="2">
        <f t="shared" si="13"/>
        <v>50.813915710206608</v>
      </c>
      <c r="G27" s="2">
        <f t="shared" si="14"/>
        <v>242.87730684255206</v>
      </c>
      <c r="H27" s="2">
        <f t="shared" si="15"/>
        <v>292.87640057505843</v>
      </c>
      <c r="I27" s="2">
        <f t="shared" si="16"/>
        <v>586.56762312781711</v>
      </c>
      <c r="J27" s="45">
        <v>9491.3577947476242</v>
      </c>
      <c r="K27" s="14">
        <f t="shared" si="12"/>
        <v>8904.7901716198066</v>
      </c>
      <c r="L27" s="3">
        <v>23</v>
      </c>
      <c r="M27" s="3">
        <v>21.2</v>
      </c>
      <c r="N27" s="3">
        <v>122.46500000000083</v>
      </c>
      <c r="O27" s="14">
        <v>36.529680851109561</v>
      </c>
      <c r="P27" s="2">
        <v>12.635609645128573</v>
      </c>
      <c r="Q27" s="2">
        <v>23.185234955766401</v>
      </c>
      <c r="R27" s="2">
        <v>43.524673247546886</v>
      </c>
      <c r="S27" s="2"/>
      <c r="T27" s="40">
        <v>19.43107667103898</v>
      </c>
      <c r="U27" s="60">
        <v>53690</v>
      </c>
      <c r="V27" s="3">
        <v>13112.534922704413</v>
      </c>
      <c r="W27" s="99">
        <f t="shared" si="0"/>
        <v>8.6629254167228234E-2</v>
      </c>
      <c r="X27" s="100">
        <f t="shared" si="1"/>
        <v>0.41406531364181248</v>
      </c>
      <c r="Y27" s="100">
        <f t="shared" si="2"/>
        <v>0.49930543219095924</v>
      </c>
      <c r="Z27" s="99">
        <f t="shared" si="3"/>
        <v>5.3537035278900004E-3</v>
      </c>
      <c r="AA27" s="100">
        <f t="shared" si="4"/>
        <v>2.5589311044301451E-2</v>
      </c>
      <c r="AB27" s="100">
        <f t="shared" si="5"/>
        <v>3.0857165740515214E-2</v>
      </c>
      <c r="AC27" s="101">
        <f t="shared" si="6"/>
        <v>6.1800180312706669E-2</v>
      </c>
      <c r="AD27" s="99">
        <f t="shared" si="7"/>
        <v>0.13758865248254348</v>
      </c>
      <c r="AE27" s="100">
        <f t="shared" si="8"/>
        <v>0.71347517730424503</v>
      </c>
      <c r="AF27" s="100">
        <f t="shared" si="9"/>
        <v>0.14893617021321148</v>
      </c>
      <c r="AH27" s="107">
        <v>0.73322153738735896</v>
      </c>
      <c r="AI27" s="3">
        <f t="shared" si="11"/>
        <v>69.302268303886109</v>
      </c>
      <c r="AJ27" s="3">
        <f t="shared" si="11"/>
        <v>331.24682576562208</v>
      </c>
      <c r="AK27" s="3">
        <f t="shared" si="11"/>
        <v>399.43780377571289</v>
      </c>
      <c r="AL27" s="3">
        <f t="shared" si="11"/>
        <v>799.98689784522116</v>
      </c>
      <c r="AM27" s="3">
        <f t="shared" si="11"/>
        <v>12944.734041184289</v>
      </c>
      <c r="AN27" s="14">
        <f t="shared" si="11"/>
        <v>12144.747143339067</v>
      </c>
      <c r="AO27" s="1">
        <f t="shared" si="11"/>
        <v>31.368418448201094</v>
      </c>
      <c r="AP27" s="1">
        <f t="shared" si="11"/>
        <v>28.91349874355927</v>
      </c>
      <c r="AQ27" s="1">
        <f t="shared" si="11"/>
        <v>167.0231897938684</v>
      </c>
      <c r="AR27" s="6">
        <f t="shared" si="11"/>
        <v>49.820796292036668</v>
      </c>
      <c r="AS27" s="4" t="s">
        <v>44</v>
      </c>
    </row>
    <row r="28" spans="1:45" ht="12.5">
      <c r="A28" s="4">
        <v>1975</v>
      </c>
      <c r="B28" s="1">
        <v>2.2477409006271665</v>
      </c>
      <c r="C28" s="1">
        <v>11.421571559423779</v>
      </c>
      <c r="D28" s="1">
        <v>2.4229884962717074</v>
      </c>
      <c r="E28" s="6">
        <v>16.092300956322649</v>
      </c>
      <c r="F28" s="2">
        <f t="shared" si="13"/>
        <v>60.239456136808066</v>
      </c>
      <c r="G28" s="2">
        <f t="shared" si="14"/>
        <v>245.79221995879971</v>
      </c>
      <c r="H28" s="2">
        <f t="shared" si="15"/>
        <v>308.47672293159286</v>
      </c>
      <c r="I28" s="2">
        <f t="shared" si="16"/>
        <v>614.50839902720065</v>
      </c>
      <c r="J28" s="45">
        <v>9624.2053563154495</v>
      </c>
      <c r="K28" s="14">
        <f t="shared" si="12"/>
        <v>9009.6969572882481</v>
      </c>
      <c r="L28" s="3">
        <v>26.8</v>
      </c>
      <c r="M28" s="3">
        <v>21.52</v>
      </c>
      <c r="N28" s="3">
        <v>127.31250000000045</v>
      </c>
      <c r="O28" s="14">
        <v>38.186484375048984</v>
      </c>
      <c r="P28" s="2">
        <v>14.723232108236774</v>
      </c>
      <c r="Q28" s="2">
        <v>23.535200766419479</v>
      </c>
      <c r="R28" s="2">
        <v>45.247498981980925</v>
      </c>
      <c r="S28" s="2"/>
      <c r="T28" s="40">
        <v>21.701778531197096</v>
      </c>
      <c r="U28" s="60">
        <v>53955</v>
      </c>
      <c r="V28" s="3">
        <v>12957.205078305997</v>
      </c>
      <c r="W28" s="99">
        <f t="shared" si="0"/>
        <v>9.8028694533988978E-2</v>
      </c>
      <c r="X28" s="100">
        <f t="shared" si="1"/>
        <v>0.3999818722541495</v>
      </c>
      <c r="Y28" s="100">
        <f t="shared" si="2"/>
        <v>0.50198943321186151</v>
      </c>
      <c r="Z28" s="99">
        <f t="shared" si="3"/>
        <v>6.2591615522084266E-3</v>
      </c>
      <c r="AA28" s="100">
        <f t="shared" si="4"/>
        <v>2.5538962528216386E-2</v>
      </c>
      <c r="AB28" s="100">
        <f t="shared" si="5"/>
        <v>3.205217589514224E-2</v>
      </c>
      <c r="AC28" s="101">
        <f t="shared" si="6"/>
        <v>6.3850299975567057E-2</v>
      </c>
      <c r="AD28" s="99">
        <f t="shared" si="7"/>
        <v>0.13967803030330669</v>
      </c>
      <c r="AE28" s="100">
        <f t="shared" si="8"/>
        <v>0.7097537878780632</v>
      </c>
      <c r="AF28" s="100">
        <f t="shared" si="9"/>
        <v>0.15056818181863033</v>
      </c>
      <c r="AH28" s="107">
        <v>0.65367086562076504</v>
      </c>
      <c r="AI28" s="3">
        <f t="shared" si="11"/>
        <v>92.155638724392389</v>
      </c>
      <c r="AJ28" s="3">
        <f t="shared" si="11"/>
        <v>376.01831882989109</v>
      </c>
      <c r="AK28" s="3">
        <f t="shared" si="11"/>
        <v>471.91444372948285</v>
      </c>
      <c r="AL28" s="3">
        <f t="shared" si="11"/>
        <v>940.0884012837663</v>
      </c>
      <c r="AM28" s="3">
        <f t="shared" si="11"/>
        <v>14723.320041464181</v>
      </c>
      <c r="AN28" s="14">
        <f t="shared" si="11"/>
        <v>13783.231640180413</v>
      </c>
      <c r="AO28" s="1">
        <f t="shared" si="11"/>
        <v>40.999226689641603</v>
      </c>
      <c r="AP28" s="1">
        <f t="shared" si="11"/>
        <v>32.921767103025644</v>
      </c>
      <c r="AQ28" s="1">
        <f t="shared" si="11"/>
        <v>194.76544954944086</v>
      </c>
      <c r="AR28" s="6">
        <f t="shared" si="11"/>
        <v>58.418519752727249</v>
      </c>
      <c r="AS28" s="4" t="s">
        <v>44</v>
      </c>
    </row>
    <row r="29" spans="1:45" ht="12.5">
      <c r="A29" s="4">
        <v>1976</v>
      </c>
      <c r="B29" s="1">
        <v>2.4382218809827494</v>
      </c>
      <c r="C29" s="1">
        <v>11.151616690730906</v>
      </c>
      <c r="D29" s="1">
        <v>2.3388586068384556</v>
      </c>
      <c r="E29" s="6">
        <v>15.92869717855211</v>
      </c>
      <c r="F29" s="2">
        <f t="shared" si="13"/>
        <v>71.19607892469628</v>
      </c>
      <c r="G29" s="2">
        <f t="shared" si="14"/>
        <v>263.1781539012494</v>
      </c>
      <c r="H29" s="2">
        <f t="shared" si="15"/>
        <v>309.10355347977048</v>
      </c>
      <c r="I29" s="2">
        <f t="shared" si="16"/>
        <v>643.47778630571611</v>
      </c>
      <c r="J29" s="45">
        <v>10101.94058235935</v>
      </c>
      <c r="K29" s="14">
        <f t="shared" si="12"/>
        <v>9458.4627960536345</v>
      </c>
      <c r="L29" s="3">
        <v>29.2</v>
      </c>
      <c r="M29" s="3">
        <v>23.6</v>
      </c>
      <c r="N29" s="3">
        <v>132.16000000000008</v>
      </c>
      <c r="O29" s="14">
        <v>40.397389635365464</v>
      </c>
      <c r="P29" s="2">
        <v>16.041730505989321</v>
      </c>
      <c r="Q29" s="2">
        <v>25.809978535664481</v>
      </c>
      <c r="R29" s="2">
        <v>46.970324716414979</v>
      </c>
      <c r="S29" s="2"/>
      <c r="T29" s="40">
        <v>23.790681655253767</v>
      </c>
      <c r="U29" s="60">
        <v>54159</v>
      </c>
      <c r="V29" s="3">
        <v>13466.386011558559</v>
      </c>
      <c r="W29" s="99">
        <f t="shared" si="0"/>
        <v>0.11064263668438594</v>
      </c>
      <c r="X29" s="100">
        <f t="shared" si="1"/>
        <v>0.40899337864044549</v>
      </c>
      <c r="Y29" s="100">
        <f t="shared" si="2"/>
        <v>0.48036398467516866</v>
      </c>
      <c r="Z29" s="99">
        <f t="shared" si="3"/>
        <v>7.0477625901921651E-3</v>
      </c>
      <c r="AA29" s="100">
        <f t="shared" si="4"/>
        <v>2.605223736524721E-2</v>
      </c>
      <c r="AB29" s="100">
        <f t="shared" si="5"/>
        <v>3.0598433138633457E-2</v>
      </c>
      <c r="AC29" s="101">
        <f t="shared" si="6"/>
        <v>6.3698433094072832E-2</v>
      </c>
      <c r="AD29" s="99">
        <f t="shared" si="7"/>
        <v>0.15307101727477121</v>
      </c>
      <c r="AE29" s="100">
        <f t="shared" si="8"/>
        <v>0.70009596928909468</v>
      </c>
      <c r="AF29" s="100">
        <f t="shared" si="9"/>
        <v>0.14683301343613425</v>
      </c>
      <c r="AH29" s="107">
        <v>0.73219401576627696</v>
      </c>
      <c r="AI29" s="3">
        <f t="shared" si="11"/>
        <v>97.236630444440451</v>
      </c>
      <c r="AJ29" s="3">
        <f t="shared" si="11"/>
        <v>359.43772857228362</v>
      </c>
      <c r="AK29" s="3">
        <f t="shared" si="11"/>
        <v>422.16072082517422</v>
      </c>
      <c r="AL29" s="3">
        <f t="shared" si="11"/>
        <v>878.83507984189828</v>
      </c>
      <c r="AM29" s="3">
        <f t="shared" si="11"/>
        <v>13796.808448082129</v>
      </c>
      <c r="AN29" s="14">
        <f t="shared" si="11"/>
        <v>12917.973368240233</v>
      </c>
      <c r="AO29" s="1">
        <f t="shared" si="11"/>
        <v>39.880140196776622</v>
      </c>
      <c r="AP29" s="1">
        <f t="shared" si="11"/>
        <v>32.231894131641383</v>
      </c>
      <c r="AQ29" s="1">
        <f t="shared" si="11"/>
        <v>180.49860713719184</v>
      </c>
      <c r="AR29" s="6">
        <f t="shared" si="11"/>
        <v>55.173067200074854</v>
      </c>
      <c r="AS29" s="4" t="s">
        <v>44</v>
      </c>
    </row>
    <row r="30" spans="1:45" ht="12.5">
      <c r="A30" s="4">
        <v>1977</v>
      </c>
      <c r="B30" s="1">
        <v>2.3112146358148498</v>
      </c>
      <c r="C30" s="1">
        <v>11.241256567517576</v>
      </c>
      <c r="D30" s="1">
        <v>2.3726422673338963</v>
      </c>
      <c r="E30" s="6">
        <v>15.925113470666322</v>
      </c>
      <c r="F30" s="2">
        <f t="shared" si="13"/>
        <v>73.034382491749255</v>
      </c>
      <c r="G30" s="2">
        <f t="shared" si="14"/>
        <v>287.77616812844997</v>
      </c>
      <c r="H30" s="2">
        <f t="shared" si="15"/>
        <v>325.06978544175081</v>
      </c>
      <c r="I30" s="2">
        <f t="shared" si="16"/>
        <v>685.88033606195006</v>
      </c>
      <c r="J30" s="38">
        <v>10317.462944573173</v>
      </c>
      <c r="K30" s="14">
        <f t="shared" si="12"/>
        <v>9631.582608511224</v>
      </c>
      <c r="L30" s="3">
        <v>31.6</v>
      </c>
      <c r="M30" s="3">
        <v>25.6</v>
      </c>
      <c r="N30" s="3">
        <v>137.00750000000085</v>
      </c>
      <c r="O30" s="14">
        <v>43.069101976907433</v>
      </c>
      <c r="P30" s="2">
        <v>17.360228903741866</v>
      </c>
      <c r="Q30" s="2">
        <v>27.997264852246218</v>
      </c>
      <c r="R30" s="2">
        <v>48.693150450849437</v>
      </c>
      <c r="S30" s="2"/>
      <c r="T30" s="40">
        <v>26.049501245045949</v>
      </c>
      <c r="U30" s="60">
        <v>54378</v>
      </c>
      <c r="V30" s="3">
        <v>13912.703666924124</v>
      </c>
      <c r="W30" s="99">
        <f t="shared" si="0"/>
        <v>0.10648268896449693</v>
      </c>
      <c r="X30" s="100">
        <f t="shared" si="1"/>
        <v>0.41957197633153526</v>
      </c>
      <c r="Y30" s="100">
        <f t="shared" si="2"/>
        <v>0.47394533470396777</v>
      </c>
      <c r="Z30" s="99">
        <f t="shared" si="3"/>
        <v>7.0787152698391044E-3</v>
      </c>
      <c r="AA30" s="100">
        <f t="shared" si="4"/>
        <v>2.7892144578024948E-2</v>
      </c>
      <c r="AB30" s="100">
        <f t="shared" si="5"/>
        <v>3.1506755797241076E-2</v>
      </c>
      <c r="AC30" s="101">
        <f t="shared" si="6"/>
        <v>6.6477615645105126E-2</v>
      </c>
      <c r="AD30" s="99">
        <f t="shared" si="7"/>
        <v>0.14513018322111498</v>
      </c>
      <c r="AE30" s="100">
        <f t="shared" si="8"/>
        <v>0.70588235294044854</v>
      </c>
      <c r="AF30" s="100">
        <f t="shared" si="9"/>
        <v>0.14898746383843647</v>
      </c>
      <c r="AH30" s="107">
        <v>0.74778877273967703</v>
      </c>
      <c r="AI30" s="3">
        <f t="shared" si="11"/>
        <v>97.667128946283668</v>
      </c>
      <c r="AJ30" s="3">
        <f t="shared" si="11"/>
        <v>384.83617114780037</v>
      </c>
      <c r="AK30" s="3">
        <f t="shared" si="11"/>
        <v>434.70803158864129</v>
      </c>
      <c r="AL30" s="3">
        <f t="shared" si="11"/>
        <v>917.21133168272536</v>
      </c>
      <c r="AM30" s="3">
        <f t="shared" si="11"/>
        <v>13797.295868421557</v>
      </c>
      <c r="AN30" s="14">
        <f t="shared" si="11"/>
        <v>12880.084536738834</v>
      </c>
      <c r="AO30" s="1">
        <f t="shared" si="11"/>
        <v>42.257922493576551</v>
      </c>
      <c r="AP30" s="1">
        <f t="shared" si="11"/>
        <v>34.23426632391012</v>
      </c>
      <c r="AQ30" s="1">
        <f t="shared" si="11"/>
        <v>183.21684544426344</v>
      </c>
      <c r="AR30" s="6">
        <f t="shared" si="11"/>
        <v>57.595277633167683</v>
      </c>
      <c r="AS30" s="4" t="s">
        <v>44</v>
      </c>
    </row>
    <row r="31" spans="1:45" ht="12.5">
      <c r="A31" s="4">
        <v>1978</v>
      </c>
      <c r="B31" s="1">
        <v>2.2696495410301054</v>
      </c>
      <c r="C31" s="1">
        <v>10.614857547302835</v>
      </c>
      <c r="D31" s="1">
        <v>2.4626469509841078</v>
      </c>
      <c r="E31" s="6">
        <v>15.347154039317047</v>
      </c>
      <c r="F31" s="2">
        <f t="shared" si="13"/>
        <v>78.075944211435626</v>
      </c>
      <c r="G31" s="2">
        <f t="shared" si="14"/>
        <v>298.91438853204784</v>
      </c>
      <c r="H31" s="2">
        <f t="shared" si="15"/>
        <v>349.33878323185178</v>
      </c>
      <c r="I31" s="2">
        <f t="shared" si="16"/>
        <v>726.3291159753353</v>
      </c>
      <c r="J31" s="38">
        <v>10675.506391707264</v>
      </c>
      <c r="K31" s="14">
        <f t="shared" si="12"/>
        <v>9949.1772757319286</v>
      </c>
      <c r="L31" s="3">
        <v>34.4</v>
      </c>
      <c r="M31" s="3">
        <v>28.16</v>
      </c>
      <c r="N31" s="3">
        <v>141.85500000000047</v>
      </c>
      <c r="O31" s="14">
        <v>47.326632293817596</v>
      </c>
      <c r="P31" s="2">
        <v>18.898477034453169</v>
      </c>
      <c r="Q31" s="2">
        <v>30.796991337470839</v>
      </c>
      <c r="R31" s="2">
        <v>50.415976185283476</v>
      </c>
      <c r="S31" s="2"/>
      <c r="T31" s="40">
        <v>28.459225668033106</v>
      </c>
      <c r="U31" s="60">
        <v>54602</v>
      </c>
      <c r="V31" s="3">
        <v>14240.210981282737</v>
      </c>
      <c r="W31" s="99">
        <f t="shared" si="0"/>
        <v>0.1074938929118834</v>
      </c>
      <c r="X31" s="100">
        <f t="shared" si="1"/>
        <v>0.41154124481249404</v>
      </c>
      <c r="Y31" s="100">
        <f t="shared" si="2"/>
        <v>0.48096486227562252</v>
      </c>
      <c r="Z31" s="99">
        <f t="shared" si="3"/>
        <v>7.3135588464529454E-3</v>
      </c>
      <c r="AA31" s="100">
        <f t="shared" si="4"/>
        <v>2.8000019630379746E-2</v>
      </c>
      <c r="AB31" s="100">
        <f t="shared" si="5"/>
        <v>3.2723392260175899E-2</v>
      </c>
      <c r="AC31" s="101">
        <f t="shared" si="6"/>
        <v>6.8036970737008595E-2</v>
      </c>
      <c r="AD31" s="99">
        <f t="shared" si="7"/>
        <v>0.14788732394394508</v>
      </c>
      <c r="AE31" s="100">
        <f t="shared" si="8"/>
        <v>0.6916498993956276</v>
      </c>
      <c r="AF31" s="100">
        <f t="shared" si="9"/>
        <v>0.16046277666042741</v>
      </c>
      <c r="AH31" s="107">
        <v>0.68801767493905897</v>
      </c>
      <c r="AI31" s="3">
        <f t="shared" si="11"/>
        <v>113.47956172543269</v>
      </c>
      <c r="AJ31" s="3">
        <f t="shared" si="11"/>
        <v>434.45742663300638</v>
      </c>
      <c r="AK31" s="3">
        <f t="shared" si="11"/>
        <v>507.74681517127362</v>
      </c>
      <c r="AL31" s="3">
        <f t="shared" si="11"/>
        <v>1055.6838035297128</v>
      </c>
      <c r="AM31" s="3">
        <f t="shared" si="11"/>
        <v>15516.325787201389</v>
      </c>
      <c r="AN31" s="14">
        <f t="shared" si="11"/>
        <v>14460.641983671678</v>
      </c>
      <c r="AO31" s="1">
        <f t="shared" si="11"/>
        <v>49.998715517078793</v>
      </c>
      <c r="AP31" s="1">
        <f t="shared" si="11"/>
        <v>40.929181074445893</v>
      </c>
      <c r="AQ31" s="1">
        <f t="shared" si="11"/>
        <v>206.1792962114894</v>
      </c>
      <c r="AR31" s="6">
        <f t="shared" si="11"/>
        <v>68.786942570929654</v>
      </c>
      <c r="AS31" s="4" t="s">
        <v>44</v>
      </c>
    </row>
    <row r="32" spans="1:45" ht="12.5">
      <c r="A32" s="4">
        <v>1979</v>
      </c>
      <c r="B32" s="1">
        <v>2.2810563877579626</v>
      </c>
      <c r="C32" s="1">
        <v>10.23371896409431</v>
      </c>
      <c r="D32" s="1">
        <v>2.5370933292435365</v>
      </c>
      <c r="E32" s="6">
        <v>15.051868681095808</v>
      </c>
      <c r="F32" s="2">
        <f t="shared" si="13"/>
        <v>90.329832955215323</v>
      </c>
      <c r="G32" s="2">
        <f t="shared" si="14"/>
        <v>318.06398540405115</v>
      </c>
      <c r="H32" s="2">
        <f t="shared" si="15"/>
        <v>372.19793413335015</v>
      </c>
      <c r="I32" s="2">
        <f t="shared" si="16"/>
        <v>780.59175249261659</v>
      </c>
      <c r="J32" s="38">
        <v>10991.720767379094</v>
      </c>
      <c r="K32" s="14">
        <f t="shared" si="12"/>
        <v>10211.129014886477</v>
      </c>
      <c r="L32" s="3">
        <v>39.6</v>
      </c>
      <c r="M32" s="3">
        <v>31.08</v>
      </c>
      <c r="N32" s="3">
        <v>146.7025000000001</v>
      </c>
      <c r="O32" s="14">
        <v>51.860122422738797</v>
      </c>
      <c r="P32" s="2">
        <v>21.755223562917021</v>
      </c>
      <c r="Q32" s="2">
        <v>33.990429359680178</v>
      </c>
      <c r="R32" s="2">
        <v>52.13880191971753</v>
      </c>
      <c r="S32" s="2"/>
      <c r="T32" s="40">
        <v>31.489204602274281</v>
      </c>
      <c r="U32" s="60">
        <v>54836</v>
      </c>
      <c r="V32" s="3">
        <v>14634.38252243052</v>
      </c>
      <c r="W32" s="99">
        <f t="shared" si="0"/>
        <v>0.11571968659260172</v>
      </c>
      <c r="X32" s="100">
        <f t="shared" si="1"/>
        <v>0.40746521390777779</v>
      </c>
      <c r="Y32" s="100">
        <f t="shared" si="2"/>
        <v>0.47681509949962053</v>
      </c>
      <c r="Z32" s="99">
        <f t="shared" si="3"/>
        <v>8.2179883265678967E-3</v>
      </c>
      <c r="AA32" s="100">
        <f t="shared" si="4"/>
        <v>2.8936687178953098E-2</v>
      </c>
      <c r="AB32" s="100">
        <f t="shared" si="5"/>
        <v>3.3861662064592124E-2</v>
      </c>
      <c r="AC32" s="101">
        <f t="shared" si="6"/>
        <v>7.1016337570113122E-2</v>
      </c>
      <c r="AD32" s="99">
        <f t="shared" si="7"/>
        <v>0.15154639175286086</v>
      </c>
      <c r="AE32" s="100">
        <f t="shared" si="8"/>
        <v>0.67989690721572738</v>
      </c>
      <c r="AF32" s="100">
        <f t="shared" si="9"/>
        <v>0.16855670103141179</v>
      </c>
      <c r="AH32" s="107">
        <v>0.64858167532322997</v>
      </c>
      <c r="AI32" s="3">
        <f t="shared" si="11"/>
        <v>139.27287247238084</v>
      </c>
      <c r="AJ32" s="3">
        <f t="shared" si="11"/>
        <v>490.39927815650884</v>
      </c>
      <c r="AK32" s="3">
        <f t="shared" si="11"/>
        <v>573.86440026672039</v>
      </c>
      <c r="AL32" s="3">
        <f t="shared" si="11"/>
        <v>1203.5365508956099</v>
      </c>
      <c r="AM32" s="3">
        <f t="shared" si="11"/>
        <v>16947.319336305969</v>
      </c>
      <c r="AN32" s="14">
        <f t="shared" si="11"/>
        <v>15743.782785410356</v>
      </c>
      <c r="AO32" s="1">
        <f t="shared" si="11"/>
        <v>61.05630409657315</v>
      </c>
      <c r="AP32" s="1">
        <f t="shared" si="11"/>
        <v>47.919947760643772</v>
      </c>
      <c r="AQ32" s="1">
        <f t="shared" si="11"/>
        <v>226.18970837695778</v>
      </c>
      <c r="AR32" s="6">
        <f t="shared" si="11"/>
        <v>79.959277907279088</v>
      </c>
      <c r="AS32" s="4" t="s">
        <v>44</v>
      </c>
    </row>
    <row r="33" spans="1:45" ht="12.5">
      <c r="A33" s="4">
        <v>1980</v>
      </c>
      <c r="B33" s="1">
        <v>2.2201133294080662</v>
      </c>
      <c r="C33" s="1">
        <v>10.033354274628108</v>
      </c>
      <c r="D33" s="1">
        <v>2.3135917853854564</v>
      </c>
      <c r="E33" s="6">
        <v>14.567059389421631</v>
      </c>
      <c r="F33" s="2">
        <f t="shared" si="13"/>
        <v>101.68119048688942</v>
      </c>
      <c r="G33" s="2">
        <f t="shared" si="14"/>
        <v>323.47534181401022</v>
      </c>
      <c r="H33" s="2">
        <f t="shared" si="15"/>
        <v>350.62483507516794</v>
      </c>
      <c r="I33" s="2">
        <f t="shared" si="16"/>
        <v>775.78136737606758</v>
      </c>
      <c r="J33" s="38">
        <v>11069.624387588459</v>
      </c>
      <c r="K33" s="14">
        <f t="shared" si="12"/>
        <v>10293.843020212391</v>
      </c>
      <c r="L33" s="3">
        <v>45.8</v>
      </c>
      <c r="M33" s="3">
        <v>32.24</v>
      </c>
      <c r="N33" s="3">
        <v>151.55000000000086</v>
      </c>
      <c r="O33" s="14">
        <v>53.255866310219602</v>
      </c>
      <c r="P33" s="2">
        <v>25.161344423777766</v>
      </c>
      <c r="Q33" s="2">
        <v>35.259055423297582</v>
      </c>
      <c r="R33" s="2">
        <v>53.861627654151981</v>
      </c>
      <c r="S33" s="2"/>
      <c r="T33" s="40">
        <v>35.752563196766182</v>
      </c>
      <c r="U33" s="60">
        <v>55110</v>
      </c>
      <c r="V33" s="3">
        <v>14766.158591907095</v>
      </c>
      <c r="W33" s="99">
        <f t="shared" si="0"/>
        <v>0.13106938986019559</v>
      </c>
      <c r="X33" s="100">
        <f t="shared" si="1"/>
        <v>0.41696714489045261</v>
      </c>
      <c r="Y33" s="100">
        <f t="shared" si="2"/>
        <v>0.45196346524935177</v>
      </c>
      <c r="Z33" s="99">
        <f t="shared" si="3"/>
        <v>9.1856044005338543E-3</v>
      </c>
      <c r="AA33" s="100">
        <f t="shared" si="4"/>
        <v>2.9221889604194601E-2</v>
      </c>
      <c r="AB33" s="100">
        <f t="shared" si="5"/>
        <v>3.167450157281735E-2</v>
      </c>
      <c r="AC33" s="101">
        <f t="shared" si="6"/>
        <v>7.0081995577545797E-2</v>
      </c>
      <c r="AD33" s="99">
        <f t="shared" si="7"/>
        <v>0.15240641711259018</v>
      </c>
      <c r="AE33" s="100">
        <f t="shared" si="8"/>
        <v>0.68877005347518327</v>
      </c>
      <c r="AF33" s="100">
        <f t="shared" si="9"/>
        <v>0.15882352941222649</v>
      </c>
      <c r="AH33" s="107">
        <v>0.64418475601296998</v>
      </c>
      <c r="AI33" s="3">
        <f t="shared" si="11"/>
        <v>157.84476353681703</v>
      </c>
      <c r="AJ33" s="3">
        <f t="shared" si="11"/>
        <v>502.14684342436908</v>
      </c>
      <c r="AK33" s="3">
        <f t="shared" si="11"/>
        <v>544.29235060649046</v>
      </c>
      <c r="AL33" s="3">
        <f t="shared" si="11"/>
        <v>1204.2839575676765</v>
      </c>
      <c r="AM33" s="3">
        <f t="shared" si="11"/>
        <v>17183.927878239927</v>
      </c>
      <c r="AN33" s="14">
        <f t="shared" si="11"/>
        <v>15979.643920672248</v>
      </c>
      <c r="AO33" s="1">
        <f t="shared" si="11"/>
        <v>71.097615354123434</v>
      </c>
      <c r="AP33" s="1">
        <f t="shared" si="11"/>
        <v>50.047753690326203</v>
      </c>
      <c r="AQ33" s="1">
        <f t="shared" si="11"/>
        <v>235.25859403749934</v>
      </c>
      <c r="AR33" s="6">
        <f t="shared" si="11"/>
        <v>82.671727036563638</v>
      </c>
      <c r="AS33" s="4" t="s">
        <v>44</v>
      </c>
    </row>
    <row r="34" spans="1:45" ht="12.5">
      <c r="A34" s="4">
        <v>1981</v>
      </c>
      <c r="B34" s="1">
        <v>2.2065800580305091</v>
      </c>
      <c r="C34" s="1">
        <v>9.82006373340419</v>
      </c>
      <c r="D34" s="1">
        <v>2.1205077862654824</v>
      </c>
      <c r="E34" s="6">
        <v>14.147151577700182</v>
      </c>
      <c r="F34" s="2">
        <f t="shared" si="13"/>
        <v>120.4792711684658</v>
      </c>
      <c r="G34" s="2">
        <f t="shared" si="14"/>
        <v>362.5567530372827</v>
      </c>
      <c r="H34" s="2">
        <f t="shared" si="15"/>
        <v>331.64211650245682</v>
      </c>
      <c r="I34" s="2">
        <f t="shared" si="16"/>
        <v>814.67814070820532</v>
      </c>
      <c r="J34" s="38">
        <v>11232.08000144407</v>
      </c>
      <c r="K34" s="14">
        <f t="shared" si="12"/>
        <v>10417.401860735865</v>
      </c>
      <c r="L34" s="3">
        <v>54.6</v>
      </c>
      <c r="M34" s="3">
        <v>36.92</v>
      </c>
      <c r="N34" s="3">
        <v>156.39750000000049</v>
      </c>
      <c r="O34" s="14">
        <v>57.586019081916326</v>
      </c>
      <c r="P34" s="2">
        <v>29.995838548870438</v>
      </c>
      <c r="Q34" s="2">
        <v>40.377305404098841</v>
      </c>
      <c r="R34" s="2">
        <v>55.584453388586027</v>
      </c>
      <c r="S34" s="2"/>
      <c r="T34" s="40">
        <v>40.519571622961976</v>
      </c>
      <c r="U34" s="60">
        <v>55399</v>
      </c>
      <c r="V34" s="3">
        <v>14839.906857524504</v>
      </c>
      <c r="W34" s="99">
        <f t="shared" si="0"/>
        <v>0.14788572952716314</v>
      </c>
      <c r="X34" s="100">
        <f t="shared" si="1"/>
        <v>0.44503066293408783</v>
      </c>
      <c r="Y34" s="100">
        <f t="shared" si="2"/>
        <v>0.40708360753874906</v>
      </c>
      <c r="Z34" s="99">
        <f t="shared" si="3"/>
        <v>1.0726354437733367E-2</v>
      </c>
      <c r="AA34" s="100">
        <f t="shared" si="4"/>
        <v>3.2278683288462159E-2</v>
      </c>
      <c r="AB34" s="100">
        <f t="shared" si="5"/>
        <v>2.9526331406099202E-2</v>
      </c>
      <c r="AC34" s="101">
        <f t="shared" si="6"/>
        <v>7.2531369132294729E-2</v>
      </c>
      <c r="AD34" s="99">
        <f t="shared" si="7"/>
        <v>0.15597345132773502</v>
      </c>
      <c r="AE34" s="100">
        <f t="shared" si="8"/>
        <v>0.69413716814085191</v>
      </c>
      <c r="AF34" s="100">
        <f t="shared" si="9"/>
        <v>0.14988938053141301</v>
      </c>
      <c r="AH34" s="107">
        <v>0.82850064867056805</v>
      </c>
      <c r="AI34" s="3">
        <f t="shared" si="11"/>
        <v>145.41843915486334</v>
      </c>
      <c r="AJ34" s="3">
        <f t="shared" si="11"/>
        <v>437.60587709744095</v>
      </c>
      <c r="AK34" s="3">
        <f t="shared" si="11"/>
        <v>400.29192135771734</v>
      </c>
      <c r="AL34" s="3">
        <f t="shared" si="11"/>
        <v>983.31623761002163</v>
      </c>
      <c r="AM34" s="3">
        <f t="shared" si="11"/>
        <v>13557.116725819507</v>
      </c>
      <c r="AN34" s="14">
        <f t="shared" si="11"/>
        <v>12573.800488209487</v>
      </c>
      <c r="AO34" s="1">
        <f t="shared" si="11"/>
        <v>65.902181353282543</v>
      </c>
      <c r="AP34" s="1">
        <f t="shared" si="11"/>
        <v>44.562427391267242</v>
      </c>
      <c r="AQ34" s="1">
        <f t="shared" si="11"/>
        <v>188.7717290879128</v>
      </c>
      <c r="AR34" s="6">
        <f t="shared" si="11"/>
        <v>69.50630536538533</v>
      </c>
      <c r="AS34" s="4" t="s">
        <v>44</v>
      </c>
    </row>
    <row r="35" spans="1:45" ht="12.5">
      <c r="A35" s="4">
        <v>1982</v>
      </c>
      <c r="B35" s="1">
        <v>2.1890455166026594</v>
      </c>
      <c r="C35" s="1">
        <v>9.7055530610371559</v>
      </c>
      <c r="D35" s="1">
        <v>2.2204296817174636</v>
      </c>
      <c r="E35" s="6">
        <v>14.115028259357279</v>
      </c>
      <c r="F35" s="2">
        <f t="shared" si="13"/>
        <v>137.90986754596756</v>
      </c>
      <c r="G35" s="2">
        <f t="shared" si="14"/>
        <v>418.50344799192214</v>
      </c>
      <c r="H35" s="2">
        <f t="shared" si="15"/>
        <v>358.03318402853267</v>
      </c>
      <c r="I35" s="2">
        <f t="shared" si="16"/>
        <v>914.4464995664224</v>
      </c>
      <c r="J35" s="38">
        <v>11534.445302260445</v>
      </c>
      <c r="K35" s="14">
        <f t="shared" si="12"/>
        <v>10619.998802694023</v>
      </c>
      <c r="L35" s="3">
        <v>63</v>
      </c>
      <c r="M35" s="3">
        <v>43.12</v>
      </c>
      <c r="N35" s="3">
        <v>161.24500000000012</v>
      </c>
      <c r="O35" s="14">
        <v>64.785311284106584</v>
      </c>
      <c r="P35" s="2">
        <v>34.610582941004346</v>
      </c>
      <c r="Q35" s="2">
        <v>47.157892985502222</v>
      </c>
      <c r="R35" s="2">
        <v>57.307279123020088</v>
      </c>
      <c r="S35" s="2"/>
      <c r="T35" s="40">
        <v>45.373198623408541</v>
      </c>
      <c r="U35" s="60">
        <v>55697</v>
      </c>
      <c r="V35" s="3">
        <v>15131.64084241521</v>
      </c>
      <c r="W35" s="99">
        <f t="shared" ref="W35:W67" si="17">IFERROR(F35/$I35,"")</f>
        <v>0.15081239592623125</v>
      </c>
      <c r="X35" s="100">
        <f t="shared" ref="X35:X67" si="18">IFERROR(G35/$I35,"")</f>
        <v>0.45765766306760675</v>
      </c>
      <c r="Y35" s="100">
        <f t="shared" ref="Y35:Y67" si="19">IFERROR(H35/$I35,"")</f>
        <v>0.39152994100616195</v>
      </c>
      <c r="Z35" s="99">
        <f t="shared" ref="Z35:Z67" si="20">IFERROR(F35/$J35,"")</f>
        <v>1.1956350212952233E-2</v>
      </c>
      <c r="AA35" s="100">
        <f t="shared" ref="AA35:AA67" si="21">IFERROR(G35/$J35,"")</f>
        <v>3.6282927962726266E-2</v>
      </c>
      <c r="AB35" s="100">
        <f t="shared" ref="AB35:AB67" si="22">IFERROR(H35/$J35,"")</f>
        <v>3.1040346947448585E-2</v>
      </c>
      <c r="AC35" s="101">
        <f t="shared" ref="AC35:AC67" si="23">IFERROR(I35/$J35,"")</f>
        <v>7.9279625123127084E-2</v>
      </c>
      <c r="AD35" s="99">
        <f t="shared" ref="AD35:AD67" si="24">IFERROR(B35/$E35,"")</f>
        <v>0.15508615897750505</v>
      </c>
      <c r="AE35" s="100">
        <f t="shared" ref="AE35:AE67" si="25">IFERROR(C35/$E35,"")</f>
        <v>0.68760422456845249</v>
      </c>
      <c r="AF35" s="100">
        <f t="shared" ref="AF35:AF67" si="26">IFERROR(D35/$E35,"")</f>
        <v>0.15730961645404243</v>
      </c>
      <c r="AH35" s="107">
        <v>1.0019102166757901</v>
      </c>
      <c r="AI35" s="3">
        <f t="shared" si="11"/>
        <v>137.64693208093522</v>
      </c>
      <c r="AJ35" s="3">
        <f t="shared" si="11"/>
        <v>417.7055399040276</v>
      </c>
      <c r="AK35" s="3">
        <f t="shared" si="11"/>
        <v>357.3505670163151</v>
      </c>
      <c r="AL35" s="3">
        <f t="shared" si="11"/>
        <v>912.70303900127794</v>
      </c>
      <c r="AM35" s="3">
        <f t="shared" si="11"/>
        <v>11512.454020611007</v>
      </c>
      <c r="AN35" s="14">
        <f t="shared" si="11"/>
        <v>10599.75098160973</v>
      </c>
      <c r="AO35" s="1">
        <f t="shared" si="11"/>
        <v>62.879885793585316</v>
      </c>
      <c r="AP35" s="1">
        <f t="shared" si="11"/>
        <v>43.037788498720616</v>
      </c>
      <c r="AQ35" s="1">
        <f t="shared" si="11"/>
        <v>160.93757436169321</v>
      </c>
      <c r="AR35" s="6">
        <f t="shared" si="11"/>
        <v>64.661793248357085</v>
      </c>
      <c r="AS35" s="4" t="s">
        <v>44</v>
      </c>
    </row>
    <row r="36" spans="1:45" ht="12.5">
      <c r="A36" s="4">
        <v>1983</v>
      </c>
      <c r="B36" s="1">
        <v>2.1852252669545456</v>
      </c>
      <c r="C36" s="1">
        <v>9.3618823486872547</v>
      </c>
      <c r="D36" s="1">
        <v>2.1773647444137216</v>
      </c>
      <c r="E36" s="6">
        <v>13.724472360055522</v>
      </c>
      <c r="F36" s="2">
        <f t="shared" si="13"/>
        <v>152.96576868681819</v>
      </c>
      <c r="G36" s="2">
        <f t="shared" si="14"/>
        <v>440.75742097619593</v>
      </c>
      <c r="H36" s="2">
        <f t="shared" si="15"/>
        <v>361.64395381153798</v>
      </c>
      <c r="I36" s="2">
        <f t="shared" si="16"/>
        <v>955.36714347455222</v>
      </c>
      <c r="J36" s="38">
        <v>11586.886945949329</v>
      </c>
      <c r="K36" s="14">
        <f t="shared" si="12"/>
        <v>10631.519802474777</v>
      </c>
      <c r="L36" s="3">
        <v>70</v>
      </c>
      <c r="M36" s="3">
        <v>47.08</v>
      </c>
      <c r="N36" s="3">
        <v>166.09250000000088</v>
      </c>
      <c r="O36" s="14">
        <v>69.610482531562127</v>
      </c>
      <c r="P36" s="2">
        <v>38.45620326778262</v>
      </c>
      <c r="Q36" s="2">
        <v>51.488719892334061</v>
      </c>
      <c r="R36" s="2">
        <v>59.030104857454539</v>
      </c>
      <c r="S36" s="2"/>
      <c r="T36" s="40">
        <v>49.665298315469386</v>
      </c>
      <c r="U36" s="60">
        <v>55929</v>
      </c>
      <c r="V36" s="3">
        <v>15245.114341397128</v>
      </c>
      <c r="W36" s="99">
        <f t="shared" si="17"/>
        <v>0.16011202576058939</v>
      </c>
      <c r="X36" s="100">
        <f t="shared" si="18"/>
        <v>0.46134873277430882</v>
      </c>
      <c r="Y36" s="100">
        <f t="shared" si="19"/>
        <v>0.37853924146510171</v>
      </c>
      <c r="Z36" s="99">
        <f t="shared" si="20"/>
        <v>1.320162778841073E-2</v>
      </c>
      <c r="AA36" s="100">
        <f t="shared" si="21"/>
        <v>3.8039330411373418E-2</v>
      </c>
      <c r="AB36" s="100">
        <f t="shared" si="22"/>
        <v>3.1211485492051466E-2</v>
      </c>
      <c r="AC36" s="101">
        <f t="shared" si="23"/>
        <v>8.2452443691835617E-2</v>
      </c>
      <c r="AD36" s="99">
        <f t="shared" si="24"/>
        <v>0.15922107674715047</v>
      </c>
      <c r="AE36" s="100">
        <f t="shared" si="25"/>
        <v>0.68213058419168116</v>
      </c>
      <c r="AF36" s="100">
        <f t="shared" si="26"/>
        <v>0.15864833906116835</v>
      </c>
      <c r="AH36" s="107">
        <v>1.16185849072424</v>
      </c>
      <c r="AI36" s="3">
        <f t="shared" si="11"/>
        <v>131.6561095073356</v>
      </c>
      <c r="AJ36" s="3">
        <f t="shared" si="11"/>
        <v>379.35551058498658</v>
      </c>
      <c r="AK36" s="3">
        <f t="shared" si="11"/>
        <v>311.2633394675359</v>
      </c>
      <c r="AL36" s="3">
        <f t="shared" si="11"/>
        <v>822.27495955985808</v>
      </c>
      <c r="AM36" s="3">
        <f t="shared" si="11"/>
        <v>9972.7178812685597</v>
      </c>
      <c r="AN36" s="14">
        <f t="shared" si="11"/>
        <v>9150.4429217087018</v>
      </c>
      <c r="AO36" s="1">
        <f t="shared" si="11"/>
        <v>60.248300940991335</v>
      </c>
      <c r="AP36" s="1">
        <f t="shared" si="11"/>
        <v>40.521285832883883</v>
      </c>
      <c r="AQ36" s="1">
        <f t="shared" si="11"/>
        <v>142.95415605773795</v>
      </c>
      <c r="AR36" s="6">
        <f t="shared" si="11"/>
        <v>59.913047145845361</v>
      </c>
      <c r="AS36" s="4" t="s">
        <v>44</v>
      </c>
    </row>
    <row r="37" spans="1:45" ht="12.5">
      <c r="A37" s="4">
        <v>1984</v>
      </c>
      <c r="B37" s="1">
        <v>2.064155357757409</v>
      </c>
      <c r="C37" s="1">
        <v>9.0208316207066499</v>
      </c>
      <c r="D37" s="1">
        <v>2.0326415355036032</v>
      </c>
      <c r="E37" s="6">
        <v>13.117628513967661</v>
      </c>
      <c r="F37" s="2">
        <f t="shared" si="13"/>
        <v>153.57315861715125</v>
      </c>
      <c r="G37" s="2">
        <f t="shared" si="14"/>
        <v>454.28908041878691</v>
      </c>
      <c r="H37" s="2">
        <f t="shared" si="15"/>
        <v>347.45974407898694</v>
      </c>
      <c r="I37" s="2">
        <f t="shared" si="16"/>
        <v>955.32198311492516</v>
      </c>
      <c r="J37" s="38">
        <v>11599.420403228674</v>
      </c>
      <c r="K37" s="14">
        <f t="shared" si="12"/>
        <v>10644.098420113749</v>
      </c>
      <c r="L37" s="3">
        <v>74.400000000000006</v>
      </c>
      <c r="M37" s="3">
        <v>50.36</v>
      </c>
      <c r="N37" s="3">
        <v>170.94000000000051</v>
      </c>
      <c r="O37" s="14">
        <v>72.827339339400993</v>
      </c>
      <c r="P37" s="2">
        <v>40.87345033032895</v>
      </c>
      <c r="Q37" s="2">
        <v>55.075869451528114</v>
      </c>
      <c r="R37" s="2">
        <v>60.752930591888585</v>
      </c>
      <c r="S37" s="2"/>
      <c r="T37" s="40">
        <v>53.476515578416247</v>
      </c>
      <c r="U37" s="60">
        <v>56246</v>
      </c>
      <c r="V37" s="3">
        <v>15381.929381644917</v>
      </c>
      <c r="W37" s="99">
        <f t="shared" si="17"/>
        <v>0.16075539067614694</v>
      </c>
      <c r="X37" s="100">
        <f t="shared" si="18"/>
        <v>0.47553504310403372</v>
      </c>
      <c r="Y37" s="100">
        <f t="shared" si="19"/>
        <v>0.36370956621981926</v>
      </c>
      <c r="Z37" s="99">
        <f t="shared" si="20"/>
        <v>1.3239726924149113E-2</v>
      </c>
      <c r="AA37" s="100">
        <f t="shared" si="21"/>
        <v>3.9164808639260675E-2</v>
      </c>
      <c r="AB37" s="100">
        <f t="shared" si="22"/>
        <v>2.9954922918585852E-2</v>
      </c>
      <c r="AC37" s="101">
        <f t="shared" si="23"/>
        <v>8.2359458481995648E-2</v>
      </c>
      <c r="AD37" s="99">
        <f t="shared" si="24"/>
        <v>0.15735735735765766</v>
      </c>
      <c r="AE37" s="100">
        <f t="shared" si="25"/>
        <v>0.68768768768693678</v>
      </c>
      <c r="AF37" s="100">
        <f t="shared" si="26"/>
        <v>0.15495495495540562</v>
      </c>
      <c r="AH37" s="107">
        <v>1.3322672827639599</v>
      </c>
      <c r="AI37" s="3">
        <f t="shared" si="11"/>
        <v>115.272033325433</v>
      </c>
      <c r="AJ37" s="3">
        <f t="shared" si="11"/>
        <v>340.98944430753096</v>
      </c>
      <c r="AK37" s="3">
        <f t="shared" si="11"/>
        <v>260.80333021324145</v>
      </c>
      <c r="AL37" s="3">
        <f t="shared" si="11"/>
        <v>717.06480784620544</v>
      </c>
      <c r="AM37" s="3">
        <f t="shared" si="11"/>
        <v>8706.5265005714045</v>
      </c>
      <c r="AN37" s="14">
        <f t="shared" si="11"/>
        <v>7989.4616927251991</v>
      </c>
      <c r="AO37" s="1">
        <f t="shared" si="11"/>
        <v>55.844649915629269</v>
      </c>
      <c r="AP37" s="1">
        <f t="shared" si="11"/>
        <v>37.800222711708194</v>
      </c>
      <c r="AQ37" s="1">
        <f t="shared" si="11"/>
        <v>128.30758678195826</v>
      </c>
      <c r="AR37" s="6">
        <f t="shared" si="11"/>
        <v>54.664210614187951</v>
      </c>
      <c r="AS37" s="4" t="s">
        <v>44</v>
      </c>
    </row>
    <row r="38" spans="1:45" ht="12.5">
      <c r="A38" s="4">
        <v>1985</v>
      </c>
      <c r="B38" s="1">
        <v>2.0076018671945213</v>
      </c>
      <c r="C38" s="1">
        <v>8.7733782385009196</v>
      </c>
      <c r="D38" s="1">
        <v>2.1340649769411923</v>
      </c>
      <c r="E38" s="6">
        <v>12.915045082636635</v>
      </c>
      <c r="F38" s="2">
        <f t="shared" si="13"/>
        <v>159.40358825524501</v>
      </c>
      <c r="G38" s="2">
        <f t="shared" si="14"/>
        <v>466.04185202916881</v>
      </c>
      <c r="H38" s="2">
        <f t="shared" si="15"/>
        <v>375.14194713405016</v>
      </c>
      <c r="I38" s="2">
        <f t="shared" si="16"/>
        <v>1000.587387418464</v>
      </c>
      <c r="J38" s="38">
        <v>11767.83501504691</v>
      </c>
      <c r="K38" s="14">
        <f t="shared" si="12"/>
        <v>10767.247627628447</v>
      </c>
      <c r="L38" s="3">
        <v>79.400000000000006</v>
      </c>
      <c r="M38" s="3">
        <v>53.12</v>
      </c>
      <c r="N38" s="3">
        <v>175.78750000000014</v>
      </c>
      <c r="O38" s="14">
        <v>77.474556303615472</v>
      </c>
      <c r="P38" s="2">
        <v>43.620321992313421</v>
      </c>
      <c r="Q38" s="2">
        <v>58.094324568410897</v>
      </c>
      <c r="R38" s="2">
        <v>62.475756326322632</v>
      </c>
      <c r="S38" s="2"/>
      <c r="T38" s="40">
        <v>56.594784248252473</v>
      </c>
      <c r="U38" s="60">
        <v>56490</v>
      </c>
      <c r="V38" s="3">
        <v>15530.270844397239</v>
      </c>
      <c r="W38" s="99">
        <f t="shared" si="17"/>
        <v>0.15931001155882002</v>
      </c>
      <c r="X38" s="100">
        <f t="shared" si="18"/>
        <v>0.46576826561002965</v>
      </c>
      <c r="Y38" s="100">
        <f t="shared" si="19"/>
        <v>0.37492172283115027</v>
      </c>
      <c r="Z38" s="99">
        <f t="shared" si="20"/>
        <v>1.354570216623738E-2</v>
      </c>
      <c r="AA38" s="100">
        <f t="shared" si="21"/>
        <v>3.960302395753048E-2</v>
      </c>
      <c r="AB38" s="100">
        <f t="shared" si="22"/>
        <v>3.1878586558562037E-2</v>
      </c>
      <c r="AC38" s="101">
        <f t="shared" si="23"/>
        <v>8.5027312682329895E-2</v>
      </c>
      <c r="AD38" s="99">
        <f t="shared" si="24"/>
        <v>0.15544675642623967</v>
      </c>
      <c r="AE38" s="100">
        <f t="shared" si="25"/>
        <v>0.6793145654827103</v>
      </c>
      <c r="AF38" s="100">
        <f t="shared" si="26"/>
        <v>0.16523867809104995</v>
      </c>
      <c r="AH38" s="107">
        <v>1.3697886751723101</v>
      </c>
      <c r="AI38" s="3">
        <f t="shared" si="11"/>
        <v>116.37093454228852</v>
      </c>
      <c r="AJ38" s="3">
        <f t="shared" si="11"/>
        <v>340.22901523152387</v>
      </c>
      <c r="AK38" s="3">
        <f t="shared" si="11"/>
        <v>273.86848346286689</v>
      </c>
      <c r="AL38" s="3">
        <f t="shared" si="11"/>
        <v>730.46843323667929</v>
      </c>
      <c r="AM38" s="3">
        <f t="shared" si="11"/>
        <v>8590.9857690760928</v>
      </c>
      <c r="AN38" s="14">
        <f t="shared" si="11"/>
        <v>7860.517335839414</v>
      </c>
      <c r="AO38" s="1">
        <f t="shared" si="11"/>
        <v>57.96514560175644</v>
      </c>
      <c r="AP38" s="1">
        <f t="shared" si="11"/>
        <v>38.77970446303906</v>
      </c>
      <c r="AQ38" s="1">
        <f t="shared" si="11"/>
        <v>128.33183919985854</v>
      </c>
      <c r="AR38" s="6">
        <f t="shared" si="11"/>
        <v>56.559495422802868</v>
      </c>
      <c r="AS38" s="4" t="s">
        <v>44</v>
      </c>
    </row>
    <row r="39" spans="1:45" ht="12.5">
      <c r="A39" s="4">
        <v>1986</v>
      </c>
      <c r="B39" s="1">
        <v>2.0186769198176648</v>
      </c>
      <c r="C39" s="1">
        <v>8.4071956425095244</v>
      </c>
      <c r="D39" s="1">
        <v>2.1453390010632716</v>
      </c>
      <c r="E39" s="6">
        <v>12.57121156339046</v>
      </c>
      <c r="F39" s="2">
        <f t="shared" si="13"/>
        <v>170.78006741657447</v>
      </c>
      <c r="G39" s="2">
        <f t="shared" si="14"/>
        <v>468.44894120063071</v>
      </c>
      <c r="H39" s="2">
        <f t="shared" si="15"/>
        <v>387.52331045706597</v>
      </c>
      <c r="I39" s="2">
        <f t="shared" si="16"/>
        <v>1026.7523190742711</v>
      </c>
      <c r="J39" s="38">
        <v>12151.062141912736</v>
      </c>
      <c r="K39" s="14">
        <f t="shared" si="12"/>
        <v>11124.309822838466</v>
      </c>
      <c r="L39" s="3">
        <v>84.600000000000009</v>
      </c>
      <c r="M39" s="3">
        <v>55.72</v>
      </c>
      <c r="N39" s="3">
        <v>180.6350000000009</v>
      </c>
      <c r="O39" s="14">
        <v>81.674889798557786</v>
      </c>
      <c r="P39" s="2">
        <v>46.47706852077728</v>
      </c>
      <c r="Q39" s="2">
        <v>60.937796779967158</v>
      </c>
      <c r="R39" s="2">
        <v>64.198582060757076</v>
      </c>
      <c r="S39" s="2"/>
      <c r="T39" s="40">
        <v>58.031457840554914</v>
      </c>
      <c r="U39" s="60">
        <v>56725</v>
      </c>
      <c r="V39" s="3">
        <v>15833.036579991185</v>
      </c>
      <c r="W39" s="99">
        <f t="shared" si="17"/>
        <v>0.16633034495656293</v>
      </c>
      <c r="X39" s="100">
        <f t="shared" si="18"/>
        <v>0.45624337291294204</v>
      </c>
      <c r="Y39" s="100">
        <f t="shared" si="19"/>
        <v>0.37742628213049512</v>
      </c>
      <c r="Z39" s="99">
        <f t="shared" si="20"/>
        <v>1.4054743973985755E-2</v>
      </c>
      <c r="AA39" s="100">
        <f t="shared" si="21"/>
        <v>3.8552098222327968E-2</v>
      </c>
      <c r="AB39" s="100">
        <f t="shared" si="22"/>
        <v>3.1892134690051442E-2</v>
      </c>
      <c r="AC39" s="101">
        <f t="shared" si="23"/>
        <v>8.4498976886365165E-2</v>
      </c>
      <c r="AD39" s="99">
        <f t="shared" si="24"/>
        <v>0.16057934508845598</v>
      </c>
      <c r="AE39" s="100">
        <f t="shared" si="25"/>
        <v>0.66876574307226921</v>
      </c>
      <c r="AF39" s="100">
        <f t="shared" si="26"/>
        <v>0.17065491183927486</v>
      </c>
      <c r="AH39" s="107">
        <v>1.0558759339407899</v>
      </c>
      <c r="AI39" s="3">
        <f t="shared" si="11"/>
        <v>161.74255130447102</v>
      </c>
      <c r="AJ39" s="3">
        <f t="shared" si="11"/>
        <v>443.65907597899638</v>
      </c>
      <c r="AK39" s="3">
        <f t="shared" si="11"/>
        <v>367.0159514013481</v>
      </c>
      <c r="AL39" s="3">
        <f t="shared" si="11"/>
        <v>972.41757868481545</v>
      </c>
      <c r="AM39" s="3">
        <f t="shared" si="11"/>
        <v>11508.039677125673</v>
      </c>
      <c r="AN39" s="14">
        <f t="shared" si="11"/>
        <v>10535.622098440857</v>
      </c>
      <c r="AO39" s="1">
        <f t="shared" si="11"/>
        <v>80.123049764238772</v>
      </c>
      <c r="AP39" s="1">
        <f t="shared" si="11"/>
        <v>52.771351452285863</v>
      </c>
      <c r="AQ39" s="1">
        <f t="shared" si="11"/>
        <v>171.07597038018136</v>
      </c>
      <c r="AR39" s="6">
        <f t="shared" si="11"/>
        <v>77.352733567595308</v>
      </c>
      <c r="AS39" s="4" t="s">
        <v>44</v>
      </c>
    </row>
    <row r="40" spans="1:45" ht="12.5">
      <c r="A40" s="4">
        <v>1987</v>
      </c>
      <c r="B40" s="1">
        <v>1.9456070626901572</v>
      </c>
      <c r="C40" s="1">
        <v>8.2747859563961708</v>
      </c>
      <c r="D40" s="1">
        <v>2.1997271688396429</v>
      </c>
      <c r="E40" s="6">
        <v>12.420120187925971</v>
      </c>
      <c r="F40" s="2">
        <f t="shared" si="13"/>
        <v>170.04605727911974</v>
      </c>
      <c r="G40" s="2">
        <f t="shared" ref="G40:G48" si="27">C40*M40</f>
        <v>473.31775670586097</v>
      </c>
      <c r="H40" s="2">
        <f t="shared" ref="H40:H48" si="28">D40*N40</f>
        <v>408.01089459430023</v>
      </c>
      <c r="I40" s="2">
        <f t="shared" si="16"/>
        <v>1051.3747085792809</v>
      </c>
      <c r="J40" s="38">
        <v>12495.79743459264</v>
      </c>
      <c r="K40" s="14">
        <f t="shared" si="12"/>
        <v>11444.422726013359</v>
      </c>
      <c r="L40" s="3">
        <v>87.4</v>
      </c>
      <c r="M40" s="3">
        <v>57.2</v>
      </c>
      <c r="N40" s="3">
        <v>185.48250000000053</v>
      </c>
      <c r="O40" s="14">
        <v>84.650928708512708</v>
      </c>
      <c r="P40" s="2">
        <v>48.015316651488583</v>
      </c>
      <c r="Q40" s="2">
        <v>62.556388654237651</v>
      </c>
      <c r="R40" s="2">
        <v>65.921407795191143</v>
      </c>
      <c r="S40" s="2"/>
      <c r="T40" s="40">
        <v>59.940053319607372</v>
      </c>
      <c r="U40" s="60">
        <v>56989</v>
      </c>
      <c r="V40" s="3">
        <v>16157.890119145801</v>
      </c>
      <c r="W40" s="99">
        <f t="shared" si="17"/>
        <v>0.16173687258361236</v>
      </c>
      <c r="X40" s="100">
        <f t="shared" si="18"/>
        <v>0.4501894071101003</v>
      </c>
      <c r="Y40" s="100">
        <f t="shared" si="19"/>
        <v>0.38807372030628734</v>
      </c>
      <c r="Z40" s="99">
        <f t="shared" si="20"/>
        <v>1.3608259750464114E-2</v>
      </c>
      <c r="AA40" s="100">
        <f t="shared" si="21"/>
        <v>3.7878155370505255E-2</v>
      </c>
      <c r="AB40" s="100">
        <f t="shared" si="22"/>
        <v>3.2651849290129063E-2</v>
      </c>
      <c r="AC40" s="101">
        <f t="shared" si="23"/>
        <v>8.4138264411098423E-2</v>
      </c>
      <c r="AD40" s="99">
        <f t="shared" si="24"/>
        <v>0.1566496163685718</v>
      </c>
      <c r="AE40" s="100">
        <f t="shared" si="25"/>
        <v>0.66624040920637606</v>
      </c>
      <c r="AF40" s="100">
        <f t="shared" si="26"/>
        <v>0.17710997442505219</v>
      </c>
      <c r="AH40" s="107">
        <v>0.91632651225613904</v>
      </c>
      <c r="AI40" s="3">
        <f t="shared" si="11"/>
        <v>185.57365197307212</v>
      </c>
      <c r="AJ40" s="3">
        <f t="shared" si="11"/>
        <v>516.53831944737544</v>
      </c>
      <c r="AK40" s="3">
        <f t="shared" si="11"/>
        <v>445.26802306495932</v>
      </c>
      <c r="AL40" s="3">
        <f t="shared" si="11"/>
        <v>1147.3799944854068</v>
      </c>
      <c r="AM40" s="3">
        <f t="shared" si="11"/>
        <v>13636.839344335933</v>
      </c>
      <c r="AN40" s="14">
        <f t="shared" si="11"/>
        <v>12489.459349850527</v>
      </c>
      <c r="AO40" s="1">
        <f t="shared" si="11"/>
        <v>95.380848235862516</v>
      </c>
      <c r="AP40" s="1">
        <f t="shared" si="11"/>
        <v>62.423163833996973</v>
      </c>
      <c r="AQ40" s="1">
        <f t="shared" si="11"/>
        <v>202.41965884334573</v>
      </c>
      <c r="AR40" s="6">
        <f t="shared" si="11"/>
        <v>92.380748102648369</v>
      </c>
      <c r="AS40" s="4" t="s">
        <v>44</v>
      </c>
    </row>
    <row r="41" spans="1:45" ht="12.5">
      <c r="A41" s="4">
        <v>1988</v>
      </c>
      <c r="B41" s="1">
        <v>1.9689783712192057</v>
      </c>
      <c r="C41" s="1">
        <v>8.1947763789768047</v>
      </c>
      <c r="D41" s="1">
        <v>2.271898120639817</v>
      </c>
      <c r="E41" s="6">
        <v>12.435652870835828</v>
      </c>
      <c r="F41" s="2">
        <f t="shared" si="13"/>
        <v>177.20805340972851</v>
      </c>
      <c r="G41" s="2">
        <f t="shared" si="27"/>
        <v>469.39679098779141</v>
      </c>
      <c r="H41" s="2">
        <f t="shared" si="28"/>
        <v>432.4103693013767</v>
      </c>
      <c r="I41" s="2">
        <f t="shared" si="16"/>
        <v>1079.0152136988966</v>
      </c>
      <c r="J41" s="38">
        <v>12854.720111780631</v>
      </c>
      <c r="K41" s="14">
        <f t="shared" si="12"/>
        <v>11775.704898081734</v>
      </c>
      <c r="L41" s="3">
        <v>90</v>
      </c>
      <c r="M41" s="3">
        <v>57.28</v>
      </c>
      <c r="N41" s="3">
        <v>190.33000000000015</v>
      </c>
      <c r="O41" s="14">
        <v>86.767878205205449</v>
      </c>
      <c r="P41" s="2">
        <v>49.443689915720505</v>
      </c>
      <c r="Q41" s="2">
        <v>62.643880106900916</v>
      </c>
      <c r="R41" s="2">
        <v>67.644233529625183</v>
      </c>
      <c r="S41" s="2"/>
      <c r="T41" s="40">
        <v>61.558924602207988</v>
      </c>
      <c r="U41" s="60">
        <v>57255</v>
      </c>
      <c r="V41" s="3">
        <v>16789.572963059996</v>
      </c>
      <c r="W41" s="99">
        <f t="shared" si="17"/>
        <v>0.16423128345174484</v>
      </c>
      <c r="X41" s="100">
        <f t="shared" si="18"/>
        <v>0.43502332963284651</v>
      </c>
      <c r="Y41" s="100">
        <f t="shared" si="19"/>
        <v>0.40074538691540867</v>
      </c>
      <c r="Z41" s="99">
        <f t="shared" si="20"/>
        <v>1.3785446269446758E-2</v>
      </c>
      <c r="AA41" s="100">
        <f t="shared" si="21"/>
        <v>3.6515520128486932E-2</v>
      </c>
      <c r="AB41" s="100">
        <f t="shared" si="22"/>
        <v>3.3638256262390094E-2</v>
      </c>
      <c r="AC41" s="101">
        <f t="shared" si="23"/>
        <v>8.3939222660323776E-2</v>
      </c>
      <c r="AD41" s="99">
        <f t="shared" si="24"/>
        <v>0.15833333333361743</v>
      </c>
      <c r="AE41" s="100">
        <f t="shared" si="25"/>
        <v>0.65897435897356438</v>
      </c>
      <c r="AF41" s="100">
        <f t="shared" si="26"/>
        <v>0.18269230769281819</v>
      </c>
      <c r="AH41" s="107">
        <v>0.90812996888515596</v>
      </c>
      <c r="AI41" s="3">
        <f t="shared" si="11"/>
        <v>195.13512325474045</v>
      </c>
      <c r="AJ41" s="3">
        <f t="shared" si="11"/>
        <v>516.88283293198128</v>
      </c>
      <c r="AK41" s="3">
        <f t="shared" si="11"/>
        <v>476.15471806553739</v>
      </c>
      <c r="AL41" s="3">
        <f t="shared" si="11"/>
        <v>1188.172674252259</v>
      </c>
      <c r="AM41" s="3">
        <f t="shared" si="11"/>
        <v>14155.154605856054</v>
      </c>
      <c r="AN41" s="14">
        <f t="shared" si="11"/>
        <v>12966.981931603796</v>
      </c>
      <c r="AO41" s="1">
        <f t="shared" si="11"/>
        <v>99.10475712026809</v>
      </c>
      <c r="AP41" s="1">
        <f t="shared" si="11"/>
        <v>63.074672087210629</v>
      </c>
      <c r="AQ41" s="1">
        <f t="shared" si="11"/>
        <v>209.58453803000711</v>
      </c>
      <c r="AR41" s="6">
        <f t="shared" si="11"/>
        <v>95.545661059643209</v>
      </c>
      <c r="AS41" s="4" t="s">
        <v>44</v>
      </c>
    </row>
    <row r="42" spans="1:45" ht="12.5">
      <c r="A42" s="4">
        <v>1989</v>
      </c>
      <c r="B42" s="1">
        <v>2.0472824288670504</v>
      </c>
      <c r="C42" s="1">
        <v>8.1891297154436344</v>
      </c>
      <c r="D42" s="1">
        <v>2.3831647023554345</v>
      </c>
      <c r="E42" s="6">
        <v>12.619576846666122</v>
      </c>
      <c r="F42" s="2">
        <f t="shared" si="13"/>
        <v>194.47954704779733</v>
      </c>
      <c r="G42" s="2">
        <f t="shared" si="27"/>
        <v>490.03752217214713</v>
      </c>
      <c r="H42" s="2">
        <f t="shared" si="28"/>
        <v>465.14012869397999</v>
      </c>
      <c r="I42" s="2">
        <f t="shared" si="16"/>
        <v>1149.6571979139244</v>
      </c>
      <c r="J42" s="38">
        <v>13138.150498953666</v>
      </c>
      <c r="K42" s="14">
        <f t="shared" si="12"/>
        <v>11988.493301039742</v>
      </c>
      <c r="L42" s="3">
        <v>94.994000000000369</v>
      </c>
      <c r="M42" s="3">
        <v>59.84</v>
      </c>
      <c r="N42" s="3">
        <v>195.17750000000092</v>
      </c>
      <c r="O42" s="14">
        <v>91.101089353692885</v>
      </c>
      <c r="P42" s="2">
        <v>52.187265331710798</v>
      </c>
      <c r="Q42" s="2">
        <v>65.443606592125533</v>
      </c>
      <c r="R42" s="2">
        <v>69.367059264059634</v>
      </c>
      <c r="S42" s="2"/>
      <c r="T42" s="40">
        <v>63.712441566700427</v>
      </c>
      <c r="U42" s="60">
        <v>57821</v>
      </c>
      <c r="V42" s="3">
        <v>17299.70080074713</v>
      </c>
      <c r="W42" s="99">
        <f t="shared" si="17"/>
        <v>0.16916307521988666</v>
      </c>
      <c r="X42" s="100">
        <f t="shared" si="18"/>
        <v>0.42624664383551014</v>
      </c>
      <c r="Y42" s="100">
        <f t="shared" si="19"/>
        <v>0.40459028094460325</v>
      </c>
      <c r="Z42" s="99">
        <f t="shared" si="20"/>
        <v>1.4802657882727546E-2</v>
      </c>
      <c r="AA42" s="100">
        <f t="shared" si="21"/>
        <v>3.7298820881308536E-2</v>
      </c>
      <c r="AB42" s="100">
        <f t="shared" si="22"/>
        <v>3.5403775343494821E-2</v>
      </c>
      <c r="AC42" s="101">
        <f t="shared" si="23"/>
        <v>8.7505254107530892E-2</v>
      </c>
      <c r="AD42" s="99">
        <f t="shared" si="24"/>
        <v>0.16223067173666031</v>
      </c>
      <c r="AE42" s="100">
        <f t="shared" si="25"/>
        <v>0.64892268694469446</v>
      </c>
      <c r="AF42" s="100">
        <f t="shared" si="26"/>
        <v>0.18884664131864501</v>
      </c>
      <c r="AH42" s="107">
        <v>0.97264640822492898</v>
      </c>
      <c r="AI42" s="3">
        <f t="shared" si="11"/>
        <v>199.94886672405522</v>
      </c>
      <c r="AJ42" s="3">
        <f t="shared" si="11"/>
        <v>503.8187752797661</v>
      </c>
      <c r="AK42" s="3">
        <f t="shared" si="11"/>
        <v>478.22119606944995</v>
      </c>
      <c r="AL42" s="3">
        <f t="shared" si="11"/>
        <v>1181.9888380732712</v>
      </c>
      <c r="AM42" s="3">
        <f t="shared" si="11"/>
        <v>13507.632771636585</v>
      </c>
      <c r="AN42" s="14">
        <f t="shared" si="11"/>
        <v>12325.643933563313</v>
      </c>
      <c r="AO42" s="1">
        <f t="shared" si="11"/>
        <v>97.665502279871234</v>
      </c>
      <c r="AP42" s="1">
        <f t="shared" si="11"/>
        <v>61.522871512174163</v>
      </c>
      <c r="AQ42" s="1">
        <f t="shared" si="11"/>
        <v>200.66644810440221</v>
      </c>
      <c r="AR42" s="6">
        <f t="shared" si="11"/>
        <v>93.663111880453613</v>
      </c>
      <c r="AS42" s="4" t="s">
        <v>44</v>
      </c>
    </row>
    <row r="43" spans="1:45" ht="12.5">
      <c r="A43" s="4">
        <v>1990</v>
      </c>
      <c r="B43" s="1">
        <v>2.0836547562845165</v>
      </c>
      <c r="C43" s="1">
        <v>8.0220708116713233</v>
      </c>
      <c r="D43" s="1">
        <v>2.2920202319152603</v>
      </c>
      <c r="E43" s="6">
        <v>12.3977457998711</v>
      </c>
      <c r="F43" s="2">
        <f t="shared" si="13"/>
        <v>207.82372539181864</v>
      </c>
      <c r="G43" s="2">
        <f t="shared" si="27"/>
        <v>528.17314224043992</v>
      </c>
      <c r="H43" s="2">
        <f t="shared" si="28"/>
        <v>458.46134688885121</v>
      </c>
      <c r="I43" s="2">
        <f t="shared" si="16"/>
        <v>1194.4582145211098</v>
      </c>
      <c r="J43" s="38">
        <v>13397.417824233256</v>
      </c>
      <c r="K43" s="14">
        <f t="shared" si="12"/>
        <v>12202.959609712147</v>
      </c>
      <c r="L43" s="3">
        <v>99.740000000000464</v>
      </c>
      <c r="M43" s="3">
        <v>65.84</v>
      </c>
      <c r="N43" s="3">
        <v>200.02500000000055</v>
      </c>
      <c r="O43" s="14">
        <v>96.344789916044945</v>
      </c>
      <c r="P43" s="2">
        <v>54.794595913266505</v>
      </c>
      <c r="Q43" s="2">
        <v>72.005465541870734</v>
      </c>
      <c r="R43" s="2">
        <v>71.089884998493687</v>
      </c>
      <c r="S43" s="2"/>
      <c r="T43" s="40">
        <v>65.865958531193314</v>
      </c>
      <c r="U43" s="60">
        <v>58168</v>
      </c>
      <c r="V43" s="3">
        <v>17647.005226241236</v>
      </c>
      <c r="W43" s="99">
        <f t="shared" si="17"/>
        <v>0.17398995030993256</v>
      </c>
      <c r="X43" s="100">
        <f t="shared" si="18"/>
        <v>0.44218637020483686</v>
      </c>
      <c r="Y43" s="100">
        <f t="shared" si="19"/>
        <v>0.38382367948523055</v>
      </c>
      <c r="Z43" s="99">
        <f t="shared" si="20"/>
        <v>1.5512222438558793E-2</v>
      </c>
      <c r="AA43" s="100">
        <f t="shared" si="21"/>
        <v>3.9423503033926437E-2</v>
      </c>
      <c r="AB43" s="100">
        <f t="shared" si="22"/>
        <v>3.4220127557683992E-2</v>
      </c>
      <c r="AC43" s="101">
        <f t="shared" si="23"/>
        <v>8.9155853030169221E-2</v>
      </c>
      <c r="AD43" s="99">
        <f t="shared" si="24"/>
        <v>0.16806722689105147</v>
      </c>
      <c r="AE43" s="100">
        <f t="shared" si="25"/>
        <v>0.64705882352860711</v>
      </c>
      <c r="AF43" s="100">
        <f t="shared" si="26"/>
        <v>0.18487394958034151</v>
      </c>
      <c r="AH43" s="107">
        <v>0.83012679184763605</v>
      </c>
      <c r="AI43" s="3">
        <f t="shared" si="11"/>
        <v>250.35178653764405</v>
      </c>
      <c r="AJ43" s="3">
        <f t="shared" si="11"/>
        <v>636.25598815437627</v>
      </c>
      <c r="AK43" s="3">
        <f t="shared" si="11"/>
        <v>552.27870174921247</v>
      </c>
      <c r="AL43" s="3">
        <f t="shared" si="11"/>
        <v>1438.8864764412328</v>
      </c>
      <c r="AM43" s="3">
        <f t="shared" si="11"/>
        <v>16139.001843819851</v>
      </c>
      <c r="AN43" s="14">
        <f t="shared" ref="AN43:AR67" si="29">IFERROR(K43/$AH43," ")</f>
        <v>14700.115367378619</v>
      </c>
      <c r="AO43" s="1">
        <f t="shared" si="29"/>
        <v>120.15032038419866</v>
      </c>
      <c r="AP43" s="1">
        <f t="shared" si="29"/>
        <v>79.313185222534628</v>
      </c>
      <c r="AQ43" s="1">
        <f t="shared" si="29"/>
        <v>240.95716698264781</v>
      </c>
      <c r="AR43" s="6">
        <f t="shared" si="29"/>
        <v>116.06033061721534</v>
      </c>
      <c r="AS43" s="4" t="s">
        <v>44</v>
      </c>
    </row>
    <row r="44" spans="1:45" ht="12.5">
      <c r="A44" s="4">
        <v>1991</v>
      </c>
      <c r="B44" s="1">
        <v>2.0316779000919873</v>
      </c>
      <c r="C44" s="1">
        <v>7.3959499841071432</v>
      </c>
      <c r="D44" s="1">
        <v>2.2886490178924723</v>
      </c>
      <c r="E44" s="6">
        <v>11.716276902091604</v>
      </c>
      <c r="F44" s="2">
        <f t="shared" si="13"/>
        <v>212.28189706901253</v>
      </c>
      <c r="G44" s="2">
        <f t="shared" si="27"/>
        <v>520.0832028824143</v>
      </c>
      <c r="H44" s="2">
        <f t="shared" si="28"/>
        <v>468.88124591817592</v>
      </c>
      <c r="I44" s="2">
        <f t="shared" si="16"/>
        <v>1201.2463458696027</v>
      </c>
      <c r="J44" s="38">
        <v>13407.492224083126</v>
      </c>
      <c r="K44" s="14">
        <f t="shared" si="12"/>
        <v>12206.245878213524</v>
      </c>
      <c r="L44" s="3">
        <v>104.48600000000056</v>
      </c>
      <c r="M44" s="3">
        <v>70.319999999999993</v>
      </c>
      <c r="N44" s="3">
        <v>204.87250000000017</v>
      </c>
      <c r="O44" s="14">
        <v>102.52799211797007</v>
      </c>
      <c r="P44" s="2">
        <v>57.401926494822227</v>
      </c>
      <c r="Q44" s="2">
        <v>76.90498689101382</v>
      </c>
      <c r="R44" s="2">
        <v>72.812710732927741</v>
      </c>
      <c r="S44" s="2"/>
      <c r="T44" s="40">
        <v>67.984823436021898</v>
      </c>
      <c r="U44" s="60">
        <v>58514</v>
      </c>
      <c r="V44" s="3">
        <v>17724.135385347323</v>
      </c>
      <c r="W44" s="99">
        <f t="shared" si="17"/>
        <v>0.17671803772717248</v>
      </c>
      <c r="X44" s="100">
        <f t="shared" si="18"/>
        <v>0.43295299475472471</v>
      </c>
      <c r="Y44" s="100">
        <f t="shared" si="19"/>
        <v>0.39032896751810287</v>
      </c>
      <c r="Z44" s="99">
        <f t="shared" si="20"/>
        <v>1.5833080006393923E-2</v>
      </c>
      <c r="AA44" s="100">
        <f t="shared" si="21"/>
        <v>3.8790490733846411E-2</v>
      </c>
      <c r="AB44" s="100">
        <f t="shared" si="22"/>
        <v>3.4971584400843497E-2</v>
      </c>
      <c r="AC44" s="101">
        <f t="shared" si="23"/>
        <v>8.9595155141083821E-2</v>
      </c>
      <c r="AD44" s="99">
        <f t="shared" si="24"/>
        <v>0.17340644276931436</v>
      </c>
      <c r="AE44" s="100">
        <f t="shared" si="25"/>
        <v>0.63125428375517567</v>
      </c>
      <c r="AF44" s="100">
        <f t="shared" si="26"/>
        <v>0.19533927347550994</v>
      </c>
      <c r="AH44" s="107">
        <v>0.86013519178848596</v>
      </c>
      <c r="AI44" s="3">
        <f t="shared" ref="AI44:AM67" si="30">IFERROR(F44/$AH44," ")</f>
        <v>246.80061820004491</v>
      </c>
      <c r="AJ44" s="3">
        <f t="shared" si="30"/>
        <v>604.65285904765869</v>
      </c>
      <c r="AK44" s="3">
        <f t="shared" si="30"/>
        <v>545.12505754267238</v>
      </c>
      <c r="AL44" s="3">
        <f t="shared" si="30"/>
        <v>1396.5785347903759</v>
      </c>
      <c r="AM44" s="3">
        <f t="shared" si="30"/>
        <v>15587.656861481066</v>
      </c>
      <c r="AN44" s="14">
        <f t="shared" si="29"/>
        <v>14191.078326690691</v>
      </c>
      <c r="AO44" s="1">
        <f t="shared" si="29"/>
        <v>121.47625280014644</v>
      </c>
      <c r="AP44" s="1">
        <f t="shared" si="29"/>
        <v>81.754590059015086</v>
      </c>
      <c r="AQ44" s="1">
        <f t="shared" si="29"/>
        <v>238.1863943666892</v>
      </c>
      <c r="AR44" s="6">
        <f t="shared" si="29"/>
        <v>119.1998572977613</v>
      </c>
      <c r="AS44" s="4" t="s">
        <v>44</v>
      </c>
    </row>
    <row r="45" spans="1:45" ht="12.5">
      <c r="A45" s="4">
        <v>1992</v>
      </c>
      <c r="B45" s="1">
        <v>2.0578367507612922</v>
      </c>
      <c r="C45" s="1">
        <v>7.1300828043741795</v>
      </c>
      <c r="D45" s="1">
        <v>2.4838732655698244</v>
      </c>
      <c r="E45" s="6">
        <v>11.671792820705294</v>
      </c>
      <c r="F45" s="2">
        <f t="shared" si="13"/>
        <v>224.78162395915882</v>
      </c>
      <c r="G45" s="2">
        <f t="shared" si="27"/>
        <v>437.50188087639964</v>
      </c>
      <c r="H45" s="2">
        <f t="shared" si="28"/>
        <v>535.89565704668962</v>
      </c>
      <c r="I45" s="2">
        <f t="shared" si="16"/>
        <v>1198.1791618822481</v>
      </c>
      <c r="J45" s="38">
        <v>13484.055114765797</v>
      </c>
      <c r="K45" s="14">
        <f t="shared" si="12"/>
        <v>12285.875952883549</v>
      </c>
      <c r="L45" s="3">
        <v>109.23200000000065</v>
      </c>
      <c r="M45" s="3">
        <v>61.36</v>
      </c>
      <c r="N45" s="3">
        <v>215.75</v>
      </c>
      <c r="O45" s="14">
        <v>102.65596556483817</v>
      </c>
      <c r="P45" s="2">
        <v>60.009257076377935</v>
      </c>
      <c r="Q45" s="2">
        <v>67.105944192727662</v>
      </c>
      <c r="R45" s="2">
        <v>76.678628613548156</v>
      </c>
      <c r="S45" s="2"/>
      <c r="T45" s="40">
        <v>69.593184620257475</v>
      </c>
      <c r="U45" s="60">
        <v>58859</v>
      </c>
      <c r="V45" s="3">
        <v>17879.522485037523</v>
      </c>
      <c r="W45" s="99">
        <f t="shared" si="17"/>
        <v>0.187602681727534</v>
      </c>
      <c r="X45" s="100">
        <f t="shared" si="18"/>
        <v>0.36513894982876982</v>
      </c>
      <c r="Y45" s="100">
        <f t="shared" si="19"/>
        <v>0.44725836844369621</v>
      </c>
      <c r="Z45" s="99">
        <f t="shared" si="20"/>
        <v>1.6670179856578184E-2</v>
      </c>
      <c r="AA45" s="100">
        <f t="shared" si="21"/>
        <v>3.2445868631707869E-2</v>
      </c>
      <c r="AB45" s="100">
        <f t="shared" si="22"/>
        <v>3.9742915056751274E-2</v>
      </c>
      <c r="AC45" s="101">
        <f t="shared" si="23"/>
        <v>8.8858963545037334E-2</v>
      </c>
      <c r="AD45" s="99">
        <f t="shared" si="24"/>
        <v>0.17630853994518925</v>
      </c>
      <c r="AE45" s="100">
        <f t="shared" si="25"/>
        <v>0.61088154269888151</v>
      </c>
      <c r="AF45" s="100">
        <f t="shared" si="26"/>
        <v>0.21280991735592947</v>
      </c>
      <c r="AH45" s="107">
        <v>0.807037061880581</v>
      </c>
      <c r="AI45" s="3">
        <f t="shared" si="30"/>
        <v>278.52701514768876</v>
      </c>
      <c r="AJ45" s="3">
        <f t="shared" si="30"/>
        <v>542.10878476500216</v>
      </c>
      <c r="AK45" s="3">
        <f t="shared" si="30"/>
        <v>664.02855873549368</v>
      </c>
      <c r="AL45" s="3">
        <f t="shared" si="30"/>
        <v>1484.6643586481846</v>
      </c>
      <c r="AM45" s="3">
        <f t="shared" si="30"/>
        <v>16708.098985373563</v>
      </c>
      <c r="AN45" s="14">
        <f t="shared" si="29"/>
        <v>15223.434626725379</v>
      </c>
      <c r="AO45" s="1">
        <f t="shared" si="29"/>
        <v>135.34942217581073</v>
      </c>
      <c r="AP45" s="1">
        <f t="shared" si="29"/>
        <v>76.031204635159085</v>
      </c>
      <c r="AQ45" s="1">
        <f t="shared" si="29"/>
        <v>267.33592568506475</v>
      </c>
      <c r="AR45" s="6">
        <f t="shared" si="29"/>
        <v>127.20105483833206</v>
      </c>
      <c r="AS45" s="4" t="s">
        <v>44</v>
      </c>
    </row>
    <row r="46" spans="1:45" ht="12.5">
      <c r="A46" s="4">
        <v>1993</v>
      </c>
      <c r="B46" s="1">
        <v>1.9621636117291161</v>
      </c>
      <c r="C46" s="1">
        <v>7.0042807615202198</v>
      </c>
      <c r="D46" s="1">
        <v>2.2757881234421933</v>
      </c>
      <c r="E46" s="6">
        <v>11.24223249669153</v>
      </c>
      <c r="F46" s="2">
        <f t="shared" si="13"/>
        <v>223.64348413766265</v>
      </c>
      <c r="G46" s="2">
        <f t="shared" si="27"/>
        <v>424.17924291766451</v>
      </c>
      <c r="H46" s="2">
        <f t="shared" si="28"/>
        <v>486.79107960428513</v>
      </c>
      <c r="I46" s="2">
        <f t="shared" si="16"/>
        <v>1134.6138066596122</v>
      </c>
      <c r="J46" s="38">
        <v>13410.840135881966</v>
      </c>
      <c r="K46" s="14">
        <f t="shared" si="12"/>
        <v>12276.226329222354</v>
      </c>
      <c r="L46" s="3">
        <v>113.97800000000075</v>
      </c>
      <c r="M46" s="3">
        <v>60.56</v>
      </c>
      <c r="N46" s="3">
        <v>213.9</v>
      </c>
      <c r="O46" s="14">
        <v>100.92424320467639</v>
      </c>
      <c r="P46" s="2">
        <v>62.616587657933643</v>
      </c>
      <c r="Q46" s="2">
        <v>66.231029666094969</v>
      </c>
      <c r="R46" s="2">
        <v>76.021129364718206</v>
      </c>
      <c r="S46" s="2"/>
      <c r="T46" s="40">
        <v>71.058824334219295</v>
      </c>
      <c r="U46" s="60">
        <v>59169</v>
      </c>
      <c r="V46" s="3">
        <v>17666.018468576247</v>
      </c>
      <c r="W46" s="99">
        <f t="shared" si="17"/>
        <v>0.19710978557196107</v>
      </c>
      <c r="X46" s="100">
        <f t="shared" si="18"/>
        <v>0.37385341199617506</v>
      </c>
      <c r="Y46" s="100">
        <f t="shared" si="19"/>
        <v>0.42903680243186393</v>
      </c>
      <c r="Z46" s="99">
        <f t="shared" si="20"/>
        <v>1.6676321682433857E-2</v>
      </c>
      <c r="AA46" s="100">
        <f t="shared" si="21"/>
        <v>3.1629580147088096E-2</v>
      </c>
      <c r="AB46" s="100">
        <f t="shared" si="22"/>
        <v>3.6298328417309941E-2</v>
      </c>
      <c r="AC46" s="101">
        <f t="shared" si="23"/>
        <v>8.4604230246831891E-2</v>
      </c>
      <c r="AD46" s="99">
        <f t="shared" si="24"/>
        <v>0.1745350500718216</v>
      </c>
      <c r="AE46" s="100">
        <f t="shared" si="25"/>
        <v>0.62303290414795331</v>
      </c>
      <c r="AF46" s="100">
        <f t="shared" si="26"/>
        <v>0.20243204578022503</v>
      </c>
      <c r="AH46" s="107">
        <v>0.86335383264451804</v>
      </c>
      <c r="AI46" s="3">
        <f t="shared" si="30"/>
        <v>259.04035597157861</v>
      </c>
      <c r="AJ46" s="3">
        <f t="shared" si="30"/>
        <v>491.31564241554526</v>
      </c>
      <c r="AK46" s="3">
        <f t="shared" si="30"/>
        <v>563.83728339191737</v>
      </c>
      <c r="AL46" s="3">
        <f t="shared" si="30"/>
        <v>1314.1932817790412</v>
      </c>
      <c r="AM46" s="3">
        <f t="shared" si="30"/>
        <v>15533.422831753176</v>
      </c>
      <c r="AN46" s="14">
        <f t="shared" si="29"/>
        <v>14219.229549974134</v>
      </c>
      <c r="AO46" s="1">
        <f t="shared" si="29"/>
        <v>132.01771474260735</v>
      </c>
      <c r="AP46" s="1">
        <f t="shared" si="29"/>
        <v>70.145052596222513</v>
      </c>
      <c r="AQ46" s="1">
        <f t="shared" si="29"/>
        <v>247.75473497906199</v>
      </c>
      <c r="AR46" s="6">
        <f t="shared" si="29"/>
        <v>116.89789213715285</v>
      </c>
      <c r="AS46" s="4" t="s">
        <v>44</v>
      </c>
    </row>
    <row r="47" spans="1:45" ht="12.5">
      <c r="A47" s="4">
        <v>1994</v>
      </c>
      <c r="B47" s="1">
        <v>1.9712736554054764</v>
      </c>
      <c r="C47" s="1">
        <v>6.8873887715184727</v>
      </c>
      <c r="D47" s="1">
        <v>2.2850682372886331</v>
      </c>
      <c r="E47" s="6">
        <v>11.143730664212582</v>
      </c>
      <c r="F47" s="2">
        <f t="shared" si="13"/>
        <v>234.03749346435919</v>
      </c>
      <c r="G47" s="2">
        <f t="shared" si="27"/>
        <v>421.23269726606975</v>
      </c>
      <c r="H47" s="2">
        <f t="shared" si="28"/>
        <v>502.71501220349927</v>
      </c>
      <c r="I47" s="2">
        <f t="shared" si="16"/>
        <v>1157.9852029339281</v>
      </c>
      <c r="J47" s="38">
        <v>13576.129195054251</v>
      </c>
      <c r="K47" s="14">
        <f t="shared" si="12"/>
        <v>12418.143992120324</v>
      </c>
      <c r="L47" s="3">
        <v>118.72399999999971</v>
      </c>
      <c r="M47" s="3">
        <v>61.16</v>
      </c>
      <c r="N47" s="3">
        <v>220</v>
      </c>
      <c r="O47" s="14">
        <v>103.91360288818966</v>
      </c>
      <c r="P47" s="2">
        <v>65.223918239488739</v>
      </c>
      <c r="Q47" s="2">
        <v>66.887215561069468</v>
      </c>
      <c r="R47" s="2">
        <v>78.189099860860239</v>
      </c>
      <c r="S47" s="2"/>
      <c r="T47" s="40">
        <v>72.239021107634514</v>
      </c>
      <c r="U47" s="60">
        <v>59445</v>
      </c>
      <c r="V47" s="3">
        <v>17978.199665246746</v>
      </c>
      <c r="W47" s="99">
        <f t="shared" si="17"/>
        <v>0.20210749919030943</v>
      </c>
      <c r="X47" s="100">
        <f t="shared" si="18"/>
        <v>0.3637634541432947</v>
      </c>
      <c r="Y47" s="100">
        <f t="shared" si="19"/>
        <v>0.43412904666639596</v>
      </c>
      <c r="Z47" s="99">
        <f t="shared" si="20"/>
        <v>1.7238897045088408E-2</v>
      </c>
      <c r="AA47" s="100">
        <f t="shared" si="21"/>
        <v>3.1027452023624211E-2</v>
      </c>
      <c r="AB47" s="100">
        <f t="shared" si="22"/>
        <v>3.702933324961559E-2</v>
      </c>
      <c r="AC47" s="101">
        <f t="shared" si="23"/>
        <v>8.5295682318328195E-2</v>
      </c>
      <c r="AD47" s="99">
        <f t="shared" si="24"/>
        <v>0.1768953068594975</v>
      </c>
      <c r="AE47" s="100">
        <f t="shared" si="25"/>
        <v>0.61805054151541061</v>
      </c>
      <c r="AF47" s="100">
        <f t="shared" si="26"/>
        <v>0.20505415162509194</v>
      </c>
      <c r="AH47" s="107">
        <v>0.84640378866297605</v>
      </c>
      <c r="AI47" s="3">
        <f t="shared" si="30"/>
        <v>276.50808821881236</v>
      </c>
      <c r="AJ47" s="3">
        <f t="shared" si="30"/>
        <v>497.67345433492335</v>
      </c>
      <c r="AK47" s="3">
        <f t="shared" si="30"/>
        <v>593.94229909770888</v>
      </c>
      <c r="AL47" s="3">
        <f t="shared" si="30"/>
        <v>1368.1238416514445</v>
      </c>
      <c r="AM47" s="3">
        <f t="shared" si="30"/>
        <v>16039.778385798365</v>
      </c>
      <c r="AN47" s="14">
        <f t="shared" si="29"/>
        <v>14671.654544146922</v>
      </c>
      <c r="AO47" s="1">
        <f t="shared" si="29"/>
        <v>140.26874830929381</v>
      </c>
      <c r="AP47" s="1">
        <f t="shared" si="29"/>
        <v>72.258655761231353</v>
      </c>
      <c r="AQ47" s="1">
        <f t="shared" si="29"/>
        <v>259.9232221627027</v>
      </c>
      <c r="AR47" s="6">
        <f t="shared" si="29"/>
        <v>122.77072040560812</v>
      </c>
      <c r="AS47" s="4" t="s">
        <v>44</v>
      </c>
    </row>
    <row r="48" spans="1:45" ht="12.5">
      <c r="A48" s="4">
        <v>1995</v>
      </c>
      <c r="B48" s="1">
        <v>1.9572036061160711</v>
      </c>
      <c r="C48" s="1">
        <v>6.9347831475756463</v>
      </c>
      <c r="D48" s="1">
        <v>2.2713227033962307</v>
      </c>
      <c r="E48" s="6">
        <v>11.163309457087946</v>
      </c>
      <c r="F48" s="2">
        <f t="shared" si="13"/>
        <v>241.65592924715091</v>
      </c>
      <c r="G48" s="2">
        <f t="shared" si="27"/>
        <v>428.2922071942719</v>
      </c>
      <c r="H48" s="2">
        <f t="shared" si="28"/>
        <v>512.18326961585001</v>
      </c>
      <c r="I48" s="2">
        <f t="shared" si="16"/>
        <v>1182.1314060572727</v>
      </c>
      <c r="J48" s="38">
        <v>13753.014469453376</v>
      </c>
      <c r="K48" s="14">
        <f t="shared" si="12"/>
        <v>12570.883063396102</v>
      </c>
      <c r="L48" s="3">
        <v>123.4699999999998</v>
      </c>
      <c r="M48" s="3">
        <v>61.76</v>
      </c>
      <c r="N48" s="3">
        <v>225.5</v>
      </c>
      <c r="O48" s="14">
        <v>105.89435064945721</v>
      </c>
      <c r="P48" s="2">
        <v>67.83124882104444</v>
      </c>
      <c r="Q48" s="2">
        <v>67.543401456044009</v>
      </c>
      <c r="R48" s="2">
        <v>80.143827357381753</v>
      </c>
      <c r="S48" s="2"/>
      <c r="T48" s="40">
        <v>73.523514340095502</v>
      </c>
      <c r="U48" s="60">
        <v>59712</v>
      </c>
      <c r="V48" s="3">
        <v>18261.961310969225</v>
      </c>
      <c r="W48" s="99">
        <f t="shared" si="17"/>
        <v>0.2044239143033503</v>
      </c>
      <c r="X48" s="100">
        <f t="shared" si="18"/>
        <v>0.36230507454559729</v>
      </c>
      <c r="Y48" s="100">
        <f t="shared" si="19"/>
        <v>0.43327101115105254</v>
      </c>
      <c r="Z48" s="99">
        <f t="shared" si="20"/>
        <v>1.7571124482119133E-2</v>
      </c>
      <c r="AA48" s="100">
        <f t="shared" si="21"/>
        <v>3.1141696836395075E-2</v>
      </c>
      <c r="AB48" s="100">
        <f t="shared" si="22"/>
        <v>3.7241527721319057E-2</v>
      </c>
      <c r="AC48" s="101">
        <f t="shared" si="23"/>
        <v>8.5954349039833261E-2</v>
      </c>
      <c r="AD48" s="99">
        <f t="shared" si="24"/>
        <v>0.1753246753249664</v>
      </c>
      <c r="AE48" s="100">
        <f t="shared" si="25"/>
        <v>0.62121212121128899</v>
      </c>
      <c r="AF48" s="100">
        <f t="shared" si="26"/>
        <v>0.20346320346374475</v>
      </c>
      <c r="AH48" s="107">
        <v>0.76094670839704404</v>
      </c>
      <c r="AI48" s="3">
        <f t="shared" si="30"/>
        <v>317.57273746042745</v>
      </c>
      <c r="AJ48" s="3">
        <f t="shared" si="30"/>
        <v>562.84126400452101</v>
      </c>
      <c r="AK48" s="3">
        <f t="shared" si="30"/>
        <v>673.08691129603369</v>
      </c>
      <c r="AL48" s="3">
        <f t="shared" si="30"/>
        <v>1553.5009127609819</v>
      </c>
      <c r="AM48" s="3">
        <f t="shared" si="30"/>
        <v>18073.558000434081</v>
      </c>
      <c r="AN48" s="14">
        <f t="shared" si="29"/>
        <v>16520.0570876731</v>
      </c>
      <c r="AO48" s="1">
        <f t="shared" si="29"/>
        <v>162.25840605854367</v>
      </c>
      <c r="AP48" s="1">
        <f t="shared" si="29"/>
        <v>81.162056841140952</v>
      </c>
      <c r="AQ48" s="1">
        <f t="shared" si="29"/>
        <v>296.34138305824621</v>
      </c>
      <c r="AR48" s="6">
        <f t="shared" si="29"/>
        <v>139.16132296902458</v>
      </c>
      <c r="AS48" s="4" t="s">
        <v>44</v>
      </c>
    </row>
    <row r="49" spans="1:45" ht="12.5">
      <c r="A49" s="4">
        <v>1996</v>
      </c>
      <c r="B49" s="1">
        <v>1.9764184949233117</v>
      </c>
      <c r="C49" s="1">
        <v>6.5988176687445659</v>
      </c>
      <c r="D49" s="1">
        <v>2.3152330940553374</v>
      </c>
      <c r="E49" s="6">
        <v>10.890469257723215</v>
      </c>
      <c r="F49" s="2">
        <f t="shared" ref="F49:H50" si="31">B49*L49</f>
        <v>249.50328630063362</v>
      </c>
      <c r="G49" s="2">
        <f t="shared" si="31"/>
        <v>425.27972454239563</v>
      </c>
      <c r="H49" s="2">
        <f t="shared" si="31"/>
        <v>521.85174107187584</v>
      </c>
      <c r="I49" s="2">
        <f>SUM(F49:H49)</f>
        <v>1196.6347519149051</v>
      </c>
      <c r="J49" s="38">
        <v>13958.586885847184</v>
      </c>
      <c r="K49" s="14">
        <f t="shared" si="12"/>
        <v>12761.952133932278</v>
      </c>
      <c r="L49" s="3">
        <f>(P49/100)*L$67</f>
        <v>126.24010903637833</v>
      </c>
      <c r="M49" s="3">
        <f t="shared" ref="M49:N64" si="32">(Q49/100)*M$67</f>
        <v>64.447867162134472</v>
      </c>
      <c r="N49" s="3">
        <f t="shared" si="32"/>
        <v>225.39922326257263</v>
      </c>
      <c r="O49" s="14">
        <v>111.14872222233106</v>
      </c>
      <c r="P49" s="2">
        <v>69.353075623571513</v>
      </c>
      <c r="Q49" s="2">
        <v>70.482968988307064</v>
      </c>
      <c r="R49" s="2">
        <v>80.108010801080113</v>
      </c>
      <c r="S49" s="43">
        <v>72.806132741577571</v>
      </c>
      <c r="T49" s="41">
        <v>74.997497747973185</v>
      </c>
      <c r="U49" s="60">
        <v>59981</v>
      </c>
      <c r="V49" s="3">
        <v>18373.417686711593</v>
      </c>
      <c r="W49" s="99">
        <f t="shared" si="17"/>
        <v>0.20850412868368398</v>
      </c>
      <c r="X49" s="100">
        <f t="shared" si="18"/>
        <v>0.35539643476160554</v>
      </c>
      <c r="Y49" s="100">
        <f t="shared" si="19"/>
        <v>0.43609943655471045</v>
      </c>
      <c r="Z49" s="99">
        <f t="shared" si="20"/>
        <v>1.787453761194184E-2</v>
      </c>
      <c r="AA49" s="100">
        <f t="shared" si="21"/>
        <v>3.0467247725025303E-2</v>
      </c>
      <c r="AB49" s="100">
        <f t="shared" si="22"/>
        <v>3.7385714280360929E-2</v>
      </c>
      <c r="AC49" s="101">
        <f t="shared" si="23"/>
        <v>8.5727499617328076E-2</v>
      </c>
      <c r="AD49" s="99">
        <f t="shared" si="24"/>
        <v>0.18148148148177282</v>
      </c>
      <c r="AE49" s="100">
        <f t="shared" si="25"/>
        <v>0.60592592592508077</v>
      </c>
      <c r="AF49" s="100">
        <f t="shared" si="26"/>
        <v>0.21259259259314645</v>
      </c>
      <c r="AH49" s="107">
        <v>0.77985643876046695</v>
      </c>
      <c r="AI49" s="3">
        <f t="shared" si="30"/>
        <v>319.93489301339037</v>
      </c>
      <c r="AJ49" s="3">
        <f t="shared" si="30"/>
        <v>545.33078577686831</v>
      </c>
      <c r="AK49" s="3">
        <f t="shared" si="30"/>
        <v>669.16385521074437</v>
      </c>
      <c r="AL49" s="3">
        <f t="shared" si="30"/>
        <v>1534.429534001003</v>
      </c>
      <c r="AM49" s="3">
        <f t="shared" si="30"/>
        <v>17898.918559976864</v>
      </c>
      <c r="AN49" s="14">
        <f t="shared" si="29"/>
        <v>16364.489025975861</v>
      </c>
      <c r="AO49" s="1">
        <f t="shared" si="29"/>
        <v>161.87608739504554</v>
      </c>
      <c r="AP49" s="1">
        <f t="shared" si="29"/>
        <v>82.640680975296334</v>
      </c>
      <c r="AQ49" s="1">
        <f t="shared" si="29"/>
        <v>289.02655932524016</v>
      </c>
      <c r="AR49" s="6">
        <f t="shared" si="29"/>
        <v>142.52459388422182</v>
      </c>
      <c r="AS49" s="4" t="s">
        <v>44</v>
      </c>
    </row>
    <row r="50" spans="1:45" ht="12.5">
      <c r="A50" s="4">
        <v>1997</v>
      </c>
      <c r="B50" s="1">
        <v>1.8503128600571797</v>
      </c>
      <c r="C50" s="1">
        <v>6.4801349945912943</v>
      </c>
      <c r="D50" s="1">
        <v>2.2219914258350801</v>
      </c>
      <c r="E50" s="6">
        <v>10.552439280483554</v>
      </c>
      <c r="F50" s="2">
        <f t="shared" si="31"/>
        <v>244.89639095131318</v>
      </c>
      <c r="G50" s="2">
        <f t="shared" si="31"/>
        <v>423.95679425906292</v>
      </c>
      <c r="H50" s="2">
        <f t="shared" si="31"/>
        <v>512.08986375975769</v>
      </c>
      <c r="I50" s="2">
        <f>SUM(F50:H50)</f>
        <v>1180.9430489701338</v>
      </c>
      <c r="J50" s="38">
        <v>13982.938892023767</v>
      </c>
      <c r="K50" s="14">
        <f t="shared" si="12"/>
        <v>12801.995843053634</v>
      </c>
      <c r="L50" s="3">
        <f t="shared" ref="L50:L66" si="33">(P50/100)*L$67</f>
        <v>132.35404467963608</v>
      </c>
      <c r="M50" s="3">
        <f t="shared" si="32"/>
        <v>65.424068266004099</v>
      </c>
      <c r="N50" s="3">
        <f t="shared" si="32"/>
        <v>230.4643743471249</v>
      </c>
      <c r="O50" s="14">
        <v>111.65231702378317</v>
      </c>
      <c r="P50" s="2">
        <v>72.71191493590382</v>
      </c>
      <c r="Q50" s="2">
        <v>71.550584646670075</v>
      </c>
      <c r="R50" s="2">
        <v>81.908190819081923</v>
      </c>
      <c r="S50" s="43">
        <v>74.228363929796245</v>
      </c>
      <c r="T50" s="41">
        <v>75.948353518166343</v>
      </c>
      <c r="U50" s="60">
        <v>60254</v>
      </c>
      <c r="V50" s="3">
        <v>18690.444261468547</v>
      </c>
      <c r="W50" s="99">
        <f t="shared" si="17"/>
        <v>0.20737358263370975</v>
      </c>
      <c r="X50" s="100">
        <f t="shared" si="18"/>
        <v>0.35899850939364381</v>
      </c>
      <c r="Y50" s="100">
        <f t="shared" si="19"/>
        <v>0.43362790797264644</v>
      </c>
      <c r="Z50" s="99">
        <f t="shared" si="20"/>
        <v>1.7513942729951316E-2</v>
      </c>
      <c r="AA50" s="100">
        <f t="shared" si="21"/>
        <v>3.0319577131306705E-2</v>
      </c>
      <c r="AB50" s="100">
        <f t="shared" si="22"/>
        <v>3.6622477414377255E-2</v>
      </c>
      <c r="AC50" s="101">
        <f t="shared" si="23"/>
        <v>8.4455997275635269E-2</v>
      </c>
      <c r="AD50" s="99">
        <f t="shared" si="24"/>
        <v>0.17534456355311917</v>
      </c>
      <c r="AE50" s="100">
        <f t="shared" si="25"/>
        <v>0.61408882082611227</v>
      </c>
      <c r="AF50" s="100">
        <f t="shared" si="26"/>
        <v>0.21056661562076856</v>
      </c>
      <c r="AH50" s="107">
        <v>0.88979794407255397</v>
      </c>
      <c r="AI50" s="3">
        <f t="shared" si="30"/>
        <v>275.22696875476748</v>
      </c>
      <c r="AJ50" s="3">
        <f t="shared" si="30"/>
        <v>476.46411984122716</v>
      </c>
      <c r="AK50" s="3">
        <f t="shared" si="30"/>
        <v>575.51252750253821</v>
      </c>
      <c r="AL50" s="3">
        <f t="shared" si="30"/>
        <v>1327.2036160985328</v>
      </c>
      <c r="AM50" s="3">
        <f t="shared" si="30"/>
        <v>15714.734997054118</v>
      </c>
      <c r="AN50" s="14">
        <f t="shared" si="29"/>
        <v>14387.531380955586</v>
      </c>
      <c r="AO50" s="1">
        <f t="shared" si="29"/>
        <v>148.74617946840743</v>
      </c>
      <c r="AP50" s="1">
        <f t="shared" si="29"/>
        <v>73.526881807078482</v>
      </c>
      <c r="AQ50" s="1">
        <f t="shared" si="29"/>
        <v>259.00753747789383</v>
      </c>
      <c r="AR50" s="6">
        <f t="shared" si="29"/>
        <v>125.4805293354095</v>
      </c>
      <c r="AS50" s="4" t="s">
        <v>44</v>
      </c>
    </row>
    <row r="51" spans="1:45" ht="12.5">
      <c r="A51" s="4">
        <v>1998</v>
      </c>
      <c r="B51" s="1">
        <v>1.926320040788007</v>
      </c>
      <c r="C51" s="1">
        <v>6.3859937486436058</v>
      </c>
      <c r="D51" s="1">
        <v>2.2257899630976126</v>
      </c>
      <c r="E51" s="6">
        <v>10.538103752529226</v>
      </c>
      <c r="F51" s="2">
        <f t="shared" ref="F51:F67" si="34">B51*L51</f>
        <v>257.98770885792214</v>
      </c>
      <c r="G51" s="2">
        <f t="shared" ref="G51:G67" si="35">C51*M51</f>
        <v>425.93159512993515</v>
      </c>
      <c r="H51" s="2">
        <f t="shared" ref="H51:H67" si="36">D51*N51</f>
        <v>513.46635627098226</v>
      </c>
      <c r="I51" s="2">
        <f t="shared" ref="I51:I67" si="37">SUM(F51:H51)</f>
        <v>1197.3856602588396</v>
      </c>
      <c r="J51" s="38">
        <v>14478.35136697778</v>
      </c>
      <c r="K51" s="14">
        <f t="shared" si="12"/>
        <v>13280.96570671894</v>
      </c>
      <c r="L51" s="3">
        <f t="shared" si="33"/>
        <v>133.92775000793023</v>
      </c>
      <c r="M51" s="3">
        <f t="shared" si="32"/>
        <v>66.697778277719678</v>
      </c>
      <c r="N51" s="3">
        <f t="shared" si="32"/>
        <v>230.68949217310495</v>
      </c>
      <c r="O51" s="14">
        <v>112.17060067924997</v>
      </c>
      <c r="P51" s="2">
        <v>73.57646825002486</v>
      </c>
      <c r="Q51" s="2">
        <v>72.943568886629393</v>
      </c>
      <c r="R51" s="2">
        <v>81.988198819882001</v>
      </c>
      <c r="S51" s="43">
        <v>75.327819245511407</v>
      </c>
      <c r="T51" s="41">
        <v>76.46882193974578</v>
      </c>
      <c r="U51" s="60">
        <v>60535</v>
      </c>
      <c r="V51" s="3">
        <v>19233.285870513369</v>
      </c>
      <c r="W51" s="99">
        <f t="shared" si="17"/>
        <v>0.21545916025263973</v>
      </c>
      <c r="X51" s="100">
        <f t="shared" si="18"/>
        <v>0.35571796896069496</v>
      </c>
      <c r="Y51" s="100">
        <f t="shared" si="19"/>
        <v>0.42882287078666526</v>
      </c>
      <c r="Z51" s="99">
        <f t="shared" si="20"/>
        <v>1.7818859504013726E-2</v>
      </c>
      <c r="AA51" s="100">
        <f t="shared" si="21"/>
        <v>2.9418514880181719E-2</v>
      </c>
      <c r="AB51" s="100">
        <f t="shared" si="22"/>
        <v>3.5464421553001967E-2</v>
      </c>
      <c r="AC51" s="101">
        <f t="shared" si="23"/>
        <v>8.2701795937197412E-2</v>
      </c>
      <c r="AD51" s="99">
        <f t="shared" si="24"/>
        <v>0.18279569892502484</v>
      </c>
      <c r="AE51" s="100">
        <f t="shared" si="25"/>
        <v>0.60599078340929391</v>
      </c>
      <c r="AF51" s="100">
        <f t="shared" si="26"/>
        <v>0.21121351766568117</v>
      </c>
      <c r="AH51" s="107">
        <v>0.89937543162127997</v>
      </c>
      <c r="AI51" s="3">
        <f t="shared" si="30"/>
        <v>286.85207510378018</v>
      </c>
      <c r="AJ51" s="3">
        <f t="shared" si="30"/>
        <v>473.58597995290984</v>
      </c>
      <c r="AK51" s="3">
        <f t="shared" si="30"/>
        <v>570.91436814698204</v>
      </c>
      <c r="AL51" s="3">
        <f t="shared" si="30"/>
        <v>1331.3524232036721</v>
      </c>
      <c r="AM51" s="3">
        <f t="shared" si="30"/>
        <v>16098.228679516011</v>
      </c>
      <c r="AN51" s="14">
        <f t="shared" si="29"/>
        <v>14766.876256312338</v>
      </c>
      <c r="AO51" s="1">
        <f t="shared" si="29"/>
        <v>148.91195078178004</v>
      </c>
      <c r="AP51" s="1">
        <f t="shared" si="29"/>
        <v>74.160107039487812</v>
      </c>
      <c r="AQ51" s="1">
        <f t="shared" si="29"/>
        <v>256.4996597219108</v>
      </c>
      <c r="AR51" s="6">
        <f t="shared" si="29"/>
        <v>124.72055243608672</v>
      </c>
      <c r="AS51" s="4" t="s">
        <v>44</v>
      </c>
    </row>
    <row r="52" spans="1:45" ht="12.5">
      <c r="A52" s="4">
        <v>1999</v>
      </c>
      <c r="B52" s="1">
        <v>1.9377482762051468</v>
      </c>
      <c r="C52" s="1">
        <v>6.3240320311107947</v>
      </c>
      <c r="D52" s="1">
        <v>2.1971957441511289</v>
      </c>
      <c r="E52" s="6">
        <v>10.458976051467072</v>
      </c>
      <c r="F52" s="2">
        <f t="shared" si="34"/>
        <v>259.9388797879912</v>
      </c>
      <c r="G52" s="2">
        <f t="shared" si="35"/>
        <v>438.37921602278641</v>
      </c>
      <c r="H52" s="2">
        <f t="shared" si="36"/>
        <v>506.12802852936733</v>
      </c>
      <c r="I52" s="2">
        <f t="shared" si="37"/>
        <v>1204.4461243401449</v>
      </c>
      <c r="J52" s="38">
        <v>14914.096409312115</v>
      </c>
      <c r="K52" s="14">
        <f t="shared" si="12"/>
        <v>13709.650284971969</v>
      </c>
      <c r="L52" s="3">
        <f t="shared" si="33"/>
        <v>134.14481281183285</v>
      </c>
      <c r="M52" s="3">
        <f t="shared" si="32"/>
        <v>69.319575528112338</v>
      </c>
      <c r="N52" s="3">
        <f t="shared" si="32"/>
        <v>230.35181543413481</v>
      </c>
      <c r="O52" s="14">
        <v>112.70356963223404</v>
      </c>
      <c r="P52" s="2">
        <v>73.69571698300706</v>
      </c>
      <c r="Q52" s="2">
        <v>75.810879511947135</v>
      </c>
      <c r="R52" s="2">
        <v>81.868186818681878</v>
      </c>
      <c r="S52" s="43">
        <v>77.153520274359494</v>
      </c>
      <c r="T52" s="41">
        <v>76.899209288359515</v>
      </c>
      <c r="U52" s="60">
        <v>60824</v>
      </c>
      <c r="V52" s="3">
        <v>19771.392169057272</v>
      </c>
      <c r="W52" s="99">
        <f t="shared" si="17"/>
        <v>0.21581611209915974</v>
      </c>
      <c r="X52" s="100">
        <f t="shared" si="18"/>
        <v>0.3639674761400824</v>
      </c>
      <c r="Y52" s="100">
        <f t="shared" si="19"/>
        <v>0.42021641176075786</v>
      </c>
      <c r="Z52" s="99">
        <f t="shared" si="20"/>
        <v>1.7429073317890696E-2</v>
      </c>
      <c r="AA52" s="100">
        <f t="shared" si="21"/>
        <v>2.9393615542747175E-2</v>
      </c>
      <c r="AB52" s="100">
        <f t="shared" si="22"/>
        <v>3.3936218101242081E-2</v>
      </c>
      <c r="AC52" s="101">
        <f t="shared" si="23"/>
        <v>8.0758906961879956E-2</v>
      </c>
      <c r="AD52" s="99">
        <f t="shared" si="24"/>
        <v>0.18527131782975451</v>
      </c>
      <c r="AE52" s="100">
        <f t="shared" si="25"/>
        <v>0.60465116278985342</v>
      </c>
      <c r="AF52" s="100">
        <f t="shared" si="26"/>
        <v>0.21007751938039193</v>
      </c>
      <c r="AH52" s="107">
        <v>0.93862727583333305</v>
      </c>
      <c r="AI52" s="3">
        <f t="shared" si="30"/>
        <v>276.93514399228593</v>
      </c>
      <c r="AJ52" s="3">
        <f t="shared" si="30"/>
        <v>467.04291182416802</v>
      </c>
      <c r="AK52" s="3">
        <f t="shared" si="30"/>
        <v>539.22152228105267</v>
      </c>
      <c r="AL52" s="3">
        <f t="shared" si="30"/>
        <v>1283.1995780975067</v>
      </c>
      <c r="AM52" s="3">
        <f t="shared" si="30"/>
        <v>15889.263814618073</v>
      </c>
      <c r="AN52" s="14">
        <f t="shared" si="29"/>
        <v>14606.064236520564</v>
      </c>
      <c r="AO52" s="1">
        <f t="shared" si="29"/>
        <v>142.91595425110171</v>
      </c>
      <c r="AP52" s="1">
        <f t="shared" si="29"/>
        <v>73.852078788749196</v>
      </c>
      <c r="AQ52" s="1">
        <f t="shared" si="29"/>
        <v>245.41351116141774</v>
      </c>
      <c r="AR52" s="6">
        <f t="shared" si="29"/>
        <v>120.07276214317704</v>
      </c>
      <c r="AS52" s="4" t="s">
        <v>44</v>
      </c>
    </row>
    <row r="53" spans="1:45" ht="12.5">
      <c r="A53" s="4">
        <v>2000</v>
      </c>
      <c r="B53" s="1">
        <v>1.6891530335745959</v>
      </c>
      <c r="C53" s="1">
        <v>6.975877191520313</v>
      </c>
      <c r="D53" s="1">
        <v>2.2007715004767947</v>
      </c>
      <c r="E53" s="6">
        <v>10.865801725571705</v>
      </c>
      <c r="F53" s="2">
        <f t="shared" si="34"/>
        <v>228.17994410538668</v>
      </c>
      <c r="G53" s="2">
        <f t="shared" si="35"/>
        <v>492.64465787218978</v>
      </c>
      <c r="H53" s="2">
        <f t="shared" si="36"/>
        <v>507.38521427424263</v>
      </c>
      <c r="I53" s="2">
        <f t="shared" si="37"/>
        <v>1228.2098162518191</v>
      </c>
      <c r="J53" s="38">
        <v>15382.812372213226</v>
      </c>
      <c r="K53" s="14">
        <f t="shared" si="12"/>
        <v>14154.602555961406</v>
      </c>
      <c r="L53" s="3">
        <f t="shared" si="33"/>
        <v>135.08541829541099</v>
      </c>
      <c r="M53" s="3">
        <f t="shared" si="32"/>
        <v>70.621176999938484</v>
      </c>
      <c r="N53" s="3">
        <f t="shared" si="32"/>
        <v>230.54879353186743</v>
      </c>
      <c r="O53" s="14">
        <v>113.28057238498425</v>
      </c>
      <c r="P53" s="2">
        <v>74.21246149259666</v>
      </c>
      <c r="Q53" s="2">
        <v>77.234367056431125</v>
      </c>
      <c r="R53" s="2">
        <v>81.938193819381951</v>
      </c>
      <c r="S53" s="43">
        <v>78.101674399838615</v>
      </c>
      <c r="T53" s="41">
        <v>78.300470423381043</v>
      </c>
      <c r="U53" s="60">
        <v>61137</v>
      </c>
      <c r="V53" s="3">
        <v>20391.877068945985</v>
      </c>
      <c r="W53" s="99">
        <f t="shared" si="17"/>
        <v>0.18578254389932597</v>
      </c>
      <c r="X53" s="100">
        <f t="shared" si="18"/>
        <v>0.40110789814041281</v>
      </c>
      <c r="Y53" s="100">
        <f t="shared" si="19"/>
        <v>0.41310955796026122</v>
      </c>
      <c r="Z53" s="99">
        <f t="shared" si="20"/>
        <v>1.4833434783197381E-2</v>
      </c>
      <c r="AA53" s="100">
        <f t="shared" si="21"/>
        <v>3.2025656034268442E-2</v>
      </c>
      <c r="AB53" s="100">
        <f t="shared" si="22"/>
        <v>3.2983904503103664E-2</v>
      </c>
      <c r="AC53" s="101">
        <f t="shared" si="23"/>
        <v>7.9842995320569488E-2</v>
      </c>
      <c r="AD53" s="99">
        <f t="shared" si="24"/>
        <v>0.15545590433509598</v>
      </c>
      <c r="AE53" s="100">
        <f t="shared" si="25"/>
        <v>0.64200298953580226</v>
      </c>
      <c r="AF53" s="100">
        <f t="shared" si="26"/>
        <v>0.20254110612910167</v>
      </c>
      <c r="AH53" s="107">
        <v>1.0854010000000001</v>
      </c>
      <c r="AI53" s="3">
        <f t="shared" si="30"/>
        <v>210.22639937256983</v>
      </c>
      <c r="AJ53" s="3">
        <f t="shared" si="30"/>
        <v>453.8826275931105</v>
      </c>
      <c r="AK53" s="3">
        <f t="shared" si="30"/>
        <v>467.46337461845218</v>
      </c>
      <c r="AL53" s="3">
        <f t="shared" si="30"/>
        <v>1131.5724015841326</v>
      </c>
      <c r="AM53" s="3">
        <f t="shared" si="30"/>
        <v>14172.46931983039</v>
      </c>
      <c r="AN53" s="14">
        <f t="shared" si="29"/>
        <v>13040.896918246257</v>
      </c>
      <c r="AO53" s="1">
        <f t="shared" si="29"/>
        <v>124.45669231501627</v>
      </c>
      <c r="AP53" s="1">
        <f t="shared" si="29"/>
        <v>65.064595481244694</v>
      </c>
      <c r="AQ53" s="1">
        <f t="shared" si="29"/>
        <v>212.40886412659231</v>
      </c>
      <c r="AR53" s="6">
        <f t="shared" si="29"/>
        <v>104.36748481435363</v>
      </c>
      <c r="AS53" s="4" t="s">
        <v>44</v>
      </c>
    </row>
    <row r="54" spans="1:45" ht="12.5">
      <c r="A54" s="4">
        <v>2001</v>
      </c>
      <c r="B54" s="1">
        <v>1.747169238284602</v>
      </c>
      <c r="C54" s="1">
        <v>6.826149582114712</v>
      </c>
      <c r="D54" s="1">
        <v>2.2510040883968321</v>
      </c>
      <c r="E54" s="6">
        <v>10.824322908796146</v>
      </c>
      <c r="F54" s="2">
        <f t="shared" si="34"/>
        <v>239.43029647034052</v>
      </c>
      <c r="G54" s="2">
        <f t="shared" si="35"/>
        <v>488.35363006626216</v>
      </c>
      <c r="H54" s="2">
        <f t="shared" si="36"/>
        <v>524.35040149837039</v>
      </c>
      <c r="I54" s="2">
        <f t="shared" si="37"/>
        <v>1252.1343280349729</v>
      </c>
      <c r="J54" s="38">
        <v>15686.559638250459</v>
      </c>
      <c r="K54" s="14">
        <f t="shared" si="12"/>
        <v>14434.425310215487</v>
      </c>
      <c r="L54" s="3">
        <f t="shared" si="33"/>
        <v>137.03898353053475</v>
      </c>
      <c r="M54" s="3">
        <f t="shared" si="32"/>
        <v>71.541595183586978</v>
      </c>
      <c r="N54" s="3">
        <f t="shared" si="32"/>
        <v>232.94067043290596</v>
      </c>
      <c r="O54" s="14">
        <v>113.91073806360076</v>
      </c>
      <c r="P54" s="2">
        <v>75.28570008943656</v>
      </c>
      <c r="Q54" s="2">
        <v>78.240976105744807</v>
      </c>
      <c r="R54" s="2">
        <v>82.788278827882806</v>
      </c>
      <c r="S54" s="43">
        <v>79.070002017349211</v>
      </c>
      <c r="T54" s="41">
        <v>79.691722550295268</v>
      </c>
      <c r="U54" s="60">
        <v>61479</v>
      </c>
      <c r="V54" s="3">
        <v>20648.034421101213</v>
      </c>
      <c r="W54" s="99">
        <f t="shared" si="17"/>
        <v>0.19121774006954076</v>
      </c>
      <c r="X54" s="100">
        <f t="shared" si="18"/>
        <v>0.39001696473944297</v>
      </c>
      <c r="Y54" s="100">
        <f t="shared" si="19"/>
        <v>0.41876529519101641</v>
      </c>
      <c r="Z54" s="99">
        <f t="shared" si="20"/>
        <v>1.526340395802967E-2</v>
      </c>
      <c r="AA54" s="100">
        <f t="shared" si="21"/>
        <v>3.1131978032675162E-2</v>
      </c>
      <c r="AB54" s="100">
        <f t="shared" si="22"/>
        <v>3.3426730499897674E-2</v>
      </c>
      <c r="AC54" s="101">
        <f t="shared" si="23"/>
        <v>7.982211249060249E-2</v>
      </c>
      <c r="AD54" s="99">
        <f t="shared" si="24"/>
        <v>0.16141141141168319</v>
      </c>
      <c r="AE54" s="100">
        <f t="shared" si="25"/>
        <v>0.63063063062980063</v>
      </c>
      <c r="AF54" s="100">
        <f t="shared" si="26"/>
        <v>0.20795795795851613</v>
      </c>
      <c r="AH54" s="107">
        <v>1.11751</v>
      </c>
      <c r="AI54" s="3">
        <f t="shared" si="30"/>
        <v>214.25338159867968</v>
      </c>
      <c r="AJ54" s="3">
        <f t="shared" si="30"/>
        <v>437.00157498927274</v>
      </c>
      <c r="AK54" s="3">
        <f t="shared" si="30"/>
        <v>469.21316274428898</v>
      </c>
      <c r="AL54" s="3">
        <f t="shared" si="30"/>
        <v>1120.4681193322413</v>
      </c>
      <c r="AM54" s="3">
        <f t="shared" si="30"/>
        <v>14037.064221573371</v>
      </c>
      <c r="AN54" s="14">
        <f t="shared" si="29"/>
        <v>12916.596102241132</v>
      </c>
      <c r="AO54" s="1">
        <f t="shared" si="29"/>
        <v>122.62886554083163</v>
      </c>
      <c r="AP54" s="1">
        <f t="shared" si="29"/>
        <v>64.018751674335775</v>
      </c>
      <c r="AQ54" s="1">
        <f t="shared" si="29"/>
        <v>208.4461619429857</v>
      </c>
      <c r="AR54" s="6">
        <f t="shared" si="29"/>
        <v>101.93263421678621</v>
      </c>
      <c r="AS54" s="4" t="s">
        <v>44</v>
      </c>
    </row>
    <row r="55" spans="1:45" ht="12.5">
      <c r="A55" s="4">
        <v>2002</v>
      </c>
      <c r="B55" s="1">
        <v>1.8300870086019527</v>
      </c>
      <c r="C55" s="1">
        <v>6.9868655128193833</v>
      </c>
      <c r="D55" s="1">
        <v>2.2286392904774956</v>
      </c>
      <c r="E55" s="6">
        <v>11.045591811898833</v>
      </c>
      <c r="F55" s="2">
        <f t="shared" si="34"/>
        <v>255.69260384674814</v>
      </c>
      <c r="G55" s="2">
        <f t="shared" si="35"/>
        <v>504.3336033775081</v>
      </c>
      <c r="H55" s="2">
        <f t="shared" si="36"/>
        <v>523.71880166863457</v>
      </c>
      <c r="I55" s="2">
        <f t="shared" si="37"/>
        <v>1283.7450088928908</v>
      </c>
      <c r="J55" s="38">
        <v>15921.541671383979</v>
      </c>
      <c r="K55" s="14">
        <f t="shared" si="12"/>
        <v>14637.796662491088</v>
      </c>
      <c r="L55" s="3">
        <f t="shared" si="33"/>
        <v>139.71609144533397</v>
      </c>
      <c r="M55" s="3">
        <f t="shared" si="32"/>
        <v>72.183098766129859</v>
      </c>
      <c r="N55" s="3">
        <f t="shared" si="32"/>
        <v>234.99487059497434</v>
      </c>
      <c r="O55" s="14">
        <v>114.55556101597359</v>
      </c>
      <c r="P55" s="2">
        <v>76.756434462883831</v>
      </c>
      <c r="Q55" s="2">
        <v>78.942552109811913</v>
      </c>
      <c r="R55" s="2">
        <v>83.518351835183537</v>
      </c>
      <c r="S55" s="43">
        <v>79.876941698608022</v>
      </c>
      <c r="T55" s="41">
        <v>81.23310979881893</v>
      </c>
      <c r="U55" s="60">
        <v>61829</v>
      </c>
      <c r="V55" s="3">
        <v>20719.525661469477</v>
      </c>
      <c r="W55" s="99">
        <f t="shared" si="17"/>
        <v>0.19917709675635578</v>
      </c>
      <c r="X55" s="100">
        <f t="shared" si="18"/>
        <v>0.39286119897942062</v>
      </c>
      <c r="Y55" s="100">
        <f t="shared" si="19"/>
        <v>0.40796170426422357</v>
      </c>
      <c r="Z55" s="99">
        <f t="shared" si="20"/>
        <v>1.605953802239567E-2</v>
      </c>
      <c r="AA55" s="100">
        <f t="shared" si="21"/>
        <v>3.1676178964751528E-2</v>
      </c>
      <c r="AB55" s="100">
        <f t="shared" si="22"/>
        <v>3.2893724268543797E-2</v>
      </c>
      <c r="AC55" s="101">
        <f t="shared" si="23"/>
        <v>8.0629441255691006E-2</v>
      </c>
      <c r="AD55" s="99">
        <f t="shared" si="24"/>
        <v>0.16568483063356521</v>
      </c>
      <c r="AE55" s="100">
        <f t="shared" si="25"/>
        <v>0.63254786450580236</v>
      </c>
      <c r="AF55" s="100">
        <f t="shared" si="26"/>
        <v>0.2017673048606323</v>
      </c>
      <c r="AH55" s="107">
        <v>1.0625519999999999</v>
      </c>
      <c r="AI55" s="3">
        <f t="shared" si="30"/>
        <v>240.64008523512086</v>
      </c>
      <c r="AJ55" s="3">
        <f t="shared" si="30"/>
        <v>474.6436912052381</v>
      </c>
      <c r="AK55" s="3">
        <f t="shared" si="30"/>
        <v>492.88769083172832</v>
      </c>
      <c r="AL55" s="3">
        <f t="shared" si="30"/>
        <v>1208.1714672720873</v>
      </c>
      <c r="AM55" s="3">
        <f t="shared" si="30"/>
        <v>14984.247049917538</v>
      </c>
      <c r="AN55" s="14">
        <f t="shared" si="29"/>
        <v>13776.07558264545</v>
      </c>
      <c r="AO55" s="1">
        <f t="shared" si="29"/>
        <v>131.49106250360828</v>
      </c>
      <c r="AP55" s="1">
        <f t="shared" si="29"/>
        <v>67.93370937716918</v>
      </c>
      <c r="AQ55" s="1">
        <f t="shared" si="29"/>
        <v>221.16081904224393</v>
      </c>
      <c r="AR55" s="6">
        <f t="shared" si="29"/>
        <v>107.81172217074892</v>
      </c>
      <c r="AS55" s="4" t="s">
        <v>44</v>
      </c>
    </row>
    <row r="56" spans="1:45" ht="12.5">
      <c r="A56" s="4">
        <v>2003</v>
      </c>
      <c r="B56" s="1">
        <v>1.8644985115880992</v>
      </c>
      <c r="C56" s="1">
        <v>6.8066408545108059</v>
      </c>
      <c r="D56" s="1">
        <v>2.1576074479097831</v>
      </c>
      <c r="E56" s="6">
        <v>10.828746814008689</v>
      </c>
      <c r="F56" s="2">
        <f t="shared" si="34"/>
        <v>269.84257597131034</v>
      </c>
      <c r="G56" s="2">
        <f t="shared" si="35"/>
        <v>502.46212864371722</v>
      </c>
      <c r="H56" s="2">
        <f t="shared" si="36"/>
        <v>511.2766971237416</v>
      </c>
      <c r="I56" s="2">
        <f t="shared" si="37"/>
        <v>1283.581401738769</v>
      </c>
      <c r="J56" s="38">
        <v>16073.008315774236</v>
      </c>
      <c r="K56" s="14">
        <f t="shared" si="12"/>
        <v>14789.426914035466</v>
      </c>
      <c r="L56" s="3">
        <f t="shared" si="33"/>
        <v>144.72662450208668</v>
      </c>
      <c r="M56" s="3">
        <f t="shared" si="32"/>
        <v>73.819397759282722</v>
      </c>
      <c r="N56" s="3">
        <f t="shared" si="32"/>
        <v>236.9646515723002</v>
      </c>
      <c r="O56" s="14">
        <v>115.18572623556895</v>
      </c>
      <c r="P56" s="2">
        <v>79.509092715889906</v>
      </c>
      <c r="Q56" s="2">
        <v>80.732079308591778</v>
      </c>
      <c r="R56" s="2">
        <v>84.218421842184227</v>
      </c>
      <c r="S56" s="43">
        <v>81.490821061125686</v>
      </c>
      <c r="T56" s="41">
        <v>83.004704233810429</v>
      </c>
      <c r="U56" s="60">
        <v>62171</v>
      </c>
      <c r="V56" s="3">
        <v>20789.046927320785</v>
      </c>
      <c r="W56" s="99">
        <f t="shared" si="17"/>
        <v>0.21022630555863098</v>
      </c>
      <c r="X56" s="100">
        <f t="shared" si="18"/>
        <v>0.39145326347286613</v>
      </c>
      <c r="Y56" s="100">
        <f t="shared" si="19"/>
        <v>0.39832043096850295</v>
      </c>
      <c r="Z56" s="99">
        <f t="shared" si="20"/>
        <v>1.6788554492719557E-2</v>
      </c>
      <c r="AA56" s="100">
        <f t="shared" si="21"/>
        <v>3.1261237397021385E-2</v>
      </c>
      <c r="AB56" s="100">
        <f t="shared" si="22"/>
        <v>3.180964552988931E-2</v>
      </c>
      <c r="AC56" s="101">
        <f t="shared" si="23"/>
        <v>7.9859437419630239E-2</v>
      </c>
      <c r="AD56" s="99">
        <f t="shared" si="24"/>
        <v>0.17218045112810992</v>
      </c>
      <c r="AE56" s="100">
        <f t="shared" si="25"/>
        <v>0.62857142857060289</v>
      </c>
      <c r="AF56" s="100">
        <f t="shared" si="26"/>
        <v>0.19924812030128713</v>
      </c>
      <c r="AH56" s="107">
        <v>0.88398289870649205</v>
      </c>
      <c r="AI56" s="3">
        <f t="shared" si="30"/>
        <v>305.25768809121035</v>
      </c>
      <c r="AJ56" s="3">
        <f t="shared" si="30"/>
        <v>568.40706916271381</v>
      </c>
      <c r="AK56" s="3">
        <f t="shared" si="30"/>
        <v>578.37849337569628</v>
      </c>
      <c r="AL56" s="3">
        <f t="shared" si="30"/>
        <v>1452.0432506296202</v>
      </c>
      <c r="AM56" s="3">
        <f t="shared" si="30"/>
        <v>18182.487850492842</v>
      </c>
      <c r="AN56" s="14">
        <f t="shared" si="29"/>
        <v>16730.444599863222</v>
      </c>
      <c r="AO56" s="1">
        <f t="shared" si="29"/>
        <v>163.72106826258877</v>
      </c>
      <c r="AP56" s="1">
        <f t="shared" si="29"/>
        <v>83.507721549026144</v>
      </c>
      <c r="AQ56" s="1">
        <f t="shared" si="29"/>
        <v>268.06474640973721</v>
      </c>
      <c r="AR56" s="6">
        <f t="shared" si="29"/>
        <v>130.30311604909673</v>
      </c>
      <c r="AS56" s="4" t="s">
        <v>44</v>
      </c>
    </row>
    <row r="57" spans="1:45" ht="12.5">
      <c r="A57" s="4">
        <v>2004</v>
      </c>
      <c r="B57" s="1">
        <v>1.8254460744381384</v>
      </c>
      <c r="C57" s="1">
        <v>6.6009433941538225</v>
      </c>
      <c r="D57" s="1">
        <v>2.1758665262297781</v>
      </c>
      <c r="E57" s="6">
        <v>10.602255994821737</v>
      </c>
      <c r="F57" s="2">
        <f t="shared" si="34"/>
        <v>268.35113121856807</v>
      </c>
      <c r="G57" s="2">
        <f t="shared" si="35"/>
        <v>498.87659280986759</v>
      </c>
      <c r="H57" s="2">
        <f t="shared" si="36"/>
        <v>517.50153033115032</v>
      </c>
      <c r="I57" s="2">
        <f t="shared" si="37"/>
        <v>1284.7292543595859</v>
      </c>
      <c r="J57" s="38">
        <v>16298.797454184923</v>
      </c>
      <c r="K57" s="14">
        <f t="shared" si="12"/>
        <v>15014.068199825339</v>
      </c>
      <c r="L57" s="3">
        <f t="shared" si="33"/>
        <v>147.00578394306442</v>
      </c>
      <c r="M57" s="3">
        <f t="shared" si="32"/>
        <v>75.576559746248023</v>
      </c>
      <c r="N57" s="3">
        <f t="shared" si="32"/>
        <v>237.83698314797303</v>
      </c>
      <c r="O57" s="14">
        <v>115.8543611961266</v>
      </c>
      <c r="P57" s="2">
        <v>80.761204412203128</v>
      </c>
      <c r="Q57" s="2">
        <v>82.653787493645169</v>
      </c>
      <c r="R57" s="2">
        <v>84.528452845284534</v>
      </c>
      <c r="S57" s="43">
        <v>82.882792011297155</v>
      </c>
      <c r="T57" s="41">
        <v>84.936442798518655</v>
      </c>
      <c r="U57" s="60">
        <v>62534</v>
      </c>
      <c r="V57" s="3">
        <v>21193.399751471257</v>
      </c>
      <c r="W57" s="99">
        <f t="shared" si="17"/>
        <v>0.20887757502831694</v>
      </c>
      <c r="X57" s="100">
        <f t="shared" si="18"/>
        <v>0.38831262782954878</v>
      </c>
      <c r="Y57" s="100">
        <f t="shared" si="19"/>
        <v>0.40280979714213438</v>
      </c>
      <c r="Z57" s="99">
        <f t="shared" si="20"/>
        <v>1.6464474263999489E-2</v>
      </c>
      <c r="AA57" s="100">
        <f t="shared" si="21"/>
        <v>3.0608184083039492E-2</v>
      </c>
      <c r="AB57" s="100">
        <f t="shared" si="22"/>
        <v>3.1750902591790614E-2</v>
      </c>
      <c r="AC57" s="101">
        <f t="shared" si="23"/>
        <v>7.8823560938829584E-2</v>
      </c>
      <c r="AD57" s="99">
        <f t="shared" si="24"/>
        <v>0.1721752498081264</v>
      </c>
      <c r="AE57" s="100">
        <f t="shared" si="25"/>
        <v>0.6225980015364464</v>
      </c>
      <c r="AF57" s="100">
        <f t="shared" si="26"/>
        <v>0.20522674865542731</v>
      </c>
      <c r="AH57" s="107">
        <v>0.80426653491829514</v>
      </c>
      <c r="AI57" s="3">
        <f t="shared" si="30"/>
        <v>333.65945189529697</v>
      </c>
      <c r="AJ57" s="3">
        <f t="shared" si="30"/>
        <v>620.28764240519854</v>
      </c>
      <c r="AK57" s="3">
        <f t="shared" si="30"/>
        <v>643.4453105570567</v>
      </c>
      <c r="AL57" s="3">
        <f t="shared" si="30"/>
        <v>1597.392404857552</v>
      </c>
      <c r="AM57" s="3">
        <f t="shared" si="30"/>
        <v>20265.417926211125</v>
      </c>
      <c r="AN57" s="14">
        <f t="shared" si="29"/>
        <v>18668.025521353575</v>
      </c>
      <c r="AO57" s="1">
        <f t="shared" si="29"/>
        <v>182.78242045468002</v>
      </c>
      <c r="AP57" s="1">
        <f t="shared" si="29"/>
        <v>93.9695442555319</v>
      </c>
      <c r="AQ57" s="1">
        <f t="shared" si="29"/>
        <v>295.71910905398386</v>
      </c>
      <c r="AR57" s="6">
        <f t="shared" si="29"/>
        <v>144.04971009753149</v>
      </c>
      <c r="AS57" s="4" t="s">
        <v>44</v>
      </c>
    </row>
    <row r="58" spans="1:45" ht="12.5">
      <c r="A58" s="4">
        <v>2005</v>
      </c>
      <c r="B58" s="1">
        <v>1.8756591881003488</v>
      </c>
      <c r="C58" s="1">
        <v>5.7900783632489237</v>
      </c>
      <c r="D58" s="1">
        <v>2.120310386550341</v>
      </c>
      <c r="E58" s="6">
        <v>9.7860479378996121</v>
      </c>
      <c r="F58" s="2">
        <f t="shared" si="34"/>
        <v>272.81494248520397</v>
      </c>
      <c r="G58" s="2">
        <f t="shared" si="35"/>
        <v>437.32504712269753</v>
      </c>
      <c r="H58" s="2">
        <f t="shared" si="36"/>
        <v>502.97559659673186</v>
      </c>
      <c r="I58" s="2">
        <f t="shared" si="37"/>
        <v>1213.1155862046335</v>
      </c>
      <c r="J58" s="38">
        <v>16608.03980162767</v>
      </c>
      <c r="K58" s="14">
        <f t="shared" si="12"/>
        <v>15394.924215423038</v>
      </c>
      <c r="L58" s="3">
        <f t="shared" si="33"/>
        <v>145.45016718176214</v>
      </c>
      <c r="M58" s="3">
        <f t="shared" si="32"/>
        <v>75.530073979397073</v>
      </c>
      <c r="N58" s="3">
        <f t="shared" si="32"/>
        <v>237.21790912652781</v>
      </c>
      <c r="O58" s="14">
        <v>116.5504596913602</v>
      </c>
      <c r="P58" s="2">
        <v>79.906588492497278</v>
      </c>
      <c r="Q58" s="2">
        <v>82.602948652770721</v>
      </c>
      <c r="R58" s="2">
        <v>84.308430843084324</v>
      </c>
      <c r="S58" s="43">
        <v>82.681057090982449</v>
      </c>
      <c r="T58" s="41">
        <v>86.547893103793413</v>
      </c>
      <c r="U58" s="60">
        <v>62912</v>
      </c>
      <c r="V58" s="3">
        <v>21450.000682918431</v>
      </c>
      <c r="W58" s="99">
        <f t="shared" si="17"/>
        <v>0.22488783887340508</v>
      </c>
      <c r="X58" s="100">
        <f t="shared" si="18"/>
        <v>0.36049742670516449</v>
      </c>
      <c r="Y58" s="100">
        <f t="shared" si="19"/>
        <v>0.41461473442143032</v>
      </c>
      <c r="Z58" s="99">
        <f t="shared" si="20"/>
        <v>1.6426679231492856E-2</v>
      </c>
      <c r="AA58" s="100">
        <f t="shared" si="21"/>
        <v>2.6332129037879442E-2</v>
      </c>
      <c r="AB58" s="100">
        <f t="shared" si="22"/>
        <v>3.0285066907621318E-2</v>
      </c>
      <c r="AC58" s="101">
        <f t="shared" si="23"/>
        <v>7.3043875176993622E-2</v>
      </c>
      <c r="AD58" s="99">
        <f t="shared" si="24"/>
        <v>0.19166666666696539</v>
      </c>
      <c r="AE58" s="100">
        <f t="shared" si="25"/>
        <v>0.59166666666581369</v>
      </c>
      <c r="AF58" s="100">
        <f t="shared" si="26"/>
        <v>0.21666666666722104</v>
      </c>
      <c r="AH58" s="107">
        <v>0.80356298094425893</v>
      </c>
      <c r="AI58" s="3">
        <f t="shared" si="30"/>
        <v>339.50660863523331</v>
      </c>
      <c r="AJ58" s="3">
        <f t="shared" si="30"/>
        <v>544.23244660773344</v>
      </c>
      <c r="AK58" s="3">
        <f t="shared" si="30"/>
        <v>625.93176704791722</v>
      </c>
      <c r="AL58" s="3">
        <f t="shared" si="30"/>
        <v>1509.6708222908842</v>
      </c>
      <c r="AM58" s="3">
        <f t="shared" si="30"/>
        <v>20668.000138721829</v>
      </c>
      <c r="AN58" s="14">
        <f t="shared" si="29"/>
        <v>19158.329316430947</v>
      </c>
      <c r="AO58" s="1">
        <f t="shared" si="29"/>
        <v>181.00655534286196</v>
      </c>
      <c r="AP58" s="1">
        <f t="shared" si="29"/>
        <v>93.993969073391639</v>
      </c>
      <c r="AQ58" s="1">
        <f t="shared" si="29"/>
        <v>295.20761253557919</v>
      </c>
      <c r="AR58" s="6">
        <f t="shared" si="29"/>
        <v>145.04209683029811</v>
      </c>
      <c r="AS58" s="4" t="s">
        <v>44</v>
      </c>
    </row>
    <row r="59" spans="1:45" ht="12.5">
      <c r="A59" s="4">
        <v>2006</v>
      </c>
      <c r="B59" s="1">
        <v>1.9574378707485836</v>
      </c>
      <c r="C59" s="1">
        <v>5.790753700947187</v>
      </c>
      <c r="D59" s="1">
        <v>2.2021176045943585</v>
      </c>
      <c r="E59" s="6">
        <v>9.9503091762901281</v>
      </c>
      <c r="F59" s="2">
        <f t="shared" si="34"/>
        <v>288.53364812250311</v>
      </c>
      <c r="G59" s="2">
        <f t="shared" si="35"/>
        <v>438.23745583359539</v>
      </c>
      <c r="H59" s="2">
        <f t="shared" si="36"/>
        <v>525.78991831552071</v>
      </c>
      <c r="I59" s="2">
        <f t="shared" si="37"/>
        <v>1252.5610222716191</v>
      </c>
      <c r="J59" s="38">
        <v>16872.355552746751</v>
      </c>
      <c r="K59" s="14">
        <f t="shared" si="12"/>
        <v>15619.794530475132</v>
      </c>
      <c r="L59" s="3">
        <f t="shared" si="33"/>
        <v>147.4037324168859</v>
      </c>
      <c r="M59" s="3">
        <f t="shared" si="32"/>
        <v>75.678828433320064</v>
      </c>
      <c r="N59" s="3">
        <f t="shared" si="32"/>
        <v>238.76559418014094</v>
      </c>
      <c r="O59" s="14">
        <v>117.25204952186924</v>
      </c>
      <c r="P59" s="2">
        <v>80.979827089337178</v>
      </c>
      <c r="Q59" s="2">
        <v>82.765632943568903</v>
      </c>
      <c r="R59" s="2">
        <v>84.858485848584863</v>
      </c>
      <c r="S59" s="43">
        <v>83.064353439580387</v>
      </c>
      <c r="T59" s="41">
        <v>88.17936142528275</v>
      </c>
      <c r="U59" s="60">
        <v>63293</v>
      </c>
      <c r="V59" s="3">
        <v>21841.591885557165</v>
      </c>
      <c r="W59" s="99">
        <f t="shared" si="17"/>
        <v>0.23035496314520817</v>
      </c>
      <c r="X59" s="100">
        <f t="shared" si="18"/>
        <v>0.34987313834723749</v>
      </c>
      <c r="Y59" s="100">
        <f t="shared" si="19"/>
        <v>0.41977189850755442</v>
      </c>
      <c r="Z59" s="99">
        <f t="shared" si="20"/>
        <v>1.7100970117686444E-2</v>
      </c>
      <c r="AA59" s="100">
        <f t="shared" si="21"/>
        <v>2.5973697298137612E-2</v>
      </c>
      <c r="AB59" s="100">
        <f t="shared" si="22"/>
        <v>3.1162804545683265E-2</v>
      </c>
      <c r="AC59" s="101">
        <f t="shared" si="23"/>
        <v>7.4237471961507318E-2</v>
      </c>
      <c r="AD59" s="99">
        <f t="shared" si="24"/>
        <v>0.19672131147570979</v>
      </c>
      <c r="AE59" s="100">
        <f t="shared" si="25"/>
        <v>0.58196721311389554</v>
      </c>
      <c r="AF59" s="100">
        <f t="shared" si="26"/>
        <v>0.22131147541039481</v>
      </c>
      <c r="AH59" s="107">
        <v>0.79614163830077589</v>
      </c>
      <c r="AI59" s="3">
        <f t="shared" si="30"/>
        <v>362.41497020345196</v>
      </c>
      <c r="AJ59" s="3">
        <f t="shared" si="30"/>
        <v>550.45162160961218</v>
      </c>
      <c r="AK59" s="3">
        <f t="shared" si="30"/>
        <v>660.42258440059322</v>
      </c>
      <c r="AL59" s="3">
        <f t="shared" si="30"/>
        <v>1573.2891762136571</v>
      </c>
      <c r="AM59" s="3">
        <f t="shared" si="30"/>
        <v>21192.655604294006</v>
      </c>
      <c r="AN59" s="14">
        <f t="shared" si="29"/>
        <v>19619.36642808035</v>
      </c>
      <c r="AO59" s="1">
        <f t="shared" si="29"/>
        <v>185.14762364582916</v>
      </c>
      <c r="AP59" s="1">
        <f t="shared" si="29"/>
        <v>95.0569908576107</v>
      </c>
      <c r="AQ59" s="1">
        <f t="shared" si="29"/>
        <v>299.90341252562052</v>
      </c>
      <c r="AR59" s="6">
        <f t="shared" si="29"/>
        <v>147.27536393162791</v>
      </c>
      <c r="AS59" s="4" t="s">
        <v>44</v>
      </c>
    </row>
    <row r="60" spans="1:45" ht="12.5">
      <c r="A60" s="4">
        <v>2007</v>
      </c>
      <c r="B60" s="1">
        <v>1.8759505961562577</v>
      </c>
      <c r="C60" s="1">
        <v>5.7094148578497439</v>
      </c>
      <c r="D60" s="1">
        <v>2.2022028737508528</v>
      </c>
      <c r="E60" s="6">
        <v>9.7875683277568548</v>
      </c>
      <c r="F60" s="2">
        <f t="shared" si="34"/>
        <v>282.4943731167541</v>
      </c>
      <c r="G60" s="2">
        <f t="shared" si="35"/>
        <v>437.86768979089146</v>
      </c>
      <c r="H60" s="2">
        <f t="shared" si="36"/>
        <v>527.23557363584086</v>
      </c>
      <c r="I60" s="2">
        <f t="shared" si="37"/>
        <v>1247.5976365434865</v>
      </c>
      <c r="J60" s="38">
        <v>17187.761062780693</v>
      </c>
      <c r="K60" s="14">
        <f t="shared" si="12"/>
        <v>15940.163426237206</v>
      </c>
      <c r="L60" s="3">
        <f t="shared" si="33"/>
        <v>150.58732020745799</v>
      </c>
      <c r="M60" s="3">
        <f t="shared" si="32"/>
        <v>76.692218150670413</v>
      </c>
      <c r="N60" s="3">
        <f t="shared" si="32"/>
        <v>239.41280792983375</v>
      </c>
      <c r="O60" s="14">
        <v>117.96828091007953</v>
      </c>
      <c r="P60" s="2">
        <v>82.728808506409621</v>
      </c>
      <c r="Q60" s="2">
        <v>83.873919674631424</v>
      </c>
      <c r="R60" s="2">
        <v>85.088508850885106</v>
      </c>
      <c r="S60" s="43">
        <v>84.002420819043778</v>
      </c>
      <c r="T60" s="41">
        <v>89.600640576518856</v>
      </c>
      <c r="U60" s="60">
        <v>63682</v>
      </c>
      <c r="V60" s="3">
        <v>22202.17253075663</v>
      </c>
      <c r="W60" s="99">
        <f t="shared" si="17"/>
        <v>0.2264306735137899</v>
      </c>
      <c r="X60" s="100">
        <f t="shared" si="18"/>
        <v>0.35096867528862863</v>
      </c>
      <c r="Y60" s="100">
        <f t="shared" si="19"/>
        <v>0.42260065119758139</v>
      </c>
      <c r="Z60" s="99">
        <f t="shared" si="20"/>
        <v>1.6435786609140308E-2</v>
      </c>
      <c r="AA60" s="100">
        <f t="shared" si="21"/>
        <v>2.5475551364224733E-2</v>
      </c>
      <c r="AB60" s="100">
        <f t="shared" si="22"/>
        <v>3.0675058357516109E-2</v>
      </c>
      <c r="AC60" s="101">
        <f t="shared" si="23"/>
        <v>7.2586396330881153E-2</v>
      </c>
      <c r="AD60" s="99">
        <f t="shared" si="24"/>
        <v>0.19166666666695892</v>
      </c>
      <c r="AE60" s="100">
        <f t="shared" si="25"/>
        <v>0.58333333333247295</v>
      </c>
      <c r="AF60" s="100">
        <f t="shared" si="26"/>
        <v>0.22500000000056811</v>
      </c>
      <c r="AH60" s="107">
        <v>0.72950891882916724</v>
      </c>
      <c r="AI60" s="3">
        <f t="shared" si="30"/>
        <v>387.23909444472088</v>
      </c>
      <c r="AJ60" s="3">
        <f t="shared" si="30"/>
        <v>600.2225311976332</v>
      </c>
      <c r="AK60" s="3">
        <f t="shared" si="30"/>
        <v>722.72670015060669</v>
      </c>
      <c r="AL60" s="3">
        <f t="shared" si="30"/>
        <v>1710.1883257929608</v>
      </c>
      <c r="AM60" s="3">
        <f t="shared" si="30"/>
        <v>23560.727798045795</v>
      </c>
      <c r="AN60" s="14">
        <f t="shared" si="29"/>
        <v>21850.539472252833</v>
      </c>
      <c r="AO60" s="1">
        <f t="shared" si="29"/>
        <v>206.42286382069824</v>
      </c>
      <c r="AP60" s="1">
        <f t="shared" si="29"/>
        <v>105.12855452645921</v>
      </c>
      <c r="AQ60" s="1">
        <f t="shared" si="29"/>
        <v>328.18352421802018</v>
      </c>
      <c r="AR60" s="6">
        <f t="shared" si="29"/>
        <v>161.70916881922969</v>
      </c>
      <c r="AS60" s="4" t="s">
        <v>44</v>
      </c>
    </row>
    <row r="61" spans="1:45" ht="12.5">
      <c r="A61" s="4">
        <v>2008</v>
      </c>
      <c r="B61" s="1">
        <v>1.7942476246271775</v>
      </c>
      <c r="C61" s="1">
        <v>5.4642995840754649</v>
      </c>
      <c r="D61" s="1">
        <v>2.2835878858914183</v>
      </c>
      <c r="E61" s="6">
        <v>9.5421350945940606</v>
      </c>
      <c r="F61" s="2">
        <f t="shared" si="34"/>
        <v>278.46706051251982</v>
      </c>
      <c r="G61" s="2">
        <f t="shared" si="35"/>
        <v>437.61214316476918</v>
      </c>
      <c r="H61" s="2">
        <f t="shared" si="36"/>
        <v>553.91725668010622</v>
      </c>
      <c r="I61" s="2">
        <f t="shared" si="37"/>
        <v>1269.9964603573953</v>
      </c>
      <c r="J61" s="38">
        <v>17162.430921976957</v>
      </c>
      <c r="K61" s="14">
        <f t="shared" si="12"/>
        <v>15892.434461619561</v>
      </c>
      <c r="L61" s="3">
        <f t="shared" si="33"/>
        <v>155.19990479038916</v>
      </c>
      <c r="M61" s="3">
        <f t="shared" si="32"/>
        <v>80.085679130788577</v>
      </c>
      <c r="N61" s="3">
        <f t="shared" si="32"/>
        <v>242.5644574935551</v>
      </c>
      <c r="O61" s="14">
        <v>118.66071704018334</v>
      </c>
      <c r="P61" s="2">
        <v>85.262844082281632</v>
      </c>
      <c r="Q61" s="2">
        <v>87.585155058464679</v>
      </c>
      <c r="R61" s="2">
        <v>86.208620862086221</v>
      </c>
      <c r="S61" s="43">
        <v>86.83679644946541</v>
      </c>
      <c r="T61" s="41">
        <v>92.423180862776505</v>
      </c>
      <c r="U61" s="60">
        <v>64058</v>
      </c>
      <c r="V61" s="3">
        <v>22057.350451049238</v>
      </c>
      <c r="W61" s="99">
        <f t="shared" si="17"/>
        <v>0.21926601309908783</v>
      </c>
      <c r="X61" s="100">
        <f t="shared" si="18"/>
        <v>0.34457745105968152</v>
      </c>
      <c r="Y61" s="100">
        <f t="shared" si="19"/>
        <v>0.43615653584123054</v>
      </c>
      <c r="Z61" s="99">
        <f t="shared" si="20"/>
        <v>1.6225385656523473E-2</v>
      </c>
      <c r="AA61" s="100">
        <f t="shared" si="21"/>
        <v>2.5498261007092824E-2</v>
      </c>
      <c r="AB61" s="100">
        <f t="shared" si="22"/>
        <v>3.2274988269336613E-2</v>
      </c>
      <c r="AC61" s="101">
        <f t="shared" si="23"/>
        <v>7.3998634932952917E-2</v>
      </c>
      <c r="AD61" s="99">
        <f t="shared" si="24"/>
        <v>0.18803418803446609</v>
      </c>
      <c r="AE61" s="100">
        <f t="shared" si="25"/>
        <v>0.57264957264870142</v>
      </c>
      <c r="AF61" s="100">
        <f t="shared" si="26"/>
        <v>0.23931623931683249</v>
      </c>
      <c r="AH61" s="107">
        <v>0.68106593943311367</v>
      </c>
      <c r="AI61" s="3">
        <f t="shared" si="30"/>
        <v>408.86945652325869</v>
      </c>
      <c r="AJ61" s="3">
        <f t="shared" si="30"/>
        <v>642.54005056987046</v>
      </c>
      <c r="AK61" s="3">
        <f t="shared" si="30"/>
        <v>813.30929152199292</v>
      </c>
      <c r="AL61" s="3">
        <f t="shared" si="30"/>
        <v>1864.7187986151223</v>
      </c>
      <c r="AM61" s="3">
        <f t="shared" si="30"/>
        <v>25199.3675329912</v>
      </c>
      <c r="AN61" s="14">
        <f t="shared" si="29"/>
        <v>23334.648734376078</v>
      </c>
      <c r="AO61" s="1">
        <f t="shared" si="29"/>
        <v>227.87794221447933</v>
      </c>
      <c r="AP61" s="1">
        <f t="shared" si="29"/>
        <v>117.5887303914332</v>
      </c>
      <c r="AQ61" s="1">
        <f t="shared" si="29"/>
        <v>356.15414521456472</v>
      </c>
      <c r="AR61" s="6">
        <f t="shared" si="29"/>
        <v>174.2279420682097</v>
      </c>
      <c r="AS61" s="4" t="s">
        <v>44</v>
      </c>
    </row>
    <row r="62" spans="1:45" ht="12.5">
      <c r="A62" s="4">
        <v>2009</v>
      </c>
      <c r="B62" s="1">
        <v>1.7940399165057928</v>
      </c>
      <c r="C62" s="1">
        <v>5.4636670184330693</v>
      </c>
      <c r="D62" s="1">
        <v>2.2017762611684017</v>
      </c>
      <c r="E62" s="6">
        <v>9.4594831961072643</v>
      </c>
      <c r="F62" s="2">
        <f t="shared" si="34"/>
        <v>281.84224340951931</v>
      </c>
      <c r="G62" s="2">
        <f t="shared" si="35"/>
        <v>454.1211590919882</v>
      </c>
      <c r="H62" s="2">
        <f t="shared" si="36"/>
        <v>548.81852209746387</v>
      </c>
      <c r="I62" s="2">
        <f t="shared" si="37"/>
        <v>1284.7819245989713</v>
      </c>
      <c r="J62" s="38">
        <v>17102.343992548896</v>
      </c>
      <c r="K62" s="14">
        <f t="shared" si="12"/>
        <v>15817.562067949926</v>
      </c>
      <c r="L62" s="3">
        <f t="shared" si="33"/>
        <v>157.09920432453725</v>
      </c>
      <c r="M62" s="3">
        <f t="shared" si="32"/>
        <v>83.116551129469471</v>
      </c>
      <c r="N62" s="3">
        <f t="shared" si="32"/>
        <v>249.26171281646302</v>
      </c>
      <c r="O62" s="14">
        <v>119.327515853728</v>
      </c>
      <c r="P62" s="2">
        <v>86.306270495875978</v>
      </c>
      <c r="Q62" s="2">
        <v>90.899847483477402</v>
      </c>
      <c r="R62" s="2">
        <v>88.588858885888598</v>
      </c>
      <c r="S62" s="43">
        <v>89.610651603792618</v>
      </c>
      <c r="T62" s="41">
        <v>92.523270943849454</v>
      </c>
      <c r="U62" s="60">
        <v>64420</v>
      </c>
      <c r="V62" s="3">
        <v>21244.207306860604</v>
      </c>
      <c r="W62" s="99">
        <f t="shared" si="17"/>
        <v>0.21936971404504532</v>
      </c>
      <c r="X62" s="100">
        <f t="shared" si="18"/>
        <v>0.35346166567041054</v>
      </c>
      <c r="Y62" s="100">
        <f t="shared" si="19"/>
        <v>0.42716862028454422</v>
      </c>
      <c r="Z62" s="99">
        <f t="shared" si="20"/>
        <v>1.6479743568034392E-2</v>
      </c>
      <c r="AA62" s="100">
        <f t="shared" si="21"/>
        <v>2.6553153140285245E-2</v>
      </c>
      <c r="AB62" s="100">
        <f t="shared" si="22"/>
        <v>3.2090251624956885E-2</v>
      </c>
      <c r="AC62" s="101">
        <f t="shared" si="23"/>
        <v>7.5123148333276518E-2</v>
      </c>
      <c r="AD62" s="99">
        <f t="shared" si="24"/>
        <v>0.18965517241407756</v>
      </c>
      <c r="AE62" s="100">
        <f t="shared" si="25"/>
        <v>0.57758620689568541</v>
      </c>
      <c r="AF62" s="100">
        <f t="shared" si="26"/>
        <v>0.23275862069023703</v>
      </c>
      <c r="AH62" s="107">
        <v>0.71813438559995013</v>
      </c>
      <c r="AI62" s="3">
        <f t="shared" si="30"/>
        <v>392.46448723390426</v>
      </c>
      <c r="AJ62" s="3">
        <f t="shared" si="30"/>
        <v>632.36236587195629</v>
      </c>
      <c r="AK62" s="3">
        <f t="shared" si="30"/>
        <v>764.22816272606849</v>
      </c>
      <c r="AL62" s="3">
        <f t="shared" si="30"/>
        <v>1789.0550158319288</v>
      </c>
      <c r="AM62" s="3">
        <f t="shared" si="30"/>
        <v>23814.963237362746</v>
      </c>
      <c r="AN62" s="14">
        <f t="shared" si="29"/>
        <v>22025.908221530819</v>
      </c>
      <c r="AO62" s="1">
        <f t="shared" si="29"/>
        <v>218.76017563661438</v>
      </c>
      <c r="AP62" s="1">
        <f t="shared" si="29"/>
        <v>115.73955069709065</v>
      </c>
      <c r="AQ62" s="1">
        <f t="shared" si="29"/>
        <v>347.09619510590989</v>
      </c>
      <c r="AR62" s="6">
        <f t="shared" si="29"/>
        <v>166.16321157500118</v>
      </c>
      <c r="AS62" s="4" t="s">
        <v>44</v>
      </c>
    </row>
    <row r="63" spans="1:45" ht="12.5">
      <c r="A63" s="4">
        <v>2010</v>
      </c>
      <c r="B63" s="1">
        <v>1.7939766048675971</v>
      </c>
      <c r="C63" s="1">
        <v>5.3819298145866457</v>
      </c>
      <c r="D63" s="1">
        <v>2.201698560521526</v>
      </c>
      <c r="E63" s="6">
        <v>9.3776049799757697</v>
      </c>
      <c r="F63" s="2">
        <f t="shared" si="34"/>
        <v>286.34291197539875</v>
      </c>
      <c r="G63" s="2">
        <f t="shared" si="35"/>
        <v>451.38041138932419</v>
      </c>
      <c r="H63" s="2">
        <f t="shared" si="36"/>
        <v>557.96852377918685</v>
      </c>
      <c r="I63" s="2">
        <f t="shared" si="37"/>
        <v>1295.6918471439099</v>
      </c>
      <c r="J63" s="38">
        <v>17255.656455358618</v>
      </c>
      <c r="K63" s="14">
        <f t="shared" si="12"/>
        <v>15959.964608214708</v>
      </c>
      <c r="L63" s="3">
        <f t="shared" si="33"/>
        <v>159.61351513640952</v>
      </c>
      <c r="M63" s="3">
        <f t="shared" si="32"/>
        <v>83.869620552454577</v>
      </c>
      <c r="N63" s="3">
        <f t="shared" si="32"/>
        <v>253.42639259709483</v>
      </c>
      <c r="O63" s="14">
        <v>120.43437464820228</v>
      </c>
      <c r="P63" s="2">
        <v>87.687568319586603</v>
      </c>
      <c r="Q63" s="2">
        <v>91.723436705643124</v>
      </c>
      <c r="R63" s="2">
        <v>90.069006900690084</v>
      </c>
      <c r="S63" s="43">
        <v>90.689933427476291</v>
      </c>
      <c r="T63" s="41">
        <v>94.134721249124198</v>
      </c>
      <c r="U63" s="60">
        <v>65023.142</v>
      </c>
      <c r="V63" s="3">
        <v>21477.477402452558</v>
      </c>
      <c r="W63" s="99">
        <f t="shared" si="17"/>
        <v>0.22099615167494005</v>
      </c>
      <c r="X63" s="100">
        <f t="shared" si="18"/>
        <v>0.34837018723572344</v>
      </c>
      <c r="Y63" s="100">
        <f t="shared" si="19"/>
        <v>0.43063366108933648</v>
      </c>
      <c r="Z63" s="99">
        <f t="shared" si="20"/>
        <v>1.6594147705489178E-2</v>
      </c>
      <c r="AA63" s="100">
        <f t="shared" si="21"/>
        <v>2.6158402756630641E-2</v>
      </c>
      <c r="AB63" s="100">
        <f t="shared" si="22"/>
        <v>3.2335398263327951E-2</v>
      </c>
      <c r="AC63" s="101">
        <f t="shared" si="23"/>
        <v>7.5087948725447773E-2</v>
      </c>
      <c r="AD63" s="99">
        <f t="shared" si="24"/>
        <v>0.19130434782637137</v>
      </c>
      <c r="AE63" s="100">
        <f t="shared" si="25"/>
        <v>0.57391304347739247</v>
      </c>
      <c r="AF63" s="100">
        <f t="shared" si="26"/>
        <v>0.2347826086962361</v>
      </c>
      <c r="AH63" s="107">
        <v>0.75413087607752327</v>
      </c>
      <c r="AI63" s="3">
        <f t="shared" si="30"/>
        <v>379.69922868661757</v>
      </c>
      <c r="AJ63" s="3">
        <f t="shared" si="30"/>
        <v>598.54386779268157</v>
      </c>
      <c r="AK63" s="3">
        <f t="shared" si="30"/>
        <v>739.88287905855316</v>
      </c>
      <c r="AL63" s="3">
        <f t="shared" si="30"/>
        <v>1718.1259755378524</v>
      </c>
      <c r="AM63" s="3">
        <f t="shared" si="30"/>
        <v>22881.514340204216</v>
      </c>
      <c r="AN63" s="14">
        <f t="shared" si="29"/>
        <v>21163.388364666363</v>
      </c>
      <c r="AO63" s="1">
        <f t="shared" si="29"/>
        <v>211.65227442564165</v>
      </c>
      <c r="AP63" s="1">
        <f t="shared" si="29"/>
        <v>111.21361452363202</v>
      </c>
      <c r="AQ63" s="1">
        <f t="shared" si="29"/>
        <v>336.05094372378284</v>
      </c>
      <c r="AR63" s="6">
        <f t="shared" si="29"/>
        <v>159.69956736769632</v>
      </c>
      <c r="AS63" s="4" t="s">
        <v>44</v>
      </c>
    </row>
    <row r="64" spans="1:45" ht="12.5">
      <c r="A64" s="4">
        <v>2011</v>
      </c>
      <c r="B64" s="1">
        <v>1.7120877268818722</v>
      </c>
      <c r="C64" s="1">
        <v>5.6254311025949901</v>
      </c>
      <c r="D64" s="1">
        <v>2.1197276618558663</v>
      </c>
      <c r="E64" s="6">
        <v>9.4572464913327288</v>
      </c>
      <c r="F64" s="2">
        <f t="shared" si="34"/>
        <v>273.92269379393821</v>
      </c>
      <c r="G64" s="2">
        <f t="shared" si="35"/>
        <v>478.60183646406983</v>
      </c>
      <c r="H64" s="2">
        <f t="shared" si="36"/>
        <v>540.89314537493487</v>
      </c>
      <c r="I64" s="2">
        <f t="shared" si="37"/>
        <v>1293.417675632943</v>
      </c>
      <c r="J64" s="38">
        <v>17252.6032699643</v>
      </c>
      <c r="K64" s="14">
        <f t="shared" si="12"/>
        <v>15959.185594331357</v>
      </c>
      <c r="L64" s="3">
        <f t="shared" si="33"/>
        <v>159.99337504323918</v>
      </c>
      <c r="M64" s="3">
        <f t="shared" si="32"/>
        <v>85.078250490578867</v>
      </c>
      <c r="N64" s="3">
        <f t="shared" si="32"/>
        <v>255.17105574844061</v>
      </c>
      <c r="O64" s="14">
        <v>121.0249867464929</v>
      </c>
      <c r="P64" s="2">
        <v>87.896253602305492</v>
      </c>
      <c r="Q64" s="2">
        <v>93.045246568378261</v>
      </c>
      <c r="R64" s="2">
        <v>90.689068906890711</v>
      </c>
      <c r="S64" s="43">
        <v>91.668347791002617</v>
      </c>
      <c r="T64" s="41">
        <v>96.286657992192971</v>
      </c>
      <c r="U64" s="60">
        <v>65343.588000000003</v>
      </c>
      <c r="V64" s="3">
        <v>21816.527519402382</v>
      </c>
      <c r="W64" s="99">
        <f t="shared" si="17"/>
        <v>0.21178208629311659</v>
      </c>
      <c r="X64" s="100">
        <f t="shared" si="18"/>
        <v>0.37002883560398436</v>
      </c>
      <c r="Y64" s="100">
        <f t="shared" si="19"/>
        <v>0.41818907810289901</v>
      </c>
      <c r="Z64" s="99">
        <f t="shared" si="20"/>
        <v>1.5877180359837081E-2</v>
      </c>
      <c r="AA64" s="100">
        <f t="shared" si="21"/>
        <v>2.7740847510084789E-2</v>
      </c>
      <c r="AB64" s="100">
        <f t="shared" si="22"/>
        <v>3.1351392999142101E-2</v>
      </c>
      <c r="AC64" s="101">
        <f t="shared" si="23"/>
        <v>7.4969420869063969E-2</v>
      </c>
      <c r="AD64" s="99">
        <f t="shared" si="24"/>
        <v>0.18103448275890316</v>
      </c>
      <c r="AE64" s="100">
        <f t="shared" si="25"/>
        <v>0.59482758620604026</v>
      </c>
      <c r="AF64" s="100">
        <f t="shared" si="26"/>
        <v>0.22413793103505661</v>
      </c>
      <c r="AH64" s="107">
        <v>0.71867289149576519</v>
      </c>
      <c r="AI64" s="3">
        <f t="shared" si="30"/>
        <v>381.15072522608472</v>
      </c>
      <c r="AJ64" s="3">
        <f t="shared" si="30"/>
        <v>665.95226023895464</v>
      </c>
      <c r="AK64" s="3">
        <f t="shared" si="30"/>
        <v>752.62772782368415</v>
      </c>
      <c r="AL64" s="3">
        <f t="shared" si="30"/>
        <v>1799.7307132887236</v>
      </c>
      <c r="AM64" s="3">
        <f t="shared" si="30"/>
        <v>24006.197359213962</v>
      </c>
      <c r="AN64" s="14">
        <f t="shared" si="29"/>
        <v>22206.466645925237</v>
      </c>
      <c r="AO64" s="1">
        <f t="shared" si="29"/>
        <v>222.62336166631653</v>
      </c>
      <c r="AP64" s="1">
        <f t="shared" si="29"/>
        <v>118.382440046551</v>
      </c>
      <c r="AQ64" s="1">
        <f t="shared" si="29"/>
        <v>355.05869049458119</v>
      </c>
      <c r="AR64" s="6">
        <f t="shared" si="29"/>
        <v>168.40065651370969</v>
      </c>
      <c r="AS64" s="4" t="s">
        <v>44</v>
      </c>
    </row>
    <row r="65" spans="1:45" ht="12.5">
      <c r="A65" s="4">
        <v>2012</v>
      </c>
      <c r="B65" s="1">
        <v>1.7115878707504657</v>
      </c>
      <c r="C65" s="1">
        <v>5.4607803495208183</v>
      </c>
      <c r="D65" s="1">
        <v>2.0376046080383063</v>
      </c>
      <c r="E65" s="6">
        <v>9.2099728283095903</v>
      </c>
      <c r="F65" s="2">
        <f t="shared" si="34"/>
        <v>277.83658229471001</v>
      </c>
      <c r="G65" s="2">
        <f t="shared" si="35"/>
        <v>477.13375742087106</v>
      </c>
      <c r="H65" s="2">
        <f t="shared" si="36"/>
        <v>556.86315915629552</v>
      </c>
      <c r="I65" s="2">
        <f t="shared" si="37"/>
        <v>1311.8334988718766</v>
      </c>
      <c r="J65" s="38">
        <v>17127.657245200804</v>
      </c>
      <c r="K65" s="14">
        <f t="shared" si="12"/>
        <v>15815.823746328928</v>
      </c>
      <c r="L65" s="3">
        <f t="shared" si="33"/>
        <v>162.32680018519255</v>
      </c>
      <c r="M65" s="3">
        <f t="shared" ref="M65:M66" si="38">(Q65/100)*M$67</f>
        <v>87.374647373014994</v>
      </c>
      <c r="N65" s="3">
        <f t="shared" ref="N65:N66" si="39">(R65/100)*N$67</f>
        <v>273.29304073983849</v>
      </c>
      <c r="O65" s="14">
        <v>121.63893140609879</v>
      </c>
      <c r="P65" s="2">
        <v>89.178177481864253</v>
      </c>
      <c r="Q65" s="2">
        <v>95.556685307575009</v>
      </c>
      <c r="R65" s="2">
        <v>97.129712971297153</v>
      </c>
      <c r="S65" s="43">
        <v>95.309663102683075</v>
      </c>
      <c r="T65" s="41">
        <v>98.418576719047138</v>
      </c>
      <c r="U65" s="60">
        <v>65676.758000000002</v>
      </c>
      <c r="V65" s="3">
        <v>21745.510081912296</v>
      </c>
      <c r="W65" s="99">
        <f t="shared" si="17"/>
        <v>0.2117925655455804</v>
      </c>
      <c r="X65" s="100">
        <f t="shared" si="18"/>
        <v>0.36371518018954896</v>
      </c>
      <c r="Y65" s="100">
        <f t="shared" si="19"/>
        <v>0.42449225426487064</v>
      </c>
      <c r="Z65" s="99">
        <f t="shared" si="20"/>
        <v>1.6221516948709391E-2</v>
      </c>
      <c r="AA65" s="100">
        <f t="shared" si="21"/>
        <v>2.7857502668940007E-2</v>
      </c>
      <c r="AB65" s="100">
        <f t="shared" si="22"/>
        <v>3.2512511850523486E-2</v>
      </c>
      <c r="AC65" s="101">
        <f t="shared" si="23"/>
        <v>7.659153146817288E-2</v>
      </c>
      <c r="AD65" s="99">
        <f t="shared" si="24"/>
        <v>0.18584070796489122</v>
      </c>
      <c r="AE65" s="100">
        <f t="shared" si="25"/>
        <v>0.5929203539814456</v>
      </c>
      <c r="AF65" s="100">
        <f t="shared" si="26"/>
        <v>0.22123893805366315</v>
      </c>
      <c r="AH65" s="107">
        <v>0.77776895968898119</v>
      </c>
      <c r="AI65" s="3">
        <f t="shared" si="30"/>
        <v>357.22251297584944</v>
      </c>
      <c r="AJ65" s="3">
        <f t="shared" si="30"/>
        <v>613.4646432941604</v>
      </c>
      <c r="AK65" s="3">
        <f t="shared" si="30"/>
        <v>715.97503631281097</v>
      </c>
      <c r="AL65" s="3">
        <f t="shared" si="30"/>
        <v>1686.6621925828208</v>
      </c>
      <c r="AM65" s="3">
        <f t="shared" si="30"/>
        <v>22021.523270933714</v>
      </c>
      <c r="AN65" s="14">
        <f t="shared" si="29"/>
        <v>20334.861078350892</v>
      </c>
      <c r="AO65" s="1">
        <f t="shared" si="29"/>
        <v>208.70825219111953</v>
      </c>
      <c r="AP65" s="1">
        <f t="shared" si="29"/>
        <v>112.34010599748656</v>
      </c>
      <c r="AQ65" s="1">
        <f t="shared" si="29"/>
        <v>351.38075045978246</v>
      </c>
      <c r="AR65" s="6">
        <f t="shared" si="29"/>
        <v>156.39468493926589</v>
      </c>
      <c r="AS65" s="4" t="s">
        <v>44</v>
      </c>
    </row>
    <row r="66" spans="1:45" ht="12.5">
      <c r="A66" s="4">
        <v>2013</v>
      </c>
      <c r="B66" s="1">
        <v>1.4668005836476035</v>
      </c>
      <c r="C66" s="1">
        <v>5.2967798853782346</v>
      </c>
      <c r="D66" s="1">
        <v>2.0372230328459309</v>
      </c>
      <c r="E66" s="6">
        <v>8.800803501871771</v>
      </c>
      <c r="F66" s="2">
        <f t="shared" si="34"/>
        <v>267.52538882203106</v>
      </c>
      <c r="G66" s="2">
        <f t="shared" si="35"/>
        <v>472.50553476501091</v>
      </c>
      <c r="H66" s="2">
        <f t="shared" si="36"/>
        <v>567.42168118113761</v>
      </c>
      <c r="I66" s="2">
        <f t="shared" si="37"/>
        <v>1307.4526047681798</v>
      </c>
      <c r="J66" s="16">
        <v>17120.554987290558</v>
      </c>
      <c r="K66" s="14">
        <f t="shared" si="12"/>
        <v>15813.102382522378</v>
      </c>
      <c r="L66" s="3">
        <f t="shared" si="33"/>
        <v>182.38702097919509</v>
      </c>
      <c r="M66" s="3">
        <f t="shared" si="38"/>
        <v>89.206186586941783</v>
      </c>
      <c r="N66" s="3">
        <f t="shared" si="39"/>
        <v>278.5270301938757</v>
      </c>
      <c r="O66" s="14">
        <v>122.28685659457709</v>
      </c>
      <c r="P66" s="2">
        <v>100.1987478883037</v>
      </c>
      <c r="Q66" s="2">
        <v>97.559735638027476</v>
      </c>
      <c r="R66" s="2">
        <v>98.989898989899004</v>
      </c>
      <c r="S66" s="43">
        <v>98.335686907403669</v>
      </c>
      <c r="T66" s="41">
        <v>99.399459513562206</v>
      </c>
      <c r="U66" s="60">
        <v>66028.467000000004</v>
      </c>
      <c r="V66" s="3">
        <v>21771.675634707848</v>
      </c>
      <c r="W66" s="99">
        <f t="shared" si="17"/>
        <v>0.20461574503457058</v>
      </c>
      <c r="X66" s="100">
        <f t="shared" si="18"/>
        <v>0.36139400620857637</v>
      </c>
      <c r="Y66" s="100">
        <f t="shared" si="19"/>
        <v>0.43399024875685288</v>
      </c>
      <c r="Z66" s="99">
        <f t="shared" si="20"/>
        <v>1.5625976437132354E-2</v>
      </c>
      <c r="AA66" s="100">
        <f t="shared" si="21"/>
        <v>2.759872767651372E-2</v>
      </c>
      <c r="AB66" s="100">
        <f t="shared" si="22"/>
        <v>3.3142715385240905E-2</v>
      </c>
      <c r="AC66" s="101">
        <f t="shared" si="23"/>
        <v>7.6367419498886979E-2</v>
      </c>
      <c r="AD66" s="99">
        <f t="shared" si="24"/>
        <v>0.16666666666692895</v>
      </c>
      <c r="AE66" s="100">
        <f t="shared" si="25"/>
        <v>0.60185185185099355</v>
      </c>
      <c r="AF66" s="100">
        <f t="shared" si="26"/>
        <v>0.23148148148207723</v>
      </c>
      <c r="AH66" s="107">
        <v>0.75312198329311975</v>
      </c>
      <c r="AI66" s="3">
        <f t="shared" si="30"/>
        <v>355.22185616232173</v>
      </c>
      <c r="AJ66" s="3">
        <f t="shared" si="30"/>
        <v>627.39575426934368</v>
      </c>
      <c r="AK66" s="3">
        <f t="shared" si="30"/>
        <v>753.42599707422642</v>
      </c>
      <c r="AL66" s="3">
        <f t="shared" si="30"/>
        <v>1736.0436075058919</v>
      </c>
      <c r="AM66" s="3">
        <f t="shared" si="30"/>
        <v>22732.778178149569</v>
      </c>
      <c r="AN66" s="14">
        <f t="shared" si="29"/>
        <v>20996.734570643679</v>
      </c>
      <c r="AO66" s="1">
        <f t="shared" si="29"/>
        <v>242.17460786589325</v>
      </c>
      <c r="AP66" s="1">
        <f t="shared" si="29"/>
        <v>118.4485230359053</v>
      </c>
      <c r="AQ66" s="1">
        <f t="shared" si="29"/>
        <v>369.82990321963723</v>
      </c>
      <c r="AR66" s="6">
        <f t="shared" si="29"/>
        <v>162.37324006910882</v>
      </c>
      <c r="AS66" s="4" t="s">
        <v>44</v>
      </c>
    </row>
    <row r="67" spans="1:45" ht="12.5">
      <c r="A67" s="4">
        <v>2014</v>
      </c>
      <c r="B67" s="1">
        <v>1.8743423915507293</v>
      </c>
      <c r="C67" s="1">
        <v>5.2155614373429051</v>
      </c>
      <c r="D67" s="1">
        <v>2.0373286864702216</v>
      </c>
      <c r="E67" s="6">
        <v>9.1272325153638576</v>
      </c>
      <c r="F67" s="2">
        <f t="shared" si="34"/>
        <v>341.17764173165153</v>
      </c>
      <c r="G67" s="2">
        <f t="shared" si="35"/>
        <v>476.89791663797541</v>
      </c>
      <c r="H67" s="2">
        <f t="shared" si="36"/>
        <v>573.24142600574191</v>
      </c>
      <c r="I67" s="2">
        <f t="shared" si="37"/>
        <v>1391.316984375369</v>
      </c>
      <c r="J67" s="16">
        <v>17752.492625338597</v>
      </c>
      <c r="K67" s="14">
        <f t="shared" si="12"/>
        <v>16361.175640963227</v>
      </c>
      <c r="L67" s="3">
        <v>182.02524963935733</v>
      </c>
      <c r="M67" s="3">
        <v>91.437503395786578</v>
      </c>
      <c r="N67" s="3">
        <v>281.36914274687439</v>
      </c>
      <c r="O67" s="14">
        <v>118.6495647810537</v>
      </c>
      <c r="P67" s="2">
        <v>100</v>
      </c>
      <c r="Q67" s="2">
        <v>100.00000000000001</v>
      </c>
      <c r="R67" s="2">
        <v>100.00000000000001</v>
      </c>
      <c r="S67" s="43">
        <v>100</v>
      </c>
      <c r="T67" s="41">
        <v>99.999999999999986</v>
      </c>
      <c r="U67" s="60">
        <v>66410</v>
      </c>
      <c r="V67" s="3">
        <v>21596.036939176611</v>
      </c>
      <c r="W67" s="99">
        <f t="shared" si="17"/>
        <v>0.24521920278636075</v>
      </c>
      <c r="X67" s="100">
        <f t="shared" si="18"/>
        <v>0.34276726439308042</v>
      </c>
      <c r="Y67" s="100">
        <f t="shared" si="19"/>
        <v>0.41201353282055875</v>
      </c>
      <c r="Z67" s="99">
        <f t="shared" si="20"/>
        <v>1.9218576733538804E-2</v>
      </c>
      <c r="AA67" s="100">
        <f t="shared" si="21"/>
        <v>2.6863715800522939E-2</v>
      </c>
      <c r="AB67" s="100">
        <f t="shared" si="22"/>
        <v>3.2290757027975861E-2</v>
      </c>
      <c r="AC67" s="101">
        <f t="shared" si="23"/>
        <v>7.8373049562037611E-2</v>
      </c>
      <c r="AD67" s="99">
        <f t="shared" si="24"/>
        <v>0.20535714285744902</v>
      </c>
      <c r="AE67" s="100">
        <f t="shared" si="25"/>
        <v>0.57142857142770909</v>
      </c>
      <c r="AF67" s="100">
        <f t="shared" si="26"/>
        <v>0.22321428571484173</v>
      </c>
      <c r="AH67" s="107">
        <v>0.75373166666666658</v>
      </c>
      <c r="AI67" s="3">
        <f t="shared" si="30"/>
        <v>452.65133046683491</v>
      </c>
      <c r="AJ67" s="3">
        <f t="shared" si="30"/>
        <v>632.71577635450569</v>
      </c>
      <c r="AK67" s="3">
        <f t="shared" si="30"/>
        <v>760.53780324882462</v>
      </c>
      <c r="AL67" s="3">
        <f t="shared" si="30"/>
        <v>1845.9049100701652</v>
      </c>
      <c r="AM67" s="3">
        <f t="shared" si="30"/>
        <v>23552.801892811454</v>
      </c>
      <c r="AN67" s="14">
        <f t="shared" si="29"/>
        <v>21706.896982741288</v>
      </c>
      <c r="AO67" s="1">
        <f t="shared" si="29"/>
        <v>241.49874244285525</v>
      </c>
      <c r="AP67" s="1">
        <f t="shared" si="29"/>
        <v>121.31307126866979</v>
      </c>
      <c r="AQ67" s="1">
        <f t="shared" si="29"/>
        <v>373.30147476914783</v>
      </c>
      <c r="AR67" s="6">
        <f t="shared" si="29"/>
        <v>157.41618672567432</v>
      </c>
      <c r="AS67" s="4" t="s">
        <v>44</v>
      </c>
    </row>
    <row r="68" spans="1:45" ht="12.5">
      <c r="A68" s="4">
        <v>2015</v>
      </c>
      <c r="E68" s="5"/>
      <c r="F68" s="2"/>
      <c r="G68" s="2"/>
      <c r="H68" s="2"/>
      <c r="I68" s="2"/>
      <c r="J68" s="10"/>
      <c r="K68" s="5"/>
      <c r="L68" s="3"/>
      <c r="M68" s="3"/>
      <c r="N68" s="3"/>
      <c r="O68" s="5"/>
      <c r="P68" s="2"/>
      <c r="Q68" s="2"/>
      <c r="R68" s="2"/>
      <c r="S68" s="43"/>
      <c r="T68" s="41">
        <v>100.09008107296566</v>
      </c>
      <c r="U68" s="60">
        <v>66685</v>
      </c>
      <c r="V68" s="14">
        <v>21157.207616163556</v>
      </c>
      <c r="Y68" s="5"/>
      <c r="Z68" s="4" t="str">
        <f>IFERROR(LN(B68)-LN(B67),"")</f>
        <v/>
      </c>
      <c r="AA68" s="4" t="str">
        <f>IFERROR(LN(C68)-LN(C67),"")</f>
        <v/>
      </c>
      <c r="AB68" s="4" t="str">
        <f>IFERROR(LN(D68)-LN(D67),"")</f>
        <v/>
      </c>
      <c r="AC68" s="5" t="str">
        <f>IFERROR(LN(F68)-LN(F67),"")</f>
        <v/>
      </c>
      <c r="AD68" s="4" t="str">
        <f>IFERROR(LN(G68)-LN(G67),"")</f>
        <v/>
      </c>
      <c r="AE68" s="4" t="str">
        <f>IFERROR(LN(H68)-LN(H67),"")</f>
        <v/>
      </c>
      <c r="AH68" s="107">
        <v>0.90166000000000002</v>
      </c>
      <c r="AI68" s="3"/>
      <c r="AJ68" s="3"/>
      <c r="AK68" s="3"/>
      <c r="AL68" s="3"/>
      <c r="AM68" s="3"/>
      <c r="AN68" s="14"/>
      <c r="AO68" s="1"/>
      <c r="AP68" s="1"/>
      <c r="AQ68" s="1"/>
      <c r="AR68" s="6"/>
      <c r="AS68" s="4" t="s">
        <v>44</v>
      </c>
    </row>
    <row r="69" spans="1:45">
      <c r="C69" s="69"/>
      <c r="L69" s="3"/>
      <c r="AH69" s="33"/>
    </row>
    <row r="70" spans="1:45">
      <c r="B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47"/>
      <c r="AA70" s="47"/>
      <c r="AB70" s="47"/>
      <c r="AC70" s="47"/>
      <c r="AD70" s="1"/>
      <c r="AE70" s="1"/>
      <c r="AF70" s="1"/>
    </row>
    <row r="72" spans="1:45">
      <c r="P72" s="43"/>
      <c r="Q72" s="43"/>
      <c r="R72" s="43"/>
    </row>
    <row r="73" spans="1:45">
      <c r="J73" s="2"/>
      <c r="P73" s="43"/>
      <c r="Q73" s="43"/>
      <c r="R73" s="43"/>
    </row>
    <row r="74" spans="1:45">
      <c r="J74" s="2"/>
      <c r="P74" s="43"/>
      <c r="Q74" s="43"/>
      <c r="R74" s="43"/>
    </row>
    <row r="75" spans="1:45">
      <c r="J75" s="2"/>
      <c r="P75" s="43"/>
      <c r="Q75" s="43"/>
      <c r="R75" s="43"/>
    </row>
    <row r="76" spans="1:45">
      <c r="F76" s="24"/>
      <c r="G76" s="24"/>
      <c r="H76" s="24"/>
      <c r="I76" s="24"/>
      <c r="J76" s="24"/>
      <c r="O76" s="24"/>
      <c r="P76" s="24"/>
      <c r="Q76" s="24"/>
      <c r="R76" s="24"/>
      <c r="S76" s="24"/>
    </row>
    <row r="77" spans="1:45">
      <c r="B77"/>
      <c r="C77"/>
      <c r="D77"/>
      <c r="E77"/>
    </row>
    <row r="78" spans="1:45">
      <c r="B78"/>
      <c r="C78" s="61"/>
      <c r="D78"/>
      <c r="E78"/>
      <c r="F78" s="27"/>
      <c r="G78" s="27"/>
      <c r="H78" s="27"/>
      <c r="I78" s="27"/>
      <c r="J78" s="27"/>
      <c r="M78" s="25"/>
      <c r="O78" s="3"/>
      <c r="P78" s="3"/>
      <c r="Q78" s="3"/>
      <c r="R78" s="3"/>
      <c r="S78" s="3"/>
    </row>
    <row r="79" spans="1:45">
      <c r="B79"/>
      <c r="C79" s="61"/>
      <c r="D79"/>
      <c r="E79"/>
      <c r="F79" s="27"/>
      <c r="G79" s="27"/>
      <c r="H79" s="27"/>
      <c r="I79" s="27"/>
      <c r="J79" s="27"/>
      <c r="M79" s="25"/>
      <c r="O79" s="3"/>
      <c r="P79" s="3"/>
      <c r="Q79" s="3"/>
      <c r="R79" s="3"/>
      <c r="S79" s="3"/>
    </row>
    <row r="80" spans="1:45">
      <c r="B80"/>
      <c r="C80" s="61"/>
      <c r="D80"/>
      <c r="E80"/>
      <c r="F80" s="27"/>
      <c r="G80" s="27"/>
      <c r="H80" s="27"/>
      <c r="I80" s="27"/>
      <c r="J80" s="27"/>
      <c r="M80" s="25"/>
      <c r="O80" s="3"/>
      <c r="P80" s="3"/>
      <c r="Q80" s="3"/>
      <c r="R80" s="3"/>
      <c r="S80" s="3"/>
    </row>
    <row r="81" spans="2:20">
      <c r="B81"/>
      <c r="C81" s="61"/>
      <c r="D81"/>
      <c r="E81"/>
      <c r="F81" s="27"/>
      <c r="G81" s="27"/>
      <c r="H81" s="27"/>
      <c r="I81" s="27"/>
      <c r="J81" s="27"/>
      <c r="M81" s="25"/>
      <c r="O81" s="3"/>
      <c r="P81" s="3"/>
      <c r="Q81" s="3"/>
      <c r="R81" s="3"/>
      <c r="S81" s="3"/>
    </row>
    <row r="82" spans="2:20">
      <c r="B82"/>
      <c r="C82" s="61"/>
      <c r="D82"/>
      <c r="E82"/>
      <c r="F82" s="27"/>
      <c r="G82" s="27"/>
      <c r="H82" s="27"/>
      <c r="I82" s="27"/>
      <c r="J82" s="27"/>
      <c r="M82" s="25"/>
      <c r="O82" s="3"/>
      <c r="P82" s="3"/>
      <c r="Q82" s="3"/>
      <c r="R82" s="3"/>
      <c r="S82" s="3"/>
    </row>
    <row r="83" spans="2:20">
      <c r="B83"/>
      <c r="C83" s="61"/>
      <c r="D83"/>
      <c r="E83"/>
      <c r="F83" s="27"/>
      <c r="G83" s="27"/>
      <c r="H83" s="27"/>
      <c r="I83" s="27"/>
      <c r="J83" s="27"/>
      <c r="M83" s="25"/>
      <c r="O83" s="3"/>
      <c r="P83" s="3"/>
      <c r="Q83" s="3"/>
      <c r="R83" s="3"/>
      <c r="S83" s="3"/>
    </row>
    <row r="84" spans="2:20">
      <c r="B84"/>
      <c r="C84" s="61"/>
      <c r="D84"/>
      <c r="E84"/>
      <c r="F84" s="27"/>
      <c r="G84" s="27"/>
      <c r="H84" s="27"/>
      <c r="I84" s="27"/>
      <c r="J84" s="27"/>
      <c r="M84" s="25"/>
      <c r="O84" s="3"/>
      <c r="P84" s="3"/>
      <c r="Q84" s="3"/>
      <c r="R84" s="3"/>
      <c r="S84" s="3"/>
    </row>
    <row r="85" spans="2:20">
      <c r="B85"/>
      <c r="C85" s="61"/>
      <c r="D85"/>
      <c r="E85"/>
      <c r="F85" s="27"/>
      <c r="G85" s="27"/>
      <c r="H85" s="27"/>
      <c r="I85" s="27"/>
      <c r="J85" s="27"/>
      <c r="M85" s="25"/>
      <c r="O85" s="3"/>
      <c r="P85" s="3"/>
      <c r="Q85" s="3"/>
      <c r="R85" s="3"/>
      <c r="S85" s="3"/>
    </row>
    <row r="86" spans="2:20">
      <c r="B86"/>
      <c r="C86" s="61"/>
      <c r="D86"/>
      <c r="E86"/>
      <c r="F86" s="27"/>
      <c r="G86" s="27"/>
      <c r="H86" s="27"/>
      <c r="I86" s="27"/>
      <c r="J86" s="27"/>
      <c r="M86" s="25"/>
      <c r="O86" s="3"/>
      <c r="P86" s="3"/>
      <c r="Q86" s="3"/>
      <c r="R86" s="3"/>
      <c r="S86" s="3"/>
    </row>
    <row r="87" spans="2:20">
      <c r="B87"/>
      <c r="C87" s="61"/>
      <c r="D87"/>
      <c r="E87"/>
      <c r="F87" s="27"/>
      <c r="G87" s="27"/>
      <c r="H87" s="27"/>
      <c r="I87" s="27"/>
      <c r="J87" s="27"/>
      <c r="M87" s="25"/>
      <c r="O87" s="3"/>
      <c r="P87" s="3"/>
      <c r="Q87" s="3"/>
      <c r="R87" s="3"/>
      <c r="S87" s="3"/>
    </row>
    <row r="88" spans="2:20">
      <c r="B88"/>
      <c r="C88" s="61"/>
      <c r="D88"/>
      <c r="E88"/>
      <c r="F88" s="27"/>
      <c r="G88" s="27"/>
      <c r="H88" s="27"/>
      <c r="I88" s="27"/>
      <c r="J88" s="27"/>
      <c r="M88" s="25"/>
      <c r="O88" s="3"/>
      <c r="P88" s="3"/>
      <c r="Q88" s="3"/>
      <c r="R88" s="3"/>
      <c r="S88" s="3"/>
    </row>
    <row r="89" spans="2:20">
      <c r="B89"/>
      <c r="C89" s="61"/>
      <c r="D89"/>
      <c r="E89"/>
      <c r="F89" s="27"/>
      <c r="G89" s="27"/>
      <c r="H89" s="27"/>
      <c r="I89" s="27"/>
      <c r="J89" s="27"/>
      <c r="M89" s="25"/>
      <c r="O89" s="3"/>
      <c r="P89" s="3"/>
      <c r="Q89" s="3"/>
      <c r="R89" s="3"/>
      <c r="S89" s="3"/>
    </row>
    <row r="90" spans="2:20">
      <c r="B90"/>
      <c r="C90" s="61"/>
      <c r="D90"/>
      <c r="E90"/>
      <c r="F90" s="27"/>
      <c r="G90" s="27"/>
      <c r="H90" s="27"/>
      <c r="I90" s="27"/>
      <c r="J90" s="27"/>
      <c r="M90" s="25"/>
      <c r="O90" s="3"/>
      <c r="P90" s="3"/>
      <c r="Q90" s="3"/>
      <c r="R90" s="3"/>
      <c r="S90" s="3"/>
    </row>
    <row r="91" spans="2:20">
      <c r="B91"/>
      <c r="C91" s="61"/>
      <c r="D91"/>
      <c r="E91"/>
      <c r="F91" s="27"/>
      <c r="G91" s="27"/>
      <c r="H91" s="27"/>
      <c r="I91" s="27"/>
      <c r="J91" s="27"/>
      <c r="M91" s="25"/>
      <c r="O91" s="3"/>
      <c r="P91" s="3"/>
      <c r="Q91" s="3"/>
      <c r="R91" s="3"/>
      <c r="S91" s="3"/>
    </row>
    <row r="92" spans="2:20">
      <c r="B92"/>
      <c r="C92" s="61"/>
      <c r="D92"/>
      <c r="E92"/>
      <c r="F92" s="27"/>
      <c r="G92" s="27"/>
      <c r="H92" s="27"/>
      <c r="I92" s="27"/>
      <c r="J92" s="27"/>
      <c r="M92" s="25"/>
      <c r="O92" s="3"/>
      <c r="P92" s="3"/>
      <c r="Q92" s="3"/>
      <c r="R92" s="3"/>
      <c r="S92" s="3"/>
    </row>
    <row r="93" spans="2:20">
      <c r="B93"/>
      <c r="C93" s="61"/>
      <c r="D93"/>
      <c r="E93"/>
      <c r="F93" s="27"/>
      <c r="G93" s="27"/>
      <c r="H93" s="27"/>
      <c r="I93" s="27"/>
      <c r="J93" s="27"/>
      <c r="M93" s="25"/>
      <c r="O93" s="3"/>
      <c r="P93" s="3"/>
      <c r="Q93" s="3"/>
      <c r="R93" s="3"/>
      <c r="S93" s="3"/>
      <c r="T93" s="2"/>
    </row>
    <row r="94" spans="2:20">
      <c r="B94"/>
      <c r="C94" s="61"/>
      <c r="D94"/>
      <c r="E94"/>
      <c r="F94" s="27"/>
      <c r="G94" s="27"/>
      <c r="H94" s="27"/>
      <c r="I94" s="27"/>
      <c r="J94" s="27"/>
      <c r="M94" s="25"/>
      <c r="O94" s="3"/>
      <c r="P94" s="3"/>
      <c r="Q94" s="3"/>
      <c r="R94" s="3"/>
      <c r="S94" s="3"/>
      <c r="T94" s="2"/>
    </row>
    <row r="95" spans="2:20">
      <c r="B95"/>
      <c r="C95" s="61"/>
      <c r="D95"/>
      <c r="E95"/>
      <c r="F95" s="27"/>
      <c r="G95" s="27"/>
      <c r="H95" s="27"/>
      <c r="I95" s="27"/>
      <c r="J95" s="27"/>
      <c r="M95" s="25"/>
      <c r="O95" s="3"/>
      <c r="P95" s="3"/>
      <c r="Q95" s="3"/>
      <c r="R95" s="3"/>
      <c r="S95" s="3"/>
      <c r="T95" s="2"/>
    </row>
    <row r="96" spans="2:20">
      <c r="B96"/>
      <c r="C96" s="61"/>
      <c r="D96"/>
      <c r="E96"/>
      <c r="F96" s="27"/>
      <c r="G96" s="27"/>
      <c r="H96" s="27"/>
      <c r="I96" s="27"/>
      <c r="J96" s="27"/>
      <c r="M96" s="25"/>
      <c r="O96" s="3"/>
      <c r="P96" s="3"/>
      <c r="Q96" s="3"/>
      <c r="R96" s="3"/>
      <c r="S96" s="3"/>
      <c r="T96" s="2"/>
    </row>
    <row r="97" spans="2:20">
      <c r="B97"/>
      <c r="C97" s="61"/>
      <c r="D97"/>
      <c r="E97"/>
      <c r="F97" s="27"/>
      <c r="G97" s="27"/>
      <c r="H97" s="27"/>
      <c r="I97" s="27"/>
      <c r="J97" s="27"/>
      <c r="M97" s="25"/>
      <c r="O97" s="3"/>
      <c r="P97" s="3"/>
      <c r="Q97" s="3"/>
      <c r="R97" s="3"/>
      <c r="S97" s="3"/>
      <c r="T97" s="2"/>
    </row>
    <row r="98" spans="2:20">
      <c r="B98"/>
      <c r="C98" s="61"/>
      <c r="D98"/>
      <c r="E98"/>
      <c r="F98" s="27"/>
      <c r="G98" s="27"/>
      <c r="H98" s="27"/>
      <c r="I98" s="27"/>
      <c r="J98" s="27"/>
      <c r="M98" s="25"/>
      <c r="O98" s="3"/>
      <c r="P98" s="3"/>
      <c r="Q98" s="3"/>
      <c r="R98" s="3"/>
      <c r="S98" s="3"/>
      <c r="T98" s="2"/>
    </row>
    <row r="99" spans="2:20">
      <c r="B99"/>
      <c r="C99" s="61"/>
      <c r="D99"/>
      <c r="E99"/>
      <c r="F99" s="27"/>
      <c r="G99" s="27"/>
      <c r="H99" s="27"/>
      <c r="I99" s="27"/>
      <c r="J99" s="27"/>
      <c r="M99" s="25"/>
      <c r="O99" s="3"/>
      <c r="P99" s="3"/>
      <c r="Q99" s="3"/>
      <c r="R99" s="3"/>
      <c r="S99" s="3"/>
      <c r="T99" s="2"/>
    </row>
    <row r="100" spans="2:20">
      <c r="B100"/>
      <c r="C100" s="61"/>
      <c r="D100"/>
      <c r="E100"/>
      <c r="F100" s="27"/>
      <c r="G100" s="27"/>
      <c r="H100" s="27"/>
      <c r="I100" s="27"/>
      <c r="J100" s="27"/>
      <c r="M100" s="25"/>
      <c r="O100" s="3"/>
      <c r="P100" s="3"/>
      <c r="Q100" s="3"/>
      <c r="R100" s="3"/>
      <c r="S100" s="3"/>
      <c r="T100" s="2"/>
    </row>
    <row r="101" spans="2:20">
      <c r="B101"/>
      <c r="C101" s="61"/>
      <c r="D101"/>
      <c r="E101"/>
      <c r="F101" s="27"/>
      <c r="G101" s="27"/>
      <c r="H101" s="27"/>
      <c r="I101" s="27"/>
      <c r="J101" s="27"/>
      <c r="M101" s="25"/>
      <c r="O101" s="3"/>
      <c r="P101" s="3"/>
      <c r="Q101" s="3"/>
      <c r="R101" s="3"/>
      <c r="S101" s="3"/>
      <c r="T101" s="2"/>
    </row>
    <row r="102" spans="2:20">
      <c r="B102"/>
      <c r="C102" s="61"/>
      <c r="D102"/>
      <c r="E102"/>
      <c r="F102" s="27"/>
      <c r="G102" s="27"/>
      <c r="H102" s="27"/>
      <c r="I102" s="27"/>
      <c r="J102" s="27"/>
      <c r="M102" s="25"/>
      <c r="O102" s="3"/>
      <c r="P102" s="3"/>
      <c r="Q102" s="3"/>
      <c r="R102" s="3"/>
      <c r="S102" s="3"/>
      <c r="T102" s="2"/>
    </row>
    <row r="103" spans="2:20">
      <c r="B103"/>
      <c r="C103" s="61"/>
      <c r="D103"/>
      <c r="E103"/>
      <c r="F103" s="27"/>
      <c r="G103" s="27"/>
      <c r="H103" s="27"/>
      <c r="I103" s="27"/>
      <c r="J103" s="27"/>
      <c r="M103" s="25"/>
      <c r="O103" s="3"/>
      <c r="P103" s="3"/>
      <c r="Q103" s="3"/>
      <c r="R103" s="3"/>
      <c r="S103" s="3"/>
      <c r="T103" s="2"/>
    </row>
    <row r="104" spans="2:20">
      <c r="B104"/>
      <c r="C104" s="61"/>
      <c r="D104"/>
      <c r="E104"/>
      <c r="F104" s="27"/>
      <c r="G104" s="27"/>
      <c r="H104" s="27"/>
      <c r="I104" s="27"/>
      <c r="J104" s="27"/>
      <c r="M104" s="25"/>
      <c r="O104" s="3"/>
      <c r="P104" s="3"/>
      <c r="Q104" s="3"/>
      <c r="R104" s="3"/>
      <c r="S104" s="3"/>
      <c r="T104" s="2"/>
    </row>
    <row r="105" spans="2:20">
      <c r="B105"/>
      <c r="C105" s="61"/>
      <c r="D105"/>
      <c r="E105"/>
      <c r="F105" s="27"/>
      <c r="G105" s="27"/>
      <c r="H105" s="27"/>
      <c r="I105" s="27"/>
      <c r="J105" s="27"/>
      <c r="M105" s="25"/>
      <c r="O105" s="3"/>
      <c r="P105" s="3"/>
      <c r="Q105" s="3"/>
      <c r="R105" s="3"/>
      <c r="S105" s="3"/>
      <c r="T105" s="2"/>
    </row>
    <row r="106" spans="2:20">
      <c r="B106"/>
      <c r="C106" s="61"/>
      <c r="D106"/>
      <c r="E106"/>
      <c r="F106" s="27"/>
      <c r="G106" s="27"/>
      <c r="H106" s="27"/>
      <c r="I106" s="27"/>
      <c r="J106" s="27"/>
      <c r="M106" s="25"/>
      <c r="O106" s="3"/>
      <c r="P106" s="3"/>
      <c r="Q106" s="3"/>
      <c r="R106" s="3"/>
      <c r="S106" s="3"/>
      <c r="T106" s="2"/>
    </row>
    <row r="107" spans="2:20">
      <c r="B107"/>
      <c r="C107" s="61"/>
      <c r="D107"/>
      <c r="E107"/>
      <c r="F107" s="27"/>
      <c r="G107" s="27"/>
      <c r="H107" s="27"/>
      <c r="I107" s="27"/>
      <c r="J107" s="27"/>
      <c r="M107" s="25"/>
      <c r="O107" s="3"/>
      <c r="P107" s="3"/>
      <c r="Q107" s="3"/>
      <c r="R107" s="3"/>
      <c r="S107" s="3"/>
      <c r="T107" s="2"/>
    </row>
    <row r="108" spans="2:20">
      <c r="B108"/>
      <c r="C108" s="61"/>
      <c r="D108"/>
      <c r="E108"/>
      <c r="F108" s="27"/>
      <c r="G108" s="27"/>
      <c r="H108" s="27"/>
      <c r="I108" s="27"/>
      <c r="J108" s="27"/>
      <c r="M108" s="25"/>
      <c r="O108" s="3"/>
      <c r="P108" s="3"/>
      <c r="Q108" s="3"/>
      <c r="R108" s="3"/>
      <c r="S108" s="3"/>
      <c r="T108" s="2"/>
    </row>
    <row r="109" spans="2:20">
      <c r="B109"/>
      <c r="C109" s="61"/>
      <c r="D109"/>
      <c r="E109"/>
      <c r="F109" s="27"/>
      <c r="G109" s="27"/>
      <c r="H109" s="27"/>
      <c r="I109" s="27"/>
      <c r="J109" s="27"/>
      <c r="M109" s="25"/>
      <c r="O109" s="3"/>
      <c r="P109" s="3"/>
      <c r="Q109" s="3"/>
      <c r="R109" s="3"/>
      <c r="S109" s="3"/>
      <c r="T109" s="2"/>
    </row>
    <row r="110" spans="2:20">
      <c r="B110"/>
      <c r="C110" s="61"/>
      <c r="D110"/>
      <c r="E110"/>
      <c r="F110" s="27"/>
      <c r="G110" s="27"/>
      <c r="H110" s="27"/>
      <c r="I110" s="27"/>
      <c r="J110" s="27"/>
      <c r="M110" s="25"/>
      <c r="O110" s="3"/>
      <c r="P110" s="3"/>
      <c r="Q110" s="3"/>
      <c r="R110" s="3"/>
      <c r="S110" s="3"/>
      <c r="T110" s="2"/>
    </row>
    <row r="111" spans="2:20">
      <c r="B111"/>
      <c r="C111" s="61"/>
      <c r="D111"/>
      <c r="E111"/>
      <c r="F111" s="27"/>
      <c r="G111" s="27"/>
      <c r="H111" s="27"/>
      <c r="I111" s="27"/>
      <c r="J111" s="27"/>
      <c r="M111" s="25"/>
      <c r="O111" s="3"/>
      <c r="P111" s="3"/>
      <c r="Q111" s="3"/>
      <c r="R111" s="3"/>
      <c r="S111" s="3"/>
      <c r="T111" s="2"/>
    </row>
    <row r="112" spans="2:20">
      <c r="B112"/>
      <c r="C112" s="61"/>
      <c r="D112"/>
      <c r="E112"/>
      <c r="F112" s="27"/>
      <c r="G112" s="27"/>
      <c r="H112" s="27"/>
      <c r="I112" s="27"/>
      <c r="J112" s="27"/>
      <c r="M112" s="25"/>
      <c r="O112" s="3"/>
      <c r="P112" s="3"/>
      <c r="Q112" s="3"/>
      <c r="R112" s="3"/>
      <c r="S112" s="3"/>
      <c r="T112" s="2"/>
    </row>
    <row r="113" spans="2:20">
      <c r="B113"/>
      <c r="C113" s="61"/>
      <c r="D113"/>
      <c r="E113"/>
      <c r="F113" s="27"/>
      <c r="G113" s="27"/>
      <c r="H113" s="27"/>
      <c r="I113" s="27"/>
      <c r="J113" s="27"/>
      <c r="M113" s="25"/>
      <c r="O113" s="3"/>
      <c r="P113" s="3"/>
      <c r="Q113" s="3"/>
      <c r="R113" s="3"/>
      <c r="S113" s="3"/>
      <c r="T113" s="2"/>
    </row>
    <row r="114" spans="2:20">
      <c r="B114"/>
      <c r="C114" s="61"/>
      <c r="D114"/>
      <c r="E114"/>
      <c r="F114" s="27"/>
      <c r="G114" s="27"/>
      <c r="H114" s="27"/>
      <c r="I114" s="27"/>
      <c r="J114" s="27"/>
      <c r="M114" s="25"/>
      <c r="O114" s="3"/>
      <c r="P114" s="3"/>
      <c r="Q114" s="3"/>
      <c r="R114" s="3"/>
      <c r="S114" s="3"/>
      <c r="T114" s="2"/>
    </row>
    <row r="115" spans="2:20">
      <c r="B115"/>
      <c r="C115" s="61"/>
      <c r="D115"/>
      <c r="E115"/>
      <c r="F115" s="27"/>
      <c r="G115" s="27"/>
      <c r="H115" s="27"/>
      <c r="I115" s="27"/>
      <c r="J115" s="27"/>
      <c r="M115" s="25"/>
      <c r="O115" s="3"/>
      <c r="P115" s="3"/>
      <c r="Q115" s="3"/>
      <c r="R115" s="3"/>
      <c r="S115" s="3"/>
      <c r="T115" s="2"/>
    </row>
    <row r="116" spans="2:20">
      <c r="B116"/>
      <c r="C116" s="61"/>
      <c r="D116"/>
      <c r="E116"/>
      <c r="F116" s="27"/>
      <c r="G116" s="27"/>
      <c r="H116" s="27"/>
      <c r="I116" s="27"/>
      <c r="J116" s="27"/>
      <c r="M116" s="25"/>
      <c r="O116" s="3"/>
      <c r="P116" s="3"/>
      <c r="Q116" s="3"/>
      <c r="R116" s="3"/>
      <c r="S116" s="3"/>
      <c r="T116" s="2"/>
    </row>
    <row r="117" spans="2:20">
      <c r="B117"/>
      <c r="C117" s="61"/>
      <c r="D117"/>
      <c r="E117"/>
      <c r="F117" s="27"/>
      <c r="G117" s="27"/>
      <c r="H117" s="27"/>
      <c r="I117" s="27"/>
      <c r="J117" s="27"/>
      <c r="M117" s="25"/>
      <c r="O117" s="3"/>
      <c r="P117" s="3"/>
      <c r="Q117" s="3"/>
      <c r="R117" s="3"/>
      <c r="S117" s="3"/>
      <c r="T117" s="2"/>
    </row>
    <row r="118" spans="2:20">
      <c r="B118"/>
      <c r="C118" s="61"/>
      <c r="D118"/>
      <c r="E118"/>
      <c r="F118" s="27"/>
      <c r="G118" s="27"/>
      <c r="H118" s="27"/>
      <c r="I118" s="27"/>
      <c r="J118" s="27"/>
      <c r="M118" s="25"/>
      <c r="O118" s="3"/>
      <c r="P118" s="3"/>
      <c r="Q118" s="3"/>
      <c r="R118" s="3"/>
      <c r="S118" s="3"/>
      <c r="T118" s="2"/>
    </row>
    <row r="119" spans="2:20">
      <c r="B119"/>
      <c r="C119" s="61"/>
      <c r="D119"/>
      <c r="E119"/>
      <c r="F119" s="27"/>
      <c r="G119" s="27"/>
      <c r="H119" s="27"/>
      <c r="I119" s="27"/>
      <c r="J119" s="27"/>
      <c r="M119" s="25"/>
      <c r="O119" s="3"/>
      <c r="P119" s="3"/>
      <c r="Q119" s="3"/>
      <c r="R119" s="3"/>
      <c r="S119" s="3"/>
      <c r="T119" s="2"/>
    </row>
    <row r="120" spans="2:20">
      <c r="B120"/>
      <c r="C120" s="61"/>
      <c r="D120"/>
      <c r="E120"/>
      <c r="F120" s="27"/>
      <c r="G120" s="27"/>
      <c r="H120" s="27"/>
      <c r="I120" s="27"/>
      <c r="J120" s="27"/>
      <c r="M120" s="25"/>
      <c r="O120" s="3"/>
      <c r="P120" s="3"/>
      <c r="Q120" s="3"/>
      <c r="R120" s="3"/>
      <c r="S120" s="3"/>
      <c r="T120" s="2"/>
    </row>
    <row r="121" spans="2:20">
      <c r="B121"/>
      <c r="C121" s="61"/>
      <c r="D121"/>
      <c r="E121"/>
      <c r="F121" s="27"/>
      <c r="G121" s="27"/>
      <c r="H121" s="27"/>
      <c r="I121" s="27"/>
      <c r="J121" s="27"/>
      <c r="M121" s="25"/>
      <c r="O121" s="3"/>
      <c r="P121" s="3"/>
      <c r="Q121" s="3"/>
      <c r="R121" s="3"/>
      <c r="S121" s="3"/>
      <c r="T121" s="2"/>
    </row>
    <row r="122" spans="2:20">
      <c r="B122"/>
      <c r="C122" s="61"/>
      <c r="D122"/>
      <c r="E122"/>
      <c r="F122" s="27"/>
      <c r="G122" s="27"/>
      <c r="H122" s="27"/>
      <c r="I122" s="27"/>
      <c r="J122" s="27"/>
      <c r="M122" s="25"/>
      <c r="O122" s="3"/>
      <c r="P122" s="3"/>
      <c r="Q122" s="3"/>
      <c r="R122" s="3"/>
      <c r="S122" s="3"/>
      <c r="T122" s="2"/>
    </row>
    <row r="123" spans="2:20">
      <c r="B123"/>
      <c r="C123" s="61"/>
      <c r="D123"/>
      <c r="E123"/>
      <c r="F123" s="27"/>
      <c r="G123" s="27"/>
      <c r="H123" s="27"/>
      <c r="I123" s="27"/>
      <c r="J123" s="27"/>
      <c r="M123" s="25"/>
      <c r="O123" s="3"/>
      <c r="P123" s="3"/>
      <c r="Q123" s="3"/>
      <c r="R123" s="3"/>
      <c r="S123" s="3"/>
      <c r="T123" s="2"/>
    </row>
    <row r="124" spans="2:20">
      <c r="B124"/>
      <c r="C124" s="61"/>
      <c r="D124"/>
      <c r="E124"/>
      <c r="F124" s="27"/>
      <c r="G124" s="27"/>
      <c r="H124" s="27"/>
      <c r="I124" s="27"/>
      <c r="J124" s="27"/>
      <c r="M124" s="25"/>
      <c r="O124" s="3"/>
      <c r="P124" s="3"/>
      <c r="Q124" s="3"/>
      <c r="R124" s="3"/>
      <c r="S124" s="3"/>
      <c r="T124" s="2"/>
    </row>
    <row r="125" spans="2:20">
      <c r="B125"/>
      <c r="C125" s="61"/>
      <c r="D125"/>
      <c r="E125"/>
      <c r="F125" s="27"/>
      <c r="G125" s="27"/>
      <c r="H125" s="27"/>
      <c r="I125" s="27"/>
      <c r="J125" s="27"/>
      <c r="M125" s="25"/>
      <c r="O125" s="3"/>
      <c r="P125" s="3"/>
      <c r="Q125" s="3"/>
      <c r="R125" s="3"/>
      <c r="S125" s="3"/>
      <c r="T125" s="2"/>
    </row>
    <row r="126" spans="2:20">
      <c r="B126"/>
      <c r="C126" s="61"/>
      <c r="D126"/>
      <c r="E126"/>
      <c r="F126" s="27"/>
      <c r="G126" s="27"/>
      <c r="H126" s="27"/>
      <c r="I126" s="27"/>
      <c r="J126" s="27"/>
      <c r="M126" s="25"/>
      <c r="O126" s="3"/>
      <c r="P126" s="3"/>
      <c r="Q126" s="3"/>
      <c r="R126" s="3"/>
      <c r="S126" s="3"/>
      <c r="T126" s="2"/>
    </row>
    <row r="127" spans="2:20">
      <c r="B127"/>
      <c r="C127" s="61"/>
      <c r="D127"/>
      <c r="E127"/>
      <c r="F127" s="27"/>
      <c r="G127" s="27"/>
      <c r="H127" s="27"/>
      <c r="I127" s="27"/>
      <c r="J127" s="27"/>
      <c r="M127" s="25"/>
      <c r="O127" s="3"/>
      <c r="P127" s="3"/>
      <c r="Q127" s="3"/>
      <c r="R127" s="3"/>
      <c r="S127" s="3"/>
      <c r="T127" s="2"/>
    </row>
    <row r="128" spans="2:20">
      <c r="B128"/>
      <c r="C128" s="62"/>
      <c r="D128"/>
      <c r="E128"/>
      <c r="F128" s="27"/>
      <c r="G128" s="27"/>
      <c r="H128" s="27"/>
      <c r="I128" s="27"/>
      <c r="J128" s="27"/>
      <c r="M128" s="25"/>
      <c r="O128" s="3"/>
      <c r="P128" s="3"/>
      <c r="Q128" s="3"/>
      <c r="R128" s="3"/>
      <c r="S128" s="3"/>
      <c r="T128" s="2"/>
    </row>
    <row r="129" spans="2:20">
      <c r="B129"/>
      <c r="C129" s="62"/>
      <c r="D129"/>
      <c r="E129"/>
      <c r="F129" s="27"/>
      <c r="G129" s="27"/>
      <c r="H129" s="27"/>
      <c r="I129" s="27"/>
      <c r="J129" s="27"/>
      <c r="M129" s="25"/>
      <c r="O129" s="3"/>
      <c r="P129" s="3"/>
      <c r="Q129" s="3"/>
      <c r="R129" s="3"/>
      <c r="S129" s="3"/>
      <c r="T129" s="2"/>
    </row>
    <row r="130" spans="2:20">
      <c r="B130"/>
      <c r="C130" s="62"/>
      <c r="D130"/>
      <c r="E130"/>
      <c r="F130" s="27"/>
      <c r="G130" s="27"/>
      <c r="H130" s="27"/>
      <c r="I130" s="27"/>
      <c r="J130" s="27"/>
      <c r="M130" s="25"/>
      <c r="O130" s="3"/>
      <c r="P130" s="3"/>
      <c r="Q130" s="3"/>
      <c r="R130" s="3"/>
      <c r="S130" s="3"/>
      <c r="T130" s="2"/>
    </row>
    <row r="131" spans="2:20">
      <c r="B131"/>
      <c r="C131" s="61"/>
      <c r="D131"/>
      <c r="E131"/>
      <c r="F131" s="27"/>
      <c r="G131" s="27"/>
      <c r="H131" s="27"/>
      <c r="I131" s="27"/>
      <c r="J131" s="27"/>
      <c r="M131" s="25"/>
      <c r="O131" s="3"/>
      <c r="P131" s="3"/>
      <c r="Q131" s="3"/>
      <c r="R131" s="3"/>
      <c r="S131" s="3"/>
      <c r="T131" s="2"/>
    </row>
    <row r="132" spans="2:20">
      <c r="B132"/>
      <c r="C132" s="61"/>
      <c r="D132"/>
      <c r="E132"/>
      <c r="F132" s="27"/>
      <c r="G132" s="27"/>
      <c r="H132" s="27"/>
      <c r="I132" s="27"/>
      <c r="J132" s="27"/>
      <c r="M132" s="25"/>
      <c r="O132" s="3"/>
      <c r="P132" s="3"/>
      <c r="Q132" s="3"/>
      <c r="R132" s="3"/>
      <c r="S132" s="3"/>
      <c r="T132" s="2"/>
    </row>
    <row r="133" spans="2:20">
      <c r="B133"/>
      <c r="C133" s="61"/>
      <c r="D133"/>
      <c r="E133"/>
      <c r="F133" s="27"/>
      <c r="G133" s="27"/>
      <c r="H133" s="27"/>
      <c r="I133" s="27"/>
      <c r="J133" s="27"/>
      <c r="M133" s="25"/>
      <c r="O133" s="3"/>
      <c r="P133" s="3"/>
      <c r="Q133" s="3"/>
      <c r="R133" s="3"/>
      <c r="S133" s="3"/>
      <c r="T133" s="2"/>
    </row>
    <row r="134" spans="2:20">
      <c r="B134"/>
      <c r="C134" s="61"/>
      <c r="D134"/>
      <c r="E134"/>
      <c r="F134" s="27"/>
      <c r="G134" s="27"/>
      <c r="H134" s="27"/>
      <c r="I134" s="27"/>
      <c r="J134" s="27"/>
      <c r="M134" s="25"/>
      <c r="O134" s="3"/>
      <c r="P134" s="3"/>
      <c r="Q134" s="3"/>
      <c r="R134" s="3"/>
      <c r="S134" s="3"/>
      <c r="T134" s="2"/>
    </row>
    <row r="135" spans="2:20">
      <c r="B135"/>
      <c r="C135" s="61"/>
      <c r="D135"/>
      <c r="E135"/>
      <c r="F135" s="27"/>
      <c r="G135" s="27"/>
      <c r="H135" s="27"/>
      <c r="I135" s="27"/>
      <c r="J135" s="27"/>
      <c r="M135" s="25"/>
      <c r="O135" s="3"/>
      <c r="P135" s="3"/>
      <c r="Q135" s="3"/>
      <c r="R135" s="3"/>
      <c r="S135" s="3"/>
      <c r="T135" s="2"/>
    </row>
    <row r="136" spans="2:20">
      <c r="B136"/>
      <c r="C136" s="61"/>
      <c r="D136"/>
      <c r="E136"/>
      <c r="F136" s="27"/>
      <c r="G136" s="27"/>
      <c r="H136" s="27"/>
      <c r="I136" s="27"/>
      <c r="J136" s="27"/>
      <c r="M136" s="25"/>
      <c r="O136" s="3"/>
      <c r="P136" s="3"/>
      <c r="Q136" s="3"/>
      <c r="R136" s="3"/>
      <c r="S136" s="3"/>
      <c r="T136" s="2"/>
    </row>
    <row r="137" spans="2:20">
      <c r="B137"/>
      <c r="C137" s="61"/>
      <c r="D137"/>
      <c r="E137"/>
      <c r="F137" s="27"/>
      <c r="G137" s="27"/>
      <c r="H137" s="27"/>
      <c r="I137" s="27"/>
      <c r="J137" s="27"/>
      <c r="M137" s="25"/>
      <c r="O137" s="3"/>
      <c r="P137" s="3"/>
      <c r="Q137" s="3"/>
      <c r="R137" s="3"/>
      <c r="S137" s="3"/>
      <c r="T137" s="2"/>
    </row>
    <row r="138" spans="2:20">
      <c r="B138"/>
      <c r="C138" s="61"/>
      <c r="D138"/>
      <c r="E138"/>
      <c r="F138" s="27"/>
      <c r="G138" s="27"/>
      <c r="H138" s="27"/>
      <c r="I138" s="27"/>
      <c r="J138" s="27"/>
      <c r="M138" s="25"/>
      <c r="O138" s="3"/>
      <c r="P138" s="3"/>
      <c r="Q138" s="3"/>
      <c r="R138" s="3"/>
      <c r="S138" s="3"/>
      <c r="T138" s="2"/>
    </row>
    <row r="139" spans="2:20">
      <c r="B139"/>
      <c r="C139" s="61"/>
      <c r="D139"/>
      <c r="E139"/>
      <c r="F139" s="27"/>
      <c r="G139" s="27"/>
      <c r="H139" s="27"/>
      <c r="I139" s="27"/>
      <c r="J139" s="27"/>
      <c r="M139" s="25"/>
      <c r="O139" s="3"/>
      <c r="P139" s="3"/>
      <c r="Q139" s="3"/>
      <c r="R139" s="3"/>
      <c r="S139" s="3"/>
      <c r="T139" s="2"/>
    </row>
    <row r="140" spans="2:20">
      <c r="B140"/>
      <c r="C140" s="61"/>
      <c r="D140"/>
      <c r="E140"/>
      <c r="F140" s="27"/>
      <c r="G140" s="27"/>
      <c r="H140" s="27"/>
      <c r="I140" s="27"/>
      <c r="J140" s="27"/>
      <c r="M140" s="25"/>
      <c r="O140" s="3"/>
      <c r="P140" s="3"/>
      <c r="Q140" s="3"/>
      <c r="R140" s="3"/>
      <c r="S140" s="3"/>
      <c r="T140" s="2"/>
    </row>
    <row r="141" spans="2:20">
      <c r="B141"/>
      <c r="C141" s="68"/>
      <c r="D141"/>
      <c r="E141"/>
      <c r="F141" s="27"/>
      <c r="G141" s="27"/>
      <c r="H141" s="27"/>
      <c r="I141" s="27"/>
      <c r="J141" s="27"/>
      <c r="M141" s="25"/>
      <c r="O141" s="3"/>
      <c r="P141" s="3"/>
      <c r="Q141" s="3"/>
      <c r="R141" s="3"/>
      <c r="S141" s="3"/>
      <c r="T141" s="2"/>
    </row>
    <row r="142" spans="2:20">
      <c r="B142"/>
      <c r="C142" s="68"/>
      <c r="D142"/>
      <c r="E142"/>
      <c r="F142" s="27"/>
      <c r="G142" s="27"/>
      <c r="H142" s="27"/>
      <c r="I142" s="27"/>
      <c r="J142" s="27"/>
      <c r="M142" s="25"/>
      <c r="O142" s="3"/>
      <c r="P142" s="3"/>
      <c r="Q142" s="3"/>
      <c r="R142" s="3"/>
      <c r="S142" s="3"/>
    </row>
    <row r="143" spans="2:20">
      <c r="B143"/>
      <c r="C143" s="68"/>
      <c r="D143"/>
      <c r="E143"/>
      <c r="F143" s="27"/>
      <c r="G143" s="27"/>
      <c r="H143" s="27"/>
      <c r="I143" s="27"/>
      <c r="J143" s="27"/>
      <c r="M143" s="25"/>
      <c r="O143" s="3"/>
      <c r="P143" s="3"/>
      <c r="Q143" s="3"/>
      <c r="R143" s="3"/>
      <c r="S143" s="3"/>
    </row>
  </sheetData>
  <mergeCells count="9">
    <mergeCell ref="AI1:AN1"/>
    <mergeCell ref="AO1:AR1"/>
    <mergeCell ref="AD1:AF1"/>
    <mergeCell ref="F1:K1"/>
    <mergeCell ref="B1:E1"/>
    <mergeCell ref="L1:O1"/>
    <mergeCell ref="P1:T1"/>
    <mergeCell ref="W1:Y1"/>
    <mergeCell ref="Z1:AC1"/>
  </mergeCells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S141"/>
  <sheetViews>
    <sheetView zoomScaleNormal="100" zoomScalePageLayoutView="85" workbookViewId="0">
      <pane xSplit="1" ySplit="2" topLeftCell="AD3" activePane="bottomRight" state="frozen"/>
      <selection activeCell="H33" sqref="H33"/>
      <selection pane="topRight" activeCell="H33" sqref="H33"/>
      <selection pane="bottomLeft" activeCell="H33" sqref="H33"/>
      <selection pane="bottomRight" activeCell="AS3" sqref="AS3:AS68"/>
    </sheetView>
  </sheetViews>
  <sheetFormatPr defaultColWidth="8.81640625" defaultRowHeight="14.5"/>
  <cols>
    <col min="6" max="6" width="9.453125" bestFit="1" customWidth="1"/>
    <col min="7" max="8" width="9.26953125" bestFit="1" customWidth="1"/>
    <col min="10" max="10" width="9.453125" bestFit="1" customWidth="1"/>
    <col min="11" max="11" width="9.453125" customWidth="1"/>
    <col min="20" max="20" width="14.1796875" customWidth="1"/>
    <col min="21" max="21" width="14.81640625" bestFit="1" customWidth="1"/>
    <col min="22" max="22" width="12.453125" bestFit="1" customWidth="1"/>
    <col min="28" max="30" width="8.81640625" style="4"/>
    <col min="34" max="34" width="12.81640625" customWidth="1"/>
  </cols>
  <sheetData>
    <row r="1" spans="1:45">
      <c r="A1" s="58" t="s">
        <v>52</v>
      </c>
      <c r="B1" s="139" t="s">
        <v>45</v>
      </c>
      <c r="C1" s="139"/>
      <c r="D1" s="139"/>
      <c r="E1" s="139"/>
      <c r="F1" s="139" t="s">
        <v>63</v>
      </c>
      <c r="G1" s="139"/>
      <c r="H1" s="139"/>
      <c r="I1" s="139"/>
      <c r="J1" s="139"/>
      <c r="K1" s="139"/>
      <c r="L1" s="139" t="s">
        <v>64</v>
      </c>
      <c r="M1" s="139"/>
      <c r="N1" s="139"/>
      <c r="O1" s="139"/>
      <c r="P1" s="139" t="s">
        <v>18</v>
      </c>
      <c r="Q1" s="139"/>
      <c r="R1" s="139"/>
      <c r="S1" s="139"/>
      <c r="T1" s="139"/>
      <c r="U1" s="4"/>
      <c r="W1" s="139" t="s">
        <v>66</v>
      </c>
      <c r="X1" s="139"/>
      <c r="Y1" s="139"/>
      <c r="Z1" s="139" t="s">
        <v>67</v>
      </c>
      <c r="AA1" s="139"/>
      <c r="AB1" s="139"/>
      <c r="AC1" s="139"/>
      <c r="AD1" s="139" t="s">
        <v>11</v>
      </c>
      <c r="AE1" s="139"/>
      <c r="AF1" s="139"/>
      <c r="AH1" s="24" t="s">
        <v>117</v>
      </c>
      <c r="AI1" s="139" t="s">
        <v>110</v>
      </c>
      <c r="AJ1" s="139"/>
      <c r="AK1" s="139"/>
      <c r="AL1" s="139"/>
      <c r="AM1" s="139"/>
      <c r="AN1" s="139"/>
      <c r="AO1" s="139" t="s">
        <v>112</v>
      </c>
      <c r="AP1" s="139"/>
      <c r="AQ1" s="139"/>
      <c r="AR1" s="139"/>
      <c r="AS1" t="s">
        <v>69</v>
      </c>
    </row>
    <row r="2" spans="1:45">
      <c r="A2" s="4" t="s">
        <v>15</v>
      </c>
      <c r="B2" s="4" t="s">
        <v>0</v>
      </c>
      <c r="C2" s="4" t="s">
        <v>1</v>
      </c>
      <c r="D2" s="4" t="s">
        <v>2</v>
      </c>
      <c r="E2" s="5" t="s">
        <v>3</v>
      </c>
      <c r="F2" s="4" t="s">
        <v>4</v>
      </c>
      <c r="G2" s="4" t="s">
        <v>1</v>
      </c>
      <c r="H2" s="4" t="s">
        <v>2</v>
      </c>
      <c r="I2" s="4" t="s">
        <v>3</v>
      </c>
      <c r="J2" s="4" t="s">
        <v>5</v>
      </c>
      <c r="K2" s="5" t="s">
        <v>19</v>
      </c>
      <c r="L2" s="4" t="s">
        <v>0</v>
      </c>
      <c r="M2" s="4" t="s">
        <v>6</v>
      </c>
      <c r="N2" s="4" t="s">
        <v>2</v>
      </c>
      <c r="O2" s="5" t="s">
        <v>3</v>
      </c>
      <c r="P2" s="4" t="s">
        <v>0</v>
      </c>
      <c r="Q2" s="4" t="s">
        <v>6</v>
      </c>
      <c r="R2" s="4" t="s">
        <v>2</v>
      </c>
      <c r="S2" s="4" t="s">
        <v>3</v>
      </c>
      <c r="T2" s="4" t="s">
        <v>17</v>
      </c>
      <c r="U2" s="8" t="s">
        <v>10</v>
      </c>
      <c r="V2" s="4" t="s">
        <v>8</v>
      </c>
      <c r="W2" s="8" t="s">
        <v>0</v>
      </c>
      <c r="X2" s="4" t="s">
        <v>1</v>
      </c>
      <c r="Y2" s="4" t="s">
        <v>2</v>
      </c>
      <c r="Z2" s="8" t="s">
        <v>0</v>
      </c>
      <c r="AA2" s="4" t="s">
        <v>1</v>
      </c>
      <c r="AB2" s="4" t="s">
        <v>2</v>
      </c>
      <c r="AC2" s="4" t="s">
        <v>3</v>
      </c>
      <c r="AD2" s="8" t="s">
        <v>0</v>
      </c>
      <c r="AE2" s="4" t="s">
        <v>1</v>
      </c>
      <c r="AF2" s="4" t="s">
        <v>2</v>
      </c>
      <c r="AH2" s="96"/>
      <c r="AI2" s="50" t="s">
        <v>4</v>
      </c>
      <c r="AJ2" s="50" t="s">
        <v>1</v>
      </c>
      <c r="AK2" s="50" t="s">
        <v>2</v>
      </c>
      <c r="AL2" s="50" t="s">
        <v>3</v>
      </c>
      <c r="AM2" s="50" t="s">
        <v>5</v>
      </c>
      <c r="AN2" s="51" t="s">
        <v>19</v>
      </c>
      <c r="AO2" s="50" t="s">
        <v>0</v>
      </c>
      <c r="AP2" s="50" t="s">
        <v>6</v>
      </c>
      <c r="AQ2" s="50" t="s">
        <v>2</v>
      </c>
      <c r="AR2" s="51" t="s">
        <v>3</v>
      </c>
      <c r="AS2" s="140" t="s">
        <v>69</v>
      </c>
    </row>
    <row r="3" spans="1:45">
      <c r="A3" s="4">
        <v>1950</v>
      </c>
      <c r="B3" s="1"/>
      <c r="C3" s="1">
        <v>0.54261399983607939</v>
      </c>
      <c r="D3" s="1"/>
      <c r="E3" s="6"/>
      <c r="F3" s="1"/>
      <c r="G3" s="1"/>
      <c r="H3" s="1"/>
      <c r="I3" s="4"/>
      <c r="J3" s="4"/>
      <c r="K3" s="14"/>
      <c r="L3" s="4"/>
      <c r="M3" s="4"/>
      <c r="N3" s="4"/>
      <c r="O3" s="5"/>
      <c r="P3" s="4"/>
      <c r="Q3" s="4"/>
      <c r="R3" s="4"/>
      <c r="S3" s="4"/>
      <c r="T3" s="2"/>
      <c r="U3" s="13">
        <v>69346</v>
      </c>
      <c r="V3" s="3">
        <v>3880.8871812755187</v>
      </c>
      <c r="W3" s="12" t="str">
        <f t="shared" ref="W3:W34" si="0">IFERROR(F3/$I3,"")</f>
        <v/>
      </c>
      <c r="X3" s="1" t="str">
        <f t="shared" ref="X3:X34" si="1">IFERROR(G3/$I3,"")</f>
        <v/>
      </c>
      <c r="Y3" s="1" t="str">
        <f t="shared" ref="Y3:Y34" si="2">IFERROR(H3/$I3,"")</f>
        <v/>
      </c>
      <c r="Z3" s="12" t="str">
        <f t="shared" ref="Z3:Z22" si="3">IFERROR(F3/$J3,"")</f>
        <v/>
      </c>
      <c r="AA3" s="1" t="str">
        <f t="shared" ref="AA3:AA22" si="4">IFERROR(G3/$J3,"")</f>
        <v/>
      </c>
      <c r="AB3" s="1" t="str">
        <f t="shared" ref="AB3:AB22" si="5">IFERROR(H3/$J3,"")</f>
        <v/>
      </c>
      <c r="AC3" s="6" t="str">
        <f t="shared" ref="AC3:AC22" si="6">IFERROR(I3/$J3,"")</f>
        <v/>
      </c>
      <c r="AD3" s="12" t="str">
        <f t="shared" ref="AD3:AD34" si="7">IFERROR(B3/$E3,"")</f>
        <v/>
      </c>
      <c r="AE3" s="1" t="str">
        <f t="shared" ref="AE3:AE34" si="8">IFERROR(C3/$E3,"")</f>
        <v/>
      </c>
      <c r="AF3" s="1" t="str">
        <f t="shared" ref="AF3:AF34" si="9">IFERROR(D3/$E3,"")</f>
        <v/>
      </c>
      <c r="AH3" s="107">
        <v>4.1950000000000003</v>
      </c>
      <c r="AI3" s="3"/>
      <c r="AJ3" s="3"/>
      <c r="AK3" s="3"/>
      <c r="AL3" s="3"/>
      <c r="AM3" s="3"/>
      <c r="AN3" s="108"/>
      <c r="AO3" s="1"/>
      <c r="AP3" s="1"/>
      <c r="AQ3" s="1"/>
      <c r="AR3" s="6"/>
      <c r="AS3" t="s">
        <v>52</v>
      </c>
    </row>
    <row r="4" spans="1:45">
      <c r="A4" s="4">
        <v>1951</v>
      </c>
      <c r="B4" s="1"/>
      <c r="C4" s="1">
        <v>0.64456406831743884</v>
      </c>
      <c r="D4" s="1"/>
      <c r="E4" s="6"/>
      <c r="F4" s="1"/>
      <c r="G4" s="1"/>
      <c r="H4" s="1"/>
      <c r="I4" s="4"/>
      <c r="J4" s="4"/>
      <c r="K4" s="14"/>
      <c r="L4" s="4"/>
      <c r="M4" s="4"/>
      <c r="N4" s="4"/>
      <c r="O4" s="5"/>
      <c r="P4" s="4"/>
      <c r="Q4" s="4"/>
      <c r="R4" s="4"/>
      <c r="S4" s="4"/>
      <c r="T4" s="2"/>
      <c r="U4" s="13">
        <v>69785</v>
      </c>
      <c r="V4" s="3">
        <v>4205.8117177849936</v>
      </c>
      <c r="W4" s="12" t="str">
        <f t="shared" si="0"/>
        <v/>
      </c>
      <c r="X4" s="1" t="str">
        <f t="shared" si="1"/>
        <v/>
      </c>
      <c r="Y4" s="1" t="str">
        <f t="shared" si="2"/>
        <v/>
      </c>
      <c r="Z4" s="12" t="str">
        <f t="shared" si="3"/>
        <v/>
      </c>
      <c r="AA4" s="1" t="str">
        <f t="shared" si="4"/>
        <v/>
      </c>
      <c r="AB4" s="1" t="str">
        <f t="shared" si="5"/>
        <v/>
      </c>
      <c r="AC4" s="6" t="str">
        <f t="shared" si="6"/>
        <v/>
      </c>
      <c r="AD4" s="12" t="str">
        <f t="shared" si="7"/>
        <v/>
      </c>
      <c r="AE4" s="1" t="str">
        <f t="shared" si="8"/>
        <v/>
      </c>
      <c r="AF4" s="1" t="str">
        <f t="shared" si="9"/>
        <v/>
      </c>
      <c r="AH4" s="107">
        <v>4.1950000000000003</v>
      </c>
      <c r="AI4" s="3"/>
      <c r="AJ4" s="3"/>
      <c r="AK4" s="3"/>
      <c r="AL4" s="3"/>
      <c r="AM4" s="3"/>
      <c r="AN4" s="14"/>
      <c r="AO4" s="1"/>
      <c r="AP4" s="1"/>
      <c r="AQ4" s="1"/>
      <c r="AR4" s="6"/>
      <c r="AS4" t="s">
        <v>52</v>
      </c>
    </row>
    <row r="5" spans="1:45">
      <c r="A5" s="4">
        <v>1952</v>
      </c>
      <c r="B5" s="1"/>
      <c r="C5" s="1">
        <v>0.74665252999915288</v>
      </c>
      <c r="D5" s="1"/>
      <c r="E5" s="6"/>
      <c r="F5" s="1"/>
      <c r="G5" s="1"/>
      <c r="H5" s="1"/>
      <c r="I5" s="4"/>
      <c r="J5" s="4"/>
      <c r="K5" s="14"/>
      <c r="L5" s="4"/>
      <c r="M5" s="4"/>
      <c r="N5" s="4"/>
      <c r="O5" s="5"/>
      <c r="P5" s="4"/>
      <c r="Q5" s="4"/>
      <c r="R5" s="4"/>
      <c r="S5" s="4"/>
      <c r="T5" s="2"/>
      <c r="U5" s="13">
        <v>70164</v>
      </c>
      <c r="V5" s="3">
        <v>4552.6020091530445</v>
      </c>
      <c r="W5" s="12" t="str">
        <f t="shared" si="0"/>
        <v/>
      </c>
      <c r="X5" s="1" t="str">
        <f t="shared" si="1"/>
        <v/>
      </c>
      <c r="Y5" s="1" t="str">
        <f t="shared" si="2"/>
        <v/>
      </c>
      <c r="Z5" s="12" t="str">
        <f t="shared" si="3"/>
        <v/>
      </c>
      <c r="AA5" s="1" t="str">
        <f t="shared" si="4"/>
        <v/>
      </c>
      <c r="AB5" s="1" t="str">
        <f t="shared" si="5"/>
        <v/>
      </c>
      <c r="AC5" s="6" t="str">
        <f t="shared" si="6"/>
        <v/>
      </c>
      <c r="AD5" s="12" t="str">
        <f t="shared" si="7"/>
        <v/>
      </c>
      <c r="AE5" s="1" t="str">
        <f t="shared" si="8"/>
        <v/>
      </c>
      <c r="AF5" s="1" t="str">
        <f t="shared" si="9"/>
        <v/>
      </c>
      <c r="AH5" s="107">
        <v>4.1950000000000003</v>
      </c>
      <c r="AI5" s="3"/>
      <c r="AJ5" s="3"/>
      <c r="AK5" s="3"/>
      <c r="AL5" s="3"/>
      <c r="AM5" s="3"/>
      <c r="AN5" s="14"/>
      <c r="AO5" s="1"/>
      <c r="AP5" s="1"/>
      <c r="AQ5" s="1"/>
      <c r="AR5" s="6"/>
      <c r="AS5" t="s">
        <v>52</v>
      </c>
    </row>
    <row r="6" spans="1:45">
      <c r="A6" s="4">
        <v>1953</v>
      </c>
      <c r="B6" s="1"/>
      <c r="C6" s="1">
        <v>0.74777603917835733</v>
      </c>
      <c r="D6" s="1"/>
      <c r="E6" s="6"/>
      <c r="F6" s="1"/>
      <c r="G6" s="1"/>
      <c r="H6" s="1"/>
      <c r="I6" s="4"/>
      <c r="J6" s="4"/>
      <c r="K6" s="14"/>
      <c r="L6" s="4"/>
      <c r="M6" s="4"/>
      <c r="N6" s="4"/>
      <c r="O6" s="5"/>
      <c r="P6" s="4"/>
      <c r="Q6" s="4"/>
      <c r="R6" s="4"/>
      <c r="S6" s="4"/>
      <c r="T6" s="2"/>
      <c r="U6" s="13">
        <v>70566</v>
      </c>
      <c r="V6" s="3">
        <v>4905.0875974022574</v>
      </c>
      <c r="W6" s="12" t="str">
        <f t="shared" si="0"/>
        <v/>
      </c>
      <c r="X6" s="1" t="str">
        <f t="shared" si="1"/>
        <v/>
      </c>
      <c r="Y6" s="1" t="str">
        <f t="shared" si="2"/>
        <v/>
      </c>
      <c r="Z6" s="12" t="str">
        <f t="shared" si="3"/>
        <v/>
      </c>
      <c r="AA6" s="1" t="str">
        <f t="shared" si="4"/>
        <v/>
      </c>
      <c r="AB6" s="1" t="str">
        <f t="shared" si="5"/>
        <v/>
      </c>
      <c r="AC6" s="6" t="str">
        <f t="shared" si="6"/>
        <v/>
      </c>
      <c r="AD6" s="12" t="str">
        <f t="shared" si="7"/>
        <v/>
      </c>
      <c r="AE6" s="1" t="str">
        <f t="shared" si="8"/>
        <v/>
      </c>
      <c r="AF6" s="1" t="str">
        <f t="shared" si="9"/>
        <v/>
      </c>
      <c r="AH6" s="107">
        <v>4.1950000000000003</v>
      </c>
      <c r="AI6" s="3"/>
      <c r="AJ6" s="3"/>
      <c r="AK6" s="3"/>
      <c r="AL6" s="3"/>
      <c r="AM6" s="3"/>
      <c r="AN6" s="14"/>
      <c r="AO6" s="1"/>
      <c r="AP6" s="1"/>
      <c r="AQ6" s="1"/>
      <c r="AR6" s="6"/>
      <c r="AS6" t="s">
        <v>52</v>
      </c>
    </row>
    <row r="7" spans="1:45">
      <c r="A7" s="4">
        <v>1954</v>
      </c>
      <c r="B7" s="1"/>
      <c r="C7" s="1">
        <v>0.80643366434030728</v>
      </c>
      <c r="D7" s="1"/>
      <c r="E7" s="6"/>
      <c r="F7" s="1"/>
      <c r="G7" s="1"/>
      <c r="H7" s="1"/>
      <c r="I7" s="4"/>
      <c r="J7" s="4"/>
      <c r="K7" s="14"/>
      <c r="L7" s="4"/>
      <c r="M7" s="4"/>
      <c r="N7" s="4"/>
      <c r="O7" s="5"/>
      <c r="P7" s="4"/>
      <c r="Q7" s="4"/>
      <c r="R7" s="4"/>
      <c r="S7" s="4"/>
      <c r="T7" s="2"/>
      <c r="U7" s="13">
        <v>70945</v>
      </c>
      <c r="V7" s="3">
        <v>5246.7996309904738</v>
      </c>
      <c r="W7" s="12" t="str">
        <f t="shared" si="0"/>
        <v/>
      </c>
      <c r="X7" s="1" t="str">
        <f t="shared" si="1"/>
        <v/>
      </c>
      <c r="Y7" s="1" t="str">
        <f t="shared" si="2"/>
        <v/>
      </c>
      <c r="Z7" s="12" t="str">
        <f t="shared" si="3"/>
        <v/>
      </c>
      <c r="AA7" s="1" t="str">
        <f t="shared" si="4"/>
        <v/>
      </c>
      <c r="AB7" s="1" t="str">
        <f t="shared" si="5"/>
        <v/>
      </c>
      <c r="AC7" s="6" t="str">
        <f t="shared" si="6"/>
        <v/>
      </c>
      <c r="AD7" s="12" t="str">
        <f t="shared" si="7"/>
        <v/>
      </c>
      <c r="AE7" s="1" t="str">
        <f t="shared" si="8"/>
        <v/>
      </c>
      <c r="AF7" s="1" t="str">
        <f t="shared" si="9"/>
        <v/>
      </c>
      <c r="AH7" s="107">
        <v>4.1950000000000003</v>
      </c>
      <c r="AI7" s="3"/>
      <c r="AJ7" s="3"/>
      <c r="AK7" s="3"/>
      <c r="AL7" s="3"/>
      <c r="AM7" s="3"/>
      <c r="AN7" s="14"/>
      <c r="AO7" s="1"/>
      <c r="AP7" s="1"/>
      <c r="AQ7" s="1"/>
      <c r="AR7" s="6"/>
      <c r="AS7" t="s">
        <v>52</v>
      </c>
    </row>
    <row r="8" spans="1:45">
      <c r="A8" s="4">
        <v>1955</v>
      </c>
      <c r="B8" s="1"/>
      <c r="C8" s="1">
        <v>0.89492773422931338</v>
      </c>
      <c r="D8" s="1"/>
      <c r="E8" s="6"/>
      <c r="F8" s="1"/>
      <c r="G8" s="1"/>
      <c r="H8" s="1"/>
      <c r="I8" s="1"/>
      <c r="J8" s="1"/>
      <c r="K8" s="14"/>
      <c r="L8" s="1"/>
      <c r="M8" s="1"/>
      <c r="N8" s="1"/>
      <c r="O8" s="6"/>
      <c r="P8" s="2"/>
      <c r="Q8" s="2"/>
      <c r="R8" s="2"/>
      <c r="S8" s="2"/>
      <c r="T8" s="2"/>
      <c r="U8" s="13">
        <v>71350</v>
      </c>
      <c r="V8" s="3">
        <v>5796.9720386510771</v>
      </c>
      <c r="W8" s="12" t="str">
        <f t="shared" si="0"/>
        <v/>
      </c>
      <c r="X8" s="1" t="str">
        <f t="shared" si="1"/>
        <v/>
      </c>
      <c r="Y8" s="1" t="str">
        <f t="shared" si="2"/>
        <v/>
      </c>
      <c r="Z8" s="12" t="str">
        <f t="shared" si="3"/>
        <v/>
      </c>
      <c r="AA8" s="1" t="str">
        <f t="shared" si="4"/>
        <v/>
      </c>
      <c r="AB8" s="1" t="str">
        <f t="shared" si="5"/>
        <v/>
      </c>
      <c r="AC8" s="6" t="str">
        <f t="shared" si="6"/>
        <v/>
      </c>
      <c r="AD8" s="12" t="str">
        <f t="shared" si="7"/>
        <v/>
      </c>
      <c r="AE8" s="1" t="str">
        <f t="shared" si="8"/>
        <v/>
      </c>
      <c r="AF8" s="1" t="str">
        <f t="shared" si="9"/>
        <v/>
      </c>
      <c r="AH8" s="107">
        <v>4.2080000000000002</v>
      </c>
      <c r="AI8" s="3"/>
      <c r="AJ8" s="3"/>
      <c r="AK8" s="3"/>
      <c r="AL8" s="3"/>
      <c r="AM8" s="3"/>
      <c r="AN8" s="14"/>
      <c r="AO8" s="1"/>
      <c r="AP8" s="1"/>
      <c r="AQ8" s="1"/>
      <c r="AR8" s="6"/>
      <c r="AS8" t="s">
        <v>52</v>
      </c>
    </row>
    <row r="9" spans="1:45">
      <c r="A9" s="4">
        <v>1956</v>
      </c>
      <c r="B9" s="1"/>
      <c r="C9" s="1">
        <v>0.98868995012330863</v>
      </c>
      <c r="D9" s="1"/>
      <c r="E9" s="6"/>
      <c r="F9" s="1"/>
      <c r="G9" s="1"/>
      <c r="H9" s="1"/>
      <c r="I9" s="1"/>
      <c r="J9" s="4"/>
      <c r="K9" s="14"/>
      <c r="L9" s="1"/>
      <c r="M9" s="1"/>
      <c r="N9" s="1"/>
      <c r="O9" s="6"/>
      <c r="P9" s="2"/>
      <c r="Q9" s="2"/>
      <c r="R9" s="2"/>
      <c r="S9" s="2"/>
      <c r="T9" s="2"/>
      <c r="U9" s="13">
        <v>70943</v>
      </c>
      <c r="V9" s="3">
        <v>6176.6352299219698</v>
      </c>
      <c r="W9" s="12" t="str">
        <f t="shared" si="0"/>
        <v/>
      </c>
      <c r="X9" s="1" t="str">
        <f t="shared" si="1"/>
        <v/>
      </c>
      <c r="Y9" s="1" t="str">
        <f t="shared" si="2"/>
        <v/>
      </c>
      <c r="Z9" s="12" t="str">
        <f t="shared" si="3"/>
        <v/>
      </c>
      <c r="AA9" s="1" t="str">
        <f t="shared" si="4"/>
        <v/>
      </c>
      <c r="AB9" s="1" t="str">
        <f t="shared" si="5"/>
        <v/>
      </c>
      <c r="AC9" s="6" t="str">
        <f t="shared" si="6"/>
        <v/>
      </c>
      <c r="AD9" s="12" t="str">
        <f t="shared" si="7"/>
        <v/>
      </c>
      <c r="AE9" s="1" t="str">
        <f t="shared" si="8"/>
        <v/>
      </c>
      <c r="AF9" s="1" t="str">
        <f t="shared" si="9"/>
        <v/>
      </c>
      <c r="AH9" s="107">
        <v>4.2039999999999997</v>
      </c>
      <c r="AI9" s="3"/>
      <c r="AJ9" s="3"/>
      <c r="AK9" s="3"/>
      <c r="AL9" s="3"/>
      <c r="AM9" s="3"/>
      <c r="AN9" s="14"/>
      <c r="AO9" s="1"/>
      <c r="AP9" s="1"/>
      <c r="AQ9" s="1"/>
      <c r="AR9" s="6"/>
      <c r="AS9" t="s">
        <v>52</v>
      </c>
    </row>
    <row r="10" spans="1:45">
      <c r="A10" s="4">
        <v>1957</v>
      </c>
      <c r="B10" s="1"/>
      <c r="C10" s="1">
        <v>0.83763418526367894</v>
      </c>
      <c r="D10" s="1"/>
      <c r="E10" s="6"/>
      <c r="F10" s="1"/>
      <c r="G10" s="1"/>
      <c r="H10" s="1"/>
      <c r="I10" s="1"/>
      <c r="J10" s="4"/>
      <c r="K10" s="14"/>
      <c r="L10" s="1"/>
      <c r="M10" s="1"/>
      <c r="N10" s="1"/>
      <c r="O10" s="6"/>
      <c r="P10" s="2"/>
      <c r="Q10" s="2"/>
      <c r="R10" s="2"/>
      <c r="S10" s="2"/>
      <c r="T10" s="2"/>
      <c r="U10" s="13">
        <v>71475</v>
      </c>
      <c r="V10" s="3">
        <v>6492.2140840793054</v>
      </c>
      <c r="W10" s="12" t="str">
        <f t="shared" si="0"/>
        <v/>
      </c>
      <c r="X10" s="1" t="str">
        <f t="shared" si="1"/>
        <v/>
      </c>
      <c r="Y10" s="1" t="str">
        <f t="shared" si="2"/>
        <v/>
      </c>
      <c r="Z10" s="12" t="str">
        <f t="shared" si="3"/>
        <v/>
      </c>
      <c r="AA10" s="1" t="str">
        <f t="shared" si="4"/>
        <v/>
      </c>
      <c r="AB10" s="1" t="str">
        <f t="shared" si="5"/>
        <v/>
      </c>
      <c r="AC10" s="6" t="str">
        <f t="shared" si="6"/>
        <v/>
      </c>
      <c r="AD10" s="12" t="str">
        <f t="shared" si="7"/>
        <v/>
      </c>
      <c r="AE10" s="1" t="str">
        <f t="shared" si="8"/>
        <v/>
      </c>
      <c r="AF10" s="1" t="str">
        <f t="shared" si="9"/>
        <v/>
      </c>
      <c r="AH10" s="107">
        <v>4.202</v>
      </c>
      <c r="AI10" s="3"/>
      <c r="AJ10" s="3"/>
      <c r="AK10" s="3"/>
      <c r="AL10" s="3"/>
      <c r="AM10" s="3"/>
      <c r="AN10" s="14"/>
      <c r="AO10" s="1"/>
      <c r="AP10" s="1"/>
      <c r="AQ10" s="1"/>
      <c r="AR10" s="6"/>
      <c r="AS10" t="s">
        <v>52</v>
      </c>
    </row>
    <row r="11" spans="1:45">
      <c r="A11" s="4">
        <v>1958</v>
      </c>
      <c r="B11" s="1"/>
      <c r="C11" s="1">
        <v>1.0272469288518757</v>
      </c>
      <c r="D11" s="1"/>
      <c r="E11" s="6"/>
      <c r="F11" s="1"/>
      <c r="G11" s="1"/>
      <c r="H11" s="1"/>
      <c r="I11" s="1"/>
      <c r="J11" s="4"/>
      <c r="K11" s="14"/>
      <c r="L11" s="1"/>
      <c r="M11" s="1"/>
      <c r="N11" s="1"/>
      <c r="O11" s="6"/>
      <c r="P11" s="2"/>
      <c r="Q11" s="2"/>
      <c r="R11" s="2"/>
      <c r="S11" s="2"/>
      <c r="T11" s="2"/>
      <c r="U11" s="13">
        <v>72031</v>
      </c>
      <c r="V11" s="3">
        <v>6736.7652607458804</v>
      </c>
      <c r="W11" s="99" t="str">
        <f t="shared" si="0"/>
        <v/>
      </c>
      <c r="X11" s="100" t="str">
        <f t="shared" si="1"/>
        <v/>
      </c>
      <c r="Y11" s="100" t="str">
        <f t="shared" si="2"/>
        <v/>
      </c>
      <c r="Z11" s="99" t="str">
        <f t="shared" si="3"/>
        <v/>
      </c>
      <c r="AA11" s="100" t="str">
        <f t="shared" si="4"/>
        <v/>
      </c>
      <c r="AB11" s="100" t="str">
        <f t="shared" si="5"/>
        <v/>
      </c>
      <c r="AC11" s="101" t="str">
        <f t="shared" si="6"/>
        <v/>
      </c>
      <c r="AD11" s="99" t="str">
        <f t="shared" si="7"/>
        <v/>
      </c>
      <c r="AE11" s="100" t="str">
        <f t="shared" si="8"/>
        <v/>
      </c>
      <c r="AF11" s="100" t="str">
        <f t="shared" si="9"/>
        <v/>
      </c>
      <c r="AH11" s="107">
        <v>4.1929999999999996</v>
      </c>
      <c r="AI11" s="3"/>
      <c r="AJ11" s="3"/>
      <c r="AK11" s="3"/>
      <c r="AL11" s="3"/>
      <c r="AM11" s="3"/>
      <c r="AN11" s="14"/>
      <c r="AO11" s="1"/>
      <c r="AP11" s="1"/>
      <c r="AQ11" s="1"/>
      <c r="AR11" s="6"/>
      <c r="AS11" t="s">
        <v>52</v>
      </c>
    </row>
    <row r="12" spans="1:45">
      <c r="A12" s="4">
        <v>1959</v>
      </c>
      <c r="B12" s="1"/>
      <c r="C12" s="1">
        <v>1.2312631015590847</v>
      </c>
      <c r="D12" s="1"/>
      <c r="E12" s="6"/>
      <c r="F12" s="1"/>
      <c r="G12" s="1"/>
      <c r="H12" s="1"/>
      <c r="I12" s="1"/>
      <c r="J12" s="3"/>
      <c r="K12" s="14"/>
      <c r="L12" s="1"/>
      <c r="M12" s="1"/>
      <c r="N12" s="1"/>
      <c r="O12" s="6"/>
      <c r="P12" s="2"/>
      <c r="Q12" s="2"/>
      <c r="R12" s="2"/>
      <c r="S12" s="2"/>
      <c r="T12" s="2"/>
      <c r="U12" s="13">
        <v>72543</v>
      </c>
      <c r="V12" s="3">
        <v>7176.6886296168595</v>
      </c>
      <c r="W12" s="99" t="str">
        <f t="shared" si="0"/>
        <v/>
      </c>
      <c r="X12" s="100" t="str">
        <f t="shared" si="1"/>
        <v/>
      </c>
      <c r="Y12" s="100" t="str">
        <f t="shared" si="2"/>
        <v/>
      </c>
      <c r="Z12" s="99" t="str">
        <f t="shared" si="3"/>
        <v/>
      </c>
      <c r="AA12" s="100" t="str">
        <f t="shared" si="4"/>
        <v/>
      </c>
      <c r="AB12" s="100" t="str">
        <f t="shared" si="5"/>
        <v/>
      </c>
      <c r="AC12" s="101" t="str">
        <f t="shared" si="6"/>
        <v/>
      </c>
      <c r="AD12" s="99" t="str">
        <f t="shared" si="7"/>
        <v/>
      </c>
      <c r="AE12" s="100" t="str">
        <f t="shared" si="8"/>
        <v/>
      </c>
      <c r="AF12" s="100" t="str">
        <f t="shared" si="9"/>
        <v/>
      </c>
      <c r="AH12" s="107">
        <v>4.18</v>
      </c>
      <c r="AI12" s="3"/>
      <c r="AJ12" s="3"/>
      <c r="AK12" s="3"/>
      <c r="AL12" s="3"/>
      <c r="AM12" s="3"/>
      <c r="AN12" s="14"/>
      <c r="AO12" s="1"/>
      <c r="AP12" s="1"/>
      <c r="AQ12" s="1"/>
      <c r="AR12" s="6"/>
      <c r="AS12" t="s">
        <v>52</v>
      </c>
    </row>
    <row r="13" spans="1:45">
      <c r="A13" s="4">
        <v>1960</v>
      </c>
      <c r="B13" s="1"/>
      <c r="C13" s="1">
        <v>1.6791189410270451</v>
      </c>
      <c r="D13" s="1"/>
      <c r="E13" s="6"/>
      <c r="F13" s="1"/>
      <c r="G13" s="1"/>
      <c r="H13" s="1"/>
      <c r="I13" s="1"/>
      <c r="J13" s="3"/>
      <c r="K13" s="14"/>
      <c r="L13" s="1"/>
      <c r="M13" s="1"/>
      <c r="N13" s="1"/>
      <c r="O13" s="6"/>
      <c r="P13" s="2"/>
      <c r="Q13" s="2"/>
      <c r="R13" s="2"/>
      <c r="S13" s="2"/>
      <c r="T13" s="2"/>
      <c r="U13" s="13">
        <v>73147</v>
      </c>
      <c r="V13" s="3">
        <v>7705.2332250597037</v>
      </c>
      <c r="W13" s="99" t="str">
        <f t="shared" si="0"/>
        <v/>
      </c>
      <c r="X13" s="100" t="str">
        <f t="shared" si="1"/>
        <v/>
      </c>
      <c r="Y13" s="100" t="str">
        <f t="shared" si="2"/>
        <v/>
      </c>
      <c r="Z13" s="99" t="str">
        <f t="shared" si="3"/>
        <v/>
      </c>
      <c r="AA13" s="100" t="str">
        <f t="shared" si="4"/>
        <v/>
      </c>
      <c r="AB13" s="100" t="str">
        <f t="shared" si="5"/>
        <v/>
      </c>
      <c r="AC13" s="101" t="str">
        <f t="shared" si="6"/>
        <v/>
      </c>
      <c r="AD13" s="99" t="str">
        <f t="shared" si="7"/>
        <v/>
      </c>
      <c r="AE13" s="100" t="str">
        <f t="shared" si="8"/>
        <v/>
      </c>
      <c r="AF13" s="100" t="str">
        <f t="shared" si="9"/>
        <v/>
      </c>
      <c r="AH13" s="107">
        <v>4.1710000000000003</v>
      </c>
      <c r="AI13" s="3"/>
      <c r="AJ13" s="3"/>
      <c r="AK13" s="3"/>
      <c r="AL13" s="3"/>
      <c r="AM13" s="3"/>
      <c r="AN13" s="14"/>
      <c r="AO13" s="1"/>
      <c r="AP13" s="1"/>
      <c r="AQ13" s="1"/>
      <c r="AR13" s="6"/>
      <c r="AS13" t="s">
        <v>52</v>
      </c>
    </row>
    <row r="14" spans="1:45">
      <c r="A14" s="4">
        <v>1961</v>
      </c>
      <c r="B14" s="1">
        <v>5.0701732758559448</v>
      </c>
      <c r="C14" s="1">
        <v>1.4575768613699798</v>
      </c>
      <c r="D14" s="1">
        <v>2.1158373794164982</v>
      </c>
      <c r="E14" s="6">
        <f t="shared" ref="E14:E62" si="10">SUM(B14:D14)</f>
        <v>8.6435875166424232</v>
      </c>
      <c r="F14" s="1"/>
      <c r="G14" s="1"/>
      <c r="H14" s="1"/>
      <c r="I14" s="1"/>
      <c r="J14" s="3"/>
      <c r="K14" s="14"/>
      <c r="L14" s="1"/>
      <c r="M14" s="1"/>
      <c r="N14" s="1"/>
      <c r="O14" s="6"/>
      <c r="P14" s="2"/>
      <c r="Q14" s="2"/>
      <c r="R14" s="2"/>
      <c r="S14" s="2"/>
      <c r="T14" s="2"/>
      <c r="U14" s="13">
        <v>73668</v>
      </c>
      <c r="V14" s="3">
        <v>7952.160374714721</v>
      </c>
      <c r="W14" s="99" t="str">
        <f t="shared" si="0"/>
        <v/>
      </c>
      <c r="X14" s="100" t="str">
        <f t="shared" si="1"/>
        <v/>
      </c>
      <c r="Y14" s="100" t="str">
        <f t="shared" si="2"/>
        <v/>
      </c>
      <c r="Z14" s="99" t="str">
        <f t="shared" si="3"/>
        <v/>
      </c>
      <c r="AA14" s="100" t="str">
        <f t="shared" si="4"/>
        <v/>
      </c>
      <c r="AB14" s="100" t="str">
        <f t="shared" si="5"/>
        <v/>
      </c>
      <c r="AC14" s="101" t="str">
        <f t="shared" si="6"/>
        <v/>
      </c>
      <c r="AD14" s="99">
        <f t="shared" si="7"/>
        <v>0.58658204895754196</v>
      </c>
      <c r="AE14" s="100">
        <f t="shared" si="8"/>
        <v>0.16863100634586636</v>
      </c>
      <c r="AF14" s="100">
        <f t="shared" si="9"/>
        <v>0.24478694469659157</v>
      </c>
      <c r="AH14" s="107">
        <v>4.016</v>
      </c>
      <c r="AI14" s="3"/>
      <c r="AJ14" s="3"/>
      <c r="AK14" s="3"/>
      <c r="AL14" s="3"/>
      <c r="AM14" s="3"/>
      <c r="AN14" s="14"/>
      <c r="AO14" s="1"/>
      <c r="AP14" s="1"/>
      <c r="AQ14" s="1"/>
      <c r="AR14" s="6"/>
      <c r="AS14" t="s">
        <v>52</v>
      </c>
    </row>
    <row r="15" spans="1:45">
      <c r="A15" s="4">
        <v>1962</v>
      </c>
      <c r="B15" s="1">
        <v>5.3544355484851627</v>
      </c>
      <c r="C15" s="1">
        <v>1.6781394211674292</v>
      </c>
      <c r="D15" s="1">
        <v>2.3728110885439029</v>
      </c>
      <c r="E15" s="6">
        <f t="shared" si="10"/>
        <v>9.4053860581964948</v>
      </c>
      <c r="F15" s="1"/>
      <c r="G15" s="1"/>
      <c r="H15" s="1"/>
      <c r="I15" s="1"/>
      <c r="J15" s="3"/>
      <c r="K15" s="14"/>
      <c r="L15" s="1"/>
      <c r="M15" s="1"/>
      <c r="N15" s="1"/>
      <c r="O15" s="6"/>
      <c r="P15" s="2"/>
      <c r="Q15" s="2"/>
      <c r="R15" s="2"/>
      <c r="S15" s="2"/>
      <c r="T15" s="2"/>
      <c r="U15" s="13">
        <v>74383</v>
      </c>
      <c r="V15" s="3">
        <v>8222.1217810351591</v>
      </c>
      <c r="W15" s="99" t="str">
        <f t="shared" si="0"/>
        <v/>
      </c>
      <c r="X15" s="100" t="str">
        <f t="shared" si="1"/>
        <v/>
      </c>
      <c r="Y15" s="100" t="str">
        <f t="shared" si="2"/>
        <v/>
      </c>
      <c r="Z15" s="99" t="str">
        <f t="shared" si="3"/>
        <v/>
      </c>
      <c r="AA15" s="100" t="str">
        <f t="shared" si="4"/>
        <v/>
      </c>
      <c r="AB15" s="100" t="str">
        <f t="shared" si="5"/>
        <v/>
      </c>
      <c r="AC15" s="101" t="str">
        <f t="shared" si="6"/>
        <v/>
      </c>
      <c r="AD15" s="99">
        <f t="shared" si="7"/>
        <v>0.5692946058092897</v>
      </c>
      <c r="AE15" s="100">
        <f t="shared" si="8"/>
        <v>0.17842323651403805</v>
      </c>
      <c r="AF15" s="100">
        <f t="shared" si="9"/>
        <v>0.25228215767667223</v>
      </c>
      <c r="AH15" s="107">
        <v>3.9980000000000002</v>
      </c>
      <c r="AI15" s="3"/>
      <c r="AJ15" s="3"/>
      <c r="AK15" s="3"/>
      <c r="AL15" s="3"/>
      <c r="AM15" s="3"/>
      <c r="AN15" s="14"/>
      <c r="AO15" s="1"/>
      <c r="AP15" s="1"/>
      <c r="AQ15" s="1"/>
      <c r="AR15" s="6"/>
      <c r="AS15" t="s">
        <v>52</v>
      </c>
    </row>
    <row r="16" spans="1:45">
      <c r="A16" s="4">
        <v>1963</v>
      </c>
      <c r="B16" s="1">
        <v>5.6401920952265803</v>
      </c>
      <c r="C16" s="1">
        <v>1.8334508739249038</v>
      </c>
      <c r="D16" s="1">
        <v>2.5015728025685617</v>
      </c>
      <c r="E16" s="6">
        <f t="shared" si="10"/>
        <v>9.9752157717200465</v>
      </c>
      <c r="F16" s="1"/>
      <c r="G16" s="1"/>
      <c r="H16" s="1"/>
      <c r="I16" s="1"/>
      <c r="J16" s="3"/>
      <c r="K16" s="14"/>
      <c r="L16" s="1"/>
      <c r="M16" s="1"/>
      <c r="N16" s="1"/>
      <c r="O16" s="6"/>
      <c r="P16" s="2"/>
      <c r="Q16" s="2"/>
      <c r="R16" s="2"/>
      <c r="S16" s="2"/>
      <c r="T16" s="2"/>
      <c r="U16" s="13">
        <v>75046</v>
      </c>
      <c r="V16" s="3">
        <v>8385.523537313431</v>
      </c>
      <c r="W16" s="99" t="str">
        <f t="shared" si="0"/>
        <v/>
      </c>
      <c r="X16" s="100" t="str">
        <f t="shared" si="1"/>
        <v/>
      </c>
      <c r="Y16" s="100" t="str">
        <f t="shared" si="2"/>
        <v/>
      </c>
      <c r="Z16" s="99" t="str">
        <f t="shared" si="3"/>
        <v/>
      </c>
      <c r="AA16" s="100" t="str">
        <f t="shared" si="4"/>
        <v/>
      </c>
      <c r="AB16" s="100" t="str">
        <f t="shared" si="5"/>
        <v/>
      </c>
      <c r="AC16" s="101" t="str">
        <f t="shared" si="6"/>
        <v/>
      </c>
      <c r="AD16" s="99">
        <f t="shared" si="7"/>
        <v>0.56542056074783342</v>
      </c>
      <c r="AE16" s="100">
        <f t="shared" si="8"/>
        <v>0.18380062305246336</v>
      </c>
      <c r="AF16" s="100">
        <f t="shared" si="9"/>
        <v>0.25077881619970316</v>
      </c>
      <c r="AH16" s="107">
        <v>3.9870000000000001</v>
      </c>
      <c r="AI16" s="3"/>
      <c r="AJ16" s="3"/>
      <c r="AK16" s="3"/>
      <c r="AL16" s="3"/>
      <c r="AM16" s="3"/>
      <c r="AN16" s="14"/>
      <c r="AO16" s="1"/>
      <c r="AP16" s="1"/>
      <c r="AQ16" s="1"/>
      <c r="AR16" s="6"/>
      <c r="AS16" t="s">
        <v>52</v>
      </c>
    </row>
    <row r="17" spans="1:45">
      <c r="A17" s="4">
        <v>1964</v>
      </c>
      <c r="B17" s="1">
        <v>6.0730824309561049</v>
      </c>
      <c r="C17" s="1">
        <v>2.1429857749933685</v>
      </c>
      <c r="D17" s="1">
        <v>2.3828145079443961</v>
      </c>
      <c r="E17" s="6">
        <f t="shared" si="10"/>
        <v>10.598882713893868</v>
      </c>
      <c r="F17" s="1"/>
      <c r="G17" s="1"/>
      <c r="H17" s="1"/>
      <c r="I17" s="1"/>
      <c r="J17" s="3"/>
      <c r="K17" s="14"/>
      <c r="L17" s="1"/>
      <c r="M17" s="1"/>
      <c r="N17" s="1"/>
      <c r="O17" s="6"/>
      <c r="P17" s="2"/>
      <c r="Q17" s="2"/>
      <c r="R17" s="2"/>
      <c r="S17" s="2"/>
      <c r="T17" s="2"/>
      <c r="U17" s="13">
        <v>75591</v>
      </c>
      <c r="V17" s="3">
        <v>8822.3535574267935</v>
      </c>
      <c r="W17" s="99" t="str">
        <f t="shared" si="0"/>
        <v/>
      </c>
      <c r="X17" s="100" t="str">
        <f t="shared" si="1"/>
        <v/>
      </c>
      <c r="Y17" s="100" t="str">
        <f t="shared" si="2"/>
        <v/>
      </c>
      <c r="Z17" s="99" t="str">
        <f t="shared" si="3"/>
        <v/>
      </c>
      <c r="AA17" s="100" t="str">
        <f t="shared" si="4"/>
        <v/>
      </c>
      <c r="AB17" s="100" t="str">
        <f t="shared" si="5"/>
        <v/>
      </c>
      <c r="AC17" s="101" t="str">
        <f t="shared" si="6"/>
        <v/>
      </c>
      <c r="AD17" s="99">
        <f t="shared" si="7"/>
        <v>0.57299270073014585</v>
      </c>
      <c r="AE17" s="100">
        <f t="shared" si="8"/>
        <v>0.20218978102136845</v>
      </c>
      <c r="AF17" s="100">
        <f t="shared" si="9"/>
        <v>0.22481751824848586</v>
      </c>
      <c r="AH17" s="107">
        <v>3.9750000000000001</v>
      </c>
      <c r="AI17" s="3"/>
      <c r="AJ17" s="3"/>
      <c r="AK17" s="3"/>
      <c r="AL17" s="3"/>
      <c r="AM17" s="3"/>
      <c r="AN17" s="14"/>
      <c r="AO17" s="1"/>
      <c r="AP17" s="1"/>
      <c r="AQ17" s="1"/>
      <c r="AR17" s="6"/>
      <c r="AS17" t="s">
        <v>52</v>
      </c>
    </row>
    <row r="18" spans="1:45">
      <c r="A18" s="4">
        <v>1965</v>
      </c>
      <c r="B18" s="1">
        <v>6.0775662533650419</v>
      </c>
      <c r="C18" s="1">
        <v>2.0052883577032619</v>
      </c>
      <c r="D18" s="1">
        <v>2.7148519304398908</v>
      </c>
      <c r="E18" s="6">
        <f t="shared" si="10"/>
        <v>10.797706541508195</v>
      </c>
      <c r="F18" s="1"/>
      <c r="G18" s="1"/>
      <c r="H18" s="1"/>
      <c r="I18" s="1"/>
      <c r="J18" s="3"/>
      <c r="K18" s="14"/>
      <c r="L18" s="1"/>
      <c r="M18" s="1"/>
      <c r="N18" s="1"/>
      <c r="O18" s="6"/>
      <c r="P18" s="2"/>
      <c r="Q18" s="2"/>
      <c r="R18" s="2"/>
      <c r="S18" s="2"/>
      <c r="T18" s="2"/>
      <c r="U18" s="13">
        <v>76336</v>
      </c>
      <c r="V18" s="3">
        <v>9185.7291697886849</v>
      </c>
      <c r="W18" s="99" t="str">
        <f t="shared" si="0"/>
        <v/>
      </c>
      <c r="X18" s="100" t="str">
        <f t="shared" si="1"/>
        <v/>
      </c>
      <c r="Y18" s="100" t="str">
        <f t="shared" si="2"/>
        <v/>
      </c>
      <c r="Z18" s="99" t="str">
        <f t="shared" si="3"/>
        <v/>
      </c>
      <c r="AA18" s="100" t="str">
        <f t="shared" si="4"/>
        <v/>
      </c>
      <c r="AB18" s="100" t="str">
        <f t="shared" si="5"/>
        <v/>
      </c>
      <c r="AC18" s="101" t="str">
        <f t="shared" si="6"/>
        <v/>
      </c>
      <c r="AD18" s="99">
        <f t="shared" si="7"/>
        <v>0.56285714285731492</v>
      </c>
      <c r="AE18" s="100">
        <f t="shared" si="8"/>
        <v>0.18571428571378534</v>
      </c>
      <c r="AF18" s="100">
        <f t="shared" si="9"/>
        <v>0.25142857142889974</v>
      </c>
      <c r="AH18" s="107">
        <v>3.9940000000000002</v>
      </c>
      <c r="AI18" s="3"/>
      <c r="AJ18" s="3"/>
      <c r="AK18" s="3"/>
      <c r="AL18" s="3"/>
      <c r="AM18" s="3"/>
      <c r="AN18" s="14"/>
      <c r="AO18" s="1"/>
      <c r="AP18" s="1"/>
      <c r="AQ18" s="1"/>
      <c r="AR18" s="6"/>
      <c r="AS18" t="s">
        <v>52</v>
      </c>
    </row>
    <row r="19" spans="1:45">
      <c r="A19" s="4">
        <v>1966</v>
      </c>
      <c r="B19" s="1">
        <v>6.2560842715610727</v>
      </c>
      <c r="C19" s="1">
        <v>1.8522313383804618</v>
      </c>
      <c r="D19" s="1">
        <v>2.3364245928212144</v>
      </c>
      <c r="E19" s="6">
        <f t="shared" si="10"/>
        <v>10.444740202762748</v>
      </c>
      <c r="F19" s="1"/>
      <c r="G19" s="1"/>
      <c r="H19" s="1"/>
      <c r="I19" s="1"/>
      <c r="J19" s="3"/>
      <c r="K19" s="14"/>
      <c r="L19" s="1"/>
      <c r="M19" s="1"/>
      <c r="N19" s="1"/>
      <c r="O19" s="6"/>
      <c r="P19" s="2"/>
      <c r="Q19" s="2"/>
      <c r="R19" s="2"/>
      <c r="S19" s="2"/>
      <c r="T19" s="2"/>
      <c r="U19" s="13">
        <v>76864</v>
      </c>
      <c r="V19" s="3">
        <v>9387.5990859690592</v>
      </c>
      <c r="W19" s="99" t="str">
        <f t="shared" si="0"/>
        <v/>
      </c>
      <c r="X19" s="100" t="str">
        <f t="shared" si="1"/>
        <v/>
      </c>
      <c r="Y19" s="100" t="str">
        <f t="shared" si="2"/>
        <v/>
      </c>
      <c r="Z19" s="99" t="str">
        <f t="shared" si="3"/>
        <v/>
      </c>
      <c r="AA19" s="100" t="str">
        <f t="shared" si="4"/>
        <v/>
      </c>
      <c r="AB19" s="100" t="str">
        <f t="shared" si="5"/>
        <v/>
      </c>
      <c r="AC19" s="101" t="str">
        <f t="shared" si="6"/>
        <v/>
      </c>
      <c r="AD19" s="99">
        <f t="shared" si="7"/>
        <v>0.59896983075809485</v>
      </c>
      <c r="AE19" s="100">
        <f t="shared" si="8"/>
        <v>0.17733627667354773</v>
      </c>
      <c r="AF19" s="100">
        <f t="shared" si="9"/>
        <v>0.22369389256835748</v>
      </c>
      <c r="AH19" s="107">
        <v>3.9990000000000001</v>
      </c>
      <c r="AI19" s="3"/>
      <c r="AJ19" s="3"/>
      <c r="AK19" s="3"/>
      <c r="AL19" s="3"/>
      <c r="AM19" s="3"/>
      <c r="AN19" s="14"/>
      <c r="AO19" s="1"/>
      <c r="AP19" s="1"/>
      <c r="AQ19" s="1"/>
      <c r="AR19" s="6"/>
      <c r="AS19" t="s">
        <v>52</v>
      </c>
    </row>
    <row r="20" spans="1:45">
      <c r="A20" s="4">
        <v>1967</v>
      </c>
      <c r="B20" s="1">
        <v>6.2958192427548827</v>
      </c>
      <c r="C20" s="1">
        <v>1.8557713236810118</v>
      </c>
      <c r="D20" s="1">
        <v>2.2085212447201208</v>
      </c>
      <c r="E20" s="6">
        <f t="shared" si="10"/>
        <v>10.360111811156015</v>
      </c>
      <c r="F20" s="1"/>
      <c r="G20" s="1"/>
      <c r="H20" s="1"/>
      <c r="I20" s="1"/>
      <c r="J20" s="3"/>
      <c r="K20" s="14"/>
      <c r="L20" s="1"/>
      <c r="M20" s="1"/>
      <c r="N20" s="1"/>
      <c r="O20" s="6"/>
      <c r="P20" s="2"/>
      <c r="Q20" s="2"/>
      <c r="R20" s="2"/>
      <c r="S20" s="2"/>
      <c r="T20" s="2"/>
      <c r="U20" s="13">
        <v>77038</v>
      </c>
      <c r="V20" s="3">
        <v>9396.6811138625544</v>
      </c>
      <c r="W20" s="99" t="str">
        <f t="shared" si="0"/>
        <v/>
      </c>
      <c r="X20" s="100" t="str">
        <f t="shared" si="1"/>
        <v/>
      </c>
      <c r="Y20" s="100" t="str">
        <f t="shared" si="2"/>
        <v/>
      </c>
      <c r="Z20" s="99" t="str">
        <f t="shared" si="3"/>
        <v/>
      </c>
      <c r="AA20" s="100" t="str">
        <f t="shared" si="4"/>
        <v/>
      </c>
      <c r="AB20" s="100" t="str">
        <f t="shared" si="5"/>
        <v/>
      </c>
      <c r="AC20" s="101" t="str">
        <f t="shared" si="6"/>
        <v/>
      </c>
      <c r="AD20" s="99">
        <f t="shared" si="7"/>
        <v>0.60769800148058195</v>
      </c>
      <c r="AE20" s="100">
        <f t="shared" si="8"/>
        <v>0.17912657290847703</v>
      </c>
      <c r="AF20" s="100">
        <f t="shared" si="9"/>
        <v>0.21317542561094105</v>
      </c>
      <c r="AH20" s="107">
        <v>3.9870000000000001</v>
      </c>
      <c r="AI20" s="3"/>
      <c r="AJ20" s="3"/>
      <c r="AK20" s="3"/>
      <c r="AL20" s="3"/>
      <c r="AM20" s="3"/>
      <c r="AN20" s="14"/>
      <c r="AO20" s="1"/>
      <c r="AP20" s="1"/>
      <c r="AQ20" s="1"/>
      <c r="AR20" s="6"/>
      <c r="AS20" t="s">
        <v>52</v>
      </c>
    </row>
    <row r="21" spans="1:45">
      <c r="A21" s="4">
        <v>1968</v>
      </c>
      <c r="B21" s="1">
        <v>6.3885427307920812</v>
      </c>
      <c r="C21" s="1">
        <v>1.8154491932771954</v>
      </c>
      <c r="D21" s="1">
        <v>2.5584811415907538</v>
      </c>
      <c r="E21" s="6">
        <f t="shared" si="10"/>
        <v>10.76247306566003</v>
      </c>
      <c r="F21" s="1"/>
      <c r="G21" s="1"/>
      <c r="H21" s="1"/>
      <c r="I21" s="1"/>
      <c r="J21" s="3"/>
      <c r="K21" s="14"/>
      <c r="L21" s="1"/>
      <c r="M21" s="1"/>
      <c r="N21" s="1"/>
      <c r="O21" s="6"/>
      <c r="P21" s="2"/>
      <c r="Q21" s="2"/>
      <c r="R21" s="2"/>
      <c r="S21" s="2"/>
      <c r="T21" s="2"/>
      <c r="U21" s="13">
        <v>77550</v>
      </c>
      <c r="V21" s="3">
        <v>9864.4500725415346</v>
      </c>
      <c r="W21" s="99" t="str">
        <f t="shared" si="0"/>
        <v/>
      </c>
      <c r="X21" s="100" t="str">
        <f t="shared" si="1"/>
        <v/>
      </c>
      <c r="Y21" s="100" t="str">
        <f t="shared" si="2"/>
        <v/>
      </c>
      <c r="Z21" s="99" t="str">
        <f t="shared" si="3"/>
        <v/>
      </c>
      <c r="AA21" s="100" t="str">
        <f t="shared" si="4"/>
        <v/>
      </c>
      <c r="AB21" s="100" t="str">
        <f t="shared" si="5"/>
        <v/>
      </c>
      <c r="AC21" s="101" t="str">
        <f t="shared" si="6"/>
        <v/>
      </c>
      <c r="AD21" s="99">
        <f t="shared" si="7"/>
        <v>0.59359430604998142</v>
      </c>
      <c r="AE21" s="100">
        <f t="shared" si="8"/>
        <v>0.16868327402089153</v>
      </c>
      <c r="AF21" s="100">
        <f t="shared" si="9"/>
        <v>0.23772241992912713</v>
      </c>
      <c r="AH21" s="107">
        <v>3.992</v>
      </c>
      <c r="AI21" s="3"/>
      <c r="AJ21" s="3"/>
      <c r="AK21" s="3"/>
      <c r="AL21" s="3"/>
      <c r="AM21" s="3"/>
      <c r="AN21" s="14"/>
      <c r="AO21" s="1"/>
      <c r="AP21" s="1"/>
      <c r="AQ21" s="1"/>
      <c r="AR21" s="6"/>
      <c r="AS21" t="s">
        <v>52</v>
      </c>
    </row>
    <row r="22" spans="1:45">
      <c r="A22" s="4">
        <v>1969</v>
      </c>
      <c r="B22" s="1">
        <v>6.8856414755711688</v>
      </c>
      <c r="C22" s="1">
        <v>1.8611911886082031</v>
      </c>
      <c r="D22" s="1">
        <v>2.7190241644384976</v>
      </c>
      <c r="E22" s="6">
        <f t="shared" si="10"/>
        <v>11.46585682861787</v>
      </c>
      <c r="F22" s="1"/>
      <c r="G22" s="1"/>
      <c r="H22" s="1"/>
      <c r="I22" s="1"/>
      <c r="J22" s="3"/>
      <c r="K22" s="14"/>
      <c r="L22" s="1"/>
      <c r="M22" s="1"/>
      <c r="N22" s="1"/>
      <c r="O22" s="6"/>
      <c r="P22" s="2"/>
      <c r="Q22" s="2"/>
      <c r="R22" s="2"/>
      <c r="S22" s="2"/>
      <c r="T22" s="2"/>
      <c r="U22" s="13">
        <v>78269</v>
      </c>
      <c r="V22" s="3">
        <v>10440.360485849507</v>
      </c>
      <c r="W22" s="99" t="str">
        <f t="shared" si="0"/>
        <v/>
      </c>
      <c r="X22" s="100" t="str">
        <f t="shared" si="1"/>
        <v/>
      </c>
      <c r="Y22" s="100" t="str">
        <f t="shared" si="2"/>
        <v/>
      </c>
      <c r="Z22" s="99" t="str">
        <f t="shared" si="3"/>
        <v/>
      </c>
      <c r="AA22" s="100" t="str">
        <f t="shared" si="4"/>
        <v/>
      </c>
      <c r="AB22" s="100" t="str">
        <f t="shared" si="5"/>
        <v/>
      </c>
      <c r="AC22" s="101" t="str">
        <f t="shared" si="6"/>
        <v/>
      </c>
      <c r="AD22" s="99">
        <f t="shared" si="7"/>
        <v>0.60053440213775855</v>
      </c>
      <c r="AE22" s="100">
        <f t="shared" si="8"/>
        <v>0.1623246492981508</v>
      </c>
      <c r="AF22" s="100">
        <f t="shared" si="9"/>
        <v>0.23714094856409063</v>
      </c>
      <c r="AH22" s="107">
        <v>3.923</v>
      </c>
      <c r="AI22" s="3"/>
      <c r="AJ22" s="3"/>
      <c r="AK22" s="3"/>
      <c r="AL22" s="3"/>
      <c r="AM22" s="3"/>
      <c r="AN22" s="14"/>
      <c r="AO22" s="1"/>
      <c r="AP22" s="1"/>
      <c r="AQ22" s="1"/>
      <c r="AR22" s="6"/>
      <c r="AS22" t="s">
        <v>52</v>
      </c>
    </row>
    <row r="23" spans="1:45">
      <c r="A23" s="4">
        <v>1970</v>
      </c>
      <c r="B23" s="1">
        <v>7.0071863973110844</v>
      </c>
      <c r="C23" s="1">
        <v>1.9089599703777089</v>
      </c>
      <c r="D23" s="1">
        <v>2.9899373030131899</v>
      </c>
      <c r="E23" s="6">
        <f t="shared" si="10"/>
        <v>11.906083670701982</v>
      </c>
      <c r="F23" s="1"/>
      <c r="G23" s="1"/>
      <c r="H23" s="1"/>
      <c r="I23" s="1"/>
      <c r="J23" s="3">
        <v>2892.0091306648314</v>
      </c>
      <c r="K23" s="14">
        <f t="shared" ref="K23:K67" si="11">J23-I23</f>
        <v>2892.0091306648314</v>
      </c>
      <c r="L23" s="1"/>
      <c r="M23" s="1"/>
      <c r="N23" s="1"/>
      <c r="O23" s="6"/>
      <c r="P23" s="2"/>
      <c r="Q23" s="2"/>
      <c r="R23" s="2"/>
      <c r="S23" s="2"/>
      <c r="T23" s="2"/>
      <c r="U23" s="13">
        <v>78069</v>
      </c>
      <c r="V23" s="3">
        <v>10839.145088003876</v>
      </c>
      <c r="W23" s="99" t="str">
        <f t="shared" si="0"/>
        <v/>
      </c>
      <c r="X23" s="100" t="str">
        <f t="shared" si="1"/>
        <v/>
      </c>
      <c r="Y23" s="100" t="str">
        <f t="shared" si="2"/>
        <v/>
      </c>
      <c r="Z23" s="99"/>
      <c r="AA23" s="100"/>
      <c r="AB23" s="100"/>
      <c r="AC23" s="101"/>
      <c r="AD23" s="99">
        <f t="shared" si="7"/>
        <v>0.58853831294282688</v>
      </c>
      <c r="AE23" s="100">
        <f t="shared" si="8"/>
        <v>0.16033483580123009</v>
      </c>
      <c r="AF23" s="100">
        <f t="shared" si="9"/>
        <v>0.25112685125594314</v>
      </c>
      <c r="AH23" s="107">
        <v>3.6459999999999999</v>
      </c>
      <c r="AI23" s="3"/>
      <c r="AJ23" s="3"/>
      <c r="AK23" s="3"/>
      <c r="AL23" s="3"/>
      <c r="AM23" s="3">
        <f t="shared" ref="AM23:AN43" si="12">IFERROR(J23/$AH23," ")</f>
        <v>793.20052952957531</v>
      </c>
      <c r="AN23" s="14">
        <f t="shared" si="12"/>
        <v>793.20052952957531</v>
      </c>
      <c r="AO23" s="1"/>
      <c r="AP23" s="1"/>
      <c r="AQ23" s="1"/>
      <c r="AR23" s="6"/>
      <c r="AS23" t="s">
        <v>52</v>
      </c>
    </row>
    <row r="24" spans="1:45">
      <c r="A24" s="4">
        <v>1971</v>
      </c>
      <c r="B24" s="1">
        <v>7.2031756012119574</v>
      </c>
      <c r="C24" s="1">
        <v>2.188598130425639</v>
      </c>
      <c r="D24" s="1">
        <v>3.3097747165516616</v>
      </c>
      <c r="E24" s="6">
        <f t="shared" si="10"/>
        <v>12.701548448189257</v>
      </c>
      <c r="F24" s="1"/>
      <c r="G24" s="1"/>
      <c r="H24" s="1"/>
      <c r="I24" s="1"/>
      <c r="J24" s="3">
        <v>3198.3207135642606</v>
      </c>
      <c r="K24" s="14">
        <f t="shared" si="11"/>
        <v>3198.3207135642606</v>
      </c>
      <c r="L24" s="1"/>
      <c r="M24" s="1"/>
      <c r="N24" s="1"/>
      <c r="O24" s="6"/>
      <c r="P24" s="2"/>
      <c r="Q24" s="2"/>
      <c r="R24" s="2"/>
      <c r="S24" s="2"/>
      <c r="T24" s="2"/>
      <c r="U24" s="13">
        <v>78556</v>
      </c>
      <c r="V24" s="3">
        <v>11076.768851250534</v>
      </c>
      <c r="W24" s="99" t="str">
        <f t="shared" si="0"/>
        <v/>
      </c>
      <c r="X24" s="100" t="str">
        <f t="shared" si="1"/>
        <v/>
      </c>
      <c r="Y24" s="100" t="str">
        <f t="shared" si="2"/>
        <v/>
      </c>
      <c r="Z24" s="99"/>
      <c r="AA24" s="100"/>
      <c r="AB24" s="100"/>
      <c r="AC24" s="101"/>
      <c r="AD24" s="99">
        <f t="shared" si="7"/>
        <v>0.56711003627584067</v>
      </c>
      <c r="AE24" s="100">
        <f t="shared" si="8"/>
        <v>0.17230955259928543</v>
      </c>
      <c r="AF24" s="100">
        <f t="shared" si="9"/>
        <v>0.26058041112487396</v>
      </c>
      <c r="AH24" s="107">
        <v>3.476</v>
      </c>
      <c r="AI24" s="3"/>
      <c r="AJ24" s="3"/>
      <c r="AK24" s="3"/>
      <c r="AL24" s="3"/>
      <c r="AM24" s="3">
        <f t="shared" si="12"/>
        <v>920.11528008177811</v>
      </c>
      <c r="AN24" s="14">
        <f t="shared" si="12"/>
        <v>920.11528008177811</v>
      </c>
      <c r="AO24" s="1"/>
      <c r="AP24" s="1"/>
      <c r="AQ24" s="1"/>
      <c r="AR24" s="6"/>
      <c r="AS24" t="s">
        <v>52</v>
      </c>
    </row>
    <row r="25" spans="1:45">
      <c r="A25" s="4">
        <v>1972</v>
      </c>
      <c r="B25" s="1">
        <v>7.2671257164975041</v>
      </c>
      <c r="C25" s="1">
        <v>2.3273297628586027</v>
      </c>
      <c r="D25" s="1">
        <v>2.9284281784430681</v>
      </c>
      <c r="E25" s="6">
        <f t="shared" si="10"/>
        <v>12.522883657799175</v>
      </c>
      <c r="F25" s="1"/>
      <c r="G25" s="1"/>
      <c r="H25" s="1"/>
      <c r="I25" s="1"/>
      <c r="J25" s="3">
        <v>3510.2286863050626</v>
      </c>
      <c r="K25" s="14">
        <f t="shared" si="11"/>
        <v>3510.2286863050626</v>
      </c>
      <c r="L25" s="1"/>
      <c r="M25" s="1"/>
      <c r="N25" s="1"/>
      <c r="O25" s="6"/>
      <c r="P25" s="2"/>
      <c r="Q25" s="2"/>
      <c r="R25" s="2"/>
      <c r="S25" s="2"/>
      <c r="T25" s="2"/>
      <c r="U25" s="13">
        <v>78821</v>
      </c>
      <c r="V25" s="3">
        <v>11480.848986690156</v>
      </c>
      <c r="W25" s="99" t="str">
        <f t="shared" si="0"/>
        <v/>
      </c>
      <c r="X25" s="100" t="str">
        <f t="shared" si="1"/>
        <v/>
      </c>
      <c r="Y25" s="100" t="str">
        <f t="shared" si="2"/>
        <v/>
      </c>
      <c r="Z25" s="99"/>
      <c r="AA25" s="100"/>
      <c r="AB25" s="100"/>
      <c r="AC25" s="101"/>
      <c r="AD25" s="99">
        <f t="shared" si="7"/>
        <v>0.58030769230788015</v>
      </c>
      <c r="AE25" s="100">
        <f t="shared" si="8"/>
        <v>0.18584615384565648</v>
      </c>
      <c r="AF25" s="100">
        <f t="shared" si="9"/>
        <v>0.2338461538464634</v>
      </c>
      <c r="AH25" s="107">
        <v>3.1880000000000002</v>
      </c>
      <c r="AI25" s="3"/>
      <c r="AJ25" s="3"/>
      <c r="AK25" s="3"/>
      <c r="AL25" s="3"/>
      <c r="AM25" s="3">
        <f t="shared" si="12"/>
        <v>1101.0754975862806</v>
      </c>
      <c r="AN25" s="14">
        <f t="shared" si="12"/>
        <v>1101.0754975862806</v>
      </c>
      <c r="AO25" s="1"/>
      <c r="AP25" s="1"/>
      <c r="AQ25" s="1"/>
      <c r="AR25" s="6"/>
      <c r="AS25" t="s">
        <v>52</v>
      </c>
    </row>
    <row r="26" spans="1:45">
      <c r="A26" s="4">
        <v>1973</v>
      </c>
      <c r="B26" s="1">
        <v>7.3492218104117883</v>
      </c>
      <c r="C26" s="1">
        <v>2.5865543568705727</v>
      </c>
      <c r="D26" s="1">
        <v>3.0279723159893392</v>
      </c>
      <c r="E26" s="6">
        <f t="shared" si="10"/>
        <v>12.963748483271701</v>
      </c>
      <c r="F26" s="1"/>
      <c r="G26" s="1"/>
      <c r="H26" s="1"/>
      <c r="I26" s="1"/>
      <c r="J26" s="3">
        <v>3866.8409980364841</v>
      </c>
      <c r="K26" s="14">
        <f t="shared" si="11"/>
        <v>3866.8409980364841</v>
      </c>
      <c r="L26" s="1"/>
      <c r="M26" s="1"/>
      <c r="N26" s="1"/>
      <c r="O26" s="6"/>
      <c r="P26" s="2"/>
      <c r="Q26" s="2"/>
      <c r="R26" s="2"/>
      <c r="S26" s="2"/>
      <c r="T26" s="2"/>
      <c r="U26" s="13">
        <v>79053</v>
      </c>
      <c r="V26" s="3">
        <v>11966.464437971166</v>
      </c>
      <c r="W26" s="99" t="str">
        <f t="shared" si="0"/>
        <v/>
      </c>
      <c r="X26" s="100" t="str">
        <f t="shared" si="1"/>
        <v/>
      </c>
      <c r="Y26" s="100" t="str">
        <f t="shared" si="2"/>
        <v/>
      </c>
      <c r="Z26" s="99"/>
      <c r="AA26" s="100"/>
      <c r="AB26" s="100"/>
      <c r="AC26" s="101"/>
      <c r="AD26" s="99">
        <f t="shared" si="7"/>
        <v>0.56690561529291894</v>
      </c>
      <c r="AE26" s="100">
        <f t="shared" si="8"/>
        <v>0.19952210274738344</v>
      </c>
      <c r="AF26" s="100">
        <f t="shared" si="9"/>
        <v>0.23357228195969756</v>
      </c>
      <c r="AH26" s="107">
        <v>2.6480000000000001</v>
      </c>
      <c r="AI26" s="3"/>
      <c r="AJ26" s="3"/>
      <c r="AK26" s="3"/>
      <c r="AL26" s="3"/>
      <c r="AM26" s="3">
        <f t="shared" si="12"/>
        <v>1460.2873859654396</v>
      </c>
      <c r="AN26" s="14">
        <f t="shared" si="12"/>
        <v>1460.2873859654396</v>
      </c>
      <c r="AO26" s="1"/>
      <c r="AP26" s="1"/>
      <c r="AQ26" s="1"/>
      <c r="AR26" s="6"/>
      <c r="AS26" t="s">
        <v>52</v>
      </c>
    </row>
    <row r="27" spans="1:45">
      <c r="A27" s="4">
        <v>1974</v>
      </c>
      <c r="B27" s="1">
        <v>7.3586222294664383</v>
      </c>
      <c r="C27" s="1">
        <v>2.3905788618406554</v>
      </c>
      <c r="D27" s="1">
        <v>2.647546622244541</v>
      </c>
      <c r="E27" s="6">
        <f t="shared" si="10"/>
        <v>12.396747713551633</v>
      </c>
      <c r="F27" s="1"/>
      <c r="G27" s="1"/>
      <c r="H27" s="1"/>
      <c r="I27" s="1"/>
      <c r="J27" s="3">
        <v>4167.8741521824732</v>
      </c>
      <c r="K27" s="14">
        <f t="shared" si="11"/>
        <v>4167.8741521824732</v>
      </c>
      <c r="L27" s="1"/>
      <c r="M27" s="1"/>
      <c r="N27" s="1"/>
      <c r="O27" s="6"/>
      <c r="P27" s="2"/>
      <c r="Q27" s="2"/>
      <c r="R27" s="2"/>
      <c r="S27" s="2"/>
      <c r="T27" s="2"/>
      <c r="U27" s="13">
        <v>78882</v>
      </c>
      <c r="V27" s="3">
        <v>12063.031524512842</v>
      </c>
      <c r="W27" s="99" t="str">
        <f t="shared" si="0"/>
        <v/>
      </c>
      <c r="X27" s="100" t="str">
        <f t="shared" si="1"/>
        <v/>
      </c>
      <c r="Y27" s="100" t="str">
        <f t="shared" si="2"/>
        <v/>
      </c>
      <c r="Z27" s="99"/>
      <c r="AA27" s="100"/>
      <c r="AB27" s="100"/>
      <c r="AC27" s="101"/>
      <c r="AD27" s="99">
        <f t="shared" si="7"/>
        <v>0.59359296482433732</v>
      </c>
      <c r="AE27" s="100">
        <f t="shared" si="8"/>
        <v>0.19283919597939136</v>
      </c>
      <c r="AF27" s="100">
        <f t="shared" si="9"/>
        <v>0.21356783919627145</v>
      </c>
      <c r="AH27" s="107">
        <v>2.5819999999999999</v>
      </c>
      <c r="AI27" s="3"/>
      <c r="AJ27" s="3"/>
      <c r="AK27" s="3"/>
      <c r="AL27" s="3"/>
      <c r="AM27" s="3">
        <f t="shared" si="12"/>
        <v>1614.2037769877898</v>
      </c>
      <c r="AN27" s="14">
        <f t="shared" si="12"/>
        <v>1614.2037769877898</v>
      </c>
      <c r="AO27" s="1"/>
      <c r="AP27" s="1"/>
      <c r="AQ27" s="1"/>
      <c r="AR27" s="6"/>
      <c r="AS27" t="s">
        <v>52</v>
      </c>
    </row>
    <row r="28" spans="1:45">
      <c r="A28" s="4">
        <v>1975</v>
      </c>
      <c r="B28" s="1">
        <v>7.3770457076725089</v>
      </c>
      <c r="C28" s="1">
        <v>2.7800968431166502</v>
      </c>
      <c r="D28" s="1">
        <v>3.0306971219449217</v>
      </c>
      <c r="E28" s="6">
        <f t="shared" si="10"/>
        <v>13.18783967273408</v>
      </c>
      <c r="F28" s="1"/>
      <c r="G28" s="1"/>
      <c r="H28" s="1"/>
      <c r="I28" s="1"/>
      <c r="J28" s="3">
        <v>4575.4491901453093</v>
      </c>
      <c r="K28" s="14">
        <f t="shared" si="11"/>
        <v>4575.4491901453093</v>
      </c>
      <c r="L28" s="1"/>
      <c r="M28" s="1"/>
      <c r="N28" s="1"/>
      <c r="O28" s="6"/>
      <c r="P28" s="2"/>
      <c r="Q28" s="2"/>
      <c r="R28" s="2"/>
      <c r="S28" s="2"/>
      <c r="T28" s="2"/>
      <c r="U28" s="13">
        <v>78465</v>
      </c>
      <c r="V28" s="3">
        <v>12040.607595161939</v>
      </c>
      <c r="W28" s="99" t="str">
        <f t="shared" si="0"/>
        <v/>
      </c>
      <c r="X28" s="100" t="str">
        <f t="shared" si="1"/>
        <v/>
      </c>
      <c r="Y28" s="100" t="str">
        <f t="shared" si="2"/>
        <v/>
      </c>
      <c r="Z28" s="99"/>
      <c r="AA28" s="100"/>
      <c r="AB28" s="100"/>
      <c r="AC28" s="101"/>
      <c r="AD28" s="99">
        <f t="shared" si="7"/>
        <v>0.5593824228030756</v>
      </c>
      <c r="AE28" s="100">
        <f t="shared" si="8"/>
        <v>0.21080760094957124</v>
      </c>
      <c r="AF28" s="100">
        <f t="shared" si="9"/>
        <v>0.22980997624735325</v>
      </c>
      <c r="AH28" s="107">
        <v>2.4550000000000001</v>
      </c>
      <c r="AI28" s="3"/>
      <c r="AJ28" s="3"/>
      <c r="AK28" s="3"/>
      <c r="AL28" s="3"/>
      <c r="AM28" s="3">
        <f t="shared" si="12"/>
        <v>1863.7267576966635</v>
      </c>
      <c r="AN28" s="14">
        <f t="shared" si="12"/>
        <v>1863.7267576966635</v>
      </c>
      <c r="AO28" s="1"/>
      <c r="AP28" s="1"/>
      <c r="AQ28" s="1"/>
      <c r="AR28" s="6"/>
      <c r="AS28" t="s">
        <v>52</v>
      </c>
    </row>
    <row r="29" spans="1:45">
      <c r="A29" s="4">
        <v>1976</v>
      </c>
      <c r="B29" s="1">
        <v>7.5113348507458291</v>
      </c>
      <c r="C29" s="1">
        <v>2.8197124518488077</v>
      </c>
      <c r="D29" s="1">
        <v>3.2857153500666558</v>
      </c>
      <c r="E29" s="6">
        <f t="shared" si="10"/>
        <v>13.616762652661293</v>
      </c>
      <c r="F29" s="1"/>
      <c r="G29" s="1"/>
      <c r="H29" s="1"/>
      <c r="I29" s="1"/>
      <c r="J29" s="3">
        <v>4975.6825458096464</v>
      </c>
      <c r="K29" s="14">
        <f t="shared" si="11"/>
        <v>4975.6825458096464</v>
      </c>
      <c r="L29" s="1"/>
      <c r="M29" s="1"/>
      <c r="N29" s="1"/>
      <c r="O29" s="6"/>
      <c r="P29" s="2"/>
      <c r="Q29" s="2"/>
      <c r="R29" s="2"/>
      <c r="S29" s="2"/>
      <c r="T29" s="2"/>
      <c r="U29" s="13">
        <v>78209</v>
      </c>
      <c r="V29" s="3">
        <v>12683.847116890714</v>
      </c>
      <c r="W29" s="99" t="str">
        <f t="shared" si="0"/>
        <v/>
      </c>
      <c r="X29" s="100" t="str">
        <f t="shared" si="1"/>
        <v/>
      </c>
      <c r="Y29" s="100" t="str">
        <f t="shared" si="2"/>
        <v/>
      </c>
      <c r="Z29" s="99"/>
      <c r="AA29" s="100"/>
      <c r="AB29" s="100"/>
      <c r="AC29" s="101"/>
      <c r="AD29" s="99">
        <f t="shared" si="7"/>
        <v>0.55162412993060395</v>
      </c>
      <c r="AE29" s="100">
        <f t="shared" si="8"/>
        <v>0.20707656612474745</v>
      </c>
      <c r="AF29" s="100">
        <f t="shared" si="9"/>
        <v>0.24129930394464852</v>
      </c>
      <c r="AH29" s="107">
        <v>2.5169999999999999</v>
      </c>
      <c r="AI29" s="3"/>
      <c r="AJ29" s="3"/>
      <c r="AK29" s="3"/>
      <c r="AL29" s="3"/>
      <c r="AM29" s="3">
        <f t="shared" si="12"/>
        <v>1976.8305704448337</v>
      </c>
      <c r="AN29" s="14">
        <f t="shared" si="12"/>
        <v>1976.8305704448337</v>
      </c>
      <c r="AO29" s="1"/>
      <c r="AP29" s="1"/>
      <c r="AQ29" s="1"/>
      <c r="AR29" s="6"/>
      <c r="AS29" t="s">
        <v>52</v>
      </c>
    </row>
    <row r="30" spans="1:45">
      <c r="A30" s="4">
        <v>1977</v>
      </c>
      <c r="B30" s="1">
        <v>7.3904040090380656</v>
      </c>
      <c r="C30" s="1">
        <v>2.7922839689607954</v>
      </c>
      <c r="D30" s="1">
        <v>2.9036571187315303</v>
      </c>
      <c r="E30" s="6">
        <f t="shared" si="10"/>
        <v>13.08634509673039</v>
      </c>
      <c r="F30" s="1"/>
      <c r="G30" s="1"/>
      <c r="H30" s="1"/>
      <c r="I30" s="1"/>
      <c r="J30" s="3">
        <v>5337.3223215179823</v>
      </c>
      <c r="K30" s="14">
        <f t="shared" si="11"/>
        <v>5337.3223215179823</v>
      </c>
      <c r="L30" s="1"/>
      <c r="M30" s="1"/>
      <c r="N30" s="1"/>
      <c r="O30" s="6"/>
      <c r="P30" s="2"/>
      <c r="Q30" s="2"/>
      <c r="R30" s="2"/>
      <c r="S30" s="2"/>
      <c r="T30" s="2"/>
      <c r="U30" s="13">
        <v>78111</v>
      </c>
      <c r="V30" s="3">
        <v>13071.902449071224</v>
      </c>
      <c r="W30" s="99" t="str">
        <f t="shared" si="0"/>
        <v/>
      </c>
      <c r="X30" s="100" t="str">
        <f t="shared" si="1"/>
        <v/>
      </c>
      <c r="Y30" s="100" t="str">
        <f t="shared" si="2"/>
        <v/>
      </c>
      <c r="Z30" s="99"/>
      <c r="AA30" s="100"/>
      <c r="AB30" s="100"/>
      <c r="AC30" s="101"/>
      <c r="AD30" s="99">
        <f t="shared" si="7"/>
        <v>0.56474164133762228</v>
      </c>
      <c r="AE30" s="100">
        <f t="shared" si="8"/>
        <v>0.21337386018181995</v>
      </c>
      <c r="AF30" s="100">
        <f t="shared" si="9"/>
        <v>0.22188449848055788</v>
      </c>
      <c r="AH30" s="107">
        <v>2.3210000000000002</v>
      </c>
      <c r="AI30" s="3"/>
      <c r="AJ30" s="3"/>
      <c r="AK30" s="3"/>
      <c r="AL30" s="3"/>
      <c r="AM30" s="3">
        <f t="shared" si="12"/>
        <v>2299.5787684265324</v>
      </c>
      <c r="AN30" s="14">
        <f t="shared" si="12"/>
        <v>2299.5787684265324</v>
      </c>
      <c r="AO30" s="1"/>
      <c r="AP30" s="1"/>
      <c r="AQ30" s="1"/>
      <c r="AR30" s="6"/>
      <c r="AS30" t="s">
        <v>52</v>
      </c>
    </row>
    <row r="31" spans="1:45">
      <c r="A31" s="4">
        <v>1978</v>
      </c>
      <c r="B31" s="1">
        <v>7.2242462331800255</v>
      </c>
      <c r="C31" s="1">
        <v>2.8352363265388663</v>
      </c>
      <c r="D31" s="1">
        <v>2.9794008855273364</v>
      </c>
      <c r="E31" s="6">
        <f t="shared" si="10"/>
        <v>13.038883445246228</v>
      </c>
      <c r="F31" s="1"/>
      <c r="G31" s="1"/>
      <c r="H31" s="1"/>
      <c r="I31" s="1"/>
      <c r="J31" s="3">
        <v>5643.1840827553333</v>
      </c>
      <c r="K31" s="14">
        <f t="shared" si="11"/>
        <v>5643.1840827553333</v>
      </c>
      <c r="L31" s="1"/>
      <c r="M31" s="1"/>
      <c r="N31" s="1"/>
      <c r="O31" s="6"/>
      <c r="P31" s="2"/>
      <c r="Q31" s="2"/>
      <c r="R31" s="2"/>
      <c r="S31" s="2"/>
      <c r="T31" s="2"/>
      <c r="U31" s="13">
        <v>78073</v>
      </c>
      <c r="V31" s="3">
        <v>13455.319912719066</v>
      </c>
      <c r="W31" s="99" t="str">
        <f t="shared" si="0"/>
        <v/>
      </c>
      <c r="X31" s="100" t="str">
        <f t="shared" si="1"/>
        <v/>
      </c>
      <c r="Y31" s="100" t="str">
        <f t="shared" si="2"/>
        <v/>
      </c>
      <c r="Z31" s="99"/>
      <c r="AA31" s="100"/>
      <c r="AB31" s="100"/>
      <c r="AC31" s="101"/>
      <c r="AD31" s="99">
        <f t="shared" si="7"/>
        <v>0.55405405405428887</v>
      </c>
      <c r="AE31" s="100">
        <f t="shared" si="8"/>
        <v>0.2174447174441573</v>
      </c>
      <c r="AF31" s="100">
        <f t="shared" si="9"/>
        <v>0.22850122850155388</v>
      </c>
      <c r="AH31" s="107">
        <v>2.0049999999999999</v>
      </c>
      <c r="AI31" s="3"/>
      <c r="AJ31" s="3"/>
      <c r="AK31" s="3"/>
      <c r="AL31" s="3"/>
      <c r="AM31" s="3">
        <f t="shared" si="12"/>
        <v>2814.5556522470492</v>
      </c>
      <c r="AN31" s="14">
        <f t="shared" si="12"/>
        <v>2814.5556522470492</v>
      </c>
      <c r="AO31" s="1"/>
      <c r="AP31" s="1"/>
      <c r="AQ31" s="1"/>
      <c r="AR31" s="6"/>
      <c r="AS31" t="s">
        <v>52</v>
      </c>
    </row>
    <row r="32" spans="1:45">
      <c r="A32" s="4">
        <v>1979</v>
      </c>
      <c r="B32" s="1">
        <v>7.2060326554738587</v>
      </c>
      <c r="C32" s="1">
        <v>2.8969381000082368</v>
      </c>
      <c r="D32" s="1">
        <v>3.3488281657610779</v>
      </c>
      <c r="E32" s="6">
        <f t="shared" si="10"/>
        <v>13.451798921243174</v>
      </c>
      <c r="F32" s="1"/>
      <c r="G32" s="1"/>
      <c r="H32" s="1"/>
      <c r="I32" s="1"/>
      <c r="J32" s="3">
        <v>6159.4155024996253</v>
      </c>
      <c r="K32" s="14">
        <f t="shared" si="11"/>
        <v>6159.4155024996253</v>
      </c>
      <c r="L32" s="1"/>
      <c r="M32" s="1"/>
      <c r="N32" s="1"/>
      <c r="O32" s="6"/>
      <c r="P32" s="2"/>
      <c r="Q32" s="2"/>
      <c r="R32" s="2"/>
      <c r="S32" s="2"/>
      <c r="T32" s="2"/>
      <c r="U32" s="13">
        <v>78180</v>
      </c>
      <c r="V32" s="3">
        <v>13993.300725607871</v>
      </c>
      <c r="W32" s="99" t="str">
        <f t="shared" si="0"/>
        <v/>
      </c>
      <c r="X32" s="100" t="str">
        <f t="shared" si="1"/>
        <v/>
      </c>
      <c r="Y32" s="100" t="str">
        <f t="shared" si="2"/>
        <v/>
      </c>
      <c r="Z32" s="99"/>
      <c r="AA32" s="100"/>
      <c r="AB32" s="100"/>
      <c r="AC32" s="101"/>
      <c r="AD32" s="99">
        <f t="shared" si="7"/>
        <v>0.53569286142792705</v>
      </c>
      <c r="AE32" s="100">
        <f t="shared" si="8"/>
        <v>0.21535692861371664</v>
      </c>
      <c r="AF32" s="100">
        <f t="shared" si="9"/>
        <v>0.24895020995835621</v>
      </c>
      <c r="AH32" s="107">
        <v>1.8340000000000001</v>
      </c>
      <c r="AI32" s="3"/>
      <c r="AJ32" s="3"/>
      <c r="AK32" s="3"/>
      <c r="AL32" s="3"/>
      <c r="AM32" s="3">
        <f t="shared" si="12"/>
        <v>3358.4599250270585</v>
      </c>
      <c r="AN32" s="14">
        <f t="shared" si="12"/>
        <v>3358.4599250270585</v>
      </c>
      <c r="AO32" s="1"/>
      <c r="AP32" s="1"/>
      <c r="AQ32" s="1"/>
      <c r="AR32" s="6"/>
      <c r="AS32" t="s">
        <v>52</v>
      </c>
    </row>
    <row r="33" spans="1:45">
      <c r="A33" s="4">
        <v>1980</v>
      </c>
      <c r="B33" s="1">
        <v>7.2838289003390555</v>
      </c>
      <c r="C33" s="1">
        <v>3.0518836174513426</v>
      </c>
      <c r="D33" s="1">
        <v>3.0437452611503142</v>
      </c>
      <c r="E33" s="6">
        <f t="shared" si="10"/>
        <v>13.379457778940711</v>
      </c>
      <c r="F33" s="1"/>
      <c r="G33" s="1"/>
      <c r="H33" s="1"/>
      <c r="I33" s="1"/>
      <c r="J33" s="3">
        <v>6654.448549478413</v>
      </c>
      <c r="K33" s="14">
        <f t="shared" si="11"/>
        <v>6654.448549478413</v>
      </c>
      <c r="L33" s="1"/>
      <c r="M33" s="1"/>
      <c r="N33" s="1"/>
      <c r="O33" s="6"/>
      <c r="P33" s="2"/>
      <c r="Q33" s="2"/>
      <c r="R33" s="2"/>
      <c r="S33" s="2"/>
      <c r="T33" s="2"/>
      <c r="U33" s="13">
        <v>78397</v>
      </c>
      <c r="V33" s="3">
        <v>14114.030434326825</v>
      </c>
      <c r="W33" s="99" t="str">
        <f t="shared" si="0"/>
        <v/>
      </c>
      <c r="X33" s="100" t="str">
        <f t="shared" si="1"/>
        <v/>
      </c>
      <c r="Y33" s="100" t="str">
        <f t="shared" si="2"/>
        <v/>
      </c>
      <c r="Z33" s="99"/>
      <c r="AA33" s="100"/>
      <c r="AB33" s="100"/>
      <c r="AC33" s="101"/>
      <c r="AD33" s="99">
        <f t="shared" si="7"/>
        <v>0.54440389294428759</v>
      </c>
      <c r="AE33" s="100">
        <f t="shared" si="8"/>
        <v>0.22810218978044181</v>
      </c>
      <c r="AF33" s="100">
        <f t="shared" si="9"/>
        <v>0.22749391727527063</v>
      </c>
      <c r="AH33" s="107">
        <v>1.8180000000000001</v>
      </c>
      <c r="AI33" s="3"/>
      <c r="AJ33" s="3"/>
      <c r="AK33" s="3"/>
      <c r="AL33" s="3"/>
      <c r="AM33" s="3">
        <f t="shared" si="12"/>
        <v>3660.3127334864757</v>
      </c>
      <c r="AN33" s="14">
        <f t="shared" si="12"/>
        <v>3660.3127334864757</v>
      </c>
      <c r="AO33" s="1"/>
      <c r="AP33" s="1"/>
      <c r="AQ33" s="1"/>
      <c r="AR33" s="6"/>
      <c r="AS33" t="s">
        <v>52</v>
      </c>
    </row>
    <row r="34" spans="1:45">
      <c r="A34" s="4">
        <v>1981</v>
      </c>
      <c r="B34" s="1">
        <v>7.3538353952322817</v>
      </c>
      <c r="C34" s="1">
        <v>2.9644637116548997</v>
      </c>
      <c r="D34" s="1">
        <v>2.7924920598849838</v>
      </c>
      <c r="E34" s="6">
        <f t="shared" si="10"/>
        <v>13.110791166772165</v>
      </c>
      <c r="F34" s="1"/>
      <c r="G34" s="1"/>
      <c r="H34" s="1"/>
      <c r="I34" s="1"/>
      <c r="J34" s="3">
        <v>7027.3727883647616</v>
      </c>
      <c r="K34" s="14">
        <f t="shared" si="11"/>
        <v>7027.3727883647616</v>
      </c>
      <c r="L34" s="1"/>
      <c r="M34" s="1"/>
      <c r="N34" s="1"/>
      <c r="O34" s="6"/>
      <c r="P34" s="2"/>
      <c r="Q34" s="2"/>
      <c r="R34" s="2"/>
      <c r="S34" s="2"/>
      <c r="T34" s="2"/>
      <c r="U34" s="13">
        <v>78418</v>
      </c>
      <c r="V34" s="3">
        <v>14148.598317156628</v>
      </c>
      <c r="W34" s="99" t="str">
        <f t="shared" si="0"/>
        <v/>
      </c>
      <c r="X34" s="100" t="str">
        <f t="shared" si="1"/>
        <v/>
      </c>
      <c r="Y34" s="100" t="str">
        <f t="shared" si="2"/>
        <v/>
      </c>
      <c r="Z34" s="99"/>
      <c r="AA34" s="100"/>
      <c r="AB34" s="100"/>
      <c r="AC34" s="101"/>
      <c r="AD34" s="99">
        <f t="shared" si="7"/>
        <v>0.5608994378516039</v>
      </c>
      <c r="AE34" s="100">
        <f t="shared" si="8"/>
        <v>0.22610868207313087</v>
      </c>
      <c r="AF34" s="100">
        <f t="shared" si="9"/>
        <v>0.21299188007526523</v>
      </c>
      <c r="AH34" s="107">
        <v>2.2629999999999999</v>
      </c>
      <c r="AI34" s="3"/>
      <c r="AJ34" s="3"/>
      <c r="AK34" s="3"/>
      <c r="AL34" s="3"/>
      <c r="AM34" s="3">
        <f t="shared" si="12"/>
        <v>3105.3348600816448</v>
      </c>
      <c r="AN34" s="14">
        <f t="shared" si="12"/>
        <v>3105.3348600816448</v>
      </c>
      <c r="AO34" s="1"/>
      <c r="AP34" s="1"/>
      <c r="AQ34" s="1"/>
      <c r="AR34" s="6"/>
      <c r="AS34" t="s">
        <v>52</v>
      </c>
    </row>
    <row r="35" spans="1:45">
      <c r="A35" s="4">
        <v>1982</v>
      </c>
      <c r="B35" s="1">
        <v>7.4258594792618533</v>
      </c>
      <c r="C35" s="1">
        <v>2.9868457016496963</v>
      </c>
      <c r="D35" s="1">
        <v>2.5412941329054868</v>
      </c>
      <c r="E35" s="6">
        <f t="shared" si="10"/>
        <v>12.953999313817036</v>
      </c>
      <c r="F35" s="1"/>
      <c r="G35" s="1"/>
      <c r="H35" s="1"/>
      <c r="I35" s="1"/>
      <c r="J35" s="3">
        <v>7314.0482678644375</v>
      </c>
      <c r="K35" s="14">
        <f t="shared" si="11"/>
        <v>7314.0482678644375</v>
      </c>
      <c r="L35" s="1"/>
      <c r="M35" s="1"/>
      <c r="N35" s="1"/>
      <c r="O35" s="6"/>
      <c r="P35" s="2"/>
      <c r="Q35" s="2"/>
      <c r="R35" s="2"/>
      <c r="S35" s="2"/>
      <c r="T35" s="2"/>
      <c r="U35" s="13">
        <v>78248</v>
      </c>
      <c r="V35" s="3">
        <v>14039.640843244217</v>
      </c>
      <c r="W35" s="99" t="str">
        <f t="shared" ref="W35:W67" si="13">IFERROR(F35/$I35,"")</f>
        <v/>
      </c>
      <c r="X35" s="100" t="str">
        <f t="shared" ref="X35:X67" si="14">IFERROR(G35/$I35,"")</f>
        <v/>
      </c>
      <c r="Y35" s="100" t="str">
        <f t="shared" ref="Y35:Y67" si="15">IFERROR(H35/$I35,"")</f>
        <v/>
      </c>
      <c r="Z35" s="99"/>
      <c r="AA35" s="100"/>
      <c r="AB35" s="100"/>
      <c r="AC35" s="101"/>
      <c r="AD35" s="99">
        <f t="shared" ref="AD35:AD67" si="16">IFERROR(B35/$E35,"")</f>
        <v>0.57324840764359619</v>
      </c>
      <c r="AE35" s="100">
        <f t="shared" ref="AE35:AE67" si="17">IFERROR(C35/$E35,"")</f>
        <v>0.23057324840706586</v>
      </c>
      <c r="AF35" s="100">
        <f t="shared" ref="AF35:AF67" si="18">IFERROR(D35/$E35,"")</f>
        <v>0.196178343949338</v>
      </c>
      <c r="AH35" s="107">
        <v>2.4279999999999999</v>
      </c>
      <c r="AI35" s="3"/>
      <c r="AJ35" s="3"/>
      <c r="AK35" s="3"/>
      <c r="AL35" s="3"/>
      <c r="AM35" s="3">
        <f t="shared" si="12"/>
        <v>3012.3757281155017</v>
      </c>
      <c r="AN35" s="14">
        <f t="shared" si="12"/>
        <v>3012.3757281155017</v>
      </c>
      <c r="AO35" s="1"/>
      <c r="AP35" s="1"/>
      <c r="AQ35" s="1"/>
      <c r="AR35" s="6"/>
      <c r="AS35" t="s">
        <v>52</v>
      </c>
    </row>
    <row r="36" spans="1:45">
      <c r="A36" s="4">
        <v>1983</v>
      </c>
      <c r="B36" s="1">
        <v>7.4587414857258292</v>
      </c>
      <c r="C36" s="1">
        <v>3.1930398333446224</v>
      </c>
      <c r="D36" s="1">
        <v>2.4529863303136237</v>
      </c>
      <c r="E36" s="6">
        <f t="shared" si="10"/>
        <v>13.104767649384076</v>
      </c>
      <c r="F36" s="1"/>
      <c r="G36" s="1"/>
      <c r="H36" s="1"/>
      <c r="I36" s="1"/>
      <c r="J36" s="3">
        <v>7671.8723188852055</v>
      </c>
      <c r="K36" s="14">
        <f t="shared" si="11"/>
        <v>7671.8723188852055</v>
      </c>
      <c r="L36" s="1"/>
      <c r="M36" s="1"/>
      <c r="N36" s="1"/>
      <c r="O36" s="6"/>
      <c r="P36" s="2"/>
      <c r="Q36" s="2"/>
      <c r="R36" s="2"/>
      <c r="S36" s="2"/>
      <c r="T36" s="2"/>
      <c r="U36" s="13">
        <v>78008</v>
      </c>
      <c r="V36" s="3">
        <v>14328.856704328653</v>
      </c>
      <c r="W36" s="99" t="str">
        <f t="shared" si="13"/>
        <v/>
      </c>
      <c r="X36" s="100" t="str">
        <f t="shared" si="14"/>
        <v/>
      </c>
      <c r="Y36" s="100" t="str">
        <f t="shared" si="15"/>
        <v/>
      </c>
      <c r="Z36" s="99"/>
      <c r="AA36" s="100"/>
      <c r="AB36" s="100"/>
      <c r="AC36" s="101"/>
      <c r="AD36" s="99">
        <f t="shared" si="16"/>
        <v>0.56916243654853282</v>
      </c>
      <c r="AE36" s="100">
        <f t="shared" si="17"/>
        <v>0.2436548223344269</v>
      </c>
      <c r="AF36" s="100">
        <f t="shared" si="18"/>
        <v>0.18718274111704025</v>
      </c>
      <c r="AH36" s="107">
        <v>2.5539999999999998</v>
      </c>
      <c r="AI36" s="3"/>
      <c r="AJ36" s="3"/>
      <c r="AK36" s="3"/>
      <c r="AL36" s="3"/>
      <c r="AM36" s="3">
        <f t="shared" si="12"/>
        <v>3003.8654341758834</v>
      </c>
      <c r="AN36" s="14">
        <f t="shared" si="12"/>
        <v>3003.8654341758834</v>
      </c>
      <c r="AO36" s="1"/>
      <c r="AP36" s="1"/>
      <c r="AQ36" s="1"/>
      <c r="AR36" s="6"/>
      <c r="AS36" t="s">
        <v>52</v>
      </c>
    </row>
    <row r="37" spans="1:45">
      <c r="A37" s="4">
        <v>1984</v>
      </c>
      <c r="B37" s="1">
        <v>7.2555396314194764</v>
      </c>
      <c r="C37" s="1">
        <v>3.0963663940220907</v>
      </c>
      <c r="D37" s="1">
        <v>2.3264590744367148</v>
      </c>
      <c r="E37" s="6">
        <f t="shared" si="10"/>
        <v>12.678365099878281</v>
      </c>
      <c r="F37" s="1"/>
      <c r="G37" s="1"/>
      <c r="H37" s="1"/>
      <c r="I37" s="1"/>
      <c r="J37" s="3">
        <v>8044.9324993704358</v>
      </c>
      <c r="K37" s="14">
        <f t="shared" si="11"/>
        <v>8044.9324993704358</v>
      </c>
      <c r="L37" s="1"/>
      <c r="M37" s="1"/>
      <c r="N37" s="1"/>
      <c r="O37" s="6"/>
      <c r="P37" s="2"/>
      <c r="Q37" s="2"/>
      <c r="R37" s="2"/>
      <c r="S37" s="2"/>
      <c r="T37" s="2"/>
      <c r="U37" s="13">
        <v>77709</v>
      </c>
      <c r="V37" s="3">
        <v>14783.183629779824</v>
      </c>
      <c r="W37" s="99" t="str">
        <f t="shared" si="13"/>
        <v/>
      </c>
      <c r="X37" s="100" t="str">
        <f t="shared" si="14"/>
        <v/>
      </c>
      <c r="Y37" s="100" t="str">
        <f t="shared" si="15"/>
        <v/>
      </c>
      <c r="Z37" s="99"/>
      <c r="AA37" s="100"/>
      <c r="AB37" s="100"/>
      <c r="AC37" s="101"/>
      <c r="AD37" s="99">
        <f t="shared" si="16"/>
        <v>0.57227722772308653</v>
      </c>
      <c r="AE37" s="100">
        <f t="shared" si="17"/>
        <v>0.24422442244164569</v>
      </c>
      <c r="AF37" s="100">
        <f t="shared" si="18"/>
        <v>0.1834983498352678</v>
      </c>
      <c r="AH37" s="107">
        <v>2.8450000000000002</v>
      </c>
      <c r="AI37" s="3"/>
      <c r="AJ37" s="3"/>
      <c r="AK37" s="3"/>
      <c r="AL37" s="3"/>
      <c r="AM37" s="3">
        <f t="shared" si="12"/>
        <v>2827.7442880036679</v>
      </c>
      <c r="AN37" s="14">
        <f t="shared" si="12"/>
        <v>2827.7442880036679</v>
      </c>
      <c r="AO37" s="1"/>
      <c r="AP37" s="1"/>
      <c r="AQ37" s="1"/>
      <c r="AR37" s="6"/>
      <c r="AS37" t="s">
        <v>52</v>
      </c>
    </row>
    <row r="38" spans="1:45">
      <c r="A38" s="4">
        <v>1985</v>
      </c>
      <c r="B38" s="1">
        <v>7.2780207927968075</v>
      </c>
      <c r="C38" s="1">
        <v>3.0759302657686383</v>
      </c>
      <c r="D38" s="1">
        <v>2.3699790572410531</v>
      </c>
      <c r="E38" s="6">
        <f t="shared" si="10"/>
        <v>12.7239301158065</v>
      </c>
      <c r="F38" s="1"/>
      <c r="G38" s="1"/>
      <c r="H38" s="1"/>
      <c r="I38" s="1"/>
      <c r="J38" s="3">
        <v>8337.1888402981549</v>
      </c>
      <c r="K38" s="14">
        <f t="shared" si="11"/>
        <v>8337.1888402981549</v>
      </c>
      <c r="L38" s="1"/>
      <c r="M38" s="1"/>
      <c r="N38" s="1"/>
      <c r="O38" s="6"/>
      <c r="P38" s="2"/>
      <c r="Q38" s="2"/>
      <c r="R38" s="2"/>
      <c r="S38" s="2"/>
      <c r="T38" s="2"/>
      <c r="U38" s="13">
        <v>77661</v>
      </c>
      <c r="V38" s="3">
        <v>15139.761961741166</v>
      </c>
      <c r="W38" s="99" t="str">
        <f t="shared" si="13"/>
        <v/>
      </c>
      <c r="X38" s="100" t="str">
        <f t="shared" si="14"/>
        <v/>
      </c>
      <c r="Y38" s="100" t="str">
        <f t="shared" si="15"/>
        <v/>
      </c>
      <c r="Z38" s="99"/>
      <c r="AA38" s="100"/>
      <c r="AB38" s="100"/>
      <c r="AC38" s="101"/>
      <c r="AD38" s="99">
        <f t="shared" si="16"/>
        <v>0.57199471598445617</v>
      </c>
      <c r="AE38" s="100">
        <f t="shared" si="17"/>
        <v>0.24174372523058077</v>
      </c>
      <c r="AF38" s="100">
        <f t="shared" si="18"/>
        <v>0.18626155878496298</v>
      </c>
      <c r="AH38" s="107">
        <v>2.9420000000000002</v>
      </c>
      <c r="AI38" s="3"/>
      <c r="AJ38" s="3"/>
      <c r="AK38" s="3"/>
      <c r="AL38" s="3"/>
      <c r="AM38" s="3">
        <f t="shared" si="12"/>
        <v>2833.8507274976732</v>
      </c>
      <c r="AN38" s="14">
        <f t="shared" si="12"/>
        <v>2833.8507274976732</v>
      </c>
      <c r="AO38" s="1"/>
      <c r="AP38" s="1"/>
      <c r="AQ38" s="1"/>
      <c r="AR38" s="6"/>
      <c r="AS38" t="s">
        <v>52</v>
      </c>
    </row>
    <row r="39" spans="1:45">
      <c r="A39" s="4">
        <v>1986</v>
      </c>
      <c r="B39" s="1">
        <v>7.3119682806098805</v>
      </c>
      <c r="C39" s="1">
        <v>2.7967436280589832</v>
      </c>
      <c r="D39" s="1">
        <v>2.291308032635802</v>
      </c>
      <c r="E39" s="6">
        <f t="shared" si="10"/>
        <v>12.400019941304667</v>
      </c>
      <c r="F39" s="1"/>
      <c r="G39" s="1"/>
      <c r="H39" s="1"/>
      <c r="I39" s="1"/>
      <c r="J39" s="3">
        <v>8561.4617115678193</v>
      </c>
      <c r="K39" s="14">
        <f t="shared" si="11"/>
        <v>8561.4617115678193</v>
      </c>
      <c r="L39" s="1"/>
      <c r="M39" s="1"/>
      <c r="N39" s="1"/>
      <c r="O39" s="6"/>
      <c r="P39" s="2"/>
      <c r="Q39" s="2"/>
      <c r="R39" s="2"/>
      <c r="S39" s="2"/>
      <c r="T39" s="2"/>
      <c r="U39" s="13">
        <v>77780</v>
      </c>
      <c r="V39" s="3">
        <v>15469.014161441866</v>
      </c>
      <c r="W39" s="99" t="str">
        <f t="shared" si="13"/>
        <v/>
      </c>
      <c r="X39" s="100" t="str">
        <f t="shared" si="14"/>
        <v/>
      </c>
      <c r="Y39" s="100" t="str">
        <f t="shared" si="15"/>
        <v/>
      </c>
      <c r="Z39" s="99"/>
      <c r="AA39" s="100"/>
      <c r="AB39" s="100"/>
      <c r="AC39" s="101"/>
      <c r="AD39" s="99">
        <f t="shared" si="16"/>
        <v>0.58967391304376826</v>
      </c>
      <c r="AE39" s="100">
        <f t="shared" si="17"/>
        <v>0.22554347826030385</v>
      </c>
      <c r="AF39" s="100">
        <f t="shared" si="18"/>
        <v>0.1847826086959278</v>
      </c>
      <c r="AH39" s="107">
        <v>2.1709999999999998</v>
      </c>
      <c r="AI39" s="3"/>
      <c r="AJ39" s="3"/>
      <c r="AK39" s="3"/>
      <c r="AL39" s="3"/>
      <c r="AM39" s="3">
        <f t="shared" si="12"/>
        <v>3943.556753370714</v>
      </c>
      <c r="AN39" s="14">
        <f t="shared" si="12"/>
        <v>3943.556753370714</v>
      </c>
      <c r="AO39" s="1"/>
      <c r="AP39" s="1"/>
      <c r="AQ39" s="1"/>
      <c r="AR39" s="6"/>
      <c r="AS39" t="s">
        <v>52</v>
      </c>
    </row>
    <row r="40" spans="1:45">
      <c r="A40" s="4">
        <v>1987</v>
      </c>
      <c r="B40" s="1">
        <v>7.1825856061122559</v>
      </c>
      <c r="C40" s="1">
        <v>3.0854769152924884</v>
      </c>
      <c r="D40" s="1">
        <v>2.2340201709174314</v>
      </c>
      <c r="E40" s="6">
        <f t="shared" si="10"/>
        <v>12.502082692322176</v>
      </c>
      <c r="F40" s="1"/>
      <c r="G40" s="1"/>
      <c r="H40" s="1"/>
      <c r="I40" s="1"/>
      <c r="J40" s="3">
        <v>8856.6167017707976</v>
      </c>
      <c r="K40" s="14">
        <f t="shared" si="11"/>
        <v>8856.6167017707976</v>
      </c>
      <c r="L40" s="1"/>
      <c r="M40" s="1"/>
      <c r="N40" s="1"/>
      <c r="O40" s="6"/>
      <c r="P40" s="2"/>
      <c r="Q40" s="2"/>
      <c r="R40" s="2"/>
      <c r="S40" s="2"/>
      <c r="T40" s="2"/>
      <c r="U40" s="13">
        <v>77900</v>
      </c>
      <c r="V40" s="3">
        <v>15701.373182413234</v>
      </c>
      <c r="W40" s="99" t="str">
        <f t="shared" si="13"/>
        <v/>
      </c>
      <c r="X40" s="100" t="str">
        <f t="shared" si="14"/>
        <v/>
      </c>
      <c r="Y40" s="100" t="str">
        <f t="shared" si="15"/>
        <v/>
      </c>
      <c r="Z40" s="99"/>
      <c r="AA40" s="100"/>
      <c r="AB40" s="100"/>
      <c r="AC40" s="101"/>
      <c r="AD40" s="99">
        <f t="shared" si="16"/>
        <v>0.57451112609607446</v>
      </c>
      <c r="AE40" s="100">
        <f t="shared" si="17"/>
        <v>0.24679703304053111</v>
      </c>
      <c r="AF40" s="100">
        <f t="shared" si="18"/>
        <v>0.17869184086339437</v>
      </c>
      <c r="AH40" s="107">
        <v>1.798</v>
      </c>
      <c r="AI40" s="3"/>
      <c r="AJ40" s="3"/>
      <c r="AK40" s="3"/>
      <c r="AL40" s="3"/>
      <c r="AM40" s="3">
        <f t="shared" si="12"/>
        <v>4925.8157406956607</v>
      </c>
      <c r="AN40" s="14">
        <f t="shared" si="12"/>
        <v>4925.8157406956607</v>
      </c>
      <c r="AO40" s="1"/>
      <c r="AP40" s="1"/>
      <c r="AQ40" s="1"/>
      <c r="AR40" s="6"/>
      <c r="AS40" t="s">
        <v>52</v>
      </c>
    </row>
    <row r="41" spans="1:45">
      <c r="A41" s="4">
        <v>1988</v>
      </c>
      <c r="B41" s="1">
        <v>7.1191600053407553</v>
      </c>
      <c r="C41" s="1">
        <v>3.0919902034937503</v>
      </c>
      <c r="D41" s="1">
        <v>2.0978353151853502</v>
      </c>
      <c r="E41" s="6">
        <f t="shared" si="10"/>
        <v>12.308985524019855</v>
      </c>
      <c r="F41" s="1"/>
      <c r="G41" s="1"/>
      <c r="H41" s="1"/>
      <c r="I41" s="1"/>
      <c r="J41" s="3">
        <v>9223.4915245783413</v>
      </c>
      <c r="K41" s="14">
        <f t="shared" si="11"/>
        <v>9223.4915245783413</v>
      </c>
      <c r="L41" s="1"/>
      <c r="M41" s="1"/>
      <c r="N41" s="1"/>
      <c r="O41" s="6"/>
      <c r="P41" s="2"/>
      <c r="Q41" s="2"/>
      <c r="R41" s="2"/>
      <c r="S41" s="2"/>
      <c r="T41" s="2"/>
      <c r="U41" s="13">
        <v>78390</v>
      </c>
      <c r="V41" s="3">
        <v>16160.114781678136</v>
      </c>
      <c r="W41" s="99" t="str">
        <f t="shared" si="13"/>
        <v/>
      </c>
      <c r="X41" s="100" t="str">
        <f t="shared" si="14"/>
        <v/>
      </c>
      <c r="Y41" s="100" t="str">
        <f t="shared" si="15"/>
        <v/>
      </c>
      <c r="Z41" s="99"/>
      <c r="AA41" s="100"/>
      <c r="AB41" s="100"/>
      <c r="AC41" s="101"/>
      <c r="AD41" s="99">
        <f t="shared" si="16"/>
        <v>0.57837097878199373</v>
      </c>
      <c r="AE41" s="100">
        <f t="shared" si="17"/>
        <v>0.25119780971876321</v>
      </c>
      <c r="AF41" s="100">
        <f t="shared" si="18"/>
        <v>0.17043121149924315</v>
      </c>
      <c r="AH41" s="107">
        <v>1.7569999999999999</v>
      </c>
      <c r="AI41" s="3"/>
      <c r="AJ41" s="3"/>
      <c r="AK41" s="3"/>
      <c r="AL41" s="3"/>
      <c r="AM41" s="3">
        <f t="shared" si="12"/>
        <v>5249.5683122244409</v>
      </c>
      <c r="AN41" s="14">
        <f t="shared" si="12"/>
        <v>5249.5683122244409</v>
      </c>
      <c r="AO41" s="1"/>
      <c r="AP41" s="1"/>
      <c r="AQ41" s="1"/>
      <c r="AR41" s="6"/>
      <c r="AS41" t="s">
        <v>52</v>
      </c>
    </row>
    <row r="42" spans="1:45">
      <c r="A42" s="4">
        <v>1989</v>
      </c>
      <c r="B42" s="1">
        <v>7.1280514240621473</v>
      </c>
      <c r="C42" s="1">
        <v>3.147451278147869</v>
      </c>
      <c r="D42" s="1">
        <v>2.0450017662914206</v>
      </c>
      <c r="E42" s="6">
        <f t="shared" si="10"/>
        <v>12.320504468501436</v>
      </c>
      <c r="F42" s="1"/>
      <c r="G42" s="1"/>
      <c r="H42" s="1"/>
      <c r="I42" s="1"/>
      <c r="J42" s="3">
        <v>9793.4343980591038</v>
      </c>
      <c r="K42" s="14">
        <f t="shared" si="11"/>
        <v>9793.4343980591038</v>
      </c>
      <c r="L42" s="1"/>
      <c r="M42" s="1"/>
      <c r="N42" s="1"/>
      <c r="O42" s="6"/>
      <c r="P42" s="2"/>
      <c r="Q42" s="2"/>
      <c r="R42" s="2"/>
      <c r="S42" s="2"/>
      <c r="T42" s="2"/>
      <c r="U42" s="13">
        <v>79113</v>
      </c>
      <c r="V42" s="3">
        <v>16558.120973976776</v>
      </c>
      <c r="W42" s="99" t="str">
        <f t="shared" si="13"/>
        <v/>
      </c>
      <c r="X42" s="100" t="str">
        <f t="shared" si="14"/>
        <v/>
      </c>
      <c r="Y42" s="100" t="str">
        <f t="shared" si="15"/>
        <v/>
      </c>
      <c r="Z42" s="99"/>
      <c r="AA42" s="100"/>
      <c r="AB42" s="100"/>
      <c r="AC42" s="101"/>
      <c r="AD42" s="99">
        <f t="shared" si="16"/>
        <v>0.57855191256865346</v>
      </c>
      <c r="AE42" s="100">
        <f t="shared" si="17"/>
        <v>0.25546448087370394</v>
      </c>
      <c r="AF42" s="100">
        <f t="shared" si="18"/>
        <v>0.16598360655764266</v>
      </c>
      <c r="AH42" s="107">
        <v>1.881</v>
      </c>
      <c r="AI42" s="3"/>
      <c r="AJ42" s="3"/>
      <c r="AK42" s="3"/>
      <c r="AL42" s="3"/>
      <c r="AM42" s="3">
        <f t="shared" si="12"/>
        <v>5206.5041988618304</v>
      </c>
      <c r="AN42" s="14">
        <f t="shared" si="12"/>
        <v>5206.5041988618304</v>
      </c>
      <c r="AO42" s="1"/>
      <c r="AP42" s="1"/>
      <c r="AQ42" s="1"/>
      <c r="AR42" s="6"/>
      <c r="AS42" t="s">
        <v>52</v>
      </c>
    </row>
    <row r="43" spans="1:45">
      <c r="A43" s="4">
        <v>1990</v>
      </c>
      <c r="B43" s="1">
        <v>7.1546433840643493</v>
      </c>
      <c r="C43" s="1">
        <v>3.1359365243807247</v>
      </c>
      <c r="D43" s="1">
        <v>2.2363515160552532</v>
      </c>
      <c r="E43" s="6">
        <f t="shared" si="10"/>
        <v>12.526931424500328</v>
      </c>
      <c r="F43" s="1"/>
      <c r="G43" s="1"/>
      <c r="H43" s="1"/>
      <c r="I43" s="1"/>
      <c r="J43" s="3">
        <v>10412.638400358657</v>
      </c>
      <c r="K43" s="14">
        <f t="shared" si="11"/>
        <v>10412.638400358657</v>
      </c>
      <c r="L43" s="1"/>
      <c r="M43" s="1"/>
      <c r="N43" s="1"/>
      <c r="O43" s="6"/>
      <c r="P43" s="2"/>
      <c r="Q43" s="2"/>
      <c r="R43" s="2"/>
      <c r="S43" s="2"/>
      <c r="T43" s="2"/>
      <c r="U43" s="13">
        <v>79753</v>
      </c>
      <c r="V43" s="3">
        <v>15928.845099962591</v>
      </c>
      <c r="W43" s="99" t="str">
        <f t="shared" si="13"/>
        <v/>
      </c>
      <c r="X43" s="100" t="str">
        <f t="shared" si="14"/>
        <v/>
      </c>
      <c r="Y43" s="100" t="str">
        <f t="shared" si="15"/>
        <v/>
      </c>
      <c r="Z43" s="99"/>
      <c r="AA43" s="100"/>
      <c r="AB43" s="100"/>
      <c r="AC43" s="101"/>
      <c r="AD43" s="99">
        <f t="shared" si="16"/>
        <v>0.57114093959764234</v>
      </c>
      <c r="AE43" s="100">
        <f t="shared" si="17"/>
        <v>0.25033557046919097</v>
      </c>
      <c r="AF43" s="100">
        <f t="shared" si="18"/>
        <v>0.17852348993316663</v>
      </c>
      <c r="AH43" s="107">
        <v>1.617</v>
      </c>
      <c r="AI43" s="3"/>
      <c r="AJ43" s="3"/>
      <c r="AK43" s="3"/>
      <c r="AL43" s="3"/>
      <c r="AM43" s="3">
        <f t="shared" si="12"/>
        <v>6439.4795302156199</v>
      </c>
      <c r="AN43" s="14">
        <f t="shared" ref="AN43:AR67" si="19">IFERROR(K43/$AH43," ")</f>
        <v>6439.4795302156199</v>
      </c>
      <c r="AO43" s="1"/>
      <c r="AP43" s="1"/>
      <c r="AQ43" s="1"/>
      <c r="AR43" s="6"/>
      <c r="AS43" t="s">
        <v>52</v>
      </c>
    </row>
    <row r="44" spans="1:45">
      <c r="A44" s="4">
        <v>1991</v>
      </c>
      <c r="B44" s="1">
        <v>6.7942009314566842</v>
      </c>
      <c r="C44" s="1">
        <v>2.5194811859467126</v>
      </c>
      <c r="D44" s="1">
        <v>2.376710585419239</v>
      </c>
      <c r="E44" s="6">
        <f t="shared" si="10"/>
        <v>11.690392702822637</v>
      </c>
      <c r="F44" s="1"/>
      <c r="G44" s="1"/>
      <c r="H44" s="1"/>
      <c r="I44" s="1"/>
      <c r="J44" s="3">
        <v>11135.805696932011</v>
      </c>
      <c r="K44" s="14">
        <f t="shared" si="11"/>
        <v>11135.805696932011</v>
      </c>
      <c r="L44" s="1"/>
      <c r="M44" s="1"/>
      <c r="N44" s="1"/>
      <c r="O44" s="6"/>
      <c r="P44" s="2"/>
      <c r="Q44" s="2"/>
      <c r="R44" s="2"/>
      <c r="S44" s="2"/>
      <c r="T44" s="26">
        <v>65.81055716183549</v>
      </c>
      <c r="U44" s="13">
        <v>80275</v>
      </c>
      <c r="V44" s="3">
        <v>16649.523501724379</v>
      </c>
      <c r="W44" s="99" t="str">
        <f t="shared" si="13"/>
        <v/>
      </c>
      <c r="X44" s="100" t="str">
        <f t="shared" si="14"/>
        <v/>
      </c>
      <c r="Y44" s="100" t="str">
        <f t="shared" si="15"/>
        <v/>
      </c>
      <c r="Z44" s="99"/>
      <c r="AA44" s="100"/>
      <c r="AB44" s="100"/>
      <c r="AC44" s="101"/>
      <c r="AD44" s="99">
        <f t="shared" si="16"/>
        <v>0.58117816091979779</v>
      </c>
      <c r="AE44" s="100">
        <f t="shared" si="17"/>
        <v>0.2155172413787593</v>
      </c>
      <c r="AF44" s="100">
        <f t="shared" si="18"/>
        <v>0.20330459770144282</v>
      </c>
      <c r="AH44" s="107">
        <v>1.661</v>
      </c>
      <c r="AI44" s="3"/>
      <c r="AJ44" s="3"/>
      <c r="AK44" s="3"/>
      <c r="AL44" s="3"/>
      <c r="AM44" s="3">
        <f t="shared" ref="AI44:AM67" si="20">IFERROR(J44/$AH44," ")</f>
        <v>6704.2779632342026</v>
      </c>
      <c r="AN44" s="14">
        <f t="shared" si="19"/>
        <v>6704.2779632342026</v>
      </c>
      <c r="AO44" s="1"/>
      <c r="AP44" s="1"/>
      <c r="AQ44" s="1"/>
      <c r="AR44" s="6"/>
      <c r="AS44" t="s">
        <v>52</v>
      </c>
    </row>
    <row r="45" spans="1:45">
      <c r="A45" s="4">
        <v>1992</v>
      </c>
      <c r="B45" s="1">
        <v>6.8989302651888647</v>
      </c>
      <c r="C45" s="1">
        <v>2.5430363386203823</v>
      </c>
      <c r="D45" s="1">
        <v>2.1737505336809031</v>
      </c>
      <c r="E45" s="6">
        <f t="shared" si="10"/>
        <v>11.615717137490151</v>
      </c>
      <c r="F45" s="1"/>
      <c r="G45" s="1"/>
      <c r="H45" s="1"/>
      <c r="I45" s="1"/>
      <c r="J45" s="3">
        <v>11891.868364983426</v>
      </c>
      <c r="K45" s="14">
        <f t="shared" si="11"/>
        <v>11891.868364983426</v>
      </c>
      <c r="L45" s="1"/>
      <c r="M45" s="1"/>
      <c r="N45" s="1"/>
      <c r="O45" s="6"/>
      <c r="P45" s="2"/>
      <c r="Q45" s="2"/>
      <c r="R45" s="2"/>
      <c r="S45" s="2"/>
      <c r="T45" s="26">
        <v>69.151976374671818</v>
      </c>
      <c r="U45" s="13">
        <v>80975</v>
      </c>
      <c r="V45" s="3">
        <v>16890.560511864001</v>
      </c>
      <c r="W45" s="99" t="str">
        <f t="shared" si="13"/>
        <v/>
      </c>
      <c r="X45" s="100" t="str">
        <f t="shared" si="14"/>
        <v/>
      </c>
      <c r="Y45" s="100" t="str">
        <f t="shared" si="15"/>
        <v/>
      </c>
      <c r="Z45" s="99"/>
      <c r="AA45" s="100"/>
      <c r="AB45" s="100"/>
      <c r="AC45" s="101"/>
      <c r="AD45" s="99">
        <f t="shared" si="16"/>
        <v>0.5939306358384292</v>
      </c>
      <c r="AE45" s="100">
        <f t="shared" si="17"/>
        <v>0.21893063583759625</v>
      </c>
      <c r="AF45" s="100">
        <f t="shared" si="18"/>
        <v>0.18713872832397441</v>
      </c>
      <c r="AH45" s="107">
        <v>1.5620000000000001</v>
      </c>
      <c r="AI45" s="3"/>
      <c r="AJ45" s="3"/>
      <c r="AK45" s="3"/>
      <c r="AL45" s="3"/>
      <c r="AM45" s="3">
        <f t="shared" si="20"/>
        <v>7613.2319878254966</v>
      </c>
      <c r="AN45" s="14">
        <f t="shared" si="19"/>
        <v>7613.2319878254966</v>
      </c>
      <c r="AO45" s="1"/>
      <c r="AP45" s="1"/>
      <c r="AQ45" s="1"/>
      <c r="AR45" s="6"/>
      <c r="AS45" t="s">
        <v>52</v>
      </c>
    </row>
    <row r="46" spans="1:45">
      <c r="A46" s="4">
        <v>1993</v>
      </c>
      <c r="B46" s="1">
        <v>6.2762590390667947</v>
      </c>
      <c r="C46" s="1">
        <v>2.575951236614606</v>
      </c>
      <c r="D46" s="1">
        <v>2.4752625889392461</v>
      </c>
      <c r="E46" s="6">
        <f t="shared" si="10"/>
        <v>11.327472864620647</v>
      </c>
      <c r="F46" s="1"/>
      <c r="G46" s="1"/>
      <c r="H46" s="1"/>
      <c r="I46" s="1"/>
      <c r="J46" s="3">
        <v>12330.641991635584</v>
      </c>
      <c r="K46" s="14">
        <f t="shared" si="11"/>
        <v>12330.641991635584</v>
      </c>
      <c r="L46" s="1"/>
      <c r="M46" s="1"/>
      <c r="N46" s="1"/>
      <c r="O46" s="6"/>
      <c r="P46" s="2"/>
      <c r="Q46" s="2"/>
      <c r="R46" s="2"/>
      <c r="S46" s="2"/>
      <c r="T46" s="26">
        <v>72.218850121122841</v>
      </c>
      <c r="U46" s="13">
        <v>81338</v>
      </c>
      <c r="V46" s="3">
        <v>16644.680242702154</v>
      </c>
      <c r="W46" s="99" t="str">
        <f t="shared" si="13"/>
        <v/>
      </c>
      <c r="X46" s="100" t="str">
        <f t="shared" si="14"/>
        <v/>
      </c>
      <c r="Y46" s="100" t="str">
        <f t="shared" si="15"/>
        <v/>
      </c>
      <c r="Z46" s="99"/>
      <c r="AA46" s="100"/>
      <c r="AB46" s="100"/>
      <c r="AC46" s="101"/>
      <c r="AD46" s="99">
        <f t="shared" si="16"/>
        <v>0.55407407407433096</v>
      </c>
      <c r="AE46" s="100">
        <f t="shared" si="17"/>
        <v>0.2274074074068306</v>
      </c>
      <c r="AF46" s="100">
        <f t="shared" si="18"/>
        <v>0.21851851851883838</v>
      </c>
      <c r="AH46" s="107">
        <v>1.655</v>
      </c>
      <c r="AI46" s="3"/>
      <c r="AJ46" s="3"/>
      <c r="AK46" s="3"/>
      <c r="AL46" s="3"/>
      <c r="AM46" s="3">
        <f t="shared" si="20"/>
        <v>7450.5389677556404</v>
      </c>
      <c r="AN46" s="14">
        <f t="shared" si="19"/>
        <v>7450.5389677556404</v>
      </c>
      <c r="AO46" s="1"/>
      <c r="AP46" s="1"/>
      <c r="AQ46" s="1"/>
      <c r="AR46" s="6"/>
      <c r="AS46" t="s">
        <v>52</v>
      </c>
    </row>
    <row r="47" spans="1:45">
      <c r="A47" s="4">
        <v>1994</v>
      </c>
      <c r="B47" s="1">
        <v>6.384957138550976</v>
      </c>
      <c r="C47" s="1">
        <v>2.4583343516292033</v>
      </c>
      <c r="D47" s="1">
        <v>2.3744321553373626</v>
      </c>
      <c r="E47" s="6">
        <f t="shared" si="10"/>
        <v>11.217723645517543</v>
      </c>
      <c r="F47" s="1"/>
      <c r="G47" s="1"/>
      <c r="H47" s="1"/>
      <c r="I47" s="1"/>
      <c r="J47" s="3">
        <v>12793.179329336355</v>
      </c>
      <c r="K47" s="14">
        <f t="shared" si="11"/>
        <v>12793.179329336355</v>
      </c>
      <c r="L47" s="1"/>
      <c r="M47" s="1"/>
      <c r="N47" s="1"/>
      <c r="O47" s="6"/>
      <c r="P47" s="2"/>
      <c r="Q47" s="2"/>
      <c r="R47" s="2"/>
      <c r="S47" s="2"/>
      <c r="T47" s="26">
        <v>74.200934463807386</v>
      </c>
      <c r="U47" s="13">
        <v>81539</v>
      </c>
      <c r="V47" s="3">
        <v>17027.786172939646</v>
      </c>
      <c r="W47" s="99" t="str">
        <f t="shared" si="13"/>
        <v/>
      </c>
      <c r="X47" s="100" t="str">
        <f t="shared" si="14"/>
        <v/>
      </c>
      <c r="Y47" s="100" t="str">
        <f t="shared" si="15"/>
        <v/>
      </c>
      <c r="Z47" s="99"/>
      <c r="AA47" s="100"/>
      <c r="AB47" s="100"/>
      <c r="AC47" s="101"/>
      <c r="AD47" s="99">
        <f t="shared" si="16"/>
        <v>0.56918474195986479</v>
      </c>
      <c r="AE47" s="100">
        <f t="shared" si="17"/>
        <v>0.21914734480123532</v>
      </c>
      <c r="AF47" s="100">
        <f t="shared" si="18"/>
        <v>0.21166791323889986</v>
      </c>
      <c r="AH47" s="107">
        <v>1.6220000000000001</v>
      </c>
      <c r="AI47" s="3"/>
      <c r="AJ47" s="3"/>
      <c r="AK47" s="3"/>
      <c r="AL47" s="3"/>
      <c r="AM47" s="3">
        <f t="shared" si="20"/>
        <v>7887.2868861506504</v>
      </c>
      <c r="AN47" s="14">
        <f t="shared" si="19"/>
        <v>7887.2868861506504</v>
      </c>
      <c r="AO47" s="1"/>
      <c r="AP47" s="1"/>
      <c r="AQ47" s="1"/>
      <c r="AR47" s="6"/>
      <c r="AS47" t="s">
        <v>52</v>
      </c>
    </row>
    <row r="48" spans="1:45">
      <c r="A48" s="4">
        <v>1995</v>
      </c>
      <c r="B48" s="1">
        <v>6.3101554347350106</v>
      </c>
      <c r="C48" s="1">
        <v>2.5257404067148141</v>
      </c>
      <c r="D48" s="1">
        <v>2.3663082880279953</v>
      </c>
      <c r="E48" s="6">
        <f t="shared" si="10"/>
        <v>11.202204129477821</v>
      </c>
      <c r="F48" s="1"/>
      <c r="G48" s="1"/>
      <c r="H48" s="1"/>
      <c r="I48" s="1"/>
      <c r="J48" s="3">
        <v>13172.850387114107</v>
      </c>
      <c r="K48" s="14">
        <f t="shared" si="11"/>
        <v>13172.850387114107</v>
      </c>
      <c r="L48" s="1"/>
      <c r="M48" s="1"/>
      <c r="N48" s="1"/>
      <c r="O48" s="6"/>
      <c r="P48" s="2"/>
      <c r="Q48" s="2"/>
      <c r="R48" s="2"/>
      <c r="S48" s="2"/>
      <c r="T48" s="26">
        <v>75.479914563309919</v>
      </c>
      <c r="U48" s="13">
        <v>81817</v>
      </c>
      <c r="V48" s="3">
        <v>17298.819108314681</v>
      </c>
      <c r="W48" s="99" t="str">
        <f t="shared" si="13"/>
        <v/>
      </c>
      <c r="X48" s="100" t="str">
        <f t="shared" si="14"/>
        <v/>
      </c>
      <c r="Y48" s="100" t="str">
        <f t="shared" si="15"/>
        <v/>
      </c>
      <c r="Z48" s="99"/>
      <c r="AA48" s="100"/>
      <c r="AB48" s="100"/>
      <c r="AC48" s="101"/>
      <c r="AD48" s="99">
        <f t="shared" si="16"/>
        <v>0.5632958801500747</v>
      </c>
      <c r="AE48" s="100">
        <f t="shared" si="17"/>
        <v>0.22546816479343595</v>
      </c>
      <c r="AF48" s="100">
        <f t="shared" si="18"/>
        <v>0.21123595505648926</v>
      </c>
      <c r="AH48" s="107">
        <v>1.4319999999999999</v>
      </c>
      <c r="AI48" s="3"/>
      <c r="AJ48" s="3"/>
      <c r="AK48" s="3"/>
      <c r="AL48" s="3"/>
      <c r="AM48" s="3">
        <f t="shared" si="20"/>
        <v>9198.9178680964433</v>
      </c>
      <c r="AN48" s="14">
        <f t="shared" si="19"/>
        <v>9198.9178680964433</v>
      </c>
      <c r="AO48" s="1"/>
      <c r="AP48" s="1"/>
      <c r="AQ48" s="1"/>
      <c r="AR48" s="6"/>
      <c r="AS48" t="s">
        <v>52</v>
      </c>
    </row>
    <row r="49" spans="1:45">
      <c r="A49" s="4">
        <v>1996</v>
      </c>
      <c r="B49" s="1">
        <v>6.1271761818674229</v>
      </c>
      <c r="C49" s="1">
        <v>2.5719011133687339</v>
      </c>
      <c r="D49" s="1">
        <v>2.3281588509999636</v>
      </c>
      <c r="E49" s="6">
        <f t="shared" si="10"/>
        <v>11.02723614623612</v>
      </c>
      <c r="F49" s="1">
        <f t="shared" ref="F49:F67" si="21">L49*B49</f>
        <v>306.45682199111673</v>
      </c>
      <c r="G49" s="1">
        <f t="shared" ref="G49:G67" si="22">M49*C49</f>
        <v>104.00409017178846</v>
      </c>
      <c r="H49" s="1">
        <f t="shared" ref="H49:H67" si="23">N49*D49</f>
        <v>165.38579641124556</v>
      </c>
      <c r="I49" s="1">
        <f t="shared" ref="I49:I51" si="24">SUM(F49:H49)</f>
        <v>575.84670857415074</v>
      </c>
      <c r="J49" s="3">
        <v>13417.426432733782</v>
      </c>
      <c r="K49" s="14">
        <f t="shared" si="11"/>
        <v>12841.579724159632</v>
      </c>
      <c r="L49" s="1">
        <f t="shared" ref="L49:L65" si="25">L$67*(P49/100)</f>
        <v>50.015996422305534</v>
      </c>
      <c r="M49" s="1">
        <f t="shared" ref="M49:M65" si="26">M$67*(Q49/100)</f>
        <v>40.438603813799652</v>
      </c>
      <c r="N49" s="1">
        <f t="shared" ref="N49:N65" si="27">N$67*(R49/100)</f>
        <v>71.037161549441095</v>
      </c>
      <c r="O49" s="6">
        <f>I49/E49</f>
        <v>52.220402368974575</v>
      </c>
      <c r="P49" s="2">
        <v>82.621951219512184</v>
      </c>
      <c r="Q49" s="2">
        <v>79.739217652958871</v>
      </c>
      <c r="R49" s="2">
        <v>87.248995983935757</v>
      </c>
      <c r="S49" s="26">
        <v>82.121212121212125</v>
      </c>
      <c r="T49" s="26">
        <v>76.571400197963882</v>
      </c>
      <c r="U49" s="13">
        <v>82012</v>
      </c>
      <c r="V49" s="3">
        <v>17420.220809056824</v>
      </c>
      <c r="W49" s="99">
        <f t="shared" si="13"/>
        <v>0.53218472455965216</v>
      </c>
      <c r="X49" s="100">
        <f t="shared" si="14"/>
        <v>0.18061072265101963</v>
      </c>
      <c r="Y49" s="100">
        <f t="shared" si="15"/>
        <v>0.28720455278932822</v>
      </c>
      <c r="Z49" s="99">
        <f t="shared" ref="Z49:Z67" si="28">IFERROR(F49/$J49,"")</f>
        <v>2.2840208852829651E-2</v>
      </c>
      <c r="AA49" s="100">
        <f t="shared" ref="AA49:AA67" si="29">IFERROR(G49/$J49,"")</f>
        <v>7.7514187011344599E-3</v>
      </c>
      <c r="AB49" s="100">
        <f t="shared" ref="AB49:AB67" si="30">IFERROR(H49/$J49,"")</f>
        <v>1.2326193643794657E-2</v>
      </c>
      <c r="AC49" s="101">
        <f t="shared" ref="AC49:AC67" si="31">IFERROR(I49/$J49,"")</f>
        <v>4.291782119775877E-2</v>
      </c>
      <c r="AD49" s="99">
        <f t="shared" si="16"/>
        <v>0.5556402439027105</v>
      </c>
      <c r="AE49" s="100">
        <f t="shared" si="17"/>
        <v>0.23323170731648746</v>
      </c>
      <c r="AF49" s="100">
        <f t="shared" si="18"/>
        <v>0.21112804878080207</v>
      </c>
      <c r="AH49" s="107">
        <v>1.5049999999999999</v>
      </c>
      <c r="AI49" s="3">
        <f t="shared" si="20"/>
        <v>203.62579534293471</v>
      </c>
      <c r="AJ49" s="3">
        <f t="shared" si="20"/>
        <v>69.105707755341172</v>
      </c>
      <c r="AK49" s="3">
        <f t="shared" si="20"/>
        <v>109.89089462541234</v>
      </c>
      <c r="AL49" s="3">
        <f t="shared" si="20"/>
        <v>382.62239772368821</v>
      </c>
      <c r="AM49" s="3">
        <f t="shared" si="20"/>
        <v>8915.2335101221142</v>
      </c>
      <c r="AN49" s="14">
        <f t="shared" si="19"/>
        <v>8532.6111123984265</v>
      </c>
      <c r="AO49" s="1">
        <f t="shared" si="19"/>
        <v>33.233220214156503</v>
      </c>
      <c r="AP49" s="1">
        <f t="shared" si="19"/>
        <v>26.869504195215718</v>
      </c>
      <c r="AQ49" s="1">
        <f t="shared" si="19"/>
        <v>47.20077179364857</v>
      </c>
      <c r="AR49" s="6">
        <f t="shared" si="19"/>
        <v>34.697941773405034</v>
      </c>
      <c r="AS49" t="s">
        <v>52</v>
      </c>
    </row>
    <row r="50" spans="1:45">
      <c r="A50" s="4">
        <v>1997</v>
      </c>
      <c r="B50" s="1">
        <v>6.0922609038660536</v>
      </c>
      <c r="C50" s="1">
        <v>2.6001500266422144</v>
      </c>
      <c r="D50" s="1">
        <v>2.2467315764279876</v>
      </c>
      <c r="E50" s="6">
        <f t="shared" si="10"/>
        <v>10.939142506936257</v>
      </c>
      <c r="F50" s="1">
        <f t="shared" si="21"/>
        <v>306.58448788376433</v>
      </c>
      <c r="G50" s="1">
        <f t="shared" si="22"/>
        <v>106.20451413510888</v>
      </c>
      <c r="H50" s="1">
        <f t="shared" si="23"/>
        <v>159.96875601037451</v>
      </c>
      <c r="I50" s="1">
        <f t="shared" si="24"/>
        <v>572.75775802924773</v>
      </c>
      <c r="J50" s="3">
        <v>13671.751374354046</v>
      </c>
      <c r="K50" s="14">
        <f t="shared" si="11"/>
        <v>13098.993616324798</v>
      </c>
      <c r="L50" s="1">
        <f t="shared" si="25"/>
        <v>50.323597876317244</v>
      </c>
      <c r="M50" s="1">
        <f t="shared" si="26"/>
        <v>40.845533160353604</v>
      </c>
      <c r="N50" s="1">
        <f t="shared" si="27"/>
        <v>71.200653290636581</v>
      </c>
      <c r="O50" s="6">
        <f t="shared" ref="O50:O67" si="32">I50/E50</f>
        <v>52.358560798168163</v>
      </c>
      <c r="P50" s="2">
        <v>83.130081300812989</v>
      </c>
      <c r="Q50" s="2">
        <v>80.541624874623864</v>
      </c>
      <c r="R50" s="2">
        <v>87.449799196787154</v>
      </c>
      <c r="S50" s="26">
        <v>82.727272727272734</v>
      </c>
      <c r="T50" s="26">
        <v>78.011089838765116</v>
      </c>
      <c r="U50" s="13">
        <v>82057</v>
      </c>
      <c r="V50" s="3">
        <v>17708.525215602687</v>
      </c>
      <c r="W50" s="99">
        <f t="shared" si="13"/>
        <v>0.5352777567582222</v>
      </c>
      <c r="X50" s="100">
        <f t="shared" si="14"/>
        <v>0.1854265833090393</v>
      </c>
      <c r="Y50" s="100">
        <f t="shared" si="15"/>
        <v>0.27929565993273853</v>
      </c>
      <c r="Z50" s="99">
        <f t="shared" si="28"/>
        <v>2.2424668170814337E-2</v>
      </c>
      <c r="AA50" s="100">
        <f t="shared" si="29"/>
        <v>7.7681718477071683E-3</v>
      </c>
      <c r="AB50" s="100">
        <f t="shared" si="30"/>
        <v>1.1700677669610754E-2</v>
      </c>
      <c r="AC50" s="101">
        <f t="shared" si="31"/>
        <v>4.1893517688132258E-2</v>
      </c>
      <c r="AD50" s="99">
        <f t="shared" si="16"/>
        <v>0.55692307692335963</v>
      </c>
      <c r="AE50" s="100">
        <f t="shared" si="17"/>
        <v>0.23769230769171529</v>
      </c>
      <c r="AF50" s="100">
        <f t="shared" si="18"/>
        <v>0.20538461538492503</v>
      </c>
      <c r="AH50" s="107">
        <v>1.7350000000000001</v>
      </c>
      <c r="AI50" s="3">
        <f t="shared" si="20"/>
        <v>176.70575670533967</v>
      </c>
      <c r="AJ50" s="3">
        <f t="shared" si="20"/>
        <v>61.212976446748634</v>
      </c>
      <c r="AK50" s="3">
        <f t="shared" si="20"/>
        <v>92.201012109725937</v>
      </c>
      <c r="AL50" s="3">
        <f t="shared" si="20"/>
        <v>330.11974526181422</v>
      </c>
      <c r="AM50" s="3">
        <f t="shared" si="20"/>
        <v>7879.971973691092</v>
      </c>
      <c r="AN50" s="14">
        <f t="shared" si="19"/>
        <v>7549.8522284292785</v>
      </c>
      <c r="AO50" s="1">
        <f t="shared" si="19"/>
        <v>29.004955548309649</v>
      </c>
      <c r="AP50" s="1">
        <f t="shared" si="19"/>
        <v>23.542094040549625</v>
      </c>
      <c r="AQ50" s="1">
        <f t="shared" si="19"/>
        <v>41.037840513335205</v>
      </c>
      <c r="AR50" s="6">
        <f t="shared" si="19"/>
        <v>30.177844840442745</v>
      </c>
      <c r="AS50" t="s">
        <v>52</v>
      </c>
    </row>
    <row r="51" spans="1:45">
      <c r="A51" s="4">
        <v>1998</v>
      </c>
      <c r="B51" s="1">
        <v>5.914230245106082</v>
      </c>
      <c r="C51" s="1">
        <v>2.5695729697321141</v>
      </c>
      <c r="D51" s="1">
        <v>2.249429452200717</v>
      </c>
      <c r="E51" s="6">
        <f t="shared" si="10"/>
        <v>10.733232667038914</v>
      </c>
      <c r="F51" s="1">
        <f t="shared" si="21"/>
        <v>299.08072526087551</v>
      </c>
      <c r="G51" s="1">
        <f t="shared" si="22"/>
        <v>106.52402991738509</v>
      </c>
      <c r="H51" s="1">
        <f t="shared" si="23"/>
        <v>160.71249123464492</v>
      </c>
      <c r="I51" s="1">
        <f t="shared" si="24"/>
        <v>566.31724641290543</v>
      </c>
      <c r="J51" s="3">
        <v>13912.934792775432</v>
      </c>
      <c r="K51" s="14">
        <f t="shared" si="11"/>
        <v>13346.617546362526</v>
      </c>
      <c r="L51" s="1">
        <f t="shared" si="25"/>
        <v>50.569679039526633</v>
      </c>
      <c r="M51" s="1">
        <f t="shared" si="26"/>
        <v>41.455927180184553</v>
      </c>
      <c r="N51" s="1">
        <f t="shared" si="27"/>
        <v>71.445890902429824</v>
      </c>
      <c r="O51" s="6">
        <f t="shared" si="32"/>
        <v>52.76297122972376</v>
      </c>
      <c r="P51" s="2">
        <v>83.536585365853654</v>
      </c>
      <c r="Q51" s="2">
        <v>81.745235707121367</v>
      </c>
      <c r="R51" s="2">
        <v>87.751004016064272</v>
      </c>
      <c r="S51" s="26">
        <v>83.333333333333343</v>
      </c>
      <c r="T51" s="26">
        <v>78.740979005496897</v>
      </c>
      <c r="U51" s="13">
        <v>82037</v>
      </c>
      <c r="V51" s="3">
        <v>18028.880735795392</v>
      </c>
      <c r="W51" s="99">
        <f t="shared" si="13"/>
        <v>0.52811516363888711</v>
      </c>
      <c r="X51" s="100">
        <f t="shared" si="14"/>
        <v>0.18809956891144677</v>
      </c>
      <c r="Y51" s="100">
        <f t="shared" si="15"/>
        <v>0.28378526744966626</v>
      </c>
      <c r="Z51" s="99">
        <f t="shared" si="28"/>
        <v>2.1496595054565994E-2</v>
      </c>
      <c r="AA51" s="100">
        <f t="shared" si="29"/>
        <v>7.6564744609239326E-3</v>
      </c>
      <c r="AB51" s="100">
        <f t="shared" si="30"/>
        <v>1.1551300543584671E-2</v>
      </c>
      <c r="AC51" s="101">
        <f t="shared" si="31"/>
        <v>4.0704370059074589E-2</v>
      </c>
      <c r="AD51" s="99">
        <f t="shared" si="16"/>
        <v>0.55102040816354547</v>
      </c>
      <c r="AE51" s="100">
        <f t="shared" si="17"/>
        <v>0.23940345368857158</v>
      </c>
      <c r="AF51" s="100">
        <f t="shared" si="18"/>
        <v>0.2095761381478829</v>
      </c>
      <c r="AH51" s="107">
        <v>1.76</v>
      </c>
      <c r="AI51" s="3">
        <f t="shared" si="20"/>
        <v>169.93223026186109</v>
      </c>
      <c r="AJ51" s="3">
        <f t="shared" si="20"/>
        <v>60.525016998514261</v>
      </c>
      <c r="AK51" s="3">
        <f t="shared" si="20"/>
        <v>91.313915474230072</v>
      </c>
      <c r="AL51" s="3">
        <f t="shared" si="20"/>
        <v>321.77116273460535</v>
      </c>
      <c r="AM51" s="3">
        <f t="shared" si="20"/>
        <v>7905.0765868042226</v>
      </c>
      <c r="AN51" s="14">
        <f t="shared" si="19"/>
        <v>7583.3054240696174</v>
      </c>
      <c r="AO51" s="1">
        <f t="shared" si="19"/>
        <v>28.732772181549223</v>
      </c>
      <c r="AP51" s="1">
        <f t="shared" si="19"/>
        <v>23.554504079650314</v>
      </c>
      <c r="AQ51" s="1">
        <f t="shared" si="19"/>
        <v>40.594256194562398</v>
      </c>
      <c r="AR51" s="6">
        <f t="shared" si="19"/>
        <v>29.978960925979408</v>
      </c>
      <c r="AS51" t="s">
        <v>52</v>
      </c>
    </row>
    <row r="52" spans="1:45">
      <c r="A52" s="4">
        <v>1999</v>
      </c>
      <c r="B52" s="1">
        <v>6.3891167094809669</v>
      </c>
      <c r="C52" s="1">
        <v>2.5320145480033545</v>
      </c>
      <c r="D52" s="1">
        <v>2.0002914929306517</v>
      </c>
      <c r="E52" s="6">
        <f t="shared" si="10"/>
        <v>10.921422750414973</v>
      </c>
      <c r="F52" s="1">
        <f t="shared" si="21"/>
        <v>323.88170198040382</v>
      </c>
      <c r="G52" s="1">
        <f t="shared" si="22"/>
        <v>105.224598477566</v>
      </c>
      <c r="H52" s="1">
        <f t="shared" si="23"/>
        <v>141.60448322067074</v>
      </c>
      <c r="I52" s="1">
        <f t="shared" ref="I52:I67" si="33">SUM(F52:H52)</f>
        <v>570.71078367864061</v>
      </c>
      <c r="J52" s="3">
        <v>14314.080752067341</v>
      </c>
      <c r="K52" s="14">
        <f t="shared" si="11"/>
        <v>13743.369968388701</v>
      </c>
      <c r="L52" s="1">
        <f t="shared" si="25"/>
        <v>50.692719621131324</v>
      </c>
      <c r="M52" s="1">
        <f t="shared" si="26"/>
        <v>41.557659516823044</v>
      </c>
      <c r="N52" s="1">
        <f t="shared" si="27"/>
        <v>70.791923937647852</v>
      </c>
      <c r="O52" s="6">
        <f t="shared" si="32"/>
        <v>52.256083911499147</v>
      </c>
      <c r="P52" s="2">
        <v>83.739837398373979</v>
      </c>
      <c r="Q52" s="2">
        <v>81.945837512537622</v>
      </c>
      <c r="R52" s="2">
        <v>86.947791164658639</v>
      </c>
      <c r="S52" s="26">
        <v>83.434343434343432</v>
      </c>
      <c r="T52" s="26">
        <v>79.189626474955844</v>
      </c>
      <c r="U52" s="13">
        <v>82163</v>
      </c>
      <c r="V52" s="3">
        <v>18380.04362314571</v>
      </c>
      <c r="W52" s="99">
        <f t="shared" si="13"/>
        <v>0.56750583875908878</v>
      </c>
      <c r="X52" s="100">
        <f t="shared" si="14"/>
        <v>0.18437464559424993</v>
      </c>
      <c r="Y52" s="100">
        <f t="shared" si="15"/>
        <v>0.24811951564666121</v>
      </c>
      <c r="Z52" s="99">
        <f t="shared" si="28"/>
        <v>2.2626790192840467E-2</v>
      </c>
      <c r="AA52" s="100">
        <f t="shared" si="29"/>
        <v>7.3511251124085443E-3</v>
      </c>
      <c r="AB52" s="100">
        <f t="shared" si="30"/>
        <v>9.8926704182676368E-3</v>
      </c>
      <c r="AC52" s="101">
        <f t="shared" si="31"/>
        <v>3.9870585723516649E-2</v>
      </c>
      <c r="AD52" s="99">
        <f t="shared" si="16"/>
        <v>0.58500772797557032</v>
      </c>
      <c r="AE52" s="100">
        <f t="shared" si="17"/>
        <v>0.23183925811379727</v>
      </c>
      <c r="AF52" s="100">
        <f t="shared" si="18"/>
        <v>0.18315301391063249</v>
      </c>
      <c r="AH52" s="107">
        <v>1.6759999999999999</v>
      </c>
      <c r="AI52" s="3">
        <f t="shared" si="20"/>
        <v>193.24683889045573</v>
      </c>
      <c r="AJ52" s="3">
        <f t="shared" si="20"/>
        <v>62.783173315970174</v>
      </c>
      <c r="AK52" s="3">
        <f t="shared" si="20"/>
        <v>84.489548461020732</v>
      </c>
      <c r="AL52" s="3">
        <f t="shared" si="20"/>
        <v>340.51956066744668</v>
      </c>
      <c r="AM52" s="3">
        <f t="shared" si="20"/>
        <v>8540.6209737871959</v>
      </c>
      <c r="AN52" s="14">
        <f t="shared" si="19"/>
        <v>8200.1014131197499</v>
      </c>
      <c r="AO52" s="1">
        <f t="shared" si="19"/>
        <v>30.246252757238263</v>
      </c>
      <c r="AP52" s="1">
        <f t="shared" si="19"/>
        <v>24.795739568510172</v>
      </c>
      <c r="AQ52" s="1">
        <f t="shared" si="19"/>
        <v>42.238618101221867</v>
      </c>
      <c r="AR52" s="6">
        <f t="shared" si="19"/>
        <v>31.179047679892093</v>
      </c>
      <c r="AS52" t="s">
        <v>52</v>
      </c>
    </row>
    <row r="53" spans="1:45">
      <c r="A53" s="4">
        <v>2000</v>
      </c>
      <c r="B53" s="1">
        <v>6.0586683124893419</v>
      </c>
      <c r="C53" s="1">
        <v>2.6908610661533952</v>
      </c>
      <c r="D53" s="1">
        <v>2.1746896037867569</v>
      </c>
      <c r="E53" s="6">
        <f t="shared" si="10"/>
        <v>10.924218982429494</v>
      </c>
      <c r="F53" s="1">
        <f t="shared" si="21"/>
        <v>307.13037404245506</v>
      </c>
      <c r="G53" s="1">
        <f t="shared" si="22"/>
        <v>111.14151903470493</v>
      </c>
      <c r="H53" s="1">
        <f t="shared" si="23"/>
        <v>153.77268912432419</v>
      </c>
      <c r="I53" s="1">
        <f t="shared" si="33"/>
        <v>572.04458220148422</v>
      </c>
      <c r="J53" s="3">
        <v>14715.388366919033</v>
      </c>
      <c r="K53" s="14">
        <f t="shared" si="11"/>
        <v>14143.343784717548</v>
      </c>
      <c r="L53" s="1">
        <f t="shared" si="25"/>
        <v>50.692719621131324</v>
      </c>
      <c r="M53" s="1">
        <f t="shared" si="26"/>
        <v>41.303328675226815</v>
      </c>
      <c r="N53" s="1">
        <f t="shared" si="27"/>
        <v>70.710178067050094</v>
      </c>
      <c r="O53" s="6">
        <f t="shared" si="32"/>
        <v>52.364803664368161</v>
      </c>
      <c r="P53" s="2">
        <v>83.739837398373979</v>
      </c>
      <c r="Q53" s="2">
        <v>81.444332998996998</v>
      </c>
      <c r="R53" s="2">
        <v>86.847389558232933</v>
      </c>
      <c r="S53" s="26">
        <v>83.232323232323239</v>
      </c>
      <c r="T53" s="26">
        <v>80.354770649371744</v>
      </c>
      <c r="U53" s="13">
        <v>82260</v>
      </c>
      <c r="V53" s="3">
        <v>18943.516375383148</v>
      </c>
      <c r="W53" s="99">
        <f t="shared" si="13"/>
        <v>0.53689936693479301</v>
      </c>
      <c r="X53" s="100">
        <f t="shared" si="14"/>
        <v>0.19428821195540827</v>
      </c>
      <c r="Y53" s="100">
        <f t="shared" si="15"/>
        <v>0.26881242110979864</v>
      </c>
      <c r="Z53" s="99">
        <f t="shared" si="28"/>
        <v>2.0871373991929447E-2</v>
      </c>
      <c r="AA53" s="100">
        <f t="shared" si="29"/>
        <v>7.5527411348895769E-3</v>
      </c>
      <c r="AB53" s="100">
        <f t="shared" si="30"/>
        <v>1.04497880239446E-2</v>
      </c>
      <c r="AC53" s="101">
        <f t="shared" si="31"/>
        <v>3.8873903150763625E-2</v>
      </c>
      <c r="AD53" s="99">
        <f t="shared" si="16"/>
        <v>0.55460883036435826</v>
      </c>
      <c r="AE53" s="100">
        <f t="shared" si="17"/>
        <v>0.24632068164153192</v>
      </c>
      <c r="AF53" s="100">
        <f t="shared" si="18"/>
        <v>0.19907048799410978</v>
      </c>
      <c r="AH53" s="107">
        <v>1.0854010000000001</v>
      </c>
      <c r="AI53" s="3">
        <f t="shared" si="20"/>
        <v>282.96488951314313</v>
      </c>
      <c r="AJ53" s="3">
        <f t="shared" si="20"/>
        <v>102.39673543207066</v>
      </c>
      <c r="AK53" s="3">
        <f t="shared" si="20"/>
        <v>141.67362027888694</v>
      </c>
      <c r="AL53" s="3">
        <f t="shared" si="20"/>
        <v>527.03524522410078</v>
      </c>
      <c r="AM53" s="3">
        <f t="shared" si="20"/>
        <v>13557.559249456221</v>
      </c>
      <c r="AN53" s="14">
        <f t="shared" si="19"/>
        <v>13030.52400423212</v>
      </c>
      <c r="AO53" s="1">
        <f t="shared" si="19"/>
        <v>46.704139411269495</v>
      </c>
      <c r="AP53" s="1">
        <f t="shared" si="19"/>
        <v>38.05352001262834</v>
      </c>
      <c r="AQ53" s="1">
        <f t="shared" si="19"/>
        <v>65.146593809154481</v>
      </c>
      <c r="AR53" s="6">
        <f t="shared" si="19"/>
        <v>48.244661341170826</v>
      </c>
      <c r="AS53" t="s">
        <v>52</v>
      </c>
    </row>
    <row r="54" spans="1:45">
      <c r="A54" s="4">
        <v>2001</v>
      </c>
      <c r="B54" s="1">
        <v>5.6854119679875428</v>
      </c>
      <c r="C54" s="1">
        <v>2.7198468580007842</v>
      </c>
      <c r="D54" s="1">
        <v>2.1521529655294782</v>
      </c>
      <c r="E54" s="6">
        <f t="shared" si="10"/>
        <v>10.557411791517804</v>
      </c>
      <c r="F54" s="1">
        <f t="shared" si="21"/>
        <v>291.00714040463066</v>
      </c>
      <c r="G54" s="1">
        <f t="shared" si="22"/>
        <v>113.30716603886083</v>
      </c>
      <c r="H54" s="1">
        <f t="shared" si="23"/>
        <v>153.9384155983866</v>
      </c>
      <c r="I54" s="1">
        <f t="shared" si="33"/>
        <v>558.25272204187809</v>
      </c>
      <c r="J54" s="3">
        <v>15196.142767687592</v>
      </c>
      <c r="K54" s="14">
        <f t="shared" si="11"/>
        <v>14637.890045645714</v>
      </c>
      <c r="L54" s="1">
        <f t="shared" si="25"/>
        <v>51.184881947550068</v>
      </c>
      <c r="M54" s="1">
        <f t="shared" si="26"/>
        <v>41.659391853461536</v>
      </c>
      <c r="N54" s="1">
        <f t="shared" si="27"/>
        <v>71.527636773027552</v>
      </c>
      <c r="O54" s="6">
        <f t="shared" si="32"/>
        <v>52.877801213588917</v>
      </c>
      <c r="P54" s="2">
        <v>84.552845528455279</v>
      </c>
      <c r="Q54" s="2">
        <v>82.146439317953863</v>
      </c>
      <c r="R54" s="2">
        <v>87.851405622489963</v>
      </c>
      <c r="S54" s="26">
        <v>84.040404040404056</v>
      </c>
      <c r="T54" s="26">
        <v>81.948894272095842</v>
      </c>
      <c r="U54" s="13">
        <v>82440</v>
      </c>
      <c r="V54" s="3">
        <v>19156.689896255069</v>
      </c>
      <c r="W54" s="99">
        <f t="shared" si="13"/>
        <v>0.52128208052481362</v>
      </c>
      <c r="X54" s="100">
        <f t="shared" si="14"/>
        <v>0.20296751196201232</v>
      </c>
      <c r="Y54" s="100">
        <f t="shared" si="15"/>
        <v>0.27575040751317409</v>
      </c>
      <c r="Z54" s="99">
        <f t="shared" si="28"/>
        <v>1.915006622755713E-2</v>
      </c>
      <c r="AA54" s="100">
        <f t="shared" si="29"/>
        <v>7.456310971215155E-3</v>
      </c>
      <c r="AB54" s="100">
        <f t="shared" si="30"/>
        <v>1.0130098009194443E-2</v>
      </c>
      <c r="AC54" s="101">
        <f t="shared" si="31"/>
        <v>3.6736475207966725E-2</v>
      </c>
      <c r="AD54" s="99">
        <f t="shared" si="16"/>
        <v>0.53852327447863713</v>
      </c>
      <c r="AE54" s="100">
        <f t="shared" si="17"/>
        <v>0.25762439807321003</v>
      </c>
      <c r="AF54" s="100">
        <f t="shared" si="18"/>
        <v>0.20385232744815293</v>
      </c>
      <c r="AH54" s="107">
        <v>1.11751</v>
      </c>
      <c r="AI54" s="3">
        <f t="shared" si="20"/>
        <v>260.40674392589835</v>
      </c>
      <c r="AJ54" s="3">
        <f t="shared" si="20"/>
        <v>101.39252985553671</v>
      </c>
      <c r="AK54" s="3">
        <f t="shared" si="20"/>
        <v>137.7512645062564</v>
      </c>
      <c r="AL54" s="3">
        <f t="shared" si="20"/>
        <v>499.55053828769144</v>
      </c>
      <c r="AM54" s="3">
        <f t="shared" si="20"/>
        <v>13598.216362884978</v>
      </c>
      <c r="AN54" s="14">
        <f t="shared" si="19"/>
        <v>13098.665824597287</v>
      </c>
      <c r="AO54" s="1">
        <f t="shared" si="19"/>
        <v>45.802616484461048</v>
      </c>
      <c r="AP54" s="1">
        <f t="shared" si="19"/>
        <v>37.278764264714887</v>
      </c>
      <c r="AQ54" s="1">
        <f t="shared" si="19"/>
        <v>64.006261038404631</v>
      </c>
      <c r="AR54" s="6">
        <f t="shared" si="19"/>
        <v>47.317519497444245</v>
      </c>
      <c r="AS54" t="s">
        <v>52</v>
      </c>
    </row>
    <row r="55" spans="1:45">
      <c r="A55" s="4">
        <v>2002</v>
      </c>
      <c r="B55" s="1">
        <v>5.6659037725713866</v>
      </c>
      <c r="C55" s="1">
        <v>2.6673070233614364</v>
      </c>
      <c r="D55" s="1">
        <v>2.0726844385439289</v>
      </c>
      <c r="E55" s="6">
        <f t="shared" si="10"/>
        <v>10.405895234476752</v>
      </c>
      <c r="F55" s="1">
        <f t="shared" si="21"/>
        <v>294.88856839369856</v>
      </c>
      <c r="G55" s="1">
        <f t="shared" si="22"/>
        <v>112.06811829576999</v>
      </c>
      <c r="H55" s="1">
        <f t="shared" si="23"/>
        <v>148.93195324088941</v>
      </c>
      <c r="I55" s="1">
        <f t="shared" si="33"/>
        <v>555.88863993035795</v>
      </c>
      <c r="J55" s="3">
        <v>15258.56419554857</v>
      </c>
      <c r="K55" s="14">
        <f t="shared" si="11"/>
        <v>14702.675555618212</v>
      </c>
      <c r="L55" s="1">
        <f t="shared" si="25"/>
        <v>52.04616601878287</v>
      </c>
      <c r="M55" s="1">
        <f t="shared" si="26"/>
        <v>42.015455031696241</v>
      </c>
      <c r="N55" s="1">
        <f t="shared" si="27"/>
        <v>71.854620255418553</v>
      </c>
      <c r="O55" s="6">
        <f t="shared" si="32"/>
        <v>53.420549352504622</v>
      </c>
      <c r="P55" s="2">
        <v>85.975609756097541</v>
      </c>
      <c r="Q55" s="2">
        <v>82.848545636910728</v>
      </c>
      <c r="R55" s="2">
        <v>88.253012048192787</v>
      </c>
      <c r="S55" s="26">
        <v>85.151515151515156</v>
      </c>
      <c r="T55" s="26">
        <v>83.113229663203057</v>
      </c>
      <c r="U55" s="13">
        <v>82537</v>
      </c>
      <c r="V55" s="3">
        <v>19140.378346158221</v>
      </c>
      <c r="W55" s="99">
        <f t="shared" si="13"/>
        <v>0.53048137200760637</v>
      </c>
      <c r="X55" s="100">
        <f t="shared" si="14"/>
        <v>0.20160174222990049</v>
      </c>
      <c r="Y55" s="100">
        <f t="shared" si="15"/>
        <v>0.26791688576249317</v>
      </c>
      <c r="Z55" s="99">
        <f t="shared" si="28"/>
        <v>1.9326102024706058E-2</v>
      </c>
      <c r="AA55" s="100">
        <f t="shared" si="29"/>
        <v>7.3446044371897057E-3</v>
      </c>
      <c r="AB55" s="100">
        <f t="shared" si="30"/>
        <v>9.7605483276295302E-3</v>
      </c>
      <c r="AC55" s="101">
        <f t="shared" si="31"/>
        <v>3.6431254789525289E-2</v>
      </c>
      <c r="AD55" s="99">
        <f t="shared" si="16"/>
        <v>0.54448979591867763</v>
      </c>
      <c r="AE55" s="100">
        <f t="shared" si="17"/>
        <v>0.25632653061162197</v>
      </c>
      <c r="AF55" s="100">
        <f t="shared" si="18"/>
        <v>0.1991836734697004</v>
      </c>
      <c r="AH55" s="107">
        <v>1.0625519999999999</v>
      </c>
      <c r="AI55" s="3">
        <f t="shared" si="20"/>
        <v>277.52859944143779</v>
      </c>
      <c r="AJ55" s="3">
        <f t="shared" si="20"/>
        <v>105.47071418224238</v>
      </c>
      <c r="AK55" s="3">
        <f t="shared" si="20"/>
        <v>140.16439029891188</v>
      </c>
      <c r="AL55" s="3">
        <f t="shared" si="20"/>
        <v>523.16370392259205</v>
      </c>
      <c r="AM55" s="3">
        <f t="shared" si="20"/>
        <v>14360.298785893368</v>
      </c>
      <c r="AN55" s="14">
        <f t="shared" si="19"/>
        <v>13837.135081970777</v>
      </c>
      <c r="AO55" s="1">
        <f t="shared" si="19"/>
        <v>48.982229593264961</v>
      </c>
      <c r="AP55" s="1">
        <f t="shared" si="19"/>
        <v>39.542022443792156</v>
      </c>
      <c r="AQ55" s="1">
        <f t="shared" si="19"/>
        <v>67.62456826152372</v>
      </c>
      <c r="AR55" s="6">
        <f t="shared" si="19"/>
        <v>50.27570354439559</v>
      </c>
      <c r="AS55" t="s">
        <v>52</v>
      </c>
    </row>
    <row r="56" spans="1:45">
      <c r="A56" s="4">
        <v>2003</v>
      </c>
      <c r="B56" s="1">
        <v>5.4795978587819265</v>
      </c>
      <c r="C56" s="1">
        <v>2.6758844909056974</v>
      </c>
      <c r="D56" s="1">
        <v>2.0026524056221469</v>
      </c>
      <c r="E56" s="6">
        <f t="shared" si="10"/>
        <v>10.158134755309771</v>
      </c>
      <c r="F56" s="1">
        <f t="shared" si="21"/>
        <v>292.27129540312677</v>
      </c>
      <c r="G56" s="1">
        <f t="shared" si="22"/>
        <v>112.70072847949625</v>
      </c>
      <c r="H56" s="1">
        <f t="shared" si="23"/>
        <v>144.06353667398201</v>
      </c>
      <c r="I56" s="1">
        <f t="shared" si="33"/>
        <v>549.03556055660511</v>
      </c>
      <c r="J56" s="3">
        <v>15544.878909311823</v>
      </c>
      <c r="K56" s="14">
        <f t="shared" si="11"/>
        <v>14995.843348755217</v>
      </c>
      <c r="L56" s="1">
        <f t="shared" si="25"/>
        <v>53.338092125632102</v>
      </c>
      <c r="M56" s="1">
        <f t="shared" si="26"/>
        <v>42.117187368334733</v>
      </c>
      <c r="N56" s="1">
        <f t="shared" si="27"/>
        <v>71.936366126016281</v>
      </c>
      <c r="O56" s="6">
        <f t="shared" si="32"/>
        <v>54.048855797036758</v>
      </c>
      <c r="P56" s="2">
        <v>88.109756097560961</v>
      </c>
      <c r="Q56" s="2">
        <v>83.049147442326984</v>
      </c>
      <c r="R56" s="2">
        <v>88.353413654618478</v>
      </c>
      <c r="S56" s="26">
        <v>86.464646464646464</v>
      </c>
      <c r="T56" s="26">
        <v>83.972806126436708</v>
      </c>
      <c r="U56" s="13">
        <v>82532</v>
      </c>
      <c r="V56" s="3">
        <v>19087.572240241872</v>
      </c>
      <c r="W56" s="99">
        <f t="shared" si="13"/>
        <v>0.53233582011851099</v>
      </c>
      <c r="X56" s="100">
        <f t="shared" si="14"/>
        <v>0.20527036238826082</v>
      </c>
      <c r="Y56" s="100">
        <f t="shared" si="15"/>
        <v>0.2623938174932281</v>
      </c>
      <c r="Z56" s="99">
        <f t="shared" si="28"/>
        <v>1.8801773697191555E-2</v>
      </c>
      <c r="AA56" s="100">
        <f t="shared" si="29"/>
        <v>7.250022926327546E-3</v>
      </c>
      <c r="AB56" s="100">
        <f t="shared" si="30"/>
        <v>9.2675882208181036E-3</v>
      </c>
      <c r="AC56" s="101">
        <f t="shared" si="31"/>
        <v>3.5319384844337207E-2</v>
      </c>
      <c r="AD56" s="99">
        <f t="shared" si="16"/>
        <v>0.53942953020166218</v>
      </c>
      <c r="AE56" s="100">
        <f t="shared" si="17"/>
        <v>0.2634228187913123</v>
      </c>
      <c r="AF56" s="100">
        <f t="shared" si="18"/>
        <v>0.19714765100702547</v>
      </c>
      <c r="AH56" s="107">
        <v>0.88398289870649205</v>
      </c>
      <c r="AI56" s="3">
        <f t="shared" si="20"/>
        <v>330.6300334891086</v>
      </c>
      <c r="AJ56" s="3">
        <f t="shared" si="20"/>
        <v>127.49197823216731</v>
      </c>
      <c r="AK56" s="3">
        <f t="shared" si="20"/>
        <v>162.97095439831045</v>
      </c>
      <c r="AL56" s="3">
        <f t="shared" si="20"/>
        <v>621.09296611958644</v>
      </c>
      <c r="AM56" s="3">
        <f t="shared" si="20"/>
        <v>17585.044837471651</v>
      </c>
      <c r="AN56" s="14">
        <f t="shared" si="19"/>
        <v>16963.951871352063</v>
      </c>
      <c r="AO56" s="1">
        <f t="shared" si="19"/>
        <v>60.338375554188062</v>
      </c>
      <c r="AP56" s="1">
        <f t="shared" si="19"/>
        <v>47.644798819031067</v>
      </c>
      <c r="AQ56" s="1">
        <f t="shared" si="19"/>
        <v>81.377554058204964</v>
      </c>
      <c r="AR56" s="6">
        <f t="shared" si="19"/>
        <v>61.142422411253619</v>
      </c>
      <c r="AS56" t="s">
        <v>52</v>
      </c>
    </row>
    <row r="57" spans="1:45">
      <c r="A57" s="4">
        <v>2004</v>
      </c>
      <c r="B57" s="1">
        <v>5.3766667568954576</v>
      </c>
      <c r="C57" s="1">
        <v>2.6156757195629163</v>
      </c>
      <c r="D57" s="1">
        <v>2.1198940472359409</v>
      </c>
      <c r="E57" s="6">
        <f t="shared" si="10"/>
        <v>10.112236523694314</v>
      </c>
      <c r="F57" s="1">
        <f t="shared" si="21"/>
        <v>290.41966193486002</v>
      </c>
      <c r="G57" s="1">
        <f t="shared" si="22"/>
        <v>110.83015138273436</v>
      </c>
      <c r="H57" s="1">
        <f t="shared" si="23"/>
        <v>152.49747433032709</v>
      </c>
      <c r="I57" s="1">
        <f t="shared" si="33"/>
        <v>553.74728764792144</v>
      </c>
      <c r="J57" s="3">
        <v>15808.992190669658</v>
      </c>
      <c r="K57" s="14">
        <f t="shared" si="11"/>
        <v>15255.244903021736</v>
      </c>
      <c r="L57" s="1">
        <f t="shared" si="25"/>
        <v>54.014815324457885</v>
      </c>
      <c r="M57" s="1">
        <f t="shared" si="26"/>
        <v>42.371518209930954</v>
      </c>
      <c r="N57" s="1">
        <f t="shared" si="27"/>
        <v>71.936366126016281</v>
      </c>
      <c r="O57" s="6">
        <f t="shared" si="32"/>
        <v>54.760120211826333</v>
      </c>
      <c r="P57" s="2">
        <v>89.227642276422756</v>
      </c>
      <c r="Q57" s="2">
        <v>83.550651955867593</v>
      </c>
      <c r="R57" s="2">
        <v>88.353413654618478</v>
      </c>
      <c r="S57" s="26">
        <v>87.171717171717177</v>
      </c>
      <c r="T57" s="26">
        <v>85.371571462062278</v>
      </c>
      <c r="U57" s="13">
        <v>82501</v>
      </c>
      <c r="V57" s="3">
        <v>19283.670487293424</v>
      </c>
      <c r="W57" s="99">
        <f t="shared" si="13"/>
        <v>0.52446245500982391</v>
      </c>
      <c r="X57" s="100">
        <f t="shared" si="14"/>
        <v>0.20014572324768004</v>
      </c>
      <c r="Y57" s="100">
        <f t="shared" si="15"/>
        <v>0.2753918217424961</v>
      </c>
      <c r="Z57" s="99">
        <f t="shared" si="28"/>
        <v>1.8370536112116205E-2</v>
      </c>
      <c r="AA57" s="100">
        <f t="shared" si="29"/>
        <v>7.0105766418270127E-3</v>
      </c>
      <c r="AB57" s="100">
        <f t="shared" si="30"/>
        <v>9.6462489506655511E-3</v>
      </c>
      <c r="AC57" s="101">
        <f t="shared" si="31"/>
        <v>3.5027361704608767E-2</v>
      </c>
      <c r="AD57" s="99">
        <f t="shared" si="16"/>
        <v>0.53169907016090978</v>
      </c>
      <c r="AE57" s="100">
        <f t="shared" si="17"/>
        <v>0.25866441250993688</v>
      </c>
      <c r="AF57" s="100">
        <f t="shared" si="18"/>
        <v>0.20963651732915339</v>
      </c>
      <c r="AH57" s="107">
        <v>0.80426653491829514</v>
      </c>
      <c r="AI57" s="3">
        <f t="shared" si="20"/>
        <v>361.09877674366192</v>
      </c>
      <c r="AJ57" s="3">
        <f t="shared" si="20"/>
        <v>137.80276384867054</v>
      </c>
      <c r="AK57" s="3">
        <f t="shared" si="20"/>
        <v>189.61061751228925</v>
      </c>
      <c r="AL57" s="3">
        <f t="shared" si="20"/>
        <v>688.51215810462168</v>
      </c>
      <c r="AM57" s="3">
        <f t="shared" si="20"/>
        <v>19656.409292568267</v>
      </c>
      <c r="AN57" s="14">
        <f t="shared" si="19"/>
        <v>18967.897134463645</v>
      </c>
      <c r="AO57" s="1">
        <f t="shared" si="19"/>
        <v>67.160341726695378</v>
      </c>
      <c r="AP57" s="1">
        <f t="shared" si="19"/>
        <v>52.683428155114584</v>
      </c>
      <c r="AQ57" s="1">
        <f t="shared" si="19"/>
        <v>89.443440703801315</v>
      </c>
      <c r="AR57" s="6">
        <f t="shared" si="19"/>
        <v>68.087030647606611</v>
      </c>
      <c r="AS57" t="s">
        <v>52</v>
      </c>
    </row>
    <row r="58" spans="1:45">
      <c r="A58" s="4">
        <v>2005</v>
      </c>
      <c r="B58" s="1">
        <v>5.5014617439467308</v>
      </c>
      <c r="C58" s="1">
        <v>2.5964842810137987</v>
      </c>
      <c r="D58" s="1">
        <v>1.9023746217404918</v>
      </c>
      <c r="E58" s="6">
        <f t="shared" si="10"/>
        <v>10.000320646701022</v>
      </c>
      <c r="F58" s="1">
        <f t="shared" si="21"/>
        <v>299.52960079813164</v>
      </c>
      <c r="G58" s="1">
        <f t="shared" si="22"/>
        <v>110.01698099477565</v>
      </c>
      <c r="H58" s="1">
        <f t="shared" si="23"/>
        <v>136.38338348939405</v>
      </c>
      <c r="I58" s="1">
        <f t="shared" si="33"/>
        <v>545.9299652823014</v>
      </c>
      <c r="J58" s="3">
        <v>16117.052011375763</v>
      </c>
      <c r="K58" s="14">
        <f t="shared" si="11"/>
        <v>15571.122046093462</v>
      </c>
      <c r="L58" s="1">
        <f t="shared" si="25"/>
        <v>54.445457360074286</v>
      </c>
      <c r="M58" s="1">
        <f t="shared" si="26"/>
        <v>42.371518209930954</v>
      </c>
      <c r="N58" s="1">
        <f t="shared" si="27"/>
        <v>71.691128514223053</v>
      </c>
      <c r="O58" s="6">
        <f t="shared" si="32"/>
        <v>54.59124607793418</v>
      </c>
      <c r="P58" s="2">
        <v>89.939024390243887</v>
      </c>
      <c r="Q58" s="2">
        <v>83.550651955867593</v>
      </c>
      <c r="R58" s="2">
        <v>88.052208835341375</v>
      </c>
      <c r="S58" s="26">
        <v>87.575757575757578</v>
      </c>
      <c r="T58" s="26">
        <v>86.692193482848353</v>
      </c>
      <c r="U58" s="13">
        <v>82438</v>
      </c>
      <c r="V58" s="3">
        <v>19417.057021603057</v>
      </c>
      <c r="W58" s="99">
        <f t="shared" si="13"/>
        <v>0.54865938828480376</v>
      </c>
      <c r="X58" s="100">
        <f t="shared" si="14"/>
        <v>0.20152215117535391</v>
      </c>
      <c r="Y58" s="100">
        <f t="shared" si="15"/>
        <v>0.24981846053984222</v>
      </c>
      <c r="Z58" s="99">
        <f t="shared" si="28"/>
        <v>1.8584639460536404E-2</v>
      </c>
      <c r="AA58" s="100">
        <f t="shared" si="29"/>
        <v>6.8261230972713428E-3</v>
      </c>
      <c r="AB58" s="100">
        <f t="shared" si="30"/>
        <v>8.4620551818739374E-3</v>
      </c>
      <c r="AC58" s="101">
        <f t="shared" si="31"/>
        <v>3.387281773968169E-2</v>
      </c>
      <c r="AD58" s="99">
        <f t="shared" si="16"/>
        <v>0.55012853470469403</v>
      </c>
      <c r="AE58" s="100">
        <f t="shared" si="17"/>
        <v>0.2596401028271374</v>
      </c>
      <c r="AF58" s="100">
        <f t="shared" si="18"/>
        <v>0.19023136246816855</v>
      </c>
      <c r="AH58" s="107">
        <v>0.80356298094425893</v>
      </c>
      <c r="AI58" s="3">
        <f t="shared" si="20"/>
        <v>372.75186625217276</v>
      </c>
      <c r="AJ58" s="3">
        <f t="shared" si="20"/>
        <v>136.91146008928359</v>
      </c>
      <c r="AK58" s="3">
        <f t="shared" si="20"/>
        <v>169.72332813183016</v>
      </c>
      <c r="AL58" s="3">
        <f t="shared" si="20"/>
        <v>679.38665447328651</v>
      </c>
      <c r="AM58" s="3">
        <f t="shared" si="20"/>
        <v>20056.986687511133</v>
      </c>
      <c r="AN58" s="14">
        <f t="shared" si="19"/>
        <v>19377.600033037845</v>
      </c>
      <c r="AO58" s="1">
        <f t="shared" si="19"/>
        <v>67.755059218999818</v>
      </c>
      <c r="AP58" s="1">
        <f t="shared" si="19"/>
        <v>52.72955476388497</v>
      </c>
      <c r="AQ58" s="1">
        <f t="shared" si="19"/>
        <v>89.216564493774356</v>
      </c>
      <c r="AR58" s="6">
        <f t="shared" si="19"/>
        <v>67.936487086282327</v>
      </c>
      <c r="AS58" t="s">
        <v>52</v>
      </c>
    </row>
    <row r="59" spans="1:45">
      <c r="A59" s="4">
        <v>2006</v>
      </c>
      <c r="B59" s="1">
        <v>5.6018212960717317</v>
      </c>
      <c r="C59" s="1">
        <v>2.6033003875838077</v>
      </c>
      <c r="D59" s="1">
        <v>1.8987768503575013</v>
      </c>
      <c r="E59" s="6">
        <f t="shared" si="10"/>
        <v>10.103898534013041</v>
      </c>
      <c r="F59" s="1">
        <f t="shared" si="21"/>
        <v>306.71685088981508</v>
      </c>
      <c r="G59" s="1">
        <f t="shared" si="22"/>
        <v>111.36514910403076</v>
      </c>
      <c r="H59" s="1">
        <f t="shared" si="23"/>
        <v>138.60892986606441</v>
      </c>
      <c r="I59" s="1">
        <f t="shared" si="33"/>
        <v>556.69092985991028</v>
      </c>
      <c r="J59" s="3">
        <v>16534.809348135266</v>
      </c>
      <c r="K59" s="14">
        <f t="shared" si="11"/>
        <v>15978.118418275357</v>
      </c>
      <c r="L59" s="1">
        <f t="shared" si="25"/>
        <v>54.75305881408601</v>
      </c>
      <c r="M59" s="1">
        <f t="shared" si="26"/>
        <v>42.778447556484913</v>
      </c>
      <c r="N59" s="1">
        <f t="shared" si="27"/>
        <v>72.999062443786983</v>
      </c>
      <c r="O59" s="6">
        <f t="shared" si="32"/>
        <v>55.096646901778136</v>
      </c>
      <c r="P59" s="2">
        <v>90.447154471544707</v>
      </c>
      <c r="Q59" s="2">
        <v>84.353059177532586</v>
      </c>
      <c r="R59" s="2">
        <v>89.658634538152612</v>
      </c>
      <c r="S59" s="26">
        <v>88.282828282828291</v>
      </c>
      <c r="T59" s="26">
        <v>88.059701492538181</v>
      </c>
      <c r="U59" s="13">
        <v>82315</v>
      </c>
      <c r="V59" s="3">
        <v>20040.620318052523</v>
      </c>
      <c r="W59" s="99">
        <f t="shared" si="13"/>
        <v>0.55096434024351626</v>
      </c>
      <c r="X59" s="100">
        <f t="shared" si="14"/>
        <v>0.20004843465305874</v>
      </c>
      <c r="Y59" s="100">
        <f t="shared" si="15"/>
        <v>0.24898722510342491</v>
      </c>
      <c r="Z59" s="99">
        <f t="shared" si="28"/>
        <v>1.8549766400808573E-2</v>
      </c>
      <c r="AA59" s="100">
        <f t="shared" si="29"/>
        <v>6.7351940236668106E-3</v>
      </c>
      <c r="AB59" s="100">
        <f t="shared" si="30"/>
        <v>8.3828562487596025E-3</v>
      </c>
      <c r="AC59" s="101">
        <f t="shared" si="31"/>
        <v>3.3667816673234992E-2</v>
      </c>
      <c r="AD59" s="99">
        <f t="shared" si="16"/>
        <v>0.55442176870780735</v>
      </c>
      <c r="AE59" s="100">
        <f t="shared" si="17"/>
        <v>0.25765306122386755</v>
      </c>
      <c r="AF59" s="100">
        <f t="shared" si="18"/>
        <v>0.1879251700683251</v>
      </c>
      <c r="AH59" s="107">
        <v>0.79614163830077589</v>
      </c>
      <c r="AI59" s="3">
        <f t="shared" si="20"/>
        <v>385.25412581666774</v>
      </c>
      <c r="AJ59" s="3">
        <f t="shared" si="20"/>
        <v>139.88107611319018</v>
      </c>
      <c r="AK59" s="3">
        <f t="shared" si="20"/>
        <v>174.1008423600363</v>
      </c>
      <c r="AL59" s="3">
        <f t="shared" si="20"/>
        <v>699.23604428989427</v>
      </c>
      <c r="AM59" s="3">
        <f t="shared" si="20"/>
        <v>20768.678024962875</v>
      </c>
      <c r="AN59" s="14">
        <f t="shared" si="19"/>
        <v>20069.441980672982</v>
      </c>
      <c r="AO59" s="1">
        <f t="shared" si="19"/>
        <v>68.773012464147428</v>
      </c>
      <c r="AP59" s="1">
        <f t="shared" si="19"/>
        <v>53.732207308975795</v>
      </c>
      <c r="AQ59" s="1">
        <f t="shared" si="19"/>
        <v>91.691049597142822</v>
      </c>
      <c r="AR59" s="6">
        <f t="shared" si="19"/>
        <v>69.204578998496075</v>
      </c>
      <c r="AS59" t="s">
        <v>52</v>
      </c>
    </row>
    <row r="60" spans="1:45">
      <c r="A60" s="4">
        <v>2007</v>
      </c>
      <c r="B60" s="1">
        <v>5.3977573912794297</v>
      </c>
      <c r="C60" s="1">
        <v>2.7031831273630886</v>
      </c>
      <c r="D60" s="1">
        <v>1.7992524637616094</v>
      </c>
      <c r="E60" s="6">
        <f t="shared" si="10"/>
        <v>9.9001929824041284</v>
      </c>
      <c r="F60" s="1">
        <f t="shared" si="21"/>
        <v>299.5285871615942</v>
      </c>
      <c r="G60" s="1">
        <f t="shared" si="22"/>
        <v>118.25048844060643</v>
      </c>
      <c r="H60" s="1">
        <f t="shared" si="23"/>
        <v>134.7266165130039</v>
      </c>
      <c r="I60" s="1">
        <f t="shared" si="33"/>
        <v>552.50569211520451</v>
      </c>
      <c r="J60" s="3">
        <v>16806.835684364785</v>
      </c>
      <c r="K60" s="14">
        <f t="shared" si="11"/>
        <v>16254.329992249581</v>
      </c>
      <c r="L60" s="1">
        <f t="shared" si="25"/>
        <v>55.491302303714136</v>
      </c>
      <c r="M60" s="1">
        <f t="shared" si="26"/>
        <v>43.744904754550561</v>
      </c>
      <c r="N60" s="1">
        <f t="shared" si="27"/>
        <v>74.879217467535128</v>
      </c>
      <c r="O60" s="6">
        <f t="shared" si="32"/>
        <v>55.807567902685058</v>
      </c>
      <c r="P60" s="2">
        <v>91.666666666666657</v>
      </c>
      <c r="Q60" s="2">
        <v>86.258776328986954</v>
      </c>
      <c r="R60" s="2">
        <v>91.967871485943775</v>
      </c>
      <c r="S60" s="26">
        <v>89.89898989898991</v>
      </c>
      <c r="T60" s="26">
        <v>90.083613346879119</v>
      </c>
      <c r="U60" s="13">
        <v>82218</v>
      </c>
      <c r="V60" s="3">
        <v>20546.936107422782</v>
      </c>
      <c r="W60" s="99">
        <f t="shared" si="13"/>
        <v>0.54212760417885186</v>
      </c>
      <c r="X60" s="100">
        <f t="shared" si="14"/>
        <v>0.21402582838178197</v>
      </c>
      <c r="Y60" s="100">
        <f t="shared" si="15"/>
        <v>0.24384656743936617</v>
      </c>
      <c r="Z60" s="99">
        <f t="shared" si="28"/>
        <v>1.7821831116028721E-2</v>
      </c>
      <c r="AA60" s="100">
        <f t="shared" si="29"/>
        <v>7.0358567586052837E-3</v>
      </c>
      <c r="AB60" s="100">
        <f t="shared" si="30"/>
        <v>8.0161797879858259E-3</v>
      </c>
      <c r="AC60" s="101">
        <f t="shared" si="31"/>
        <v>3.2873867662619828E-2</v>
      </c>
      <c r="AD60" s="99">
        <f t="shared" si="16"/>
        <v>0.54521739130469526</v>
      </c>
      <c r="AE60" s="100">
        <f t="shared" si="17"/>
        <v>0.27304347826022446</v>
      </c>
      <c r="AF60" s="100">
        <f t="shared" si="18"/>
        <v>0.18173913043508019</v>
      </c>
      <c r="AH60" s="107">
        <v>0.72950891882916724</v>
      </c>
      <c r="AI60" s="3">
        <f t="shared" si="20"/>
        <v>410.58934226921536</v>
      </c>
      <c r="AJ60" s="3">
        <f t="shared" si="20"/>
        <v>162.09601471410897</v>
      </c>
      <c r="AK60" s="3">
        <f t="shared" si="20"/>
        <v>184.68124656958926</v>
      </c>
      <c r="AL60" s="3">
        <f t="shared" si="20"/>
        <v>757.3666035529136</v>
      </c>
      <c r="AM60" s="3">
        <f t="shared" si="20"/>
        <v>23038.56094225563</v>
      </c>
      <c r="AN60" s="14">
        <f t="shared" si="19"/>
        <v>22281.194338702717</v>
      </c>
      <c r="AO60" s="1">
        <f t="shared" si="19"/>
        <v>76.06665370558521</v>
      </c>
      <c r="AP60" s="1">
        <f t="shared" si="19"/>
        <v>59.964866262031983</v>
      </c>
      <c r="AQ60" s="1">
        <f t="shared" si="19"/>
        <v>102.64332009499388</v>
      </c>
      <c r="AR60" s="6">
        <f t="shared" si="19"/>
        <v>76.500185895264977</v>
      </c>
      <c r="AS60" t="s">
        <v>52</v>
      </c>
    </row>
    <row r="61" spans="1:45">
      <c r="A61" s="4">
        <v>2008</v>
      </c>
      <c r="B61" s="1">
        <v>5.293877161183473</v>
      </c>
      <c r="C61" s="1">
        <v>2.6986702792271275</v>
      </c>
      <c r="D61" s="1">
        <v>1.8019875027499226</v>
      </c>
      <c r="E61" s="6">
        <f t="shared" si="10"/>
        <v>9.7945349431605226</v>
      </c>
      <c r="F61" s="1">
        <f t="shared" si="21"/>
        <v>299.62639343366214</v>
      </c>
      <c r="G61" s="1">
        <f t="shared" si="22"/>
        <v>122.44574686188902</v>
      </c>
      <c r="H61" s="1">
        <f t="shared" si="23"/>
        <v>137.58290476212593</v>
      </c>
      <c r="I61" s="1">
        <f t="shared" si="33"/>
        <v>559.65504505767706</v>
      </c>
      <c r="J61" s="3">
        <v>17199.730172126234</v>
      </c>
      <c r="K61" s="14">
        <f t="shared" si="11"/>
        <v>16640.075127068558</v>
      </c>
      <c r="L61" s="1">
        <f t="shared" si="25"/>
        <v>56.59866753815632</v>
      </c>
      <c r="M61" s="1">
        <f t="shared" si="26"/>
        <v>45.372622140766403</v>
      </c>
      <c r="N61" s="1">
        <f t="shared" si="27"/>
        <v>76.350643138294558</v>
      </c>
      <c r="O61" s="6">
        <f t="shared" si="32"/>
        <v>57.139522019724019</v>
      </c>
      <c r="P61" s="2">
        <v>93.495934959349583</v>
      </c>
      <c r="Q61" s="2">
        <v>89.468405215646939</v>
      </c>
      <c r="R61" s="2">
        <v>93.775100401606437</v>
      </c>
      <c r="S61" s="26">
        <v>92.222222222222229</v>
      </c>
      <c r="T61" s="26">
        <v>92.451355786513389</v>
      </c>
      <c r="U61" s="13">
        <v>82002</v>
      </c>
      <c r="V61" s="3">
        <v>20801.437443847575</v>
      </c>
      <c r="W61" s="99">
        <f t="shared" si="13"/>
        <v>0.53537691847802993</v>
      </c>
      <c r="X61" s="100">
        <f t="shared" si="14"/>
        <v>0.21878789076094182</v>
      </c>
      <c r="Y61" s="100">
        <f t="shared" si="15"/>
        <v>0.2458351907610283</v>
      </c>
      <c r="Z61" s="99">
        <f t="shared" si="28"/>
        <v>1.7420412438750619E-2</v>
      </c>
      <c r="AA61" s="100">
        <f t="shared" si="29"/>
        <v>7.1190504523334771E-3</v>
      </c>
      <c r="AB61" s="100">
        <f t="shared" si="30"/>
        <v>7.999131578534404E-3</v>
      </c>
      <c r="AC61" s="101">
        <f t="shared" si="31"/>
        <v>3.2538594469618494E-2</v>
      </c>
      <c r="AD61" s="99">
        <f t="shared" si="16"/>
        <v>0.54049295774682615</v>
      </c>
      <c r="AE61" s="100">
        <f t="shared" si="17"/>
        <v>0.27552816901343502</v>
      </c>
      <c r="AF61" s="100">
        <f t="shared" si="18"/>
        <v>0.18397887323973885</v>
      </c>
      <c r="AH61" s="107">
        <v>0.68106593943311367</v>
      </c>
      <c r="AI61" s="3">
        <f t="shared" si="20"/>
        <v>439.93742174664709</v>
      </c>
      <c r="AJ61" s="3">
        <f t="shared" si="20"/>
        <v>179.78545067722362</v>
      </c>
      <c r="AK61" s="3">
        <f t="shared" si="20"/>
        <v>202.01113694900567</v>
      </c>
      <c r="AL61" s="3">
        <f t="shared" si="20"/>
        <v>821.73400937287636</v>
      </c>
      <c r="AM61" s="3">
        <f t="shared" si="20"/>
        <v>25254.133522581466</v>
      </c>
      <c r="AN61" s="14">
        <f t="shared" si="19"/>
        <v>24432.399513208591</v>
      </c>
      <c r="AO61" s="1">
        <f t="shared" si="19"/>
        <v>83.103065740251694</v>
      </c>
      <c r="AP61" s="1">
        <f t="shared" si="19"/>
        <v>66.620013590067913</v>
      </c>
      <c r="AQ61" s="1">
        <f t="shared" si="19"/>
        <v>112.10462705247768</v>
      </c>
      <c r="AR61" s="6">
        <f t="shared" si="19"/>
        <v>83.897195133975117</v>
      </c>
      <c r="AS61" t="s">
        <v>52</v>
      </c>
    </row>
    <row r="62" spans="1:45">
      <c r="A62" s="4">
        <v>2009</v>
      </c>
      <c r="B62" s="1">
        <v>5.2929035820194006</v>
      </c>
      <c r="C62" s="1">
        <v>2.5989624440180421</v>
      </c>
      <c r="D62" s="1">
        <v>1.7959607586641702</v>
      </c>
      <c r="E62" s="6">
        <f t="shared" si="10"/>
        <v>9.6878267847016133</v>
      </c>
      <c r="F62" s="1">
        <f t="shared" si="21"/>
        <v>304.78122563110634</v>
      </c>
      <c r="G62" s="1">
        <f t="shared" si="22"/>
        <v>120.16912836973128</v>
      </c>
      <c r="H62" s="1">
        <f t="shared" si="23"/>
        <v>139.32494461179471</v>
      </c>
      <c r="I62" s="1">
        <f t="shared" si="33"/>
        <v>564.27529861263224</v>
      </c>
      <c r="J62" s="3">
        <v>17163.136159358677</v>
      </c>
      <c r="K62" s="14">
        <f t="shared" si="11"/>
        <v>16598.860860746045</v>
      </c>
      <c r="L62" s="1">
        <f t="shared" si="25"/>
        <v>57.582992190993821</v>
      </c>
      <c r="M62" s="1">
        <f t="shared" si="26"/>
        <v>46.237347002193566</v>
      </c>
      <c r="N62" s="1">
        <f>N$67*(R62/100)</f>
        <v>77.576831197260759</v>
      </c>
      <c r="O62" s="6">
        <f t="shared" si="32"/>
        <v>58.245807976635085</v>
      </c>
      <c r="P62" s="2">
        <v>95.121951219512184</v>
      </c>
      <c r="Q62" s="2">
        <v>91.173520561685066</v>
      </c>
      <c r="R62" s="2">
        <v>95.281124497991982</v>
      </c>
      <c r="S62" s="26">
        <v>93.838383838383848</v>
      </c>
      <c r="T62" s="26">
        <v>92.740486051419182</v>
      </c>
      <c r="U62" s="13">
        <v>81802</v>
      </c>
      <c r="V62" s="3">
        <v>19789.8454371839</v>
      </c>
      <c r="W62" s="99">
        <f t="shared" si="13"/>
        <v>0.54012859747797459</v>
      </c>
      <c r="X62" s="100">
        <f t="shared" si="14"/>
        <v>0.21296187989300211</v>
      </c>
      <c r="Y62" s="100">
        <f t="shared" si="15"/>
        <v>0.24690952262902349</v>
      </c>
      <c r="Z62" s="99">
        <f t="shared" si="28"/>
        <v>1.7757898253630989E-2</v>
      </c>
      <c r="AA62" s="100">
        <f t="shared" si="29"/>
        <v>7.001583350150475E-3</v>
      </c>
      <c r="AB62" s="100">
        <f t="shared" si="30"/>
        <v>8.1176856792471407E-3</v>
      </c>
      <c r="AC62" s="101">
        <f t="shared" si="31"/>
        <v>3.2877167283028599E-2</v>
      </c>
      <c r="AD62" s="99">
        <f t="shared" si="16"/>
        <v>0.54634581105203184</v>
      </c>
      <c r="AE62" s="100">
        <f t="shared" si="17"/>
        <v>0.2682709447408943</v>
      </c>
      <c r="AF62" s="100">
        <f t="shared" si="18"/>
        <v>0.18538324420707383</v>
      </c>
      <c r="AH62" s="107">
        <v>0.71813438559995013</v>
      </c>
      <c r="AI62" s="3">
        <f t="shared" si="20"/>
        <v>424.40695187779278</v>
      </c>
      <c r="AJ62" s="3">
        <f t="shared" si="20"/>
        <v>167.33515450501446</v>
      </c>
      <c r="AK62" s="3">
        <f t="shared" si="20"/>
        <v>194.00957175361913</v>
      </c>
      <c r="AL62" s="3">
        <f t="shared" si="20"/>
        <v>785.75167813642622</v>
      </c>
      <c r="AM62" s="3">
        <f t="shared" si="20"/>
        <v>23899.616149169768</v>
      </c>
      <c r="AN62" s="14">
        <f t="shared" si="19"/>
        <v>23113.864471033339</v>
      </c>
      <c r="AO62" s="1">
        <f t="shared" si="19"/>
        <v>80.184145677535454</v>
      </c>
      <c r="AP62" s="1">
        <f t="shared" si="19"/>
        <v>64.385368434301554</v>
      </c>
      <c r="AQ62" s="1">
        <f t="shared" si="19"/>
        <v>108.02550713742922</v>
      </c>
      <c r="AR62" s="6">
        <f t="shared" si="19"/>
        <v>81.10711469131904</v>
      </c>
      <c r="AS62" t="s">
        <v>52</v>
      </c>
    </row>
    <row r="63" spans="1:45">
      <c r="A63" s="4">
        <v>2010</v>
      </c>
      <c r="B63" s="1">
        <v>5.1973618874803567</v>
      </c>
      <c r="C63" s="1">
        <v>2.6981312959883637</v>
      </c>
      <c r="D63" s="1">
        <v>1.7987541973327708</v>
      </c>
      <c r="E63" s="6">
        <f t="shared" ref="E63:E67" si="34">SUM(B63:D63)</f>
        <v>9.6942473808014906</v>
      </c>
      <c r="F63" s="1">
        <f t="shared" si="21"/>
        <v>300.55862183944157</v>
      </c>
      <c r="G63" s="1">
        <f t="shared" si="22"/>
        <v>126.12686899658388</v>
      </c>
      <c r="H63" s="1">
        <f t="shared" si="23"/>
        <v>140.2768543711102</v>
      </c>
      <c r="I63" s="1">
        <f t="shared" si="33"/>
        <v>566.96234520713563</v>
      </c>
      <c r="J63" s="3">
        <v>17685.599104784196</v>
      </c>
      <c r="K63" s="14">
        <f t="shared" si="11"/>
        <v>17118.636759577061</v>
      </c>
      <c r="L63" s="1">
        <f t="shared" si="25"/>
        <v>57.829073354203203</v>
      </c>
      <c r="M63" s="1">
        <f t="shared" si="26"/>
        <v>46.746008685386016</v>
      </c>
      <c r="N63" s="1">
        <f t="shared" si="27"/>
        <v>77.985560550249488</v>
      </c>
      <c r="O63" s="6">
        <f t="shared" si="32"/>
        <v>58.484410695971007</v>
      </c>
      <c r="P63" s="2">
        <v>95.528455284552834</v>
      </c>
      <c r="Q63" s="2">
        <v>92.1765295887663</v>
      </c>
      <c r="R63" s="2">
        <v>95.783132530120497</v>
      </c>
      <c r="S63" s="26">
        <v>94.444444444444457</v>
      </c>
      <c r="T63" s="26">
        <v>93.764163475815593</v>
      </c>
      <c r="U63" s="13">
        <v>81752</v>
      </c>
      <c r="V63" s="3">
        <v>20661.445435680802</v>
      </c>
      <c r="W63" s="99">
        <f t="shared" si="13"/>
        <v>0.53012095843796225</v>
      </c>
      <c r="X63" s="100">
        <f t="shared" si="14"/>
        <v>0.22246075081142175</v>
      </c>
      <c r="Y63" s="100">
        <f t="shared" si="15"/>
        <v>0.247418290750616</v>
      </c>
      <c r="Z63" s="99">
        <f t="shared" si="28"/>
        <v>1.6994540024269596E-2</v>
      </c>
      <c r="AA63" s="100">
        <f t="shared" si="29"/>
        <v>7.1316141595941093E-3</v>
      </c>
      <c r="AB63" s="100">
        <f t="shared" si="30"/>
        <v>7.9316993187504396E-3</v>
      </c>
      <c r="AC63" s="101">
        <f t="shared" si="31"/>
        <v>3.2057853502614142E-2</v>
      </c>
      <c r="AD63" s="99">
        <f t="shared" si="16"/>
        <v>0.53612845673540621</v>
      </c>
      <c r="AE63" s="100">
        <f t="shared" si="17"/>
        <v>0.27832292595831098</v>
      </c>
      <c r="AF63" s="100">
        <f t="shared" si="18"/>
        <v>0.18554861730628286</v>
      </c>
      <c r="AH63" s="107">
        <v>0.75413087607752327</v>
      </c>
      <c r="AI63" s="3">
        <f t="shared" si="20"/>
        <v>398.54968331590322</v>
      </c>
      <c r="AJ63" s="3">
        <f t="shared" si="20"/>
        <v>167.24798439842459</v>
      </c>
      <c r="AK63" s="3">
        <f t="shared" si="20"/>
        <v>186.01128639730965</v>
      </c>
      <c r="AL63" s="3">
        <f t="shared" si="20"/>
        <v>751.80895411163738</v>
      </c>
      <c r="AM63" s="3">
        <f t="shared" si="20"/>
        <v>23451.631097207788</v>
      </c>
      <c r="AN63" s="14">
        <f t="shared" si="19"/>
        <v>22699.822143096149</v>
      </c>
      <c r="AO63" s="1">
        <f t="shared" si="19"/>
        <v>76.6830734407677</v>
      </c>
      <c r="AP63" s="1">
        <f t="shared" si="19"/>
        <v>61.986599631786738</v>
      </c>
      <c r="AQ63" s="1">
        <f t="shared" si="19"/>
        <v>103.41117573103149</v>
      </c>
      <c r="AR63" s="6">
        <f t="shared" si="19"/>
        <v>77.552070272161771</v>
      </c>
      <c r="AS63" t="s">
        <v>52</v>
      </c>
    </row>
    <row r="64" spans="1:45">
      <c r="A64" s="4">
        <v>2011</v>
      </c>
      <c r="B64" s="1">
        <v>5.1456179091275809</v>
      </c>
      <c r="C64" s="1">
        <v>2.7720500520469464</v>
      </c>
      <c r="D64" s="1">
        <v>1.7845072210123596</v>
      </c>
      <c r="E64" s="6">
        <f t="shared" si="34"/>
        <v>9.7021751821868865</v>
      </c>
      <c r="F64" s="1">
        <f t="shared" si="21"/>
        <v>297.24975560951333</v>
      </c>
      <c r="G64" s="1">
        <f t="shared" si="22"/>
        <v>132.8253577936575</v>
      </c>
      <c r="H64" s="1">
        <f t="shared" si="23"/>
        <v>140.04105251483449</v>
      </c>
      <c r="I64" s="1">
        <f t="shared" si="33"/>
        <v>570.11616591800532</v>
      </c>
      <c r="J64" s="3">
        <v>18283.319624508145</v>
      </c>
      <c r="K64" s="14">
        <f t="shared" si="11"/>
        <v>17713.203458590138</v>
      </c>
      <c r="L64" s="1">
        <f t="shared" si="25"/>
        <v>57.767553063400861</v>
      </c>
      <c r="M64" s="1">
        <f t="shared" si="26"/>
        <v>47.915930556728647</v>
      </c>
      <c r="N64" s="1">
        <f t="shared" si="27"/>
        <v>78.476035773835946</v>
      </c>
      <c r="O64" s="6">
        <f t="shared" si="32"/>
        <v>58.76168541717675</v>
      </c>
      <c r="P64" s="2">
        <v>95.426829268292678</v>
      </c>
      <c r="Q64" s="2">
        <v>94.483450351053165</v>
      </c>
      <c r="R64" s="2">
        <v>96.385542168674704</v>
      </c>
      <c r="S64" s="26">
        <v>95.25252525252526</v>
      </c>
      <c r="T64" s="26">
        <v>95.709932015317435</v>
      </c>
      <c r="U64" s="13">
        <v>80328</v>
      </c>
      <c r="V64" s="3">
        <v>21803.978964166836</v>
      </c>
      <c r="W64" s="99">
        <f t="shared" si="13"/>
        <v>0.52138454122043632</v>
      </c>
      <c r="X64" s="100">
        <f t="shared" si="14"/>
        <v>0.23297946231673877</v>
      </c>
      <c r="Y64" s="100">
        <f t="shared" si="15"/>
        <v>0.24563599646282497</v>
      </c>
      <c r="Z64" s="99">
        <f t="shared" si="28"/>
        <v>1.6257975122365664E-2</v>
      </c>
      <c r="AA64" s="100">
        <f t="shared" si="29"/>
        <v>7.2648381432663788E-3</v>
      </c>
      <c r="AB64" s="100">
        <f t="shared" si="30"/>
        <v>7.6594981322272784E-3</v>
      </c>
      <c r="AC64" s="101">
        <f t="shared" si="31"/>
        <v>3.1182311397859319E-2</v>
      </c>
      <c r="AD64" s="99">
        <f t="shared" si="16"/>
        <v>0.53035714285749991</v>
      </c>
      <c r="AE64" s="100">
        <f t="shared" si="17"/>
        <v>0.28571428571362095</v>
      </c>
      <c r="AF64" s="100">
        <f t="shared" si="18"/>
        <v>0.18392857142887917</v>
      </c>
      <c r="AH64" s="107">
        <v>0.71867289149576519</v>
      </c>
      <c r="AI64" s="3">
        <f t="shared" si="20"/>
        <v>413.6092499479854</v>
      </c>
      <c r="AJ64" s="3">
        <f t="shared" si="20"/>
        <v>184.82032558263009</v>
      </c>
      <c r="AK64" s="3">
        <f t="shared" si="20"/>
        <v>194.86063015869257</v>
      </c>
      <c r="AL64" s="3">
        <f t="shared" si="20"/>
        <v>793.29020568930798</v>
      </c>
      <c r="AM64" s="3">
        <f t="shared" si="20"/>
        <v>25440.391367003274</v>
      </c>
      <c r="AN64" s="14">
        <f t="shared" si="19"/>
        <v>24647.101161313964</v>
      </c>
      <c r="AO64" s="1">
        <f t="shared" si="19"/>
        <v>80.380871112544611</v>
      </c>
      <c r="AP64" s="1">
        <f t="shared" si="19"/>
        <v>66.672795264340365</v>
      </c>
      <c r="AQ64" s="1">
        <f t="shared" si="19"/>
        <v>109.19576444647122</v>
      </c>
      <c r="AR64" s="6">
        <f t="shared" si="19"/>
        <v>81.764160179851459</v>
      </c>
      <c r="AS64" t="s">
        <v>52</v>
      </c>
    </row>
    <row r="65" spans="1:45">
      <c r="A65" s="4">
        <v>2012</v>
      </c>
      <c r="B65" s="1">
        <v>5.1454835511915826</v>
      </c>
      <c r="C65" s="1">
        <v>2.7679751312397824</v>
      </c>
      <c r="D65" s="1">
        <v>1.7787927959449064</v>
      </c>
      <c r="E65" s="6">
        <f t="shared" si="34"/>
        <v>9.6922514783762708</v>
      </c>
      <c r="F65" s="1">
        <f t="shared" si="21"/>
        <v>298.50820065786792</v>
      </c>
      <c r="G65" s="1">
        <f t="shared" si="22"/>
        <v>136.00921510553633</v>
      </c>
      <c r="H65" s="1">
        <f t="shared" si="23"/>
        <v>141.62833260885935</v>
      </c>
      <c r="I65" s="1">
        <f t="shared" si="33"/>
        <v>576.1457483722636</v>
      </c>
      <c r="J65" s="3">
        <v>19071.34975790052</v>
      </c>
      <c r="K65" s="14">
        <f t="shared" si="11"/>
        <v>18495.204009528257</v>
      </c>
      <c r="L65" s="1">
        <f t="shared" si="25"/>
        <v>58.013634226610229</v>
      </c>
      <c r="M65" s="1">
        <f t="shared" si="26"/>
        <v>49.136718596390523</v>
      </c>
      <c r="N65" s="1">
        <f t="shared" si="27"/>
        <v>79.62047796220439</v>
      </c>
      <c r="O65" s="6">
        <f t="shared" si="32"/>
        <v>59.44395372506208</v>
      </c>
      <c r="P65" s="2">
        <v>95.833333333333314</v>
      </c>
      <c r="Q65" s="2">
        <v>96.890672016048143</v>
      </c>
      <c r="R65" s="2">
        <v>97.791164658634543</v>
      </c>
      <c r="S65" s="26">
        <v>96.464646464646478</v>
      </c>
      <c r="T65" s="26">
        <v>97.632257560367421</v>
      </c>
      <c r="U65" s="13">
        <v>80524</v>
      </c>
      <c r="V65" s="3">
        <v>21839.035134216167</v>
      </c>
      <c r="W65" s="99">
        <f t="shared" si="13"/>
        <v>0.51811230318234258</v>
      </c>
      <c r="X65" s="100">
        <f t="shared" si="14"/>
        <v>0.23606737616270151</v>
      </c>
      <c r="Y65" s="100">
        <f t="shared" si="15"/>
        <v>0.24582032065495588</v>
      </c>
      <c r="Z65" s="99">
        <f t="shared" si="28"/>
        <v>1.5652180073631526E-2</v>
      </c>
      <c r="AA65" s="100">
        <f t="shared" si="29"/>
        <v>7.1315988030261459E-3</v>
      </c>
      <c r="AB65" s="100">
        <f t="shared" si="30"/>
        <v>7.4262353953310637E-3</v>
      </c>
      <c r="AC65" s="101">
        <f t="shared" si="31"/>
        <v>3.0210014271988734E-2</v>
      </c>
      <c r="AD65" s="99">
        <f t="shared" si="16"/>
        <v>0.5308863025965973</v>
      </c>
      <c r="AE65" s="100">
        <f t="shared" si="17"/>
        <v>0.28558639212109027</v>
      </c>
      <c r="AF65" s="100">
        <f t="shared" si="18"/>
        <v>0.18352730528231248</v>
      </c>
      <c r="AH65" s="107">
        <v>0.77776895968898119</v>
      </c>
      <c r="AI65" s="3">
        <f t="shared" si="20"/>
        <v>383.80060934449881</v>
      </c>
      <c r="AJ65" s="3">
        <f t="shared" si="20"/>
        <v>174.87097345711058</v>
      </c>
      <c r="AK65" s="3">
        <f t="shared" si="20"/>
        <v>182.09563501414934</v>
      </c>
      <c r="AL65" s="3">
        <f t="shared" si="20"/>
        <v>740.76721781575873</v>
      </c>
      <c r="AM65" s="3">
        <f t="shared" si="20"/>
        <v>24520.584834764919</v>
      </c>
      <c r="AN65" s="14">
        <f t="shared" si="19"/>
        <v>23779.817616949163</v>
      </c>
      <c r="AO65" s="1">
        <f t="shared" si="19"/>
        <v>74.589803956446218</v>
      </c>
      <c r="AP65" s="1">
        <f t="shared" si="19"/>
        <v>63.176497318740516</v>
      </c>
      <c r="AQ65" s="1">
        <f t="shared" si="19"/>
        <v>102.37034657958515</v>
      </c>
      <c r="AR65" s="6">
        <f t="shared" si="19"/>
        <v>76.428807018517276</v>
      </c>
      <c r="AS65" t="s">
        <v>52</v>
      </c>
    </row>
    <row r="66" spans="1:45">
      <c r="A66" s="4">
        <v>2013</v>
      </c>
      <c r="B66" s="1">
        <v>5.049233973054581</v>
      </c>
      <c r="C66" s="1">
        <v>2.6767023471534355</v>
      </c>
      <c r="D66" s="1">
        <v>1.7815713674306788</v>
      </c>
      <c r="E66" s="6">
        <f t="shared" si="34"/>
        <v>9.5075076876386948</v>
      </c>
      <c r="F66" s="1">
        <f t="shared" si="21"/>
        <v>295.72008591852489</v>
      </c>
      <c r="G66" s="1">
        <f t="shared" si="22"/>
        <v>133.70282747246958</v>
      </c>
      <c r="H66" s="1">
        <f t="shared" si="23"/>
        <v>143.8884692330856</v>
      </c>
      <c r="I66" s="1">
        <f t="shared" si="33"/>
        <v>573.31138262408012</v>
      </c>
      <c r="J66" s="3">
        <v>19383.147394349526</v>
      </c>
      <c r="K66" s="14">
        <f t="shared" si="11"/>
        <v>18809.836011725445</v>
      </c>
      <c r="L66" s="1">
        <f>L$67*(P66/100)</f>
        <v>58.567316843831321</v>
      </c>
      <c r="M66" s="1">
        <f t="shared" ref="M66:N66" si="35">M$67*(Q66/100)</f>
        <v>49.950577289498447</v>
      </c>
      <c r="N66" s="1">
        <f t="shared" si="35"/>
        <v>80.76492015057282</v>
      </c>
      <c r="O66" s="6">
        <f t="shared" si="32"/>
        <v>60.300911811986026</v>
      </c>
      <c r="P66" s="2">
        <v>96.747967479674784</v>
      </c>
      <c r="Q66" s="2">
        <v>98.495486459378142</v>
      </c>
      <c r="R66" s="2">
        <v>99.196787148594382</v>
      </c>
      <c r="S66" s="26">
        <v>97.676767676767682</v>
      </c>
      <c r="T66" s="26">
        <v>99.101351879347746</v>
      </c>
      <c r="U66" s="13">
        <v>80767</v>
      </c>
      <c r="V66" s="3">
        <v>21838.180357167254</v>
      </c>
      <c r="W66" s="99">
        <f t="shared" si="13"/>
        <v>0.51581059591909117</v>
      </c>
      <c r="X66" s="100">
        <f t="shared" si="14"/>
        <v>0.23321153482162491</v>
      </c>
      <c r="Y66" s="100">
        <f t="shared" si="15"/>
        <v>0.25097786925928378</v>
      </c>
      <c r="Z66" s="99">
        <f t="shared" si="28"/>
        <v>1.5256556631495857E-2</v>
      </c>
      <c r="AA66" s="100">
        <f t="shared" si="29"/>
        <v>6.8978904587727553E-3</v>
      </c>
      <c r="AB66" s="100">
        <f t="shared" si="30"/>
        <v>7.4233800272824222E-3</v>
      </c>
      <c r="AC66" s="101">
        <f t="shared" si="31"/>
        <v>2.9577827117551036E-2</v>
      </c>
      <c r="AD66" s="99">
        <f t="shared" si="16"/>
        <v>0.5310786106036397</v>
      </c>
      <c r="AE66" s="100">
        <f t="shared" si="17"/>
        <v>0.28153564899385602</v>
      </c>
      <c r="AF66" s="100">
        <f t="shared" si="18"/>
        <v>0.18738574040250433</v>
      </c>
      <c r="AH66" s="107">
        <v>0.75312198329311975</v>
      </c>
      <c r="AI66" s="3">
        <f t="shared" si="20"/>
        <v>392.65894832262359</v>
      </c>
      <c r="AJ66" s="3">
        <f t="shared" si="20"/>
        <v>177.53143639206667</v>
      </c>
      <c r="AK66" s="3">
        <f t="shared" si="20"/>
        <v>191.0559941484052</v>
      </c>
      <c r="AL66" s="3">
        <f t="shared" si="20"/>
        <v>761.24637886309552</v>
      </c>
      <c r="AM66" s="3">
        <f t="shared" si="20"/>
        <v>25737.06228783058</v>
      </c>
      <c r="AN66" s="14">
        <f t="shared" si="19"/>
        <v>24975.815908967485</v>
      </c>
      <c r="AO66" s="1">
        <f t="shared" si="19"/>
        <v>77.766043407388565</v>
      </c>
      <c r="AP66" s="1">
        <f t="shared" si="19"/>
        <v>66.324683646974847</v>
      </c>
      <c r="AQ66" s="1">
        <f t="shared" si="19"/>
        <v>107.24015756042353</v>
      </c>
      <c r="AR66" s="6">
        <f t="shared" si="19"/>
        <v>80.067921465142703</v>
      </c>
      <c r="AS66" t="s">
        <v>52</v>
      </c>
    </row>
    <row r="67" spans="1:45">
      <c r="A67" s="4">
        <v>2014</v>
      </c>
      <c r="B67" s="1">
        <v>5.0995289381123285</v>
      </c>
      <c r="C67" s="1">
        <v>2.6977030218602041</v>
      </c>
      <c r="D67" s="1">
        <v>1.8013694371848257</v>
      </c>
      <c r="E67" s="6">
        <f t="shared" si="34"/>
        <v>9.5986013971573581</v>
      </c>
      <c r="F67" s="1">
        <f t="shared" si="21"/>
        <v>308.7049111759959</v>
      </c>
      <c r="G67" s="1">
        <f t="shared" si="22"/>
        <v>136.81015053732077</v>
      </c>
      <c r="H67" s="1">
        <f t="shared" si="23"/>
        <v>146.66549485920152</v>
      </c>
      <c r="I67" s="1">
        <f t="shared" si="33"/>
        <v>592.18055657251819</v>
      </c>
      <c r="J67" s="3">
        <v>19742.564137690599</v>
      </c>
      <c r="K67" s="14">
        <f t="shared" si="11"/>
        <v>19150.38358111808</v>
      </c>
      <c r="L67" s="1">
        <v>60.535966149506336</v>
      </c>
      <c r="M67" s="1">
        <v>50.713569814287112</v>
      </c>
      <c r="N67" s="1">
        <v>81.418887115354792</v>
      </c>
      <c r="O67" s="6">
        <f t="shared" si="32"/>
        <v>61.694462773284187</v>
      </c>
      <c r="P67" s="2">
        <v>99.999999999999986</v>
      </c>
      <c r="Q67" s="2">
        <v>100</v>
      </c>
      <c r="R67" s="2">
        <v>100</v>
      </c>
      <c r="S67" s="26">
        <v>100</v>
      </c>
      <c r="T67" s="26">
        <v>100</v>
      </c>
      <c r="U67" s="13">
        <v>81198</v>
      </c>
      <c r="V67" s="3">
        <v>22069.769354957185</v>
      </c>
      <c r="W67" s="99">
        <f t="shared" si="13"/>
        <v>0.52130200451488828</v>
      </c>
      <c r="X67" s="100">
        <f t="shared" si="14"/>
        <v>0.23102776512819709</v>
      </c>
      <c r="Y67" s="100">
        <f t="shared" si="15"/>
        <v>0.24767023035691466</v>
      </c>
      <c r="Z67" s="99">
        <f t="shared" si="28"/>
        <v>1.5636515552032385E-2</v>
      </c>
      <c r="AA67" s="100">
        <f t="shared" si="29"/>
        <v>6.9297052593151271E-3</v>
      </c>
      <c r="AB67" s="100">
        <f t="shared" si="30"/>
        <v>7.428897980845452E-3</v>
      </c>
      <c r="AC67" s="101">
        <f t="shared" si="31"/>
        <v>2.9995118792192965E-2</v>
      </c>
      <c r="AD67" s="99">
        <f t="shared" si="16"/>
        <v>0.53127833182265105</v>
      </c>
      <c r="AE67" s="100">
        <f t="shared" si="17"/>
        <v>0.28105167724322144</v>
      </c>
      <c r="AF67" s="100">
        <f t="shared" si="18"/>
        <v>0.18766999093412759</v>
      </c>
      <c r="AH67" s="107">
        <v>0.75373166666666658</v>
      </c>
      <c r="AI67" s="3">
        <f t="shared" si="20"/>
        <v>409.56871633273016</v>
      </c>
      <c r="AJ67" s="3">
        <f t="shared" si="20"/>
        <v>181.51041887672773</v>
      </c>
      <c r="AK67" s="3">
        <f t="shared" si="20"/>
        <v>194.58582058495821</v>
      </c>
      <c r="AL67" s="3">
        <f t="shared" si="20"/>
        <v>785.66495579441607</v>
      </c>
      <c r="AM67" s="3">
        <f t="shared" si="20"/>
        <v>26193.093657588932</v>
      </c>
      <c r="AN67" s="14">
        <f t="shared" si="19"/>
        <v>25407.428701794513</v>
      </c>
      <c r="AO67" s="1">
        <f t="shared" si="19"/>
        <v>80.31500973976992</v>
      </c>
      <c r="AP67" s="1">
        <f t="shared" si="19"/>
        <v>67.283321183206823</v>
      </c>
      <c r="AQ67" s="1">
        <f t="shared" si="19"/>
        <v>108.02105141133976</v>
      </c>
      <c r="AR67" s="6">
        <f t="shared" si="19"/>
        <v>81.852024402960637</v>
      </c>
      <c r="AS67" t="s">
        <v>52</v>
      </c>
    </row>
    <row r="68" spans="1:45">
      <c r="A68" s="4">
        <v>2015</v>
      </c>
      <c r="B68" s="4"/>
      <c r="C68" s="4"/>
      <c r="D68" s="4"/>
      <c r="E68" s="6"/>
      <c r="F68" s="1"/>
      <c r="G68" s="1"/>
      <c r="H68" s="1"/>
      <c r="I68" s="1"/>
      <c r="J68" s="4"/>
      <c r="K68" s="5"/>
      <c r="L68" s="1"/>
      <c r="M68" s="1"/>
      <c r="N68" s="1"/>
      <c r="O68" s="6"/>
      <c r="P68" s="2">
        <v>101.62601626016259</v>
      </c>
      <c r="Q68" s="2">
        <v>100.30090270812437</v>
      </c>
      <c r="R68" s="2">
        <v>100.40160642570282</v>
      </c>
      <c r="S68" s="26">
        <v>101.01010101010101</v>
      </c>
      <c r="T68" s="2"/>
      <c r="U68" s="13">
        <v>82176</v>
      </c>
      <c r="V68" s="14">
        <v>22045.037162186167</v>
      </c>
      <c r="W68" s="4"/>
      <c r="X68" s="4"/>
      <c r="Y68" s="5"/>
      <c r="Z68" s="1"/>
      <c r="AA68" s="4"/>
      <c r="AC68" s="5" t="str">
        <f>IFERROR(LN(B68)-LN(B67),"")</f>
        <v/>
      </c>
      <c r="AD68" s="4" t="str">
        <f>IFERROR(LN(C68)-LN(C67),"")</f>
        <v/>
      </c>
      <c r="AE68" s="4" t="str">
        <f>IFERROR(LN(D68)-LN(D67),"")</f>
        <v/>
      </c>
      <c r="AF68" s="4" t="str">
        <f>IFERROR(LN(F68)-LN(F67),"")</f>
        <v/>
      </c>
      <c r="AH68" s="107">
        <v>0.90166000000000002</v>
      </c>
      <c r="AI68" s="3"/>
      <c r="AJ68" s="3"/>
      <c r="AK68" s="3"/>
      <c r="AL68" s="3"/>
      <c r="AM68" s="3"/>
      <c r="AN68" s="14"/>
      <c r="AO68" s="1"/>
      <c r="AP68" s="1"/>
      <c r="AQ68" s="1"/>
      <c r="AR68" s="6"/>
      <c r="AS68" t="s">
        <v>52</v>
      </c>
    </row>
    <row r="69" spans="1:45"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"/>
      <c r="V69" s="33"/>
      <c r="W69" s="33"/>
      <c r="X69" s="33"/>
      <c r="Y69" s="33"/>
      <c r="Z69" s="46"/>
      <c r="AA69" s="46"/>
      <c r="AB69" s="46"/>
      <c r="AC69" s="46"/>
      <c r="AD69" s="33"/>
      <c r="AE69" s="33"/>
      <c r="AF69" s="33"/>
      <c r="AH69" s="33"/>
    </row>
    <row r="72" spans="1:45">
      <c r="P72" s="26"/>
      <c r="Q72" s="26"/>
      <c r="R72" s="26"/>
      <c r="U72" s="37"/>
      <c r="V72" s="27"/>
      <c r="W72" s="25"/>
      <c r="AF72" s="4"/>
    </row>
    <row r="73" spans="1:45">
      <c r="P73" s="26"/>
      <c r="Q73" s="26"/>
      <c r="R73" s="26"/>
      <c r="V73" s="36"/>
      <c r="W73" s="25"/>
      <c r="AF73" s="67"/>
      <c r="AG73" s="37"/>
    </row>
    <row r="74" spans="1:45">
      <c r="P74" s="26"/>
      <c r="Q74" s="26"/>
      <c r="R74" s="26"/>
      <c r="U74" s="37"/>
      <c r="V74" s="36"/>
      <c r="W74" s="25"/>
      <c r="AF74" s="67"/>
      <c r="AG74" s="23"/>
    </row>
    <row r="75" spans="1:45">
      <c r="P75" s="26"/>
      <c r="Q75" s="26"/>
      <c r="R75" s="26"/>
      <c r="V75" s="36"/>
      <c r="W75" s="25"/>
      <c r="AF75" s="67"/>
      <c r="AG75" s="23"/>
    </row>
    <row r="76" spans="1:45">
      <c r="P76" s="26"/>
      <c r="Q76" s="26"/>
      <c r="R76" s="26"/>
      <c r="U76" s="37"/>
      <c r="V76" s="36"/>
      <c r="W76" s="25"/>
      <c r="AF76" s="67"/>
      <c r="AG76" s="23"/>
    </row>
    <row r="77" spans="1:45">
      <c r="P77" s="26"/>
      <c r="Q77" s="26"/>
      <c r="R77" s="26"/>
      <c r="V77" s="36"/>
      <c r="W77" s="25"/>
      <c r="AF77" s="4"/>
    </row>
    <row r="78" spans="1:45">
      <c r="P78" s="26"/>
      <c r="Q78" s="26"/>
      <c r="R78" s="26"/>
      <c r="U78" s="37"/>
      <c r="V78" s="36"/>
      <c r="W78" s="25"/>
      <c r="AF78" s="4"/>
      <c r="AG78" s="25"/>
    </row>
    <row r="79" spans="1:45">
      <c r="P79" s="26"/>
      <c r="Q79" s="26"/>
      <c r="R79" s="26"/>
      <c r="V79" s="36"/>
      <c r="W79" s="25"/>
      <c r="AG79" s="37"/>
    </row>
    <row r="80" spans="1:45">
      <c r="P80" s="26"/>
      <c r="Q80" s="26"/>
      <c r="R80" s="26"/>
      <c r="U80" s="37"/>
      <c r="V80" s="36"/>
      <c r="W80" s="25"/>
    </row>
    <row r="81" spans="4:33">
      <c r="P81" s="26"/>
      <c r="Q81" s="26"/>
      <c r="R81" s="26"/>
      <c r="V81" s="36"/>
      <c r="W81" s="25"/>
      <c r="AF81" s="67"/>
      <c r="AG81" s="23"/>
    </row>
    <row r="82" spans="4:33">
      <c r="P82" s="26"/>
      <c r="Q82" s="26"/>
      <c r="R82" s="26"/>
      <c r="U82" s="37"/>
      <c r="V82" s="36"/>
      <c r="W82" s="25"/>
      <c r="AF82" s="67"/>
      <c r="AG82" s="23"/>
    </row>
    <row r="83" spans="4:33">
      <c r="P83" s="26"/>
      <c r="Q83" s="26"/>
      <c r="R83" s="26"/>
      <c r="V83" s="36"/>
      <c r="W83" s="25"/>
      <c r="AF83" s="67"/>
      <c r="AG83" s="23"/>
    </row>
    <row r="84" spans="4:33">
      <c r="P84" s="26"/>
      <c r="Q84" s="26"/>
      <c r="R84" s="26"/>
      <c r="S84" s="25"/>
      <c r="U84" s="37"/>
      <c r="V84" s="36"/>
      <c r="W84" s="25"/>
      <c r="AF84" s="67"/>
      <c r="AG84" s="23"/>
    </row>
    <row r="85" spans="4:33">
      <c r="D85" s="63"/>
      <c r="P85" s="26"/>
      <c r="Q85" s="26"/>
      <c r="R85" s="26"/>
      <c r="S85" s="25"/>
      <c r="V85" s="36"/>
      <c r="W85" s="25"/>
    </row>
    <row r="86" spans="4:33">
      <c r="D86" s="63"/>
      <c r="E86" s="63"/>
      <c r="F86" s="63"/>
      <c r="G86" s="63"/>
      <c r="H86" s="63"/>
      <c r="I86" s="63"/>
      <c r="J86" s="63"/>
      <c r="L86" s="63"/>
      <c r="P86" s="26"/>
      <c r="Q86" s="26"/>
      <c r="R86" s="26"/>
      <c r="S86" s="25"/>
      <c r="U86" s="37"/>
      <c r="V86" s="36"/>
      <c r="W86" s="25"/>
    </row>
    <row r="87" spans="4:33">
      <c r="D87" s="63"/>
      <c r="E87" s="63"/>
      <c r="P87" s="26"/>
      <c r="Q87" s="26"/>
      <c r="R87" s="26"/>
      <c r="S87" s="25"/>
      <c r="V87" s="36"/>
      <c r="W87" s="25"/>
    </row>
    <row r="88" spans="4:33">
      <c r="D88" s="63"/>
      <c r="E88" s="63"/>
      <c r="P88" s="26"/>
      <c r="Q88" s="26"/>
      <c r="R88" s="26"/>
      <c r="S88" s="25"/>
      <c r="U88" s="37"/>
      <c r="V88" s="36"/>
      <c r="W88" s="25"/>
    </row>
    <row r="89" spans="4:33">
      <c r="D89" s="63"/>
      <c r="E89" s="63"/>
      <c r="P89" s="26"/>
      <c r="Q89" s="26"/>
      <c r="R89" s="26"/>
      <c r="S89" s="25"/>
      <c r="V89" s="36"/>
      <c r="W89" s="25"/>
    </row>
    <row r="90" spans="4:33">
      <c r="D90" s="63"/>
      <c r="E90" s="63"/>
      <c r="P90" s="26"/>
      <c r="Q90" s="26"/>
      <c r="R90" s="26"/>
      <c r="S90" s="25"/>
      <c r="U90" s="37"/>
      <c r="V90" s="36"/>
      <c r="W90" s="25"/>
    </row>
    <row r="91" spans="4:33">
      <c r="D91" s="63"/>
      <c r="E91" s="63"/>
      <c r="P91" s="26"/>
      <c r="Q91" s="26"/>
      <c r="R91" s="26"/>
      <c r="S91" s="25"/>
      <c r="V91" s="36"/>
      <c r="W91" s="25"/>
    </row>
    <row r="92" spans="4:33">
      <c r="E92" s="81"/>
      <c r="R92" s="25"/>
      <c r="S92" s="25"/>
      <c r="U92" s="37"/>
      <c r="V92" s="36"/>
      <c r="W92" s="25"/>
    </row>
    <row r="93" spans="4:33">
      <c r="S93" s="25"/>
      <c r="V93" s="36"/>
      <c r="W93" s="25"/>
    </row>
    <row r="94" spans="4:33">
      <c r="R94" s="25"/>
      <c r="S94" s="25"/>
      <c r="U94" s="37"/>
      <c r="V94" s="36"/>
      <c r="W94" s="25"/>
    </row>
    <row r="95" spans="4:33">
      <c r="S95" s="25"/>
      <c r="V95" s="36"/>
      <c r="W95" s="25"/>
    </row>
    <row r="96" spans="4:33">
      <c r="S96" s="25"/>
      <c r="U96" s="37"/>
      <c r="V96" s="36"/>
      <c r="W96" s="25"/>
    </row>
    <row r="97" spans="19:23">
      <c r="S97" s="25"/>
      <c r="V97" s="36"/>
      <c r="W97" s="25"/>
    </row>
    <row r="98" spans="19:23">
      <c r="S98" s="25"/>
      <c r="U98" s="37"/>
      <c r="V98" s="36"/>
      <c r="W98" s="25"/>
    </row>
    <row r="99" spans="19:23">
      <c r="S99" s="25"/>
      <c r="V99" s="36"/>
      <c r="W99" s="25"/>
    </row>
    <row r="100" spans="19:23">
      <c r="S100" s="25"/>
      <c r="U100" s="37"/>
      <c r="V100" s="36"/>
      <c r="W100" s="25"/>
    </row>
    <row r="101" spans="19:23">
      <c r="S101" s="25"/>
      <c r="V101" s="36"/>
      <c r="W101" s="25"/>
    </row>
    <row r="102" spans="19:23">
      <c r="S102" s="25"/>
      <c r="U102" s="37"/>
      <c r="V102" s="27"/>
      <c r="W102" s="25"/>
    </row>
    <row r="103" spans="19:23">
      <c r="S103" s="25"/>
      <c r="V103" s="27"/>
      <c r="W103" s="25"/>
    </row>
    <row r="104" spans="19:23">
      <c r="S104" s="25"/>
      <c r="U104" s="37"/>
      <c r="V104" s="27"/>
      <c r="W104" s="25"/>
    </row>
    <row r="105" spans="19:23">
      <c r="S105" s="25"/>
      <c r="V105" s="27"/>
      <c r="W105" s="25"/>
    </row>
    <row r="106" spans="19:23">
      <c r="S106" s="25"/>
      <c r="U106" s="37"/>
      <c r="V106" s="27"/>
      <c r="W106" s="25"/>
    </row>
    <row r="107" spans="19:23">
      <c r="S107" s="25"/>
      <c r="V107" s="27"/>
      <c r="W107" s="25"/>
    </row>
    <row r="108" spans="19:23">
      <c r="S108" s="25"/>
      <c r="U108" s="37"/>
      <c r="V108" s="27"/>
      <c r="W108" s="25"/>
    </row>
    <row r="109" spans="19:23">
      <c r="S109" s="25"/>
      <c r="V109" s="27"/>
      <c r="W109" s="25"/>
    </row>
    <row r="110" spans="19:23">
      <c r="S110" s="25"/>
      <c r="U110" s="37"/>
      <c r="V110" s="27"/>
      <c r="W110" s="25"/>
    </row>
    <row r="111" spans="19:23">
      <c r="S111" s="25"/>
      <c r="V111" s="27"/>
      <c r="W111" s="25"/>
    </row>
    <row r="112" spans="19:23">
      <c r="S112" s="25"/>
      <c r="U112" s="37"/>
      <c r="V112" s="27"/>
      <c r="W112" s="25"/>
    </row>
    <row r="113" spans="18:23">
      <c r="S113" s="25"/>
      <c r="V113" s="27"/>
      <c r="W113" s="25"/>
    </row>
    <row r="114" spans="18:23">
      <c r="S114" s="25"/>
      <c r="U114" s="37"/>
      <c r="V114" s="27"/>
      <c r="W114" s="25"/>
    </row>
    <row r="115" spans="18:23">
      <c r="R115" s="25"/>
      <c r="S115" s="25"/>
      <c r="V115" s="27"/>
      <c r="W115" s="25"/>
    </row>
    <row r="116" spans="18:23">
      <c r="R116" s="25"/>
      <c r="S116" s="25"/>
      <c r="U116" s="37"/>
      <c r="V116" s="27"/>
      <c r="W116" s="25"/>
    </row>
    <row r="117" spans="18:23">
      <c r="R117" s="25"/>
      <c r="S117" s="25"/>
      <c r="T117" s="25"/>
    </row>
    <row r="118" spans="18:23">
      <c r="R118" s="25"/>
      <c r="S118" s="25"/>
      <c r="T118" s="25"/>
    </row>
    <row r="119" spans="18:23">
      <c r="R119" s="25"/>
      <c r="S119" s="25"/>
      <c r="T119" s="25"/>
    </row>
    <row r="120" spans="18:23">
      <c r="R120" s="25"/>
      <c r="S120" s="25"/>
      <c r="T120" s="25"/>
    </row>
    <row r="121" spans="18:23">
      <c r="R121" s="25"/>
      <c r="S121" s="25"/>
      <c r="T121" s="25"/>
    </row>
    <row r="122" spans="18:23">
      <c r="R122" s="25"/>
      <c r="S122" s="25"/>
      <c r="T122" s="25"/>
    </row>
    <row r="123" spans="18:23">
      <c r="R123" s="25"/>
      <c r="S123" s="25"/>
      <c r="T123" s="25"/>
    </row>
    <row r="124" spans="18:23">
      <c r="R124" s="25"/>
      <c r="S124" s="25"/>
      <c r="T124" s="25"/>
    </row>
    <row r="125" spans="18:23">
      <c r="R125" s="25"/>
      <c r="S125" s="25"/>
      <c r="T125" s="25"/>
    </row>
    <row r="126" spans="18:23">
      <c r="R126" s="25"/>
      <c r="S126" s="25"/>
      <c r="T126" s="25"/>
    </row>
    <row r="127" spans="18:23">
      <c r="R127" s="25"/>
      <c r="S127" s="25"/>
      <c r="T127" s="25"/>
    </row>
    <row r="128" spans="18:23">
      <c r="R128" s="25"/>
      <c r="S128" s="25"/>
      <c r="T128" s="25"/>
    </row>
    <row r="129" spans="17:20">
      <c r="R129" s="25"/>
      <c r="S129" s="25"/>
      <c r="T129" s="25"/>
    </row>
    <row r="130" spans="17:20">
      <c r="R130" s="25"/>
      <c r="S130" s="25"/>
      <c r="T130" s="25"/>
    </row>
    <row r="131" spans="17:20">
      <c r="R131" s="25"/>
      <c r="S131" s="25"/>
      <c r="T131" s="25"/>
    </row>
    <row r="132" spans="17:20">
      <c r="R132" s="25"/>
      <c r="S132" s="25"/>
      <c r="T132" s="25"/>
    </row>
    <row r="133" spans="17:20">
      <c r="R133" s="25"/>
      <c r="S133" s="25"/>
      <c r="T133" s="25"/>
    </row>
    <row r="134" spans="17:20">
      <c r="R134" s="25"/>
      <c r="S134" s="25"/>
      <c r="T134" s="25"/>
    </row>
    <row r="135" spans="17:20">
      <c r="Q135" s="25"/>
      <c r="R135" s="25"/>
      <c r="S135" s="25"/>
      <c r="T135" s="25"/>
    </row>
    <row r="136" spans="17:20">
      <c r="Q136" s="25"/>
      <c r="R136" s="25"/>
      <c r="S136" s="25"/>
      <c r="T136" s="25"/>
    </row>
    <row r="137" spans="17:20">
      <c r="Q137" s="25"/>
      <c r="R137" s="25"/>
      <c r="S137" s="25"/>
      <c r="T137" s="25"/>
    </row>
    <row r="138" spans="17:20">
      <c r="Q138" s="25"/>
      <c r="R138" s="25"/>
      <c r="S138" s="25"/>
      <c r="T138" s="25"/>
    </row>
    <row r="139" spans="17:20">
      <c r="Q139" s="25"/>
      <c r="R139" s="25"/>
      <c r="S139" s="25"/>
      <c r="T139" s="25"/>
    </row>
    <row r="140" spans="17:20">
      <c r="Q140" s="25"/>
      <c r="R140" s="25"/>
      <c r="S140" s="25"/>
      <c r="T140" s="25"/>
    </row>
    <row r="141" spans="17:20">
      <c r="Q141" s="25"/>
      <c r="R141" s="25"/>
      <c r="S141" s="25"/>
      <c r="T141" s="25"/>
    </row>
  </sheetData>
  <mergeCells count="9">
    <mergeCell ref="B1:E1"/>
    <mergeCell ref="L1:O1"/>
    <mergeCell ref="F1:K1"/>
    <mergeCell ref="AI1:AN1"/>
    <mergeCell ref="AO1:AR1"/>
    <mergeCell ref="P1:T1"/>
    <mergeCell ref="W1:Y1"/>
    <mergeCell ref="Z1:AC1"/>
    <mergeCell ref="AD1:AF1"/>
  </mergeCells>
  <pageMargins left="0.7" right="0.7" top="0.75" bottom="0.75" header="0.3" footer="0.3"/>
  <pageSetup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S141"/>
  <sheetViews>
    <sheetView zoomScaleNormal="100" zoomScalePageLayoutView="70" workbookViewId="0">
      <pane xSplit="1" ySplit="2" topLeftCell="AD18" activePane="bottomRight" state="frozen"/>
      <selection activeCell="H33" sqref="H33"/>
      <selection pane="topRight" activeCell="H33" sqref="H33"/>
      <selection pane="bottomLeft" activeCell="H33" sqref="H33"/>
      <selection pane="bottomRight" activeCell="AS3" sqref="AS3:AS68"/>
    </sheetView>
  </sheetViews>
  <sheetFormatPr defaultColWidth="8.81640625" defaultRowHeight="14.5"/>
  <cols>
    <col min="6" max="6" width="9.453125" bestFit="1" customWidth="1"/>
    <col min="7" max="8" width="9.26953125" bestFit="1" customWidth="1"/>
    <col min="10" max="10" width="9.453125" bestFit="1" customWidth="1"/>
    <col min="11" max="11" width="9.453125" customWidth="1"/>
    <col min="20" max="20" width="14.1796875" customWidth="1"/>
    <col min="21" max="21" width="15.81640625" bestFit="1" customWidth="1"/>
    <col min="22" max="22" width="13.1796875" bestFit="1" customWidth="1"/>
    <col min="28" max="30" width="8.81640625" style="4"/>
    <col min="34" max="34" width="12.81640625" customWidth="1"/>
    <col min="38" max="40" width="10.54296875" bestFit="1" customWidth="1"/>
  </cols>
  <sheetData>
    <row r="1" spans="1:45">
      <c r="A1" s="58" t="s">
        <v>56</v>
      </c>
      <c r="B1" s="139" t="s">
        <v>45</v>
      </c>
      <c r="C1" s="139"/>
      <c r="D1" s="139"/>
      <c r="E1" s="139"/>
      <c r="F1" s="139" t="s">
        <v>63</v>
      </c>
      <c r="G1" s="139"/>
      <c r="H1" s="139"/>
      <c r="I1" s="139"/>
      <c r="J1" s="139"/>
      <c r="K1" s="139"/>
      <c r="L1" s="139" t="s">
        <v>64</v>
      </c>
      <c r="M1" s="139"/>
      <c r="N1" s="139"/>
      <c r="O1" s="139"/>
      <c r="P1" s="139" t="s">
        <v>18</v>
      </c>
      <c r="Q1" s="139"/>
      <c r="R1" s="139"/>
      <c r="S1" s="139"/>
      <c r="T1" s="139"/>
      <c r="U1" s="4"/>
      <c r="W1" s="139" t="s">
        <v>66</v>
      </c>
      <c r="X1" s="139"/>
      <c r="Y1" s="139"/>
      <c r="Z1" s="139" t="s">
        <v>67</v>
      </c>
      <c r="AA1" s="139"/>
      <c r="AB1" s="139"/>
      <c r="AC1" s="139"/>
      <c r="AD1" s="139" t="s">
        <v>11</v>
      </c>
      <c r="AE1" s="139"/>
      <c r="AF1" s="139"/>
      <c r="AH1" s="24" t="s">
        <v>117</v>
      </c>
      <c r="AI1" s="139" t="s">
        <v>110</v>
      </c>
      <c r="AJ1" s="139"/>
      <c r="AK1" s="139"/>
      <c r="AL1" s="139"/>
      <c r="AM1" s="139"/>
      <c r="AN1" s="139"/>
      <c r="AO1" s="139" t="s">
        <v>112</v>
      </c>
      <c r="AP1" s="139"/>
      <c r="AQ1" s="139"/>
      <c r="AR1" s="139"/>
      <c r="AS1" t="s">
        <v>69</v>
      </c>
    </row>
    <row r="2" spans="1:45">
      <c r="A2" s="4" t="s">
        <v>15</v>
      </c>
      <c r="B2" s="4" t="s">
        <v>0</v>
      </c>
      <c r="C2" s="4" t="s">
        <v>1</v>
      </c>
      <c r="D2" s="4" t="s">
        <v>2</v>
      </c>
      <c r="E2" s="5" t="s">
        <v>3</v>
      </c>
      <c r="F2" s="4" t="s">
        <v>4</v>
      </c>
      <c r="G2" s="4" t="s">
        <v>1</v>
      </c>
      <c r="H2" s="4" t="s">
        <v>2</v>
      </c>
      <c r="I2" s="4" t="s">
        <v>3</v>
      </c>
      <c r="J2" s="4" t="s">
        <v>5</v>
      </c>
      <c r="K2" s="5" t="s">
        <v>19</v>
      </c>
      <c r="L2" s="4" t="s">
        <v>0</v>
      </c>
      <c r="M2" s="4" t="s">
        <v>6</v>
      </c>
      <c r="N2" s="4" t="s">
        <v>2</v>
      </c>
      <c r="O2" s="4" t="s">
        <v>3</v>
      </c>
      <c r="P2" s="8" t="s">
        <v>0</v>
      </c>
      <c r="Q2" s="4" t="s">
        <v>6</v>
      </c>
      <c r="R2" s="4" t="s">
        <v>2</v>
      </c>
      <c r="S2" s="4" t="s">
        <v>3</v>
      </c>
      <c r="T2" s="4" t="s">
        <v>17</v>
      </c>
      <c r="U2" s="8" t="s">
        <v>10</v>
      </c>
      <c r="V2" s="4" t="s">
        <v>8</v>
      </c>
      <c r="W2" s="8" t="s">
        <v>0</v>
      </c>
      <c r="X2" s="4" t="s">
        <v>1</v>
      </c>
      <c r="Y2" s="4" t="s">
        <v>2</v>
      </c>
      <c r="Z2" s="8" t="s">
        <v>0</v>
      </c>
      <c r="AA2" s="4" t="s">
        <v>1</v>
      </c>
      <c r="AB2" s="4" t="s">
        <v>2</v>
      </c>
      <c r="AC2" s="4" t="s">
        <v>3</v>
      </c>
      <c r="AD2" s="8" t="s">
        <v>0</v>
      </c>
      <c r="AE2" s="4" t="s">
        <v>1</v>
      </c>
      <c r="AF2" s="4" t="s">
        <v>2</v>
      </c>
      <c r="AH2" s="96"/>
      <c r="AI2" s="50" t="s">
        <v>4</v>
      </c>
      <c r="AJ2" s="50" t="s">
        <v>1</v>
      </c>
      <c r="AK2" s="50" t="s">
        <v>2</v>
      </c>
      <c r="AL2" s="50" t="s">
        <v>3</v>
      </c>
      <c r="AM2" s="50" t="s">
        <v>5</v>
      </c>
      <c r="AN2" s="51" t="s">
        <v>19</v>
      </c>
      <c r="AO2" s="50" t="s">
        <v>0</v>
      </c>
      <c r="AP2" s="50" t="s">
        <v>6</v>
      </c>
      <c r="AQ2" s="50" t="s">
        <v>2</v>
      </c>
      <c r="AR2" s="51" t="s">
        <v>3</v>
      </c>
      <c r="AS2" s="140" t="s">
        <v>69</v>
      </c>
    </row>
    <row r="3" spans="1:45">
      <c r="A3" s="4">
        <v>1950</v>
      </c>
      <c r="B3" s="1"/>
      <c r="C3" s="1">
        <v>6.0121374121269442</v>
      </c>
      <c r="D3" s="1"/>
      <c r="E3" s="6"/>
      <c r="F3" s="1"/>
      <c r="G3" s="1"/>
      <c r="H3" s="1"/>
      <c r="I3" s="4"/>
      <c r="J3" s="4"/>
      <c r="K3" s="14"/>
      <c r="L3" s="4"/>
      <c r="M3" s="4"/>
      <c r="N3" s="4"/>
      <c r="O3" s="4"/>
      <c r="P3" s="8"/>
      <c r="Q3" s="4"/>
      <c r="R3" s="4"/>
      <c r="S3" s="4"/>
      <c r="T3" s="7"/>
      <c r="U3" s="3">
        <v>7566.0280000000002</v>
      </c>
      <c r="V3" s="3">
        <v>1915.0074517302869</v>
      </c>
      <c r="W3" s="12" t="str">
        <f t="shared" ref="W3:W34" si="0">IFERROR(F3/$I3,"")</f>
        <v/>
      </c>
      <c r="X3" s="1" t="str">
        <f t="shared" ref="X3:X34" si="1">IFERROR(G3/$I3,"")</f>
        <v/>
      </c>
      <c r="Y3" s="1" t="str">
        <f t="shared" ref="Y3:Y34" si="2">IFERROR(H3/$I3,"")</f>
        <v/>
      </c>
      <c r="Z3" s="17" t="str">
        <f t="shared" ref="Z3:Z34" si="3">IFERROR(F3/$J3,"")</f>
        <v/>
      </c>
      <c r="AA3" s="18" t="str">
        <f t="shared" ref="AA3:AA34" si="4">IFERROR(G3/$J3,"")</f>
        <v/>
      </c>
      <c r="AB3" s="18" t="str">
        <f t="shared" ref="AB3:AB34" si="5">IFERROR(H3/$J3,"")</f>
        <v/>
      </c>
      <c r="AC3" s="19" t="str">
        <f t="shared" ref="AC3:AC34" si="6">IFERROR(I3/$J3,"")</f>
        <v/>
      </c>
      <c r="AD3" s="12" t="str">
        <f t="shared" ref="AD3:AD34" si="7">IFERROR(B3/$E3,"")</f>
        <v/>
      </c>
      <c r="AE3" s="1" t="str">
        <f t="shared" ref="AE3:AE34" si="8">IFERROR(C3/$E3,"")</f>
        <v/>
      </c>
      <c r="AF3" s="1" t="str">
        <f t="shared" ref="AF3:AF34" si="9">IFERROR(D3/$E3,"")</f>
        <v/>
      </c>
      <c r="AH3" s="107"/>
      <c r="AI3" s="3" t="str">
        <f t="shared" ref="AI3:AR12" si="10">IFERROR(F3/$AH3," ")</f>
        <v xml:space="preserve"> </v>
      </c>
      <c r="AJ3" s="3" t="str">
        <f t="shared" si="10"/>
        <v xml:space="preserve"> </v>
      </c>
      <c r="AK3" s="3" t="str">
        <f t="shared" si="10"/>
        <v xml:space="preserve"> </v>
      </c>
      <c r="AL3" s="3" t="str">
        <f t="shared" si="10"/>
        <v xml:space="preserve"> </v>
      </c>
      <c r="AM3" s="3" t="str">
        <f t="shared" si="10"/>
        <v xml:space="preserve"> </v>
      </c>
      <c r="AN3" s="108" t="str">
        <f t="shared" si="10"/>
        <v xml:space="preserve"> </v>
      </c>
      <c r="AO3" s="1" t="str">
        <f t="shared" si="10"/>
        <v xml:space="preserve"> </v>
      </c>
      <c r="AP3" s="1" t="str">
        <f t="shared" si="10"/>
        <v xml:space="preserve"> </v>
      </c>
      <c r="AQ3" s="1" t="str">
        <f t="shared" si="10"/>
        <v xml:space="preserve"> </v>
      </c>
      <c r="AR3" s="6" t="str">
        <f t="shared" si="10"/>
        <v xml:space="preserve"> </v>
      </c>
      <c r="AS3" t="s">
        <v>56</v>
      </c>
    </row>
    <row r="4" spans="1:45">
      <c r="A4" s="4">
        <v>1951</v>
      </c>
      <c r="B4" s="1"/>
      <c r="C4" s="1">
        <v>5.7156293901366935</v>
      </c>
      <c r="D4" s="1"/>
      <c r="E4" s="6"/>
      <c r="F4" s="1"/>
      <c r="G4" s="1"/>
      <c r="H4" s="1"/>
      <c r="I4" s="4"/>
      <c r="J4" s="4"/>
      <c r="K4" s="14"/>
      <c r="L4" s="4"/>
      <c r="M4" s="4"/>
      <c r="N4" s="4"/>
      <c r="O4" s="4"/>
      <c r="P4" s="8"/>
      <c r="Q4" s="4"/>
      <c r="R4" s="4"/>
      <c r="S4" s="4"/>
      <c r="T4" s="7"/>
      <c r="U4" s="3">
        <v>7646.402</v>
      </c>
      <c r="V4" s="3">
        <v>2061.7540118868978</v>
      </c>
      <c r="W4" s="12" t="str">
        <f t="shared" si="0"/>
        <v/>
      </c>
      <c r="X4" s="1" t="str">
        <f t="shared" si="1"/>
        <v/>
      </c>
      <c r="Y4" s="1" t="str">
        <f t="shared" si="2"/>
        <v/>
      </c>
      <c r="Z4" s="17" t="str">
        <f t="shared" si="3"/>
        <v/>
      </c>
      <c r="AA4" s="18" t="str">
        <f t="shared" si="4"/>
        <v/>
      </c>
      <c r="AB4" s="18" t="str">
        <f t="shared" si="5"/>
        <v/>
      </c>
      <c r="AC4" s="19" t="str">
        <f t="shared" si="6"/>
        <v/>
      </c>
      <c r="AD4" s="12" t="str">
        <f t="shared" si="7"/>
        <v/>
      </c>
      <c r="AE4" s="1" t="str">
        <f t="shared" si="8"/>
        <v/>
      </c>
      <c r="AF4" s="1" t="str">
        <f t="shared" si="9"/>
        <v/>
      </c>
      <c r="AH4" s="107"/>
      <c r="AI4" s="3" t="str">
        <f t="shared" si="10"/>
        <v xml:space="preserve"> </v>
      </c>
      <c r="AJ4" s="3" t="str">
        <f t="shared" si="10"/>
        <v xml:space="preserve"> </v>
      </c>
      <c r="AK4" s="3" t="str">
        <f t="shared" si="10"/>
        <v xml:space="preserve"> </v>
      </c>
      <c r="AL4" s="3" t="str">
        <f t="shared" si="10"/>
        <v xml:space="preserve"> </v>
      </c>
      <c r="AM4" s="3" t="str">
        <f t="shared" si="10"/>
        <v xml:space="preserve"> </v>
      </c>
      <c r="AN4" s="14" t="str">
        <f t="shared" si="10"/>
        <v xml:space="preserve"> </v>
      </c>
      <c r="AO4" s="1" t="str">
        <f t="shared" si="10"/>
        <v xml:space="preserve"> </v>
      </c>
      <c r="AP4" s="1" t="str">
        <f t="shared" si="10"/>
        <v xml:space="preserve"> </v>
      </c>
      <c r="AQ4" s="1" t="str">
        <f t="shared" si="10"/>
        <v xml:space="preserve"> </v>
      </c>
      <c r="AR4" s="6" t="str">
        <f t="shared" si="10"/>
        <v xml:space="preserve"> </v>
      </c>
      <c r="AS4" t="s">
        <v>56</v>
      </c>
    </row>
    <row r="5" spans="1:45">
      <c r="A5" s="4">
        <v>1952</v>
      </c>
      <c r="B5" s="1"/>
      <c r="C5" s="1">
        <v>5.3235056412245827</v>
      </c>
      <c r="D5" s="1"/>
      <c r="E5" s="6"/>
      <c r="F5" s="1"/>
      <c r="G5" s="1"/>
      <c r="H5" s="1"/>
      <c r="I5" s="4"/>
      <c r="J5" s="4"/>
      <c r="K5" s="14"/>
      <c r="L5" s="4"/>
      <c r="M5" s="4"/>
      <c r="N5" s="4"/>
      <c r="O5" s="4"/>
      <c r="P5" s="8"/>
      <c r="Q5" s="4"/>
      <c r="R5" s="4"/>
      <c r="S5" s="4"/>
      <c r="T5" s="7"/>
      <c r="U5" s="3">
        <v>7733.25</v>
      </c>
      <c r="V5" s="3">
        <v>2053.2117802993566</v>
      </c>
      <c r="W5" s="12" t="str">
        <f t="shared" si="0"/>
        <v/>
      </c>
      <c r="X5" s="1" t="str">
        <f t="shared" si="1"/>
        <v/>
      </c>
      <c r="Y5" s="1" t="str">
        <f t="shared" si="2"/>
        <v/>
      </c>
      <c r="Z5" s="17" t="str">
        <f t="shared" si="3"/>
        <v/>
      </c>
      <c r="AA5" s="18" t="str">
        <f t="shared" si="4"/>
        <v/>
      </c>
      <c r="AB5" s="18" t="str">
        <f t="shared" si="5"/>
        <v/>
      </c>
      <c r="AC5" s="19" t="str">
        <f t="shared" si="6"/>
        <v/>
      </c>
      <c r="AD5" s="12" t="str">
        <f t="shared" si="7"/>
        <v/>
      </c>
      <c r="AE5" s="1" t="str">
        <f t="shared" si="8"/>
        <v/>
      </c>
      <c r="AF5" s="1" t="str">
        <f t="shared" si="9"/>
        <v/>
      </c>
      <c r="AH5" s="107"/>
      <c r="AI5" s="3" t="str">
        <f t="shared" si="10"/>
        <v xml:space="preserve"> </v>
      </c>
      <c r="AJ5" s="3" t="str">
        <f t="shared" si="10"/>
        <v xml:space="preserve"> </v>
      </c>
      <c r="AK5" s="3" t="str">
        <f t="shared" si="10"/>
        <v xml:space="preserve"> </v>
      </c>
      <c r="AL5" s="3" t="str">
        <f t="shared" si="10"/>
        <v xml:space="preserve"> </v>
      </c>
      <c r="AM5" s="3" t="str">
        <f t="shared" si="10"/>
        <v xml:space="preserve"> </v>
      </c>
      <c r="AN5" s="14" t="str">
        <f t="shared" si="10"/>
        <v xml:space="preserve"> </v>
      </c>
      <c r="AO5" s="1" t="str">
        <f t="shared" si="10"/>
        <v xml:space="preserve"> </v>
      </c>
      <c r="AP5" s="1" t="str">
        <f t="shared" si="10"/>
        <v xml:space="preserve"> </v>
      </c>
      <c r="AQ5" s="1" t="str">
        <f t="shared" si="10"/>
        <v xml:space="preserve"> </v>
      </c>
      <c r="AR5" s="6" t="str">
        <f t="shared" si="10"/>
        <v xml:space="preserve"> </v>
      </c>
      <c r="AS5" t="s">
        <v>56</v>
      </c>
    </row>
    <row r="6" spans="1:45">
      <c r="A6" s="4">
        <v>1953</v>
      </c>
      <c r="B6" s="1"/>
      <c r="C6" s="1">
        <v>5.118013789009856</v>
      </c>
      <c r="D6" s="1"/>
      <c r="E6" s="6"/>
      <c r="F6" s="1"/>
      <c r="G6" s="1"/>
      <c r="H6" s="1"/>
      <c r="I6" s="4"/>
      <c r="J6" s="4"/>
      <c r="K6" s="14"/>
      <c r="L6" s="4"/>
      <c r="M6" s="4"/>
      <c r="N6" s="4"/>
      <c r="O6" s="4"/>
      <c r="P6" s="8"/>
      <c r="Q6" s="4"/>
      <c r="R6" s="4"/>
      <c r="S6" s="4"/>
      <c r="T6" s="7"/>
      <c r="U6" s="3">
        <v>7817.0950000000003</v>
      </c>
      <c r="V6" s="3">
        <v>2309.4256881872357</v>
      </c>
      <c r="W6" s="12" t="str">
        <f t="shared" si="0"/>
        <v/>
      </c>
      <c r="X6" s="1" t="str">
        <f t="shared" si="1"/>
        <v/>
      </c>
      <c r="Y6" s="1" t="str">
        <f t="shared" si="2"/>
        <v/>
      </c>
      <c r="Z6" s="17" t="str">
        <f t="shared" si="3"/>
        <v/>
      </c>
      <c r="AA6" s="18" t="str">
        <f t="shared" si="4"/>
        <v/>
      </c>
      <c r="AB6" s="18" t="str">
        <f t="shared" si="5"/>
        <v/>
      </c>
      <c r="AC6" s="19" t="str">
        <f t="shared" si="6"/>
        <v/>
      </c>
      <c r="AD6" s="12" t="str">
        <f t="shared" si="7"/>
        <v/>
      </c>
      <c r="AE6" s="1" t="str">
        <f t="shared" si="8"/>
        <v/>
      </c>
      <c r="AF6" s="1" t="str">
        <f t="shared" si="9"/>
        <v/>
      </c>
      <c r="AH6" s="107"/>
      <c r="AI6" s="3" t="str">
        <f t="shared" si="10"/>
        <v xml:space="preserve"> </v>
      </c>
      <c r="AJ6" s="3" t="str">
        <f t="shared" si="10"/>
        <v xml:space="preserve"> </v>
      </c>
      <c r="AK6" s="3" t="str">
        <f t="shared" si="10"/>
        <v xml:space="preserve"> </v>
      </c>
      <c r="AL6" s="3" t="str">
        <f t="shared" si="10"/>
        <v xml:space="preserve"> </v>
      </c>
      <c r="AM6" s="3" t="str">
        <f t="shared" si="10"/>
        <v xml:space="preserve"> </v>
      </c>
      <c r="AN6" s="14" t="str">
        <f t="shared" si="10"/>
        <v xml:space="preserve"> </v>
      </c>
      <c r="AO6" s="1" t="str">
        <f t="shared" si="10"/>
        <v xml:space="preserve"> </v>
      </c>
      <c r="AP6" s="1" t="str">
        <f t="shared" si="10"/>
        <v xml:space="preserve"> </v>
      </c>
      <c r="AQ6" s="1" t="str">
        <f t="shared" si="10"/>
        <v xml:space="preserve"> </v>
      </c>
      <c r="AR6" s="6" t="str">
        <f t="shared" si="10"/>
        <v xml:space="preserve"> </v>
      </c>
      <c r="AS6" t="s">
        <v>56</v>
      </c>
    </row>
    <row r="7" spans="1:45">
      <c r="A7" s="4">
        <v>1954</v>
      </c>
      <c r="B7" s="1"/>
      <c r="C7" s="1">
        <v>5.3948786659051873</v>
      </c>
      <c r="D7" s="1"/>
      <c r="E7" s="6"/>
      <c r="F7" s="1"/>
      <c r="G7" s="1"/>
      <c r="H7" s="1"/>
      <c r="I7" s="4"/>
      <c r="J7" s="4"/>
      <c r="K7" s="14"/>
      <c r="L7" s="4"/>
      <c r="M7" s="4"/>
      <c r="N7" s="4"/>
      <c r="O7" s="4"/>
      <c r="P7" s="8"/>
      <c r="Q7" s="4"/>
      <c r="R7" s="4"/>
      <c r="S7" s="4"/>
      <c r="T7" s="7"/>
      <c r="U7" s="3">
        <v>7893.4120000000003</v>
      </c>
      <c r="V7" s="3">
        <v>2358.295753471376</v>
      </c>
      <c r="W7" s="12" t="str">
        <f t="shared" si="0"/>
        <v/>
      </c>
      <c r="X7" s="1" t="str">
        <f t="shared" si="1"/>
        <v/>
      </c>
      <c r="Y7" s="1" t="str">
        <f t="shared" si="2"/>
        <v/>
      </c>
      <c r="Z7" s="17" t="str">
        <f t="shared" si="3"/>
        <v/>
      </c>
      <c r="AA7" s="18" t="str">
        <f t="shared" si="4"/>
        <v/>
      </c>
      <c r="AB7" s="18" t="str">
        <f t="shared" si="5"/>
        <v/>
      </c>
      <c r="AC7" s="19" t="str">
        <f t="shared" si="6"/>
        <v/>
      </c>
      <c r="AD7" s="12" t="str">
        <f t="shared" si="7"/>
        <v/>
      </c>
      <c r="AE7" s="1" t="str">
        <f t="shared" si="8"/>
        <v/>
      </c>
      <c r="AF7" s="1" t="str">
        <f t="shared" si="9"/>
        <v/>
      </c>
      <c r="AH7" s="107"/>
      <c r="AI7" s="3" t="str">
        <f t="shared" si="10"/>
        <v xml:space="preserve"> </v>
      </c>
      <c r="AJ7" s="3" t="str">
        <f t="shared" si="10"/>
        <v xml:space="preserve"> </v>
      </c>
      <c r="AK7" s="3" t="str">
        <f t="shared" si="10"/>
        <v xml:space="preserve"> </v>
      </c>
      <c r="AL7" s="3" t="str">
        <f t="shared" si="10"/>
        <v xml:space="preserve"> </v>
      </c>
      <c r="AM7" s="3" t="str">
        <f t="shared" si="10"/>
        <v xml:space="preserve"> </v>
      </c>
      <c r="AN7" s="14" t="str">
        <f t="shared" si="10"/>
        <v xml:space="preserve"> </v>
      </c>
      <c r="AO7" s="1" t="str">
        <f t="shared" si="10"/>
        <v xml:space="preserve"> </v>
      </c>
      <c r="AP7" s="1" t="str">
        <f t="shared" si="10"/>
        <v xml:space="preserve"> </v>
      </c>
      <c r="AQ7" s="1" t="str">
        <f t="shared" si="10"/>
        <v xml:space="preserve"> </v>
      </c>
      <c r="AR7" s="6" t="str">
        <f t="shared" si="10"/>
        <v xml:space="preserve"> </v>
      </c>
      <c r="AS7" t="s">
        <v>56</v>
      </c>
    </row>
    <row r="8" spans="1:45">
      <c r="A8" s="4">
        <v>1955</v>
      </c>
      <c r="B8" s="1"/>
      <c r="C8" s="1">
        <v>5.4318992640547323</v>
      </c>
      <c r="D8" s="1"/>
      <c r="E8" s="6"/>
      <c r="F8" s="1"/>
      <c r="G8" s="1"/>
      <c r="H8" s="1"/>
      <c r="I8" s="1"/>
      <c r="J8" s="1"/>
      <c r="K8" s="14"/>
      <c r="L8" s="1"/>
      <c r="M8" s="1"/>
      <c r="N8" s="1"/>
      <c r="O8" s="1"/>
      <c r="P8" s="89"/>
      <c r="Q8" s="2"/>
      <c r="R8" s="2"/>
      <c r="S8" s="2"/>
      <c r="T8" s="7"/>
      <c r="U8" s="3">
        <v>7965.5379999999996</v>
      </c>
      <c r="V8" s="3">
        <v>2513.5778650481611</v>
      </c>
      <c r="W8" s="12" t="str">
        <f t="shared" si="0"/>
        <v/>
      </c>
      <c r="X8" s="1" t="str">
        <f t="shared" si="1"/>
        <v/>
      </c>
      <c r="Y8" s="1" t="str">
        <f t="shared" si="2"/>
        <v/>
      </c>
      <c r="Z8" s="17" t="str">
        <f t="shared" si="3"/>
        <v/>
      </c>
      <c r="AA8" s="18" t="str">
        <f t="shared" si="4"/>
        <v/>
      </c>
      <c r="AB8" s="18" t="str">
        <f t="shared" si="5"/>
        <v/>
      </c>
      <c r="AC8" s="19" t="str">
        <f t="shared" si="6"/>
        <v/>
      </c>
      <c r="AD8" s="12" t="str">
        <f t="shared" si="7"/>
        <v/>
      </c>
      <c r="AE8" s="1" t="str">
        <f t="shared" si="8"/>
        <v/>
      </c>
      <c r="AF8" s="1" t="str">
        <f t="shared" si="9"/>
        <v/>
      </c>
      <c r="AH8" s="107"/>
      <c r="AI8" s="3" t="str">
        <f>IFERROR(F8/$AH8," ")</f>
        <v xml:space="preserve"> </v>
      </c>
      <c r="AJ8" s="3" t="str">
        <f t="shared" si="10"/>
        <v xml:space="preserve"> </v>
      </c>
      <c r="AK8" s="3" t="str">
        <f t="shared" si="10"/>
        <v xml:space="preserve"> </v>
      </c>
      <c r="AL8" s="3" t="str">
        <f t="shared" si="10"/>
        <v xml:space="preserve"> </v>
      </c>
      <c r="AM8" s="3" t="str">
        <f t="shared" si="10"/>
        <v xml:space="preserve"> </v>
      </c>
      <c r="AN8" s="14" t="str">
        <f t="shared" si="10"/>
        <v xml:space="preserve"> </v>
      </c>
      <c r="AO8" s="1" t="str">
        <f>IFERROR(L8/$AH8," ")</f>
        <v xml:space="preserve"> </v>
      </c>
      <c r="AP8" s="1" t="str">
        <f t="shared" si="10"/>
        <v xml:space="preserve"> </v>
      </c>
      <c r="AQ8" s="1" t="str">
        <f t="shared" si="10"/>
        <v xml:space="preserve"> </v>
      </c>
      <c r="AR8" s="6" t="str">
        <f t="shared" si="10"/>
        <v xml:space="preserve"> </v>
      </c>
      <c r="AS8" t="s">
        <v>56</v>
      </c>
    </row>
    <row r="9" spans="1:45">
      <c r="A9" s="4">
        <v>1956</v>
      </c>
      <c r="B9" s="1"/>
      <c r="C9" s="1">
        <v>5.4842396594302603</v>
      </c>
      <c r="D9" s="1"/>
      <c r="E9" s="6"/>
      <c r="F9" s="1"/>
      <c r="G9" s="1"/>
      <c r="H9" s="1"/>
      <c r="I9" s="1"/>
      <c r="J9" s="4"/>
      <c r="K9" s="14"/>
      <c r="L9" s="1"/>
      <c r="M9" s="1"/>
      <c r="N9" s="1"/>
      <c r="O9" s="1"/>
      <c r="P9" s="89"/>
      <c r="Q9" s="2"/>
      <c r="R9" s="2"/>
      <c r="S9" s="2"/>
      <c r="T9" s="7"/>
      <c r="U9" s="3">
        <v>8031.0129999999999</v>
      </c>
      <c r="V9" s="3">
        <v>2705.8852974089318</v>
      </c>
      <c r="W9" s="12" t="str">
        <f t="shared" si="0"/>
        <v/>
      </c>
      <c r="X9" s="1" t="str">
        <f t="shared" si="1"/>
        <v/>
      </c>
      <c r="Y9" s="1" t="str">
        <f t="shared" si="2"/>
        <v/>
      </c>
      <c r="Z9" s="17" t="str">
        <f t="shared" si="3"/>
        <v/>
      </c>
      <c r="AA9" s="18" t="str">
        <f t="shared" si="4"/>
        <v/>
      </c>
      <c r="AB9" s="18" t="str">
        <f t="shared" si="5"/>
        <v/>
      </c>
      <c r="AC9" s="19" t="str">
        <f t="shared" si="6"/>
        <v/>
      </c>
      <c r="AD9" s="12" t="str">
        <f t="shared" si="7"/>
        <v/>
      </c>
      <c r="AE9" s="1" t="str">
        <f t="shared" si="8"/>
        <v/>
      </c>
      <c r="AF9" s="1" t="str">
        <f t="shared" si="9"/>
        <v/>
      </c>
      <c r="AH9" s="107"/>
      <c r="AI9" s="3" t="str">
        <f t="shared" ref="AI9:AM43" si="11">IFERROR(F9/$AH9," ")</f>
        <v xml:space="preserve"> </v>
      </c>
      <c r="AJ9" s="3" t="str">
        <f t="shared" si="10"/>
        <v xml:space="preserve"> </v>
      </c>
      <c r="AK9" s="3" t="str">
        <f t="shared" si="10"/>
        <v xml:space="preserve"> </v>
      </c>
      <c r="AL9" s="3" t="str">
        <f t="shared" si="10"/>
        <v xml:space="preserve"> </v>
      </c>
      <c r="AM9" s="3" t="str">
        <f t="shared" si="10"/>
        <v xml:space="preserve"> </v>
      </c>
      <c r="AN9" s="14" t="str">
        <f t="shared" si="10"/>
        <v xml:space="preserve"> </v>
      </c>
      <c r="AO9" s="1" t="str">
        <f t="shared" si="10"/>
        <v xml:space="preserve"> </v>
      </c>
      <c r="AP9" s="1" t="str">
        <f t="shared" si="10"/>
        <v xml:space="preserve"> </v>
      </c>
      <c r="AQ9" s="1" t="str">
        <f t="shared" si="10"/>
        <v xml:space="preserve"> </v>
      </c>
      <c r="AR9" s="6" t="str">
        <f t="shared" si="10"/>
        <v xml:space="preserve"> </v>
      </c>
      <c r="AS9" t="s">
        <v>56</v>
      </c>
    </row>
    <row r="10" spans="1:45">
      <c r="A10" s="4">
        <v>1957</v>
      </c>
      <c r="B10" s="1"/>
      <c r="C10" s="1">
        <v>5.3308841239205762</v>
      </c>
      <c r="D10" s="1"/>
      <c r="E10" s="6"/>
      <c r="F10" s="1"/>
      <c r="G10" s="1"/>
      <c r="H10" s="1"/>
      <c r="I10" s="1"/>
      <c r="J10" s="4"/>
      <c r="K10" s="14"/>
      <c r="L10" s="1"/>
      <c r="M10" s="1"/>
      <c r="N10" s="1"/>
      <c r="O10" s="1"/>
      <c r="P10" s="89"/>
      <c r="Q10" s="2"/>
      <c r="R10" s="2"/>
      <c r="S10" s="2"/>
      <c r="T10" s="7"/>
      <c r="U10" s="3">
        <v>8096.2179999999998</v>
      </c>
      <c r="V10" s="3">
        <v>2858.9892218811301</v>
      </c>
      <c r="W10" s="12" t="str">
        <f t="shared" si="0"/>
        <v/>
      </c>
      <c r="X10" s="1" t="str">
        <f t="shared" si="1"/>
        <v/>
      </c>
      <c r="Y10" s="1" t="str">
        <f t="shared" si="2"/>
        <v/>
      </c>
      <c r="Z10" s="17" t="str">
        <f t="shared" si="3"/>
        <v/>
      </c>
      <c r="AA10" s="18" t="str">
        <f t="shared" si="4"/>
        <v/>
      </c>
      <c r="AB10" s="18" t="str">
        <f t="shared" si="5"/>
        <v/>
      </c>
      <c r="AC10" s="19" t="str">
        <f t="shared" si="6"/>
        <v/>
      </c>
      <c r="AD10" s="12" t="str">
        <f t="shared" si="7"/>
        <v/>
      </c>
      <c r="AE10" s="1" t="str">
        <f t="shared" si="8"/>
        <v/>
      </c>
      <c r="AF10" s="1" t="str">
        <f t="shared" si="9"/>
        <v/>
      </c>
      <c r="AH10" s="107"/>
      <c r="AI10" s="3" t="str">
        <f t="shared" si="11"/>
        <v xml:space="preserve"> </v>
      </c>
      <c r="AJ10" s="3" t="str">
        <f t="shared" si="10"/>
        <v xml:space="preserve"> </v>
      </c>
      <c r="AK10" s="3" t="str">
        <f t="shared" si="10"/>
        <v xml:space="preserve"> </v>
      </c>
      <c r="AL10" s="3" t="str">
        <f t="shared" si="10"/>
        <v xml:space="preserve"> </v>
      </c>
      <c r="AM10" s="3" t="str">
        <f t="shared" si="10"/>
        <v xml:space="preserve"> </v>
      </c>
      <c r="AN10" s="14" t="str">
        <f t="shared" si="10"/>
        <v xml:space="preserve"> </v>
      </c>
      <c r="AO10" s="1" t="str">
        <f t="shared" si="10"/>
        <v xml:space="preserve"> </v>
      </c>
      <c r="AP10" s="1" t="str">
        <f t="shared" si="10"/>
        <v xml:space="preserve"> </v>
      </c>
      <c r="AQ10" s="1" t="str">
        <f t="shared" si="10"/>
        <v xml:space="preserve"> </v>
      </c>
      <c r="AR10" s="6" t="str">
        <f t="shared" si="10"/>
        <v xml:space="preserve"> </v>
      </c>
      <c r="AS10" t="s">
        <v>56</v>
      </c>
    </row>
    <row r="11" spans="1:45">
      <c r="A11" s="4">
        <v>1958</v>
      </c>
      <c r="B11" s="1"/>
      <c r="C11" s="1">
        <v>2.8517841820433762</v>
      </c>
      <c r="D11" s="1"/>
      <c r="E11" s="6"/>
      <c r="F11" s="1"/>
      <c r="G11" s="1"/>
      <c r="H11" s="1"/>
      <c r="I11" s="1"/>
      <c r="J11" s="4"/>
      <c r="K11" s="14"/>
      <c r="L11" s="1"/>
      <c r="M11" s="1"/>
      <c r="N11" s="1"/>
      <c r="O11" s="1"/>
      <c r="P11" s="89"/>
      <c r="Q11" s="2"/>
      <c r="R11" s="2"/>
      <c r="S11" s="2"/>
      <c r="T11" s="7"/>
      <c r="U11" s="3">
        <v>8173.1289999999999</v>
      </c>
      <c r="V11" s="3">
        <v>2963.1246490787066</v>
      </c>
      <c r="W11" s="12" t="str">
        <f t="shared" si="0"/>
        <v/>
      </c>
      <c r="X11" s="1" t="str">
        <f t="shared" si="1"/>
        <v/>
      </c>
      <c r="Y11" s="1" t="str">
        <f t="shared" si="2"/>
        <v/>
      </c>
      <c r="Z11" s="17" t="str">
        <f t="shared" si="3"/>
        <v/>
      </c>
      <c r="AA11" s="18" t="str">
        <f t="shared" si="4"/>
        <v/>
      </c>
      <c r="AB11" s="18" t="str">
        <f t="shared" si="5"/>
        <v/>
      </c>
      <c r="AC11" s="19" t="str">
        <f t="shared" si="6"/>
        <v/>
      </c>
      <c r="AD11" s="12" t="str">
        <f t="shared" si="7"/>
        <v/>
      </c>
      <c r="AE11" s="1" t="str">
        <f t="shared" si="8"/>
        <v/>
      </c>
      <c r="AF11" s="1" t="str">
        <f t="shared" si="9"/>
        <v/>
      </c>
      <c r="AH11" s="107"/>
      <c r="AI11" s="3" t="str">
        <f t="shared" si="11"/>
        <v xml:space="preserve"> </v>
      </c>
      <c r="AJ11" s="3" t="str">
        <f t="shared" si="10"/>
        <v xml:space="preserve"> </v>
      </c>
      <c r="AK11" s="3" t="str">
        <f t="shared" si="10"/>
        <v xml:space="preserve"> </v>
      </c>
      <c r="AL11" s="3" t="str">
        <f t="shared" si="10"/>
        <v xml:space="preserve"> </v>
      </c>
      <c r="AM11" s="3" t="str">
        <f t="shared" si="10"/>
        <v xml:space="preserve"> </v>
      </c>
      <c r="AN11" s="14" t="str">
        <f t="shared" si="10"/>
        <v xml:space="preserve"> </v>
      </c>
      <c r="AO11" s="1" t="str">
        <f t="shared" si="10"/>
        <v xml:space="preserve"> </v>
      </c>
      <c r="AP11" s="1" t="str">
        <f t="shared" si="10"/>
        <v xml:space="preserve"> </v>
      </c>
      <c r="AQ11" s="1" t="str">
        <f t="shared" si="10"/>
        <v xml:space="preserve"> </v>
      </c>
      <c r="AR11" s="6" t="str">
        <f t="shared" si="10"/>
        <v xml:space="preserve"> </v>
      </c>
      <c r="AS11" t="s">
        <v>56</v>
      </c>
    </row>
    <row r="12" spans="1:45">
      <c r="A12" s="4">
        <v>1959</v>
      </c>
      <c r="B12" s="1"/>
      <c r="C12" s="1">
        <v>4.9323324003573674</v>
      </c>
      <c r="D12" s="1"/>
      <c r="E12" s="6"/>
      <c r="F12" s="1"/>
      <c r="G12" s="1"/>
      <c r="H12" s="1"/>
      <c r="I12" s="1"/>
      <c r="J12" s="3"/>
      <c r="K12" s="14"/>
      <c r="L12" s="1"/>
      <c r="M12" s="1"/>
      <c r="N12" s="1"/>
      <c r="O12" s="1"/>
      <c r="P12" s="89"/>
      <c r="Q12" s="2"/>
      <c r="R12" s="2"/>
      <c r="S12" s="2"/>
      <c r="T12" s="7"/>
      <c r="U12" s="3">
        <v>8258.1620000000003</v>
      </c>
      <c r="V12" s="3">
        <v>3040.2648918730342</v>
      </c>
      <c r="W12" s="70" t="str">
        <f t="shared" si="0"/>
        <v/>
      </c>
      <c r="X12" s="71" t="str">
        <f t="shared" si="1"/>
        <v/>
      </c>
      <c r="Y12" s="71" t="str">
        <f t="shared" si="2"/>
        <v/>
      </c>
      <c r="Z12" s="70" t="str">
        <f t="shared" si="3"/>
        <v/>
      </c>
      <c r="AA12" s="71" t="str">
        <f t="shared" si="4"/>
        <v/>
      </c>
      <c r="AB12" s="71" t="str">
        <f t="shared" si="5"/>
        <v/>
      </c>
      <c r="AC12" s="72" t="str">
        <f t="shared" si="6"/>
        <v/>
      </c>
      <c r="AD12" s="70" t="str">
        <f t="shared" si="7"/>
        <v/>
      </c>
      <c r="AE12" s="71" t="str">
        <f t="shared" si="8"/>
        <v/>
      </c>
      <c r="AF12" s="71" t="str">
        <f t="shared" si="9"/>
        <v/>
      </c>
      <c r="AH12" s="107"/>
      <c r="AI12" s="3" t="str">
        <f t="shared" si="11"/>
        <v xml:space="preserve"> </v>
      </c>
      <c r="AJ12" s="3" t="str">
        <f t="shared" si="10"/>
        <v xml:space="preserve"> </v>
      </c>
      <c r="AK12" s="3" t="str">
        <f t="shared" si="10"/>
        <v xml:space="preserve"> </v>
      </c>
      <c r="AL12" s="3" t="str">
        <f t="shared" si="10"/>
        <v xml:space="preserve"> </v>
      </c>
      <c r="AM12" s="3" t="str">
        <f t="shared" si="10"/>
        <v xml:space="preserve"> </v>
      </c>
      <c r="AN12" s="14" t="str">
        <f t="shared" si="10"/>
        <v xml:space="preserve"> </v>
      </c>
      <c r="AO12" s="1" t="str">
        <f t="shared" si="10"/>
        <v xml:space="preserve"> </v>
      </c>
      <c r="AP12" s="1" t="str">
        <f t="shared" si="10"/>
        <v xml:space="preserve"> </v>
      </c>
      <c r="AQ12" s="1" t="str">
        <f t="shared" si="10"/>
        <v xml:space="preserve"> </v>
      </c>
      <c r="AR12" s="6" t="str">
        <f t="shared" si="10"/>
        <v xml:space="preserve"> </v>
      </c>
      <c r="AS12" t="s">
        <v>56</v>
      </c>
    </row>
    <row r="13" spans="1:45">
      <c r="A13" s="4">
        <v>1960</v>
      </c>
      <c r="B13" s="1"/>
      <c r="C13" s="1">
        <v>4.2894515158083459</v>
      </c>
      <c r="D13" s="1"/>
      <c r="E13" s="6"/>
      <c r="F13" s="1"/>
      <c r="G13" s="1"/>
      <c r="H13" s="1"/>
      <c r="I13" s="1"/>
      <c r="J13" s="3"/>
      <c r="K13" s="14"/>
      <c r="L13" s="1"/>
      <c r="M13" s="1"/>
      <c r="N13" s="1"/>
      <c r="O13" s="1"/>
      <c r="P13" s="89"/>
      <c r="Q13" s="2"/>
      <c r="R13" s="2"/>
      <c r="S13" s="2"/>
      <c r="T13" s="7">
        <v>1.0924112042156393</v>
      </c>
      <c r="U13" s="3">
        <v>8327.4050000000007</v>
      </c>
      <c r="V13" s="3">
        <v>3145.6378067357114</v>
      </c>
      <c r="W13" s="70" t="str">
        <f t="shared" si="0"/>
        <v/>
      </c>
      <c r="X13" s="71" t="str">
        <f t="shared" si="1"/>
        <v/>
      </c>
      <c r="Y13" s="71" t="str">
        <f t="shared" si="2"/>
        <v/>
      </c>
      <c r="Z13" s="70" t="str">
        <f t="shared" si="3"/>
        <v/>
      </c>
      <c r="AA13" s="71" t="str">
        <f t="shared" si="4"/>
        <v/>
      </c>
      <c r="AB13" s="71" t="str">
        <f t="shared" si="5"/>
        <v/>
      </c>
      <c r="AC13" s="72" t="str">
        <f t="shared" si="6"/>
        <v/>
      </c>
      <c r="AD13" s="70" t="str">
        <f t="shared" si="7"/>
        <v/>
      </c>
      <c r="AE13" s="71" t="str">
        <f t="shared" si="8"/>
        <v/>
      </c>
      <c r="AF13" s="71" t="str">
        <f t="shared" si="9"/>
        <v/>
      </c>
      <c r="AH13" s="107">
        <v>8.8041085840059E-2</v>
      </c>
      <c r="AI13" s="3"/>
      <c r="AJ13" s="3"/>
      <c r="AK13" s="3"/>
      <c r="AL13" s="3"/>
      <c r="AM13" s="3"/>
      <c r="AN13" s="14"/>
      <c r="AO13" s="1"/>
      <c r="AP13" s="1"/>
      <c r="AQ13" s="1"/>
      <c r="AR13" s="6"/>
      <c r="AS13" t="s">
        <v>56</v>
      </c>
    </row>
    <row r="14" spans="1:45">
      <c r="A14" s="4">
        <v>1961</v>
      </c>
      <c r="B14" s="1">
        <v>1.6075160305070821</v>
      </c>
      <c r="C14" s="1">
        <v>3.2864772179255901</v>
      </c>
      <c r="D14" s="1">
        <v>2.1433547073427763</v>
      </c>
      <c r="E14" s="6">
        <f>SUM(B14:D14)</f>
        <v>7.0373479557754486</v>
      </c>
      <c r="F14" s="1"/>
      <c r="G14" s="1"/>
      <c r="H14" s="1"/>
      <c r="I14" s="1"/>
      <c r="J14" s="3"/>
      <c r="K14" s="14"/>
      <c r="L14" s="1"/>
      <c r="M14" s="1"/>
      <c r="N14" s="1"/>
      <c r="O14" s="1"/>
      <c r="P14" s="89"/>
      <c r="Q14" s="2"/>
      <c r="R14" s="2"/>
      <c r="S14" s="2"/>
      <c r="T14" s="7">
        <v>1.112261896732212</v>
      </c>
      <c r="U14" s="3">
        <v>8398.0499999999993</v>
      </c>
      <c r="V14" s="3">
        <v>3392.6923512005765</v>
      </c>
      <c r="W14" s="99" t="str">
        <f t="shared" si="0"/>
        <v/>
      </c>
      <c r="X14" s="100" t="str">
        <f t="shared" si="1"/>
        <v/>
      </c>
      <c r="Y14" s="100" t="str">
        <f t="shared" si="2"/>
        <v/>
      </c>
      <c r="Z14" s="99" t="str">
        <f t="shared" si="3"/>
        <v/>
      </c>
      <c r="AA14" s="100" t="str">
        <f t="shared" si="4"/>
        <v/>
      </c>
      <c r="AB14" s="100" t="str">
        <f t="shared" si="5"/>
        <v/>
      </c>
      <c r="AC14" s="101" t="str">
        <f t="shared" si="6"/>
        <v/>
      </c>
      <c r="AD14" s="99">
        <f t="shared" si="7"/>
        <v>0.22842639593908629</v>
      </c>
      <c r="AE14" s="100">
        <f t="shared" si="8"/>
        <v>0.46700507614213199</v>
      </c>
      <c r="AF14" s="100">
        <f t="shared" si="9"/>
        <v>0.30456852791878175</v>
      </c>
      <c r="AH14" s="107">
        <v>8.8041085840059E-2</v>
      </c>
      <c r="AI14" s="3"/>
      <c r="AJ14" s="3"/>
      <c r="AK14" s="3"/>
      <c r="AL14" s="3"/>
      <c r="AM14" s="3"/>
      <c r="AN14" s="14"/>
      <c r="AO14" s="1"/>
      <c r="AP14" s="1"/>
      <c r="AQ14" s="1"/>
      <c r="AR14" s="6"/>
      <c r="AS14" t="s">
        <v>56</v>
      </c>
    </row>
    <row r="15" spans="1:45">
      <c r="A15" s="4">
        <v>1962</v>
      </c>
      <c r="B15" s="1">
        <v>1.6512328672753225</v>
      </c>
      <c r="C15" s="1">
        <v>3.266955350308165</v>
      </c>
      <c r="D15" s="1">
        <v>2.1306230545488032</v>
      </c>
      <c r="E15" s="6">
        <f t="shared" ref="E15:E67" si="12">SUM(B15:D15)</f>
        <v>7.0488112721322906</v>
      </c>
      <c r="F15" s="1"/>
      <c r="G15" s="1"/>
      <c r="H15" s="1"/>
      <c r="I15" s="1"/>
      <c r="J15" s="3"/>
      <c r="K15" s="14"/>
      <c r="L15" s="1"/>
      <c r="M15" s="1"/>
      <c r="N15" s="1"/>
      <c r="O15" s="1"/>
      <c r="P15" s="89"/>
      <c r="Q15" s="2"/>
      <c r="R15" s="2"/>
      <c r="S15" s="2"/>
      <c r="T15" s="7">
        <v>1.1086122178366937</v>
      </c>
      <c r="U15" s="3">
        <v>8448.2330000000002</v>
      </c>
      <c r="V15" s="3">
        <v>3499.1932632539842</v>
      </c>
      <c r="W15" s="99" t="str">
        <f t="shared" si="0"/>
        <v/>
      </c>
      <c r="X15" s="100" t="str">
        <f t="shared" si="1"/>
        <v/>
      </c>
      <c r="Y15" s="100" t="str">
        <f t="shared" si="2"/>
        <v/>
      </c>
      <c r="Z15" s="99" t="str">
        <f t="shared" si="3"/>
        <v/>
      </c>
      <c r="AA15" s="100" t="str">
        <f t="shared" si="4"/>
        <v/>
      </c>
      <c r="AB15" s="100" t="str">
        <f t="shared" si="5"/>
        <v/>
      </c>
      <c r="AC15" s="101" t="str">
        <f t="shared" si="6"/>
        <v/>
      </c>
      <c r="AD15" s="99">
        <f t="shared" si="7"/>
        <v>0.23425692695214106</v>
      </c>
      <c r="AE15" s="100">
        <f t="shared" si="8"/>
        <v>0.46347607052896728</v>
      </c>
      <c r="AF15" s="100">
        <f t="shared" si="9"/>
        <v>0.30226700251889166</v>
      </c>
      <c r="AH15" s="107">
        <v>8.8041085840059E-2</v>
      </c>
      <c r="AI15" s="3"/>
      <c r="AJ15" s="3"/>
      <c r="AK15" s="3"/>
      <c r="AL15" s="3"/>
      <c r="AM15" s="3"/>
      <c r="AN15" s="14"/>
      <c r="AO15" s="1"/>
      <c r="AP15" s="1"/>
      <c r="AQ15" s="1"/>
      <c r="AR15" s="6"/>
      <c r="AS15" t="s">
        <v>56</v>
      </c>
    </row>
    <row r="16" spans="1:45">
      <c r="A16" s="4">
        <v>1963</v>
      </c>
      <c r="B16" s="1">
        <v>1.7266867929761165</v>
      </c>
      <c r="C16" s="1">
        <v>3.312570800248964</v>
      </c>
      <c r="D16" s="1">
        <v>2.1268631312645541</v>
      </c>
      <c r="E16" s="6">
        <f t="shared" si="12"/>
        <v>7.1661207244896348</v>
      </c>
      <c r="F16" s="1"/>
      <c r="G16" s="1"/>
      <c r="H16" s="1"/>
      <c r="I16" s="1"/>
      <c r="J16" s="3"/>
      <c r="K16" s="14"/>
      <c r="L16" s="1"/>
      <c r="M16" s="1"/>
      <c r="N16" s="1"/>
      <c r="O16" s="1"/>
      <c r="P16" s="89"/>
      <c r="Q16" s="2"/>
      <c r="R16" s="2"/>
      <c r="S16" s="2"/>
      <c r="T16" s="7">
        <v>1.1414593278741432</v>
      </c>
      <c r="U16" s="3">
        <v>8479.625</v>
      </c>
      <c r="V16" s="3">
        <v>3840.6179518551821</v>
      </c>
      <c r="W16" s="99" t="str">
        <f t="shared" si="0"/>
        <v/>
      </c>
      <c r="X16" s="100" t="str">
        <f t="shared" si="1"/>
        <v/>
      </c>
      <c r="Y16" s="100" t="str">
        <f t="shared" si="2"/>
        <v/>
      </c>
      <c r="Z16" s="99" t="str">
        <f t="shared" si="3"/>
        <v/>
      </c>
      <c r="AA16" s="100" t="str">
        <f t="shared" si="4"/>
        <v/>
      </c>
      <c r="AB16" s="100" t="str">
        <f t="shared" si="5"/>
        <v/>
      </c>
      <c r="AC16" s="101" t="str">
        <f t="shared" si="6"/>
        <v/>
      </c>
      <c r="AD16" s="99">
        <f t="shared" si="7"/>
        <v>0.24095139607058319</v>
      </c>
      <c r="AE16" s="100">
        <f t="shared" si="8"/>
        <v>0.46225439503531146</v>
      </c>
      <c r="AF16" s="100">
        <f t="shared" si="9"/>
        <v>0.29679420889410535</v>
      </c>
      <c r="AH16" s="107">
        <v>8.8041085840059E-2</v>
      </c>
      <c r="AI16" s="3"/>
      <c r="AJ16" s="3"/>
      <c r="AK16" s="3"/>
      <c r="AL16" s="3"/>
      <c r="AM16" s="3"/>
      <c r="AN16" s="14"/>
      <c r="AO16" s="1"/>
      <c r="AP16" s="1"/>
      <c r="AQ16" s="1"/>
      <c r="AR16" s="6"/>
      <c r="AS16" t="s">
        <v>56</v>
      </c>
    </row>
    <row r="17" spans="1:45">
      <c r="A17" s="4">
        <v>1964</v>
      </c>
      <c r="B17" s="1">
        <v>1.6821086117272486</v>
      </c>
      <c r="C17" s="1">
        <v>3.2823446803959793</v>
      </c>
      <c r="D17" s="1">
        <v>2.3445319145779346</v>
      </c>
      <c r="E17" s="6">
        <f t="shared" si="12"/>
        <v>7.3089852067011627</v>
      </c>
      <c r="F17" s="1"/>
      <c r="G17" s="1"/>
      <c r="H17" s="1"/>
      <c r="I17" s="1"/>
      <c r="J17" s="3"/>
      <c r="K17" s="14"/>
      <c r="L17" s="1"/>
      <c r="M17" s="1"/>
      <c r="N17" s="1"/>
      <c r="O17" s="1"/>
      <c r="P17" s="89"/>
      <c r="Q17" s="2"/>
      <c r="R17" s="2"/>
      <c r="S17" s="2"/>
      <c r="T17" s="7">
        <v>1.1515181989708747</v>
      </c>
      <c r="U17" s="3">
        <v>8510.4290000000001</v>
      </c>
      <c r="V17" s="3">
        <v>4141.1543413381396</v>
      </c>
      <c r="W17" s="99" t="str">
        <f t="shared" si="0"/>
        <v/>
      </c>
      <c r="X17" s="100" t="str">
        <f t="shared" si="1"/>
        <v/>
      </c>
      <c r="Y17" s="100" t="str">
        <f t="shared" si="2"/>
        <v/>
      </c>
      <c r="Z17" s="99" t="str">
        <f t="shared" si="3"/>
        <v/>
      </c>
      <c r="AA17" s="100" t="str">
        <f t="shared" si="4"/>
        <v/>
      </c>
      <c r="AB17" s="100" t="str">
        <f t="shared" si="5"/>
        <v/>
      </c>
      <c r="AC17" s="101" t="str">
        <f t="shared" si="6"/>
        <v/>
      </c>
      <c r="AD17" s="99">
        <f t="shared" si="7"/>
        <v>0.23014256619168222</v>
      </c>
      <c r="AE17" s="100">
        <f t="shared" si="8"/>
        <v>0.44908350305410355</v>
      </c>
      <c r="AF17" s="100">
        <f t="shared" si="9"/>
        <v>0.32077393075421418</v>
      </c>
      <c r="AH17" s="107">
        <v>8.8041085840059E-2</v>
      </c>
      <c r="AI17" s="3"/>
      <c r="AJ17" s="3"/>
      <c r="AK17" s="3"/>
      <c r="AL17" s="3"/>
      <c r="AM17" s="3"/>
      <c r="AN17" s="14"/>
      <c r="AO17" s="1"/>
      <c r="AP17" s="1"/>
      <c r="AQ17" s="1"/>
      <c r="AR17" s="6"/>
      <c r="AS17" t="s">
        <v>56</v>
      </c>
    </row>
    <row r="18" spans="1:45">
      <c r="A18" s="4">
        <v>1965</v>
      </c>
      <c r="B18" s="1">
        <v>1.8279511959553576</v>
      </c>
      <c r="C18" s="1">
        <v>3.1634747227867206</v>
      </c>
      <c r="D18" s="1">
        <v>2.4621383455749841</v>
      </c>
      <c r="E18" s="6">
        <f t="shared" si="12"/>
        <v>7.4535642643170625</v>
      </c>
      <c r="F18" s="1"/>
      <c r="G18" s="1"/>
      <c r="H18" s="1"/>
      <c r="I18" s="1"/>
      <c r="J18" s="3"/>
      <c r="K18" s="14"/>
      <c r="L18" s="1"/>
      <c r="M18" s="1"/>
      <c r="N18" s="1"/>
      <c r="O18" s="1"/>
      <c r="P18" s="89"/>
      <c r="Q18" s="2"/>
      <c r="R18" s="2"/>
      <c r="S18" s="2"/>
      <c r="T18" s="7">
        <v>1.1859676070552827</v>
      </c>
      <c r="U18" s="3">
        <v>8550.3330000000005</v>
      </c>
      <c r="V18" s="3">
        <v>4508.9471953899338</v>
      </c>
      <c r="W18" s="99" t="str">
        <f t="shared" si="0"/>
        <v/>
      </c>
      <c r="X18" s="100" t="str">
        <f t="shared" si="1"/>
        <v/>
      </c>
      <c r="Y18" s="100" t="str">
        <f t="shared" si="2"/>
        <v/>
      </c>
      <c r="Z18" s="99" t="str">
        <f t="shared" si="3"/>
        <v/>
      </c>
      <c r="AA18" s="100" t="str">
        <f t="shared" si="4"/>
        <v/>
      </c>
      <c r="AB18" s="100" t="str">
        <f t="shared" si="5"/>
        <v/>
      </c>
      <c r="AC18" s="101" t="str">
        <f t="shared" si="6"/>
        <v/>
      </c>
      <c r="AD18" s="99">
        <f t="shared" si="7"/>
        <v>0.2452452452454765</v>
      </c>
      <c r="AE18" s="100">
        <f t="shared" si="8"/>
        <v>0.42442442442355138</v>
      </c>
      <c r="AF18" s="100">
        <f t="shared" si="9"/>
        <v>0.33033033033097209</v>
      </c>
      <c r="AH18" s="107">
        <v>8.8041085840059E-2</v>
      </c>
      <c r="AI18" s="3"/>
      <c r="AJ18" s="3"/>
      <c r="AK18" s="3"/>
      <c r="AL18" s="3"/>
      <c r="AM18" s="3"/>
      <c r="AN18" s="14"/>
      <c r="AO18" s="1"/>
      <c r="AP18" s="1"/>
      <c r="AQ18" s="1"/>
      <c r="AR18" s="6"/>
      <c r="AS18" t="s">
        <v>56</v>
      </c>
    </row>
    <row r="19" spans="1:45">
      <c r="A19" s="4">
        <v>1966</v>
      </c>
      <c r="B19" s="1">
        <v>1.8363073503000076</v>
      </c>
      <c r="C19" s="1">
        <v>3.0954895333535832</v>
      </c>
      <c r="D19" s="1">
        <v>2.6382864788010165</v>
      </c>
      <c r="E19" s="6">
        <f t="shared" si="12"/>
        <v>7.5700833624546071</v>
      </c>
      <c r="F19" s="1"/>
      <c r="G19" s="1"/>
      <c r="H19" s="1"/>
      <c r="I19" s="1"/>
      <c r="J19" s="3"/>
      <c r="K19" s="14"/>
      <c r="L19" s="1"/>
      <c r="M19" s="1"/>
      <c r="N19" s="1"/>
      <c r="O19" s="1"/>
      <c r="P19" s="89"/>
      <c r="Q19" s="2"/>
      <c r="R19" s="2"/>
      <c r="S19" s="2"/>
      <c r="T19" s="7">
        <v>1.24534165148382</v>
      </c>
      <c r="U19" s="3">
        <v>8613.6509999999998</v>
      </c>
      <c r="V19" s="3">
        <v>4749.0895556367441</v>
      </c>
      <c r="W19" s="99" t="str">
        <f t="shared" si="0"/>
        <v/>
      </c>
      <c r="X19" s="100" t="str">
        <f t="shared" si="1"/>
        <v/>
      </c>
      <c r="Y19" s="100" t="str">
        <f t="shared" si="2"/>
        <v/>
      </c>
      <c r="Z19" s="99" t="str">
        <f t="shared" si="3"/>
        <v/>
      </c>
      <c r="AA19" s="100" t="str">
        <f t="shared" si="4"/>
        <v/>
      </c>
      <c r="AB19" s="100" t="str">
        <f t="shared" si="5"/>
        <v/>
      </c>
      <c r="AC19" s="101" t="str">
        <f t="shared" si="6"/>
        <v/>
      </c>
      <c r="AD19" s="99">
        <f t="shared" si="7"/>
        <v>0.24257425742595562</v>
      </c>
      <c r="AE19" s="100">
        <f t="shared" si="8"/>
        <v>0.4089108910882413</v>
      </c>
      <c r="AF19" s="100">
        <f t="shared" si="9"/>
        <v>0.34851485148580313</v>
      </c>
      <c r="AH19" s="107">
        <v>8.8041085840059E-2</v>
      </c>
      <c r="AI19" s="3"/>
      <c r="AJ19" s="3"/>
      <c r="AK19" s="3"/>
      <c r="AL19" s="3"/>
      <c r="AM19" s="3"/>
      <c r="AN19" s="14"/>
      <c r="AO19" s="1"/>
      <c r="AP19" s="1"/>
      <c r="AQ19" s="1"/>
      <c r="AR19" s="6"/>
      <c r="AS19" t="s">
        <v>56</v>
      </c>
    </row>
    <row r="20" spans="1:45">
      <c r="A20" s="4">
        <v>1967</v>
      </c>
      <c r="B20" s="1">
        <v>1.8010764399324239</v>
      </c>
      <c r="C20" s="1">
        <v>3.4220452358613396</v>
      </c>
      <c r="D20" s="1">
        <v>2.3489038570808853</v>
      </c>
      <c r="E20" s="6">
        <f t="shared" si="12"/>
        <v>7.5720255328746484</v>
      </c>
      <c r="F20" s="1"/>
      <c r="G20" s="1"/>
      <c r="H20" s="1"/>
      <c r="I20" s="1"/>
      <c r="J20" s="3"/>
      <c r="K20" s="14"/>
      <c r="L20" s="1"/>
      <c r="M20" s="1"/>
      <c r="N20" s="1"/>
      <c r="O20" s="1"/>
      <c r="P20" s="89"/>
      <c r="Q20" s="2"/>
      <c r="R20" s="2"/>
      <c r="S20" s="2"/>
      <c r="T20" s="7">
        <v>1.2668836586039287</v>
      </c>
      <c r="U20" s="3">
        <v>8716.4410000000007</v>
      </c>
      <c r="V20" s="3">
        <v>4950.6444201251406</v>
      </c>
      <c r="W20" s="99" t="str">
        <f t="shared" si="0"/>
        <v/>
      </c>
      <c r="X20" s="100" t="str">
        <f t="shared" si="1"/>
        <v/>
      </c>
      <c r="Y20" s="100" t="str">
        <f t="shared" si="2"/>
        <v/>
      </c>
      <c r="Z20" s="99" t="str">
        <f t="shared" si="3"/>
        <v/>
      </c>
      <c r="AA20" s="100" t="str">
        <f t="shared" si="4"/>
        <v/>
      </c>
      <c r="AB20" s="100" t="str">
        <f t="shared" si="5"/>
        <v/>
      </c>
      <c r="AC20" s="101" t="str">
        <f t="shared" si="6"/>
        <v/>
      </c>
      <c r="AD20" s="99">
        <f t="shared" si="7"/>
        <v>0.23785926660084336</v>
      </c>
      <c r="AE20" s="100">
        <f t="shared" si="8"/>
        <v>0.45193260654024658</v>
      </c>
      <c r="AF20" s="100">
        <f t="shared" si="9"/>
        <v>0.31020812685891008</v>
      </c>
      <c r="AH20" s="107">
        <v>8.8041085840059E-2</v>
      </c>
      <c r="AI20" s="3"/>
      <c r="AJ20" s="3"/>
      <c r="AK20" s="3"/>
      <c r="AL20" s="3"/>
      <c r="AM20" s="3"/>
      <c r="AN20" s="14"/>
      <c r="AO20" s="1"/>
      <c r="AP20" s="1"/>
      <c r="AQ20" s="1"/>
      <c r="AR20" s="6"/>
      <c r="AS20" t="s">
        <v>56</v>
      </c>
    </row>
    <row r="21" spans="1:45">
      <c r="A21" s="4">
        <v>1968</v>
      </c>
      <c r="B21" s="1">
        <v>1.799889085339256</v>
      </c>
      <c r="C21" s="1">
        <v>3.0898095964897871</v>
      </c>
      <c r="D21" s="1">
        <v>2.7223322415783469</v>
      </c>
      <c r="E21" s="6">
        <f t="shared" si="12"/>
        <v>7.6120309234073904</v>
      </c>
      <c r="F21" s="1"/>
      <c r="G21" s="1"/>
      <c r="H21" s="1"/>
      <c r="I21" s="1"/>
      <c r="J21" s="3"/>
      <c r="K21" s="14"/>
      <c r="L21" s="1"/>
      <c r="M21" s="1"/>
      <c r="N21" s="1"/>
      <c r="O21" s="1"/>
      <c r="P21" s="89"/>
      <c r="Q21" s="2"/>
      <c r="R21" s="2"/>
      <c r="S21" s="2"/>
      <c r="T21" s="7">
        <v>1.2710674368451729</v>
      </c>
      <c r="U21" s="3">
        <v>8740.7649999999994</v>
      </c>
      <c r="V21" s="3">
        <v>5265.7862326695667</v>
      </c>
      <c r="W21" s="99" t="str">
        <f t="shared" si="0"/>
        <v/>
      </c>
      <c r="X21" s="100" t="str">
        <f t="shared" si="1"/>
        <v/>
      </c>
      <c r="Y21" s="100" t="str">
        <f t="shared" si="2"/>
        <v/>
      </c>
      <c r="Z21" s="99" t="str">
        <f t="shared" si="3"/>
        <v/>
      </c>
      <c r="AA21" s="100" t="str">
        <f t="shared" si="4"/>
        <v/>
      </c>
      <c r="AB21" s="100" t="str">
        <f t="shared" si="5"/>
        <v/>
      </c>
      <c r="AC21" s="101" t="str">
        <f t="shared" si="6"/>
        <v/>
      </c>
      <c r="AD21" s="99">
        <f t="shared" si="7"/>
        <v>0.2364532019706467</v>
      </c>
      <c r="AE21" s="100">
        <f t="shared" si="8"/>
        <v>0.40591133004839247</v>
      </c>
      <c r="AF21" s="100">
        <f t="shared" si="9"/>
        <v>0.35763546798096074</v>
      </c>
      <c r="AH21" s="107">
        <v>8.8041085840059E-2</v>
      </c>
      <c r="AI21" s="3"/>
      <c r="AJ21" s="3"/>
      <c r="AK21" s="3"/>
      <c r="AL21" s="3"/>
      <c r="AM21" s="3"/>
      <c r="AN21" s="14"/>
      <c r="AO21" s="1"/>
      <c r="AP21" s="1"/>
      <c r="AQ21" s="1"/>
      <c r="AR21" s="6"/>
      <c r="AS21" t="s">
        <v>56</v>
      </c>
    </row>
    <row r="22" spans="1:45">
      <c r="A22" s="4">
        <v>1969</v>
      </c>
      <c r="B22" s="1">
        <v>1.8445681347913851</v>
      </c>
      <c r="C22" s="1">
        <v>3.2917293137032066</v>
      </c>
      <c r="D22" s="1">
        <v>2.4969154019762012</v>
      </c>
      <c r="E22" s="6">
        <f t="shared" si="12"/>
        <v>7.6332128504707928</v>
      </c>
      <c r="F22" s="1"/>
      <c r="G22" s="1"/>
      <c r="H22" s="1"/>
      <c r="I22" s="1"/>
      <c r="J22" s="3"/>
      <c r="K22" s="14"/>
      <c r="L22" s="1"/>
      <c r="M22" s="1"/>
      <c r="N22" s="1"/>
      <c r="O22" s="1"/>
      <c r="P22" s="89"/>
      <c r="Q22" s="2"/>
      <c r="R22" s="2"/>
      <c r="S22" s="2"/>
      <c r="T22" s="7">
        <v>1.3024012653922608</v>
      </c>
      <c r="U22" s="3">
        <v>8772.7639999999992</v>
      </c>
      <c r="V22" s="3">
        <v>5766.141662992417</v>
      </c>
      <c r="W22" s="99" t="str">
        <f t="shared" si="0"/>
        <v/>
      </c>
      <c r="X22" s="100" t="str">
        <f t="shared" si="1"/>
        <v/>
      </c>
      <c r="Y22" s="100" t="str">
        <f t="shared" si="2"/>
        <v/>
      </c>
      <c r="Z22" s="99" t="str">
        <f t="shared" si="3"/>
        <v/>
      </c>
      <c r="AA22" s="100" t="str">
        <f t="shared" si="4"/>
        <v/>
      </c>
      <c r="AB22" s="100" t="str">
        <f t="shared" si="5"/>
        <v/>
      </c>
      <c r="AC22" s="101" t="str">
        <f t="shared" si="6"/>
        <v/>
      </c>
      <c r="AD22" s="99">
        <f t="shared" si="7"/>
        <v>0.24165029469571492</v>
      </c>
      <c r="AE22" s="100">
        <f t="shared" si="8"/>
        <v>0.43123772102073415</v>
      </c>
      <c r="AF22" s="100">
        <f t="shared" si="9"/>
        <v>0.32711198428355098</v>
      </c>
      <c r="AH22" s="107">
        <v>8.8041085840059E-2</v>
      </c>
      <c r="AI22" s="3"/>
      <c r="AJ22" s="3"/>
      <c r="AK22" s="3"/>
      <c r="AL22" s="3"/>
      <c r="AM22" s="3"/>
      <c r="AN22" s="14"/>
      <c r="AO22" s="1"/>
      <c r="AP22" s="1"/>
      <c r="AQ22" s="1"/>
      <c r="AR22" s="6"/>
      <c r="AS22" t="s">
        <v>56</v>
      </c>
    </row>
    <row r="23" spans="1:45">
      <c r="A23" s="4">
        <v>1970</v>
      </c>
      <c r="B23" s="1">
        <v>1.862560322306422</v>
      </c>
      <c r="C23" s="1">
        <v>3.3721354222301407</v>
      </c>
      <c r="D23" s="1">
        <v>2.5234688237725145</v>
      </c>
      <c r="E23" s="6">
        <f t="shared" si="12"/>
        <v>7.758164568309077</v>
      </c>
      <c r="F23" s="1"/>
      <c r="G23" s="1"/>
      <c r="H23" s="1"/>
      <c r="I23" s="1"/>
      <c r="J23" s="3">
        <v>80.193717454928489</v>
      </c>
      <c r="K23" s="14"/>
      <c r="L23" s="1"/>
      <c r="M23" s="1"/>
      <c r="N23" s="1"/>
      <c r="O23" s="1"/>
      <c r="P23" s="89"/>
      <c r="Q23" s="2"/>
      <c r="R23" s="2"/>
      <c r="S23" s="2"/>
      <c r="T23" s="7">
        <v>1.3439719981474412</v>
      </c>
      <c r="U23" s="3">
        <v>8792.8060000000005</v>
      </c>
      <c r="V23" s="3">
        <v>6210.645384419945</v>
      </c>
      <c r="W23" s="99" t="str">
        <f t="shared" si="0"/>
        <v/>
      </c>
      <c r="X23" s="100" t="str">
        <f t="shared" si="1"/>
        <v/>
      </c>
      <c r="Y23" s="100" t="str">
        <f t="shared" si="2"/>
        <v/>
      </c>
      <c r="Z23" s="99">
        <f t="shared" si="3"/>
        <v>0</v>
      </c>
      <c r="AA23" s="100">
        <f t="shared" si="4"/>
        <v>0</v>
      </c>
      <c r="AB23" s="100">
        <f t="shared" si="5"/>
        <v>0</v>
      </c>
      <c r="AC23" s="101">
        <f t="shared" si="6"/>
        <v>0</v>
      </c>
      <c r="AD23" s="99">
        <f t="shared" si="7"/>
        <v>0.24007744433711781</v>
      </c>
      <c r="AE23" s="100">
        <f t="shared" si="8"/>
        <v>0.43465634075420384</v>
      </c>
      <c r="AF23" s="100">
        <f t="shared" si="9"/>
        <v>0.32526621490867841</v>
      </c>
      <c r="AH23" s="107">
        <v>8.8041085840059E-2</v>
      </c>
      <c r="AI23" s="3"/>
      <c r="AJ23" s="3"/>
      <c r="AK23" s="3"/>
      <c r="AL23" s="3"/>
      <c r="AM23" s="3">
        <f t="shared" si="11"/>
        <v>910.86697409222631</v>
      </c>
      <c r="AN23" s="14"/>
      <c r="AO23" s="1"/>
      <c r="AP23" s="1"/>
      <c r="AQ23" s="1"/>
      <c r="AR23" s="6"/>
      <c r="AS23" t="s">
        <v>56</v>
      </c>
    </row>
    <row r="24" spans="1:45">
      <c r="A24" s="4">
        <v>1971</v>
      </c>
      <c r="B24" s="1">
        <v>0.73558933083018041</v>
      </c>
      <c r="C24" s="1">
        <v>4.3084517948495602</v>
      </c>
      <c r="D24" s="1">
        <v>2.7547069838259817</v>
      </c>
      <c r="E24" s="6">
        <f t="shared" si="12"/>
        <v>7.7987481095057216</v>
      </c>
      <c r="F24" s="1"/>
      <c r="G24" s="1"/>
      <c r="H24" s="1"/>
      <c r="I24" s="1"/>
      <c r="J24" s="3">
        <v>86.581778174157591</v>
      </c>
      <c r="K24" s="14"/>
      <c r="L24" s="1"/>
      <c r="M24" s="1"/>
      <c r="N24" s="1"/>
      <c r="O24" s="1"/>
      <c r="P24" s="89"/>
      <c r="Q24" s="2"/>
      <c r="R24" s="2"/>
      <c r="S24" s="2"/>
      <c r="T24" s="7">
        <v>1.3853015570451814</v>
      </c>
      <c r="U24" s="3">
        <v>8831.0360000000001</v>
      </c>
      <c r="V24" s="3">
        <v>6623.9113961261173</v>
      </c>
      <c r="W24" s="99" t="str">
        <f t="shared" si="0"/>
        <v/>
      </c>
      <c r="X24" s="100" t="str">
        <f t="shared" si="1"/>
        <v/>
      </c>
      <c r="Y24" s="100" t="str">
        <f t="shared" si="2"/>
        <v/>
      </c>
      <c r="Z24" s="99">
        <f t="shared" si="3"/>
        <v>0</v>
      </c>
      <c r="AA24" s="100">
        <f t="shared" si="4"/>
        <v>0</v>
      </c>
      <c r="AB24" s="100">
        <f t="shared" si="5"/>
        <v>0</v>
      </c>
      <c r="AC24" s="101">
        <f t="shared" si="6"/>
        <v>0</v>
      </c>
      <c r="AD24" s="99">
        <f t="shared" si="7"/>
        <v>9.4321462945262571E-2</v>
      </c>
      <c r="AE24" s="100">
        <f t="shared" si="8"/>
        <v>0.552454282963452</v>
      </c>
      <c r="AF24" s="100">
        <f t="shared" si="9"/>
        <v>0.35322425409128555</v>
      </c>
      <c r="AH24" s="107">
        <v>8.8041085840059E-2</v>
      </c>
      <c r="AI24" s="3"/>
      <c r="AJ24" s="3"/>
      <c r="AK24" s="3"/>
      <c r="AL24" s="3"/>
      <c r="AM24" s="3">
        <f t="shared" si="11"/>
        <v>983.42469709480326</v>
      </c>
      <c r="AN24" s="14"/>
      <c r="AO24" s="1"/>
      <c r="AP24" s="1"/>
      <c r="AQ24" s="1"/>
      <c r="AR24" s="6"/>
      <c r="AS24" t="s">
        <v>56</v>
      </c>
    </row>
    <row r="25" spans="1:45">
      <c r="A25" s="4">
        <v>1972</v>
      </c>
      <c r="B25" s="1">
        <v>1.9117739044618718</v>
      </c>
      <c r="C25" s="1">
        <v>3.387001011831738</v>
      </c>
      <c r="D25" s="1">
        <v>2.5515407622567823</v>
      </c>
      <c r="E25" s="6">
        <f t="shared" si="12"/>
        <v>7.850315678550392</v>
      </c>
      <c r="F25" s="1"/>
      <c r="G25" s="1"/>
      <c r="H25" s="1"/>
      <c r="I25" s="1"/>
      <c r="J25" s="3">
        <v>95.180111036258907</v>
      </c>
      <c r="K25" s="14"/>
      <c r="L25" s="1"/>
      <c r="M25" s="1"/>
      <c r="N25" s="1"/>
      <c r="O25" s="1"/>
      <c r="P25" s="89"/>
      <c r="Q25" s="2"/>
      <c r="R25" s="2"/>
      <c r="S25" s="2"/>
      <c r="T25" s="7">
        <v>1.4447543971030583</v>
      </c>
      <c r="U25" s="3">
        <v>8888.6280000000006</v>
      </c>
      <c r="V25" s="3">
        <v>7399.9046872025692</v>
      </c>
      <c r="W25" s="99" t="str">
        <f t="shared" si="0"/>
        <v/>
      </c>
      <c r="X25" s="100" t="str">
        <f t="shared" si="1"/>
        <v/>
      </c>
      <c r="Y25" s="100" t="str">
        <f t="shared" si="2"/>
        <v/>
      </c>
      <c r="Z25" s="99">
        <f t="shared" si="3"/>
        <v>0</v>
      </c>
      <c r="AA25" s="100">
        <f t="shared" si="4"/>
        <v>0</v>
      </c>
      <c r="AB25" s="100">
        <f t="shared" si="5"/>
        <v>0</v>
      </c>
      <c r="AC25" s="101">
        <f t="shared" si="6"/>
        <v>0</v>
      </c>
      <c r="AD25" s="99">
        <f t="shared" si="7"/>
        <v>0.24352828379697622</v>
      </c>
      <c r="AE25" s="100">
        <f t="shared" si="8"/>
        <v>0.43144774688311238</v>
      </c>
      <c r="AF25" s="100">
        <f t="shared" si="9"/>
        <v>0.32502396931991145</v>
      </c>
      <c r="AH25" s="107">
        <v>8.8041349963316001E-2</v>
      </c>
      <c r="AI25" s="3"/>
      <c r="AJ25" s="3"/>
      <c r="AK25" s="3"/>
      <c r="AL25" s="3"/>
      <c r="AM25" s="3">
        <f t="shared" si="11"/>
        <v>1081.0841846009562</v>
      </c>
      <c r="AN25" s="14"/>
      <c r="AO25" s="1"/>
      <c r="AP25" s="1"/>
      <c r="AQ25" s="1"/>
      <c r="AR25" s="6"/>
      <c r="AS25" t="s">
        <v>56</v>
      </c>
    </row>
    <row r="26" spans="1:45">
      <c r="A26" s="4">
        <v>1973</v>
      </c>
      <c r="B26" s="1">
        <v>1.9282281210789687</v>
      </c>
      <c r="C26" s="1">
        <v>3.5615507648057645</v>
      </c>
      <c r="D26" s="1">
        <v>2.5785325070140623</v>
      </c>
      <c r="E26" s="6">
        <f t="shared" si="12"/>
        <v>8.0683113928987957</v>
      </c>
      <c r="F26" s="1"/>
      <c r="G26" s="1"/>
      <c r="H26" s="1"/>
      <c r="I26" s="1"/>
      <c r="J26" s="3">
        <v>116.76283552426305</v>
      </c>
      <c r="K26" s="14"/>
      <c r="L26" s="1"/>
      <c r="M26" s="1"/>
      <c r="N26" s="1"/>
      <c r="O26" s="1"/>
      <c r="P26" s="89"/>
      <c r="Q26" s="2"/>
      <c r="R26" s="2"/>
      <c r="S26" s="2"/>
      <c r="T26" s="7">
        <v>1.6688361819714974</v>
      </c>
      <c r="U26" s="3">
        <v>8929.0859999999993</v>
      </c>
      <c r="V26" s="3">
        <v>7655.3188086664195</v>
      </c>
      <c r="W26" s="99" t="str">
        <f t="shared" si="0"/>
        <v/>
      </c>
      <c r="X26" s="100" t="str">
        <f t="shared" si="1"/>
        <v/>
      </c>
      <c r="Y26" s="100" t="str">
        <f t="shared" si="2"/>
        <v/>
      </c>
      <c r="Z26" s="99">
        <f t="shared" si="3"/>
        <v>0</v>
      </c>
      <c r="AA26" s="100">
        <f t="shared" si="4"/>
        <v>0</v>
      </c>
      <c r="AB26" s="100">
        <f t="shared" si="5"/>
        <v>0</v>
      </c>
      <c r="AC26" s="101">
        <f t="shared" si="6"/>
        <v>0</v>
      </c>
      <c r="AD26" s="99">
        <f t="shared" si="7"/>
        <v>0.23898781630764399</v>
      </c>
      <c r="AE26" s="100">
        <f t="shared" si="8"/>
        <v>0.44142455482573595</v>
      </c>
      <c r="AF26" s="100">
        <f t="shared" si="9"/>
        <v>0.31958762886662001</v>
      </c>
      <c r="AH26" s="107">
        <v>8.6940601614086996E-2</v>
      </c>
      <c r="AI26" s="3"/>
      <c r="AJ26" s="3"/>
      <c r="AK26" s="3"/>
      <c r="AL26" s="3"/>
      <c r="AM26" s="3">
        <f t="shared" si="11"/>
        <v>1343.0184902854865</v>
      </c>
      <c r="AN26" s="14"/>
      <c r="AO26" s="1"/>
      <c r="AP26" s="1"/>
      <c r="AQ26" s="1"/>
      <c r="AR26" s="6"/>
      <c r="AS26" t="s">
        <v>56</v>
      </c>
    </row>
    <row r="27" spans="1:45">
      <c r="A27" s="4">
        <v>1974</v>
      </c>
      <c r="B27" s="1">
        <v>1.6021712866774507</v>
      </c>
      <c r="C27" s="1">
        <v>3.9560722291774781</v>
      </c>
      <c r="D27" s="1">
        <v>2.7031894694679766</v>
      </c>
      <c r="E27" s="6">
        <f t="shared" si="12"/>
        <v>8.2614329853229052</v>
      </c>
      <c r="F27" s="1"/>
      <c r="G27" s="1"/>
      <c r="H27" s="1"/>
      <c r="I27" s="1"/>
      <c r="J27" s="3">
        <v>143.76013094364967</v>
      </c>
      <c r="K27" s="14"/>
      <c r="L27" s="1"/>
      <c r="M27" s="1"/>
      <c r="N27" s="1"/>
      <c r="O27" s="1"/>
      <c r="P27" s="89"/>
      <c r="Q27" s="2"/>
      <c r="R27" s="2"/>
      <c r="S27" s="2"/>
      <c r="T27" s="7">
        <v>2.1172516705183662</v>
      </c>
      <c r="U27" s="3">
        <v>8962.0229999999992</v>
      </c>
      <c r="V27" s="3">
        <v>7349.6798658070848</v>
      </c>
      <c r="W27" s="99" t="str">
        <f t="shared" si="0"/>
        <v/>
      </c>
      <c r="X27" s="100" t="str">
        <f t="shared" si="1"/>
        <v/>
      </c>
      <c r="Y27" s="100" t="str">
        <f t="shared" si="2"/>
        <v/>
      </c>
      <c r="Z27" s="99">
        <f t="shared" si="3"/>
        <v>0</v>
      </c>
      <c r="AA27" s="100">
        <f t="shared" si="4"/>
        <v>0</v>
      </c>
      <c r="AB27" s="100">
        <f t="shared" si="5"/>
        <v>0</v>
      </c>
      <c r="AC27" s="101">
        <f t="shared" si="6"/>
        <v>0</v>
      </c>
      <c r="AD27" s="99">
        <f t="shared" si="7"/>
        <v>0.19393382352962685</v>
      </c>
      <c r="AE27" s="100">
        <f t="shared" si="8"/>
        <v>0.47886029411674175</v>
      </c>
      <c r="AF27" s="100">
        <f t="shared" si="9"/>
        <v>0.32720588235363141</v>
      </c>
      <c r="AH27" s="107">
        <v>8.8041085840059E-2</v>
      </c>
      <c r="AI27" s="3"/>
      <c r="AJ27" s="3"/>
      <c r="AK27" s="3"/>
      <c r="AL27" s="3"/>
      <c r="AM27" s="3">
        <f t="shared" si="11"/>
        <v>1632.8754873016151</v>
      </c>
      <c r="AN27" s="14"/>
      <c r="AO27" s="1"/>
      <c r="AP27" s="1"/>
      <c r="AQ27" s="1"/>
      <c r="AR27" s="6"/>
      <c r="AS27" t="s">
        <v>56</v>
      </c>
    </row>
    <row r="28" spans="1:45">
      <c r="A28" s="4">
        <v>1975</v>
      </c>
      <c r="B28" s="1">
        <v>0.96675551822257044</v>
      </c>
      <c r="C28" s="1">
        <v>4.331369211551122</v>
      </c>
      <c r="D28" s="1">
        <v>2.9840012845954851</v>
      </c>
      <c r="E28" s="6">
        <f t="shared" si="12"/>
        <v>8.2821260143691777</v>
      </c>
      <c r="F28" s="1"/>
      <c r="G28" s="1"/>
      <c r="H28" s="1"/>
      <c r="I28" s="1"/>
      <c r="J28" s="3">
        <v>172.72342293884228</v>
      </c>
      <c r="K28" s="14"/>
      <c r="L28" s="1"/>
      <c r="M28" s="1"/>
      <c r="N28" s="1"/>
      <c r="O28" s="1"/>
      <c r="P28" s="89"/>
      <c r="Q28" s="2"/>
      <c r="R28" s="2"/>
      <c r="S28" s="2"/>
      <c r="T28" s="7">
        <v>2.4002576437968703</v>
      </c>
      <c r="U28" s="3">
        <v>9046.5419999999995</v>
      </c>
      <c r="V28" s="3">
        <v>7721.5139221152131</v>
      </c>
      <c r="W28" s="99" t="str">
        <f t="shared" si="0"/>
        <v/>
      </c>
      <c r="X28" s="100" t="str">
        <f t="shared" si="1"/>
        <v/>
      </c>
      <c r="Y28" s="100" t="str">
        <f t="shared" si="2"/>
        <v/>
      </c>
      <c r="Z28" s="99">
        <f t="shared" si="3"/>
        <v>0</v>
      </c>
      <c r="AA28" s="100">
        <f t="shared" si="4"/>
        <v>0</v>
      </c>
      <c r="AB28" s="100">
        <f t="shared" si="5"/>
        <v>0</v>
      </c>
      <c r="AC28" s="101">
        <f t="shared" si="6"/>
        <v>0</v>
      </c>
      <c r="AD28" s="99">
        <f t="shared" si="7"/>
        <v>0.11672794117661164</v>
      </c>
      <c r="AE28" s="100">
        <f t="shared" si="8"/>
        <v>0.52297794117553376</v>
      </c>
      <c r="AF28" s="100">
        <f t="shared" si="9"/>
        <v>0.36029411764785452</v>
      </c>
      <c r="AH28" s="107">
        <v>9.4060895084373E-2</v>
      </c>
      <c r="AI28" s="3"/>
      <c r="AJ28" s="3"/>
      <c r="AK28" s="3"/>
      <c r="AL28" s="3"/>
      <c r="AM28" s="3">
        <f t="shared" si="11"/>
        <v>1836.293634925637</v>
      </c>
      <c r="AN28" s="14"/>
      <c r="AO28" s="1"/>
      <c r="AP28" s="1"/>
      <c r="AQ28" s="1"/>
      <c r="AR28" s="6"/>
      <c r="AS28" t="s">
        <v>56</v>
      </c>
    </row>
    <row r="29" spans="1:45">
      <c r="A29" s="4">
        <v>1976</v>
      </c>
      <c r="B29" s="1">
        <v>1.4533534898470888</v>
      </c>
      <c r="C29" s="1">
        <v>3.8169652180606408</v>
      </c>
      <c r="D29" s="1">
        <v>3.1514823043031552</v>
      </c>
      <c r="E29" s="6">
        <f t="shared" si="12"/>
        <v>8.4218010122108851</v>
      </c>
      <c r="F29" s="1"/>
      <c r="G29" s="1"/>
      <c r="H29" s="1"/>
      <c r="I29" s="1"/>
      <c r="J29" s="3">
        <v>206.84532555777724</v>
      </c>
      <c r="K29" s="14"/>
      <c r="L29" s="1"/>
      <c r="M29" s="1"/>
      <c r="N29" s="1"/>
      <c r="O29" s="1"/>
      <c r="P29" s="89"/>
      <c r="Q29" s="2"/>
      <c r="R29" s="2"/>
      <c r="S29" s="2"/>
      <c r="T29" s="7">
        <v>2.719786208407696</v>
      </c>
      <c r="U29" s="3">
        <v>9167.19</v>
      </c>
      <c r="V29" s="3">
        <v>8104.555485377743</v>
      </c>
      <c r="W29" s="99" t="str">
        <f t="shared" si="0"/>
        <v/>
      </c>
      <c r="X29" s="100" t="str">
        <f t="shared" si="1"/>
        <v/>
      </c>
      <c r="Y29" s="100" t="str">
        <f t="shared" si="2"/>
        <v/>
      </c>
      <c r="Z29" s="99">
        <f t="shared" si="3"/>
        <v>0</v>
      </c>
      <c r="AA29" s="100">
        <f t="shared" si="4"/>
        <v>0</v>
      </c>
      <c r="AB29" s="100">
        <f t="shared" si="5"/>
        <v>0</v>
      </c>
      <c r="AC29" s="101">
        <f t="shared" si="6"/>
        <v>0</v>
      </c>
      <c r="AD29" s="99">
        <f t="shared" si="7"/>
        <v>0.17257039055421181</v>
      </c>
      <c r="AE29" s="100">
        <f t="shared" si="8"/>
        <v>0.45322434150680724</v>
      </c>
      <c r="AF29" s="100">
        <f t="shared" si="9"/>
        <v>0.37420526793898096</v>
      </c>
      <c r="AH29" s="107">
        <v>0.107168240645635</v>
      </c>
      <c r="AI29" s="3"/>
      <c r="AJ29" s="3"/>
      <c r="AK29" s="3"/>
      <c r="AL29" s="3"/>
      <c r="AM29" s="3">
        <f t="shared" si="11"/>
        <v>1930.0991068962007</v>
      </c>
      <c r="AN29" s="14"/>
      <c r="AO29" s="1"/>
      <c r="AP29" s="1"/>
      <c r="AQ29" s="1"/>
      <c r="AR29" s="6"/>
      <c r="AS29" t="s">
        <v>56</v>
      </c>
    </row>
    <row r="30" spans="1:45">
      <c r="A30" s="4">
        <v>1977</v>
      </c>
      <c r="B30" s="1">
        <v>1.0582441853155486</v>
      </c>
      <c r="C30" s="1">
        <v>4.6163985475220946</v>
      </c>
      <c r="D30" s="1">
        <v>2.699289516169896</v>
      </c>
      <c r="E30" s="6">
        <f t="shared" si="12"/>
        <v>8.3739322490075399</v>
      </c>
      <c r="F30" s="1"/>
      <c r="G30" s="1"/>
      <c r="H30" s="1"/>
      <c r="I30" s="1"/>
      <c r="J30" s="3">
        <v>250.02780798022962</v>
      </c>
      <c r="K30" s="14"/>
      <c r="L30" s="1"/>
      <c r="M30" s="1"/>
      <c r="N30" s="1"/>
      <c r="O30" s="1"/>
      <c r="P30" s="89"/>
      <c r="Q30" s="2"/>
      <c r="R30" s="2"/>
      <c r="S30" s="2"/>
      <c r="T30" s="7">
        <v>3.050783219561882</v>
      </c>
      <c r="U30" s="3">
        <v>9308.4789999999994</v>
      </c>
      <c r="V30" s="3">
        <v>8255.1617724012704</v>
      </c>
      <c r="W30" s="99" t="str">
        <f t="shared" si="0"/>
        <v/>
      </c>
      <c r="X30" s="100" t="str">
        <f t="shared" si="1"/>
        <v/>
      </c>
      <c r="Y30" s="100" t="str">
        <f t="shared" si="2"/>
        <v/>
      </c>
      <c r="Z30" s="99">
        <f t="shared" si="3"/>
        <v>0</v>
      </c>
      <c r="AA30" s="100">
        <f t="shared" si="4"/>
        <v>0</v>
      </c>
      <c r="AB30" s="100">
        <f t="shared" si="5"/>
        <v>0</v>
      </c>
      <c r="AC30" s="101">
        <f t="shared" si="6"/>
        <v>0</v>
      </c>
      <c r="AD30" s="99">
        <f t="shared" si="7"/>
        <v>0.12637362637379462</v>
      </c>
      <c r="AE30" s="100">
        <f t="shared" si="8"/>
        <v>0.55128205128113139</v>
      </c>
      <c r="AF30" s="100">
        <f t="shared" si="9"/>
        <v>0.32234432234507387</v>
      </c>
      <c r="AH30" s="107">
        <v>0.108109819515774</v>
      </c>
      <c r="AI30" s="3"/>
      <c r="AJ30" s="3"/>
      <c r="AK30" s="3"/>
      <c r="AL30" s="3"/>
      <c r="AM30" s="3">
        <f t="shared" si="11"/>
        <v>2312.7206122451139</v>
      </c>
      <c r="AN30" s="14"/>
      <c r="AO30" s="1"/>
      <c r="AP30" s="1"/>
      <c r="AQ30" s="1"/>
      <c r="AR30" s="6"/>
      <c r="AS30" t="s">
        <v>56</v>
      </c>
    </row>
    <row r="31" spans="1:45">
      <c r="A31" s="4">
        <v>1978</v>
      </c>
      <c r="B31" s="1">
        <v>1.3054208437227446</v>
      </c>
      <c r="C31" s="1">
        <v>4.4461098147835392</v>
      </c>
      <c r="D31" s="1">
        <v>2.994788994425762</v>
      </c>
      <c r="E31" s="6">
        <f t="shared" si="12"/>
        <v>8.7463196529320459</v>
      </c>
      <c r="F31" s="1"/>
      <c r="G31" s="1"/>
      <c r="H31" s="1"/>
      <c r="I31" s="1"/>
      <c r="J31" s="3">
        <v>301.53177760369903</v>
      </c>
      <c r="K31" s="14"/>
      <c r="L31" s="1"/>
      <c r="M31" s="1"/>
      <c r="N31" s="1"/>
      <c r="O31" s="1"/>
      <c r="P31" s="89"/>
      <c r="Q31" s="2"/>
      <c r="R31" s="2"/>
      <c r="S31" s="2"/>
      <c r="T31" s="7">
        <v>3.4331235837349379</v>
      </c>
      <c r="U31" s="3">
        <v>9429.9590000000007</v>
      </c>
      <c r="V31" s="3">
        <v>8694.5234862633024</v>
      </c>
      <c r="W31" s="99" t="str">
        <f t="shared" si="0"/>
        <v/>
      </c>
      <c r="X31" s="100" t="str">
        <f t="shared" si="1"/>
        <v/>
      </c>
      <c r="Y31" s="100" t="str">
        <f t="shared" si="2"/>
        <v/>
      </c>
      <c r="Z31" s="99">
        <f t="shared" si="3"/>
        <v>0</v>
      </c>
      <c r="AA31" s="100">
        <f t="shared" si="4"/>
        <v>0</v>
      </c>
      <c r="AB31" s="100">
        <f t="shared" si="5"/>
        <v>0</v>
      </c>
      <c r="AC31" s="101">
        <f t="shared" si="6"/>
        <v>0</v>
      </c>
      <c r="AD31" s="99">
        <f t="shared" si="7"/>
        <v>0.14925373134346007</v>
      </c>
      <c r="AE31" s="100">
        <f t="shared" si="8"/>
        <v>0.50834064969178905</v>
      </c>
      <c r="AF31" s="100">
        <f t="shared" si="9"/>
        <v>0.34240561896475086</v>
      </c>
      <c r="AH31" s="107">
        <v>0.107836886280264</v>
      </c>
      <c r="AI31" s="3"/>
      <c r="AJ31" s="3"/>
      <c r="AK31" s="3"/>
      <c r="AL31" s="3"/>
      <c r="AM31" s="3">
        <f t="shared" si="11"/>
        <v>2796.1840146239879</v>
      </c>
      <c r="AN31" s="14"/>
      <c r="AO31" s="1"/>
      <c r="AP31" s="1"/>
      <c r="AQ31" s="1"/>
      <c r="AR31" s="6"/>
      <c r="AS31" t="s">
        <v>56</v>
      </c>
    </row>
    <row r="32" spans="1:45">
      <c r="A32" s="4">
        <v>1979</v>
      </c>
      <c r="B32" s="1">
        <v>1.5314098835818966</v>
      </c>
      <c r="C32" s="1">
        <v>4.7404446647418021</v>
      </c>
      <c r="D32" s="1">
        <v>2.6472613062949715</v>
      </c>
      <c r="E32" s="6">
        <f t="shared" si="12"/>
        <v>8.9191158546186706</v>
      </c>
      <c r="F32" s="1"/>
      <c r="G32" s="1"/>
      <c r="H32" s="1"/>
      <c r="I32" s="1"/>
      <c r="J32" s="3">
        <v>365.64037125934385</v>
      </c>
      <c r="K32" s="14"/>
      <c r="L32" s="1"/>
      <c r="M32" s="1"/>
      <c r="N32" s="1"/>
      <c r="O32" s="1"/>
      <c r="P32" s="89"/>
      <c r="Q32" s="2"/>
      <c r="R32" s="2"/>
      <c r="S32" s="2"/>
      <c r="T32" s="7">
        <v>4.0870014746484706</v>
      </c>
      <c r="U32" s="3">
        <v>9548.2579999999998</v>
      </c>
      <c r="V32" s="3">
        <v>8903.7183536515258</v>
      </c>
      <c r="W32" s="99" t="str">
        <f t="shared" si="0"/>
        <v/>
      </c>
      <c r="X32" s="100" t="str">
        <f t="shared" si="1"/>
        <v/>
      </c>
      <c r="Y32" s="100" t="str">
        <f t="shared" si="2"/>
        <v/>
      </c>
      <c r="Z32" s="99">
        <f t="shared" si="3"/>
        <v>0</v>
      </c>
      <c r="AA32" s="100">
        <f t="shared" si="4"/>
        <v>0</v>
      </c>
      <c r="AB32" s="100">
        <f t="shared" si="5"/>
        <v>0</v>
      </c>
      <c r="AC32" s="101">
        <f t="shared" si="6"/>
        <v>0</v>
      </c>
      <c r="AD32" s="99">
        <f t="shared" si="7"/>
        <v>0.17169974115639186</v>
      </c>
      <c r="AE32" s="100">
        <f t="shared" si="8"/>
        <v>0.53149266609055346</v>
      </c>
      <c r="AF32" s="100">
        <f t="shared" si="9"/>
        <v>0.29680759275305468</v>
      </c>
      <c r="AH32" s="107">
        <v>0.108696763022744</v>
      </c>
      <c r="AI32" s="3"/>
      <c r="AJ32" s="3"/>
      <c r="AK32" s="3"/>
      <c r="AL32" s="3"/>
      <c r="AM32" s="3">
        <f t="shared" si="11"/>
        <v>3363.8570376087123</v>
      </c>
      <c r="AN32" s="14"/>
      <c r="AO32" s="1"/>
      <c r="AP32" s="1"/>
      <c r="AQ32" s="1"/>
      <c r="AR32" s="6"/>
      <c r="AS32" t="s">
        <v>56</v>
      </c>
    </row>
    <row r="33" spans="1:45">
      <c r="A33" s="4">
        <v>1980</v>
      </c>
      <c r="B33" s="1">
        <v>1.3132171911098756</v>
      </c>
      <c r="C33" s="1">
        <v>4.9438764841635239</v>
      </c>
      <c r="D33" s="1">
        <v>3.8701283102747381</v>
      </c>
      <c r="E33" s="6">
        <f t="shared" si="12"/>
        <v>10.127221985548138</v>
      </c>
      <c r="F33" s="1"/>
      <c r="G33" s="1"/>
      <c r="H33" s="1"/>
      <c r="I33" s="1"/>
      <c r="J33" s="3">
        <v>445.4864581351008</v>
      </c>
      <c r="K33" s="14"/>
      <c r="L33" s="1"/>
      <c r="M33" s="1"/>
      <c r="N33" s="1"/>
      <c r="O33" s="1"/>
      <c r="P33" s="89"/>
      <c r="Q33" s="2"/>
      <c r="R33" s="2"/>
      <c r="S33" s="2"/>
      <c r="T33" s="7">
        <v>5.1036351517703968</v>
      </c>
      <c r="U33" s="3">
        <v>9642.5049999999992</v>
      </c>
      <c r="V33" s="3">
        <v>8971.2165044249396</v>
      </c>
      <c r="W33" s="99" t="str">
        <f t="shared" si="0"/>
        <v/>
      </c>
      <c r="X33" s="100" t="str">
        <f t="shared" si="1"/>
        <v/>
      </c>
      <c r="Y33" s="100" t="str">
        <f t="shared" si="2"/>
        <v/>
      </c>
      <c r="Z33" s="99">
        <f t="shared" si="3"/>
        <v>0</v>
      </c>
      <c r="AA33" s="100">
        <f t="shared" si="4"/>
        <v>0</v>
      </c>
      <c r="AB33" s="100">
        <f t="shared" si="5"/>
        <v>0</v>
      </c>
      <c r="AC33" s="101">
        <f t="shared" si="6"/>
        <v>0</v>
      </c>
      <c r="AD33" s="99">
        <f t="shared" si="7"/>
        <v>0.12967200610235241</v>
      </c>
      <c r="AE33" s="100">
        <f t="shared" si="8"/>
        <v>0.48817696414856809</v>
      </c>
      <c r="AF33" s="100">
        <f t="shared" si="9"/>
        <v>0.3821510297490795</v>
      </c>
      <c r="AH33" s="107">
        <v>0.12506700220102701</v>
      </c>
      <c r="AI33" s="3"/>
      <c r="AJ33" s="3"/>
      <c r="AK33" s="3"/>
      <c r="AL33" s="3"/>
      <c r="AM33" s="3">
        <f t="shared" si="11"/>
        <v>3561.9823798050757</v>
      </c>
      <c r="AN33" s="14"/>
      <c r="AO33" s="1"/>
      <c r="AP33" s="1"/>
      <c r="AQ33" s="1"/>
      <c r="AR33" s="6"/>
      <c r="AS33" t="s">
        <v>56</v>
      </c>
    </row>
    <row r="34" spans="1:45">
      <c r="A34" s="4">
        <v>1981</v>
      </c>
      <c r="B34" s="1">
        <v>1.4861276831275407</v>
      </c>
      <c r="C34" s="1">
        <v>4.9382784470444099</v>
      </c>
      <c r="D34" s="1">
        <v>2.8329308959647075</v>
      </c>
      <c r="E34" s="6">
        <f t="shared" si="12"/>
        <v>9.2573370261366588</v>
      </c>
      <c r="F34" s="1"/>
      <c r="G34" s="1"/>
      <c r="H34" s="1"/>
      <c r="I34" s="1"/>
      <c r="J34" s="3">
        <v>539.87971447218979</v>
      </c>
      <c r="K34" s="14"/>
      <c r="L34" s="1"/>
      <c r="M34" s="1"/>
      <c r="N34" s="1"/>
      <c r="O34" s="1"/>
      <c r="P34" s="89"/>
      <c r="Q34" s="2"/>
      <c r="R34" s="2"/>
      <c r="S34" s="2"/>
      <c r="T34" s="7">
        <v>6.3519314491819516</v>
      </c>
      <c r="U34" s="3">
        <v>9729.35</v>
      </c>
      <c r="V34" s="3">
        <v>8896.0721939286796</v>
      </c>
      <c r="W34" s="99" t="str">
        <f t="shared" si="0"/>
        <v/>
      </c>
      <c r="X34" s="100" t="str">
        <f t="shared" si="1"/>
        <v/>
      </c>
      <c r="Y34" s="100" t="str">
        <f t="shared" si="2"/>
        <v/>
      </c>
      <c r="Z34" s="99">
        <f t="shared" si="3"/>
        <v>0</v>
      </c>
      <c r="AA34" s="100">
        <f t="shared" si="4"/>
        <v>0</v>
      </c>
      <c r="AB34" s="100">
        <f t="shared" si="5"/>
        <v>0</v>
      </c>
      <c r="AC34" s="101">
        <f t="shared" si="6"/>
        <v>0</v>
      </c>
      <c r="AD34" s="99">
        <f t="shared" si="7"/>
        <v>0.16053511705706394</v>
      </c>
      <c r="AE34" s="100">
        <f t="shared" si="8"/>
        <v>0.53344481605260186</v>
      </c>
      <c r="AF34" s="100">
        <f t="shared" si="9"/>
        <v>0.30602006689033417</v>
      </c>
      <c r="AH34" s="107">
        <v>0.16260725165077</v>
      </c>
      <c r="AI34" s="3"/>
      <c r="AJ34" s="3"/>
      <c r="AK34" s="3"/>
      <c r="AL34" s="3"/>
      <c r="AM34" s="3">
        <f t="shared" si="11"/>
        <v>3320.1453747689197</v>
      </c>
      <c r="AN34" s="14"/>
      <c r="AO34" s="1"/>
      <c r="AP34" s="1"/>
      <c r="AQ34" s="1"/>
      <c r="AR34" s="6"/>
      <c r="AS34" t="s">
        <v>56</v>
      </c>
    </row>
    <row r="35" spans="1:45">
      <c r="A35" s="4">
        <v>1982</v>
      </c>
      <c r="B35" s="1">
        <v>1.4762087552754839</v>
      </c>
      <c r="C35" s="1">
        <v>3.8769903625276667</v>
      </c>
      <c r="D35" s="1">
        <v>3.1388859849046944</v>
      </c>
      <c r="E35" s="6">
        <f t="shared" si="12"/>
        <v>8.4920851027078452</v>
      </c>
      <c r="F35" s="1"/>
      <c r="G35" s="1"/>
      <c r="H35" s="1"/>
      <c r="I35" s="1"/>
      <c r="J35" s="3">
        <v>671.80576673124551</v>
      </c>
      <c r="K35" s="14"/>
      <c r="L35" s="1"/>
      <c r="M35" s="1"/>
      <c r="N35" s="1"/>
      <c r="O35" s="1"/>
      <c r="P35" s="89"/>
      <c r="Q35" s="2"/>
      <c r="R35" s="2"/>
      <c r="S35" s="2"/>
      <c r="T35" s="7">
        <v>7.680690990514492</v>
      </c>
      <c r="U35" s="3">
        <v>9786.48</v>
      </c>
      <c r="V35" s="3">
        <v>8879.0862496014906</v>
      </c>
      <c r="W35" s="99" t="str">
        <f t="shared" ref="W35:W67" si="13">IFERROR(F35/$I35,"")</f>
        <v/>
      </c>
      <c r="X35" s="100" t="str">
        <f t="shared" ref="X35:X67" si="14">IFERROR(G35/$I35,"")</f>
        <v/>
      </c>
      <c r="Y35" s="100" t="str">
        <f t="shared" ref="Y35:Y67" si="15">IFERROR(H35/$I35,"")</f>
        <v/>
      </c>
      <c r="Z35" s="99">
        <f t="shared" ref="Z35:Z67" si="16">IFERROR(F35/$J35,"")</f>
        <v>0</v>
      </c>
      <c r="AA35" s="100">
        <f t="shared" ref="AA35:AA67" si="17">IFERROR(G35/$J35,"")</f>
        <v>0</v>
      </c>
      <c r="AB35" s="100">
        <f t="shared" ref="AB35:AB67" si="18">IFERROR(H35/$J35,"")</f>
        <v>0</v>
      </c>
      <c r="AC35" s="101">
        <f t="shared" ref="AC35:AC67" si="19">IFERROR(I35/$J35,"")</f>
        <v>0</v>
      </c>
      <c r="AD35" s="99">
        <f t="shared" ref="AD35:AD67" si="20">IFERROR(B35/$E35,"")</f>
        <v>0.17383348581902103</v>
      </c>
      <c r="AE35" s="100">
        <f t="shared" ref="AE35:AE67" si="21">IFERROR(C35/$E35,"")</f>
        <v>0.45654162854437513</v>
      </c>
      <c r="AF35" s="100">
        <f t="shared" ref="AF35:AF67" si="22">IFERROR(D35/$E35,"")</f>
        <v>0.36962488563660384</v>
      </c>
      <c r="AH35" s="107">
        <v>0.19604745121056499</v>
      </c>
      <c r="AI35" s="3"/>
      <c r="AJ35" s="3"/>
      <c r="AK35" s="3"/>
      <c r="AL35" s="3"/>
      <c r="AM35" s="3">
        <f t="shared" si="11"/>
        <v>3426.7508329383572</v>
      </c>
      <c r="AN35" s="14"/>
      <c r="AO35" s="1"/>
      <c r="AP35" s="1"/>
      <c r="AQ35" s="1"/>
      <c r="AR35" s="6"/>
      <c r="AS35" t="s">
        <v>56</v>
      </c>
    </row>
    <row r="36" spans="1:45">
      <c r="A36" s="4">
        <v>1983</v>
      </c>
      <c r="B36" s="1">
        <v>1.4520979631562354</v>
      </c>
      <c r="C36" s="1">
        <v>4.8481335221361128</v>
      </c>
      <c r="D36" s="1">
        <v>2.8417400999430016</v>
      </c>
      <c r="E36" s="6">
        <f t="shared" si="12"/>
        <v>9.1419715852353498</v>
      </c>
      <c r="F36" s="1"/>
      <c r="G36" s="1"/>
      <c r="H36" s="1"/>
      <c r="I36" s="1"/>
      <c r="J36" s="3">
        <v>814.19281855461793</v>
      </c>
      <c r="K36" s="14"/>
      <c r="L36" s="1"/>
      <c r="M36" s="1"/>
      <c r="N36" s="1"/>
      <c r="O36" s="1"/>
      <c r="P36" s="89"/>
      <c r="Q36" s="2"/>
      <c r="R36" s="2"/>
      <c r="S36" s="2"/>
      <c r="T36" s="7">
        <v>9.2353908585047826</v>
      </c>
      <c r="U36" s="3">
        <v>9840.5259999999998</v>
      </c>
      <c r="V36" s="3">
        <v>8865.7862394754102</v>
      </c>
      <c r="W36" s="99" t="str">
        <f t="shared" si="13"/>
        <v/>
      </c>
      <c r="X36" s="100" t="str">
        <f t="shared" si="14"/>
        <v/>
      </c>
      <c r="Y36" s="100" t="str">
        <f t="shared" si="15"/>
        <v/>
      </c>
      <c r="Z36" s="99">
        <f t="shared" si="16"/>
        <v>0</v>
      </c>
      <c r="AA36" s="100">
        <f t="shared" si="17"/>
        <v>0</v>
      </c>
      <c r="AB36" s="100">
        <f t="shared" si="18"/>
        <v>0</v>
      </c>
      <c r="AC36" s="101">
        <f t="shared" si="19"/>
        <v>0</v>
      </c>
      <c r="AD36" s="99">
        <f t="shared" si="20"/>
        <v>0.15883859948782075</v>
      </c>
      <c r="AE36" s="100">
        <f t="shared" si="21"/>
        <v>0.53031596925613322</v>
      </c>
      <c r="AF36" s="100">
        <f t="shared" si="22"/>
        <v>0.31084543125604608</v>
      </c>
      <c r="AH36" s="107">
        <v>0.25844239765223798</v>
      </c>
      <c r="AI36" s="3"/>
      <c r="AJ36" s="3"/>
      <c r="AK36" s="3"/>
      <c r="AL36" s="3"/>
      <c r="AM36" s="3">
        <f t="shared" si="11"/>
        <v>3150.3840931324353</v>
      </c>
      <c r="AN36" s="14"/>
      <c r="AO36" s="1"/>
      <c r="AP36" s="1"/>
      <c r="AQ36" s="1"/>
      <c r="AR36" s="6"/>
      <c r="AS36" t="s">
        <v>56</v>
      </c>
    </row>
    <row r="37" spans="1:45">
      <c r="A37" s="4">
        <v>1984</v>
      </c>
      <c r="B37" s="1">
        <v>1.5610620697328239</v>
      </c>
      <c r="C37" s="1">
        <v>4.832232336444898</v>
      </c>
      <c r="D37" s="1">
        <v>2.6436076256305916</v>
      </c>
      <c r="E37" s="6">
        <f t="shared" si="12"/>
        <v>9.0369020318083138</v>
      </c>
      <c r="F37" s="1"/>
      <c r="G37" s="1"/>
      <c r="H37" s="1"/>
      <c r="I37" s="1"/>
      <c r="J37" s="3">
        <v>970.23797206257927</v>
      </c>
      <c r="K37" s="14"/>
      <c r="L37" s="1"/>
      <c r="M37" s="1"/>
      <c r="N37" s="1"/>
      <c r="O37" s="1"/>
      <c r="P37" s="89"/>
      <c r="Q37" s="2"/>
      <c r="R37" s="2"/>
      <c r="S37" s="2"/>
      <c r="T37" s="7">
        <v>10.939224143247475</v>
      </c>
      <c r="U37" s="3">
        <v>9887.1689999999999</v>
      </c>
      <c r="V37" s="3">
        <v>9066.8016294654226</v>
      </c>
      <c r="W37" s="99" t="str">
        <f t="shared" si="13"/>
        <v/>
      </c>
      <c r="X37" s="100" t="str">
        <f t="shared" si="14"/>
        <v/>
      </c>
      <c r="Y37" s="100" t="str">
        <f t="shared" si="15"/>
        <v/>
      </c>
      <c r="Z37" s="99">
        <f t="shared" si="16"/>
        <v>0</v>
      </c>
      <c r="AA37" s="100">
        <f t="shared" si="17"/>
        <v>0</v>
      </c>
      <c r="AB37" s="100">
        <f t="shared" si="18"/>
        <v>0</v>
      </c>
      <c r="AC37" s="101">
        <f t="shared" si="19"/>
        <v>0</v>
      </c>
      <c r="AD37" s="99">
        <f t="shared" si="20"/>
        <v>0.17274305555578212</v>
      </c>
      <c r="AE37" s="100">
        <f t="shared" si="21"/>
        <v>0.53472222222131938</v>
      </c>
      <c r="AF37" s="100">
        <f t="shared" si="22"/>
        <v>0.29253472222289845</v>
      </c>
      <c r="AH37" s="107">
        <v>0.33078972853998501</v>
      </c>
      <c r="AI37" s="3"/>
      <c r="AJ37" s="3"/>
      <c r="AK37" s="3"/>
      <c r="AL37" s="3"/>
      <c r="AM37" s="3">
        <f t="shared" si="11"/>
        <v>2933.0958259947888</v>
      </c>
      <c r="AN37" s="14"/>
      <c r="AO37" s="1"/>
      <c r="AP37" s="1"/>
      <c r="AQ37" s="1"/>
      <c r="AR37" s="6"/>
      <c r="AS37" t="s">
        <v>56</v>
      </c>
    </row>
    <row r="38" spans="1:45">
      <c r="A38" s="4">
        <v>1985</v>
      </c>
      <c r="B38" s="1">
        <v>1.6627511662223067</v>
      </c>
      <c r="C38" s="1">
        <v>4.1056557232190665</v>
      </c>
      <c r="D38" s="1">
        <v>2.75023771095813</v>
      </c>
      <c r="E38" s="6">
        <f t="shared" si="12"/>
        <v>8.5186446003995027</v>
      </c>
      <c r="F38" s="1"/>
      <c r="G38" s="1"/>
      <c r="H38" s="1"/>
      <c r="I38" s="1"/>
      <c r="J38" s="3">
        <v>1162.4527360130796</v>
      </c>
      <c r="K38" s="14"/>
      <c r="L38" s="1"/>
      <c r="M38" s="1"/>
      <c r="N38" s="1"/>
      <c r="O38" s="1"/>
      <c r="P38" s="89"/>
      <c r="Q38" s="2"/>
      <c r="R38" s="2"/>
      <c r="S38" s="2"/>
      <c r="T38" s="7">
        <v>13.050774108065191</v>
      </c>
      <c r="U38" s="3">
        <v>9923.2530000000006</v>
      </c>
      <c r="V38" s="3">
        <v>9315.6951656881065</v>
      </c>
      <c r="W38" s="99" t="str">
        <f t="shared" si="13"/>
        <v/>
      </c>
      <c r="X38" s="100" t="str">
        <f t="shared" si="14"/>
        <v/>
      </c>
      <c r="Y38" s="100" t="str">
        <f t="shared" si="15"/>
        <v/>
      </c>
      <c r="Z38" s="99">
        <f t="shared" si="16"/>
        <v>0</v>
      </c>
      <c r="AA38" s="100">
        <f t="shared" si="17"/>
        <v>0</v>
      </c>
      <c r="AB38" s="100">
        <f t="shared" si="18"/>
        <v>0</v>
      </c>
      <c r="AC38" s="101">
        <f t="shared" si="19"/>
        <v>0</v>
      </c>
      <c r="AD38" s="99">
        <f t="shared" si="20"/>
        <v>0.1951896392231609</v>
      </c>
      <c r="AE38" s="100">
        <f t="shared" si="21"/>
        <v>0.48196114708512688</v>
      </c>
      <c r="AF38" s="100">
        <f t="shared" si="22"/>
        <v>0.32284921369171227</v>
      </c>
      <c r="AH38" s="107">
        <v>0.40533848862802602</v>
      </c>
      <c r="AI38" s="3"/>
      <c r="AJ38" s="3"/>
      <c r="AK38" s="3"/>
      <c r="AL38" s="3"/>
      <c r="AM38" s="3">
        <f t="shared" si="11"/>
        <v>2867.8567879100365</v>
      </c>
      <c r="AN38" s="14"/>
      <c r="AO38" s="1"/>
      <c r="AP38" s="1"/>
      <c r="AQ38" s="1"/>
      <c r="AR38" s="6"/>
      <c r="AS38" t="s">
        <v>56</v>
      </c>
    </row>
    <row r="39" spans="1:45">
      <c r="A39" s="4">
        <v>1986</v>
      </c>
      <c r="B39" s="1">
        <v>1.7396406603280392</v>
      </c>
      <c r="C39" s="1">
        <v>2.6094609904842305</v>
      </c>
      <c r="D39" s="1">
        <v>2.6489982782294361</v>
      </c>
      <c r="E39" s="6">
        <f t="shared" si="12"/>
        <v>6.9980999290417056</v>
      </c>
      <c r="F39" s="1"/>
      <c r="G39" s="1"/>
      <c r="H39" s="1"/>
      <c r="I39" s="1"/>
      <c r="J39" s="3">
        <v>1397.7348847445126</v>
      </c>
      <c r="K39" s="14"/>
      <c r="L39" s="1"/>
      <c r="M39" s="1"/>
      <c r="N39" s="1"/>
      <c r="O39" s="1"/>
      <c r="P39" s="89"/>
      <c r="Q39" s="2"/>
      <c r="R39" s="2"/>
      <c r="S39" s="2"/>
      <c r="T39" s="7">
        <v>16.055204400546803</v>
      </c>
      <c r="U39" s="3">
        <v>9951.3700000000008</v>
      </c>
      <c r="V39" s="3">
        <v>9440.0067528390555</v>
      </c>
      <c r="W39" s="99" t="str">
        <f t="shared" si="13"/>
        <v/>
      </c>
      <c r="X39" s="100" t="str">
        <f t="shared" si="14"/>
        <v/>
      </c>
      <c r="Y39" s="100" t="str">
        <f t="shared" si="15"/>
        <v/>
      </c>
      <c r="Z39" s="99">
        <f t="shared" si="16"/>
        <v>0</v>
      </c>
      <c r="AA39" s="100">
        <f t="shared" si="17"/>
        <v>0</v>
      </c>
      <c r="AB39" s="100">
        <f t="shared" si="18"/>
        <v>0</v>
      </c>
      <c r="AC39" s="101">
        <f t="shared" si="19"/>
        <v>0</v>
      </c>
      <c r="AD39" s="99">
        <f t="shared" si="20"/>
        <v>0.2485875706216529</v>
      </c>
      <c r="AE39" s="100">
        <f t="shared" si="21"/>
        <v>0.37288135593136074</v>
      </c>
      <c r="AF39" s="100">
        <f t="shared" si="22"/>
        <v>0.37853107344698639</v>
      </c>
      <c r="AH39" s="107">
        <v>0.41080322817314802</v>
      </c>
      <c r="AI39" s="3"/>
      <c r="AJ39" s="3"/>
      <c r="AK39" s="3"/>
      <c r="AL39" s="3"/>
      <c r="AM39" s="3">
        <f t="shared" si="11"/>
        <v>3402.4437708541718</v>
      </c>
      <c r="AN39" s="14"/>
      <c r="AO39" s="1"/>
      <c r="AP39" s="1"/>
      <c r="AQ39" s="1"/>
      <c r="AR39" s="6"/>
      <c r="AS39" t="s">
        <v>56</v>
      </c>
    </row>
    <row r="40" spans="1:45">
      <c r="A40" s="4">
        <v>1987</v>
      </c>
      <c r="B40" s="1">
        <v>1.7945596900907974</v>
      </c>
      <c r="C40" s="1">
        <v>3.501773554547202</v>
      </c>
      <c r="D40" s="1">
        <v>2.4536236470735004</v>
      </c>
      <c r="E40" s="6">
        <f t="shared" si="12"/>
        <v>7.7499568917115003</v>
      </c>
      <c r="F40" s="1"/>
      <c r="G40" s="1"/>
      <c r="H40" s="1"/>
      <c r="I40" s="1"/>
      <c r="J40" s="3">
        <v>1679.1034128060683</v>
      </c>
      <c r="K40" s="14"/>
      <c r="L40" s="1"/>
      <c r="M40" s="1"/>
      <c r="N40" s="1"/>
      <c r="O40" s="1"/>
      <c r="P40" s="89"/>
      <c r="Q40" s="2"/>
      <c r="R40" s="2"/>
      <c r="S40" s="2"/>
      <c r="T40" s="7">
        <v>18.685841064834509</v>
      </c>
      <c r="U40" s="3">
        <v>9974.49</v>
      </c>
      <c r="V40" s="3">
        <v>9374.614641951619</v>
      </c>
      <c r="W40" s="99" t="str">
        <f t="shared" si="13"/>
        <v/>
      </c>
      <c r="X40" s="100" t="str">
        <f t="shared" si="14"/>
        <v/>
      </c>
      <c r="Y40" s="100" t="str">
        <f t="shared" si="15"/>
        <v/>
      </c>
      <c r="Z40" s="99">
        <f t="shared" si="16"/>
        <v>0</v>
      </c>
      <c r="AA40" s="100">
        <f t="shared" si="17"/>
        <v>0</v>
      </c>
      <c r="AB40" s="100">
        <f t="shared" si="18"/>
        <v>0</v>
      </c>
      <c r="AC40" s="101">
        <f t="shared" si="19"/>
        <v>0</v>
      </c>
      <c r="AD40" s="99">
        <f t="shared" si="20"/>
        <v>0.23155737704942084</v>
      </c>
      <c r="AE40" s="100">
        <f t="shared" si="21"/>
        <v>0.45184426229419583</v>
      </c>
      <c r="AF40" s="100">
        <f t="shared" si="22"/>
        <v>0.31659836065638325</v>
      </c>
      <c r="AH40" s="107">
        <v>0.39744534115920799</v>
      </c>
      <c r="AI40" s="3"/>
      <c r="AJ40" s="3"/>
      <c r="AK40" s="3"/>
      <c r="AL40" s="3"/>
      <c r="AM40" s="3">
        <f t="shared" si="11"/>
        <v>4224.7404584205597</v>
      </c>
      <c r="AN40" s="14"/>
      <c r="AO40" s="1"/>
      <c r="AP40" s="1"/>
      <c r="AQ40" s="1"/>
      <c r="AR40" s="6"/>
      <c r="AS40" t="s">
        <v>56</v>
      </c>
    </row>
    <row r="41" spans="1:45">
      <c r="A41" s="4">
        <v>1988</v>
      </c>
      <c r="B41" s="1">
        <v>1.9553867181849411</v>
      </c>
      <c r="C41" s="1">
        <v>3.2962233249304407</v>
      </c>
      <c r="D41" s="1">
        <v>2.753503746018283</v>
      </c>
      <c r="E41" s="6">
        <f t="shared" si="12"/>
        <v>8.0051137891336648</v>
      </c>
      <c r="F41" s="1"/>
      <c r="G41" s="1"/>
      <c r="H41" s="1"/>
      <c r="I41" s="1"/>
      <c r="J41" s="3">
        <v>2047.4403927665828</v>
      </c>
      <c r="K41" s="14"/>
      <c r="L41" s="1"/>
      <c r="M41" s="1"/>
      <c r="N41" s="1"/>
      <c r="O41" s="1"/>
      <c r="P41" s="89"/>
      <c r="Q41" s="2"/>
      <c r="R41" s="2"/>
      <c r="S41" s="2"/>
      <c r="T41" s="7">
        <v>21.213428458306897</v>
      </c>
      <c r="U41" s="3">
        <v>9982.723</v>
      </c>
      <c r="V41" s="3">
        <v>9783.903650336686</v>
      </c>
      <c r="W41" s="99" t="str">
        <f t="shared" si="13"/>
        <v/>
      </c>
      <c r="X41" s="100" t="str">
        <f t="shared" si="14"/>
        <v/>
      </c>
      <c r="Y41" s="100" t="str">
        <f t="shared" si="15"/>
        <v/>
      </c>
      <c r="Z41" s="99">
        <f t="shared" si="16"/>
        <v>0</v>
      </c>
      <c r="AA41" s="100">
        <f t="shared" si="17"/>
        <v>0</v>
      </c>
      <c r="AB41" s="100">
        <f t="shared" si="18"/>
        <v>0</v>
      </c>
      <c r="AC41" s="101">
        <f t="shared" si="19"/>
        <v>0</v>
      </c>
      <c r="AD41" s="99">
        <f t="shared" si="20"/>
        <v>0.24426719840500336</v>
      </c>
      <c r="AE41" s="100">
        <f t="shared" si="21"/>
        <v>0.41176470588148467</v>
      </c>
      <c r="AF41" s="100">
        <f t="shared" si="22"/>
        <v>0.343968095713512</v>
      </c>
      <c r="AH41" s="107">
        <v>0.41631841526045499</v>
      </c>
      <c r="AI41" s="3"/>
      <c r="AJ41" s="3"/>
      <c r="AK41" s="3"/>
      <c r="AL41" s="3"/>
      <c r="AM41" s="3">
        <f t="shared" si="11"/>
        <v>4917.9673963873865</v>
      </c>
      <c r="AN41" s="14"/>
      <c r="AO41" s="1"/>
      <c r="AP41" s="1"/>
      <c r="AQ41" s="1"/>
      <c r="AR41" s="6"/>
      <c r="AS41" t="s">
        <v>56</v>
      </c>
    </row>
    <row r="42" spans="1:45">
      <c r="A42" s="4">
        <v>1989</v>
      </c>
      <c r="B42" s="1">
        <v>1.9271549899497498</v>
      </c>
      <c r="C42" s="1">
        <v>3.3082827327371458</v>
      </c>
      <c r="D42" s="1">
        <v>2.8586132350949875</v>
      </c>
      <c r="E42" s="6">
        <f t="shared" si="12"/>
        <v>8.0940509577818833</v>
      </c>
      <c r="F42" s="1"/>
      <c r="G42" s="1"/>
      <c r="H42" s="1"/>
      <c r="I42" s="1"/>
      <c r="J42" s="3">
        <v>2458.3167285845097</v>
      </c>
      <c r="K42" s="14"/>
      <c r="L42" s="1"/>
      <c r="M42" s="1"/>
      <c r="N42" s="1"/>
      <c r="O42" s="1"/>
      <c r="P42" s="89"/>
      <c r="Q42" s="2"/>
      <c r="R42" s="2"/>
      <c r="S42" s="2"/>
      <c r="T42" s="7">
        <v>24.119668157094988</v>
      </c>
      <c r="U42" s="3">
        <v>10030.764999999999</v>
      </c>
      <c r="V42" s="3">
        <v>10111.392301584177</v>
      </c>
      <c r="W42" s="99" t="str">
        <f t="shared" si="13"/>
        <v/>
      </c>
      <c r="X42" s="100" t="str">
        <f t="shared" si="14"/>
        <v/>
      </c>
      <c r="Y42" s="100" t="str">
        <f t="shared" si="15"/>
        <v/>
      </c>
      <c r="Z42" s="99">
        <f t="shared" si="16"/>
        <v>0</v>
      </c>
      <c r="AA42" s="100">
        <f t="shared" si="17"/>
        <v>0</v>
      </c>
      <c r="AB42" s="100">
        <f t="shared" si="18"/>
        <v>0</v>
      </c>
      <c r="AC42" s="101">
        <f t="shared" si="19"/>
        <v>0</v>
      </c>
      <c r="AD42" s="99">
        <f t="shared" si="20"/>
        <v>0.23809523809544594</v>
      </c>
      <c r="AE42" s="100">
        <f t="shared" si="21"/>
        <v>0.40873015872928936</v>
      </c>
      <c r="AF42" s="100">
        <f t="shared" si="22"/>
        <v>0.35317460317526467</v>
      </c>
      <c r="AH42" s="107">
        <v>0.47664446074834899</v>
      </c>
      <c r="AI42" s="3"/>
      <c r="AJ42" s="3"/>
      <c r="AK42" s="3"/>
      <c r="AL42" s="3"/>
      <c r="AM42" s="3">
        <f t="shared" si="11"/>
        <v>5157.5480909289572</v>
      </c>
      <c r="AN42" s="14"/>
      <c r="AO42" s="1"/>
      <c r="AP42" s="1"/>
      <c r="AQ42" s="1"/>
      <c r="AR42" s="6"/>
      <c r="AS42" t="s">
        <v>56</v>
      </c>
    </row>
    <row r="43" spans="1:45">
      <c r="A43" s="4">
        <v>1990</v>
      </c>
      <c r="B43" s="1">
        <v>2.0047543594923245</v>
      </c>
      <c r="C43" s="1">
        <v>3.6295754331022319</v>
      </c>
      <c r="D43" s="1">
        <v>2.6595330011033647</v>
      </c>
      <c r="E43" s="6">
        <f t="shared" si="12"/>
        <v>8.2938627936979206</v>
      </c>
      <c r="F43" s="1"/>
      <c r="G43" s="1"/>
      <c r="H43" s="1"/>
      <c r="I43" s="1"/>
      <c r="J43" s="3">
        <v>2993.4269585886041</v>
      </c>
      <c r="K43" s="14"/>
      <c r="L43" s="1"/>
      <c r="M43" s="1"/>
      <c r="N43" s="1"/>
      <c r="O43" s="1"/>
      <c r="P43" s="89"/>
      <c r="Q43" s="2"/>
      <c r="R43" s="2"/>
      <c r="S43" s="2"/>
      <c r="T43" s="7">
        <v>29.041183559422148</v>
      </c>
      <c r="U43" s="3">
        <v>10129.602999999999</v>
      </c>
      <c r="V43" s="3">
        <v>10015.400410677617</v>
      </c>
      <c r="W43" s="99" t="str">
        <f t="shared" si="13"/>
        <v/>
      </c>
      <c r="X43" s="100" t="str">
        <f t="shared" si="14"/>
        <v/>
      </c>
      <c r="Y43" s="100" t="str">
        <f t="shared" si="15"/>
        <v/>
      </c>
      <c r="Z43" s="99">
        <f t="shared" si="16"/>
        <v>0</v>
      </c>
      <c r="AA43" s="100">
        <f t="shared" si="17"/>
        <v>0</v>
      </c>
      <c r="AB43" s="100">
        <f t="shared" si="18"/>
        <v>0</v>
      </c>
      <c r="AC43" s="101">
        <f t="shared" si="19"/>
        <v>0</v>
      </c>
      <c r="AD43" s="99">
        <f t="shared" si="20"/>
        <v>0.24171539961037625</v>
      </c>
      <c r="AE43" s="100">
        <f t="shared" si="21"/>
        <v>0.43762183235779584</v>
      </c>
      <c r="AF43" s="100">
        <f t="shared" si="22"/>
        <v>0.32066276803182792</v>
      </c>
      <c r="AH43" s="107">
        <v>0.465191195891416</v>
      </c>
      <c r="AI43" s="3"/>
      <c r="AJ43" s="3"/>
      <c r="AK43" s="3"/>
      <c r="AL43" s="3"/>
      <c r="AM43" s="3">
        <f t="shared" si="11"/>
        <v>6434.8314951500579</v>
      </c>
      <c r="AN43" s="14"/>
      <c r="AO43" s="1"/>
      <c r="AP43" s="1"/>
      <c r="AQ43" s="1"/>
      <c r="AR43" s="6"/>
      <c r="AS43" t="s">
        <v>56</v>
      </c>
    </row>
    <row r="44" spans="1:45">
      <c r="A44" s="4">
        <v>1991</v>
      </c>
      <c r="B44" s="1">
        <v>1.9998555850946484</v>
      </c>
      <c r="C44" s="1">
        <v>3.5688479750159225</v>
      </c>
      <c r="D44" s="1">
        <v>2.6502151249654768</v>
      </c>
      <c r="E44" s="6">
        <f t="shared" si="12"/>
        <v>8.2189186850760478</v>
      </c>
      <c r="F44" s="1"/>
      <c r="G44" s="1"/>
      <c r="H44" s="1"/>
      <c r="I44" s="1"/>
      <c r="J44" s="3">
        <v>3642.8085686302056</v>
      </c>
      <c r="K44" s="14"/>
      <c r="L44" s="1"/>
      <c r="M44" s="1"/>
      <c r="N44" s="1"/>
      <c r="O44" s="1"/>
      <c r="P44" s="89"/>
      <c r="Q44" s="2"/>
      <c r="R44" s="2"/>
      <c r="S44" s="2"/>
      <c r="T44" s="7">
        <v>34.696330029265759</v>
      </c>
      <c r="U44" s="3">
        <v>10250.879999999999</v>
      </c>
      <c r="V44" s="3">
        <v>10203.710315602173</v>
      </c>
      <c r="W44" s="99" t="str">
        <f t="shared" si="13"/>
        <v/>
      </c>
      <c r="X44" s="100" t="str">
        <f t="shared" si="14"/>
        <v/>
      </c>
      <c r="Y44" s="100" t="str">
        <f t="shared" si="15"/>
        <v/>
      </c>
      <c r="Z44" s="99">
        <f t="shared" si="16"/>
        <v>0</v>
      </c>
      <c r="AA44" s="100">
        <f t="shared" si="17"/>
        <v>0</v>
      </c>
      <c r="AB44" s="100">
        <f t="shared" si="18"/>
        <v>0</v>
      </c>
      <c r="AC44" s="101">
        <f t="shared" si="19"/>
        <v>0</v>
      </c>
      <c r="AD44" s="99">
        <f t="shared" si="20"/>
        <v>0.24332344213673701</v>
      </c>
      <c r="AE44" s="100">
        <f t="shared" si="21"/>
        <v>0.43422354104758987</v>
      </c>
      <c r="AF44" s="100">
        <f t="shared" si="22"/>
        <v>0.32245301681567312</v>
      </c>
      <c r="AH44" s="107">
        <v>0.53489772560528204</v>
      </c>
      <c r="AI44" s="3"/>
      <c r="AJ44" s="3"/>
      <c r="AK44" s="3"/>
      <c r="AL44" s="3"/>
      <c r="AM44" s="3">
        <f t="shared" ref="AI44:AM67" si="23">IFERROR(J44/$AH44," ")</f>
        <v>6810.2898820668188</v>
      </c>
      <c r="AN44" s="14"/>
      <c r="AO44" s="1"/>
      <c r="AP44" s="1"/>
      <c r="AQ44" s="1"/>
      <c r="AR44" s="6"/>
      <c r="AS44" t="s">
        <v>56</v>
      </c>
    </row>
    <row r="45" spans="1:45">
      <c r="A45" s="4">
        <v>1992</v>
      </c>
      <c r="B45" s="1">
        <v>2.0035556916508952</v>
      </c>
      <c r="C45" s="1">
        <v>3.4673780132956371</v>
      </c>
      <c r="D45" s="1">
        <v>2.6414224016485157</v>
      </c>
      <c r="E45" s="6">
        <f t="shared" si="12"/>
        <v>8.1123561065950476</v>
      </c>
      <c r="F45" s="1"/>
      <c r="G45" s="1"/>
      <c r="H45" s="1"/>
      <c r="I45" s="1"/>
      <c r="J45" s="3">
        <v>4278.2607870336433</v>
      </c>
      <c r="K45" s="14"/>
      <c r="L45" s="1"/>
      <c r="M45" s="1"/>
      <c r="N45" s="1"/>
      <c r="O45" s="1"/>
      <c r="P45" s="89"/>
      <c r="Q45" s="2"/>
      <c r="R45" s="2"/>
      <c r="S45" s="2"/>
      <c r="T45" s="7">
        <v>40.201214714196411</v>
      </c>
      <c r="U45" s="3">
        <v>10325.429</v>
      </c>
      <c r="V45" s="3">
        <v>10200.949500408216</v>
      </c>
      <c r="W45" s="99" t="str">
        <f t="shared" si="13"/>
        <v/>
      </c>
      <c r="X45" s="100" t="str">
        <f t="shared" si="14"/>
        <v/>
      </c>
      <c r="Y45" s="100" t="str">
        <f t="shared" si="15"/>
        <v/>
      </c>
      <c r="Z45" s="99">
        <f t="shared" si="16"/>
        <v>0</v>
      </c>
      <c r="AA45" s="100">
        <f t="shared" si="17"/>
        <v>0</v>
      </c>
      <c r="AB45" s="100">
        <f t="shared" si="18"/>
        <v>0</v>
      </c>
      <c r="AC45" s="101">
        <f t="shared" si="19"/>
        <v>0</v>
      </c>
      <c r="AD45" s="99">
        <f t="shared" si="20"/>
        <v>0.24697580645184916</v>
      </c>
      <c r="AE45" s="100">
        <f t="shared" si="21"/>
        <v>0.42741935483783633</v>
      </c>
      <c r="AF45" s="100">
        <f t="shared" si="22"/>
        <v>0.32560483871031454</v>
      </c>
      <c r="AH45" s="107">
        <v>0.55942567865003701</v>
      </c>
      <c r="AI45" s="3"/>
      <c r="AJ45" s="3"/>
      <c r="AK45" s="3"/>
      <c r="AL45" s="3"/>
      <c r="AM45" s="3">
        <f t="shared" si="23"/>
        <v>7647.5945783497336</v>
      </c>
      <c r="AN45" s="14"/>
      <c r="AO45" s="1"/>
      <c r="AP45" s="1"/>
      <c r="AQ45" s="1"/>
      <c r="AR45" s="6"/>
      <c r="AS45" t="s">
        <v>56</v>
      </c>
    </row>
    <row r="46" spans="1:45">
      <c r="A46" s="4">
        <v>1993</v>
      </c>
      <c r="B46" s="1">
        <v>2.0978745227662818</v>
      </c>
      <c r="C46" s="1">
        <v>3.8748976479213901</v>
      </c>
      <c r="D46" s="1">
        <v>2.7478042768809372</v>
      </c>
      <c r="E46" s="6">
        <f t="shared" si="12"/>
        <v>8.7205764475686092</v>
      </c>
      <c r="F46" s="1"/>
      <c r="G46" s="1"/>
      <c r="H46" s="1"/>
      <c r="I46" s="1"/>
      <c r="J46" s="3">
        <v>4818.5195986321869</v>
      </c>
      <c r="K46" s="14"/>
      <c r="L46" s="1"/>
      <c r="M46" s="1"/>
      <c r="N46" s="1"/>
      <c r="O46" s="1"/>
      <c r="P46" s="89"/>
      <c r="Q46" s="2"/>
      <c r="R46" s="2"/>
      <c r="S46" s="2"/>
      <c r="T46" s="7">
        <v>45.996016254723891</v>
      </c>
      <c r="U46" s="3">
        <v>10382.995000000001</v>
      </c>
      <c r="V46" s="3">
        <v>9982.0783973803318</v>
      </c>
      <c r="W46" s="99" t="str">
        <f t="shared" si="13"/>
        <v/>
      </c>
      <c r="X46" s="100" t="str">
        <f t="shared" si="14"/>
        <v/>
      </c>
      <c r="Y46" s="100" t="str">
        <f t="shared" si="15"/>
        <v/>
      </c>
      <c r="Z46" s="99">
        <f t="shared" si="16"/>
        <v>0</v>
      </c>
      <c r="AA46" s="100">
        <f t="shared" si="17"/>
        <v>0</v>
      </c>
      <c r="AB46" s="100">
        <f t="shared" si="18"/>
        <v>0</v>
      </c>
      <c r="AC46" s="101">
        <f t="shared" si="19"/>
        <v>0</v>
      </c>
      <c r="AD46" s="99">
        <f t="shared" si="20"/>
        <v>0.24056603773609392</v>
      </c>
      <c r="AE46" s="100">
        <f t="shared" si="21"/>
        <v>0.44433962264062871</v>
      </c>
      <c r="AF46" s="100">
        <f t="shared" si="22"/>
        <v>0.31509433962327738</v>
      </c>
      <c r="AH46" s="107">
        <v>0.67278004402054303</v>
      </c>
      <c r="AI46" s="3"/>
      <c r="AJ46" s="3"/>
      <c r="AK46" s="3"/>
      <c r="AL46" s="3"/>
      <c r="AM46" s="3">
        <f t="shared" si="23"/>
        <v>7162.1024456026453</v>
      </c>
      <c r="AN46" s="14"/>
      <c r="AO46" s="1"/>
      <c r="AP46" s="1"/>
      <c r="AQ46" s="1"/>
      <c r="AR46" s="6"/>
      <c r="AS46" t="s">
        <v>56</v>
      </c>
    </row>
    <row r="47" spans="1:45">
      <c r="A47" s="4">
        <v>1994</v>
      </c>
      <c r="B47" s="1">
        <v>2.1022502444735998</v>
      </c>
      <c r="C47" s="1">
        <v>3.7244590945286702</v>
      </c>
      <c r="D47" s="1">
        <v>2.7478231541965874</v>
      </c>
      <c r="E47" s="6">
        <f t="shared" si="12"/>
        <v>8.5745324931988574</v>
      </c>
      <c r="F47" s="1"/>
      <c r="G47" s="1"/>
      <c r="H47" s="1"/>
      <c r="I47" s="1"/>
      <c r="J47" s="3">
        <v>5427.28820212341</v>
      </c>
      <c r="K47" s="14"/>
      <c r="L47" s="1"/>
      <c r="M47" s="1"/>
      <c r="N47" s="1"/>
      <c r="O47" s="1"/>
      <c r="P47" s="89"/>
      <c r="Q47" s="2"/>
      <c r="R47" s="2"/>
      <c r="S47" s="2"/>
      <c r="T47" s="7">
        <v>51.020063227932859</v>
      </c>
      <c r="U47" s="3">
        <v>10429.825999999999</v>
      </c>
      <c r="V47" s="3">
        <v>10136.004134295574</v>
      </c>
      <c r="W47" s="99" t="str">
        <f t="shared" si="13"/>
        <v/>
      </c>
      <c r="X47" s="100" t="str">
        <f t="shared" si="14"/>
        <v/>
      </c>
      <c r="Y47" s="100" t="str">
        <f t="shared" si="15"/>
        <v/>
      </c>
      <c r="Z47" s="99">
        <f t="shared" si="16"/>
        <v>0</v>
      </c>
      <c r="AA47" s="100">
        <f t="shared" si="17"/>
        <v>0</v>
      </c>
      <c r="AB47" s="100">
        <f t="shared" si="18"/>
        <v>0</v>
      </c>
      <c r="AC47" s="101">
        <f t="shared" si="19"/>
        <v>0</v>
      </c>
      <c r="AD47" s="99">
        <f t="shared" si="20"/>
        <v>0.24517374517398602</v>
      </c>
      <c r="AE47" s="100">
        <f t="shared" si="21"/>
        <v>0.43436293436205814</v>
      </c>
      <c r="AF47" s="100">
        <f t="shared" si="22"/>
        <v>0.32046332046395581</v>
      </c>
      <c r="AH47" s="107">
        <v>0.71196713132795297</v>
      </c>
      <c r="AI47" s="3"/>
      <c r="AJ47" s="3"/>
      <c r="AK47" s="3"/>
      <c r="AL47" s="3"/>
      <c r="AM47" s="3">
        <f t="shared" si="23"/>
        <v>7622.9476942292176</v>
      </c>
      <c r="AN47" s="14"/>
      <c r="AO47" s="1"/>
      <c r="AP47" s="1"/>
      <c r="AQ47" s="1"/>
      <c r="AR47" s="6"/>
      <c r="AS47" t="s">
        <v>56</v>
      </c>
    </row>
    <row r="48" spans="1:45">
      <c r="A48" s="4">
        <v>1995</v>
      </c>
      <c r="B48" s="1">
        <v>1.9982942851465606</v>
      </c>
      <c r="C48" s="1">
        <v>3.7967591417670743</v>
      </c>
      <c r="D48" s="1">
        <v>2.5561514397525316</v>
      </c>
      <c r="E48" s="6">
        <f t="shared" si="12"/>
        <v>8.3512048666661656</v>
      </c>
      <c r="F48" s="1"/>
      <c r="G48" s="1"/>
      <c r="H48" s="1"/>
      <c r="I48" s="1"/>
      <c r="J48" s="3">
        <v>6050.8183558028959</v>
      </c>
      <c r="K48" s="14"/>
      <c r="L48" s="1"/>
      <c r="M48" s="1"/>
      <c r="N48" s="1"/>
      <c r="O48" s="1"/>
      <c r="P48" s="89"/>
      <c r="Q48" s="2"/>
      <c r="R48" s="2"/>
      <c r="S48" s="2"/>
      <c r="T48" s="7">
        <v>55.579755414706277</v>
      </c>
      <c r="U48" s="3">
        <v>10457.554</v>
      </c>
      <c r="V48" s="3">
        <v>10321.400327992695</v>
      </c>
      <c r="W48" s="99" t="str">
        <f t="shared" si="13"/>
        <v/>
      </c>
      <c r="X48" s="100" t="str">
        <f t="shared" si="14"/>
        <v/>
      </c>
      <c r="Y48" s="100" t="str">
        <f t="shared" si="15"/>
        <v/>
      </c>
      <c r="Z48" s="99">
        <f t="shared" si="16"/>
        <v>0</v>
      </c>
      <c r="AA48" s="100">
        <f t="shared" si="17"/>
        <v>0</v>
      </c>
      <c r="AB48" s="100">
        <f t="shared" si="18"/>
        <v>0</v>
      </c>
      <c r="AC48" s="101">
        <f t="shared" si="19"/>
        <v>0</v>
      </c>
      <c r="AD48" s="99">
        <f t="shared" si="20"/>
        <v>0.23928215353963503</v>
      </c>
      <c r="AE48" s="100">
        <f t="shared" si="21"/>
        <v>0.45463609172394254</v>
      </c>
      <c r="AF48" s="100">
        <f t="shared" si="22"/>
        <v>0.30608175473642252</v>
      </c>
      <c r="AH48" s="107">
        <v>0.67986118855465905</v>
      </c>
      <c r="AI48" s="3"/>
      <c r="AJ48" s="3"/>
      <c r="AK48" s="3"/>
      <c r="AL48" s="3"/>
      <c r="AM48" s="3">
        <f t="shared" si="23"/>
        <v>8900.0791009508048</v>
      </c>
      <c r="AN48" s="14"/>
      <c r="AO48" s="1"/>
      <c r="AP48" s="1"/>
      <c r="AQ48" s="1"/>
      <c r="AR48" s="6"/>
      <c r="AS48" t="s">
        <v>56</v>
      </c>
    </row>
    <row r="49" spans="1:45">
      <c r="A49" s="4">
        <v>1996</v>
      </c>
      <c r="B49" s="1">
        <v>1.9476553721653294</v>
      </c>
      <c r="C49" s="1">
        <v>3.7364890616106887</v>
      </c>
      <c r="D49" s="1">
        <v>2.3488890969056007</v>
      </c>
      <c r="E49" s="6">
        <f t="shared" si="12"/>
        <v>8.0330335306816174</v>
      </c>
      <c r="F49" s="1">
        <f t="shared" ref="F49:F67" si="24">L49*B49</f>
        <v>118.69812395023045</v>
      </c>
      <c r="G49" s="1">
        <f t="shared" ref="G49:G67" si="25">M49*C49</f>
        <v>182.3401629532741</v>
      </c>
      <c r="H49" s="1">
        <f t="shared" ref="H49:H67" si="26">N49*D49</f>
        <v>186.27549858851242</v>
      </c>
      <c r="I49" s="1">
        <f t="shared" ref="I49:I51" si="27">SUM(F49:H49)</f>
        <v>487.31378549201702</v>
      </c>
      <c r="J49" s="3">
        <v>6682.0821763036502</v>
      </c>
      <c r="K49" s="14">
        <f t="shared" ref="K49:K67" si="28">J49-I49</f>
        <v>6194.7683908116333</v>
      </c>
      <c r="L49" s="1">
        <f t="shared" ref="L49:L66" si="29">L$67*(P49/100)</f>
        <v>60.944110362947008</v>
      </c>
      <c r="M49" s="1">
        <f t="shared" ref="M49:M66" si="30">M$67*(Q49/100)</f>
        <v>48.799865313849658</v>
      </c>
      <c r="N49" s="1">
        <f t="shared" ref="N49:N66" si="31">N$67*(R49/100)</f>
        <v>79.303658411931664</v>
      </c>
      <c r="O49" s="1">
        <f>I49/E49</f>
        <v>60.663731033955685</v>
      </c>
      <c r="P49" s="89">
        <v>64.173463298189759</v>
      </c>
      <c r="Q49" s="2">
        <v>56.45651733225219</v>
      </c>
      <c r="R49" s="2">
        <v>50.081350416920898</v>
      </c>
      <c r="S49" s="43">
        <v>54.036770583533176</v>
      </c>
      <c r="T49" s="7">
        <v>60.135194157275293</v>
      </c>
      <c r="U49" s="3">
        <v>10479.42</v>
      </c>
      <c r="V49" s="3">
        <v>10542.772405343043</v>
      </c>
      <c r="W49" s="99">
        <f t="shared" si="13"/>
        <v>0.24357637211183494</v>
      </c>
      <c r="X49" s="100">
        <f t="shared" si="14"/>
        <v>0.37417402992031945</v>
      </c>
      <c r="Y49" s="100">
        <f t="shared" si="15"/>
        <v>0.38224959796784552</v>
      </c>
      <c r="Z49" s="99">
        <f t="shared" si="16"/>
        <v>1.7763643250477218E-2</v>
      </c>
      <c r="AA49" s="100">
        <f t="shared" si="17"/>
        <v>2.7287925850403089E-2</v>
      </c>
      <c r="AB49" s="100">
        <f t="shared" si="18"/>
        <v>2.7876864377557695E-2</v>
      </c>
      <c r="AC49" s="101">
        <f t="shared" si="19"/>
        <v>7.2928433478438012E-2</v>
      </c>
      <c r="AD49" s="99">
        <f t="shared" si="20"/>
        <v>0.24245577523439857</v>
      </c>
      <c r="AE49" s="100">
        <f t="shared" si="21"/>
        <v>0.46514047866717179</v>
      </c>
      <c r="AF49" s="100">
        <f t="shared" si="22"/>
        <v>0.29240374609842978</v>
      </c>
      <c r="AH49" s="107">
        <v>0.70641672780630904</v>
      </c>
      <c r="AI49" s="3">
        <f t="shared" si="23"/>
        <v>168.02847282344658</v>
      </c>
      <c r="AJ49" s="3">
        <f t="shared" si="23"/>
        <v>258.11982612516726</v>
      </c>
      <c r="AK49" s="3">
        <f t="shared" si="23"/>
        <v>263.69066764170242</v>
      </c>
      <c r="AL49" s="3">
        <f t="shared" si="23"/>
        <v>689.83896659031632</v>
      </c>
      <c r="AM49" s="3">
        <f t="shared" si="23"/>
        <v>9459.1222337755808</v>
      </c>
      <c r="AN49" s="14">
        <f t="shared" ref="AN49:AR67" si="32">IFERROR(K49/$AH49," ")</f>
        <v>8769.2832671852648</v>
      </c>
      <c r="AO49" s="1">
        <f t="shared" si="32"/>
        <v>86.272178961845242</v>
      </c>
      <c r="AP49" s="1">
        <f t="shared" si="32"/>
        <v>69.080846181816341</v>
      </c>
      <c r="AQ49" s="1">
        <f t="shared" si="32"/>
        <v>112.26186369934854</v>
      </c>
      <c r="AR49" s="6">
        <f t="shared" si="32"/>
        <v>85.875275380779129</v>
      </c>
      <c r="AS49" t="s">
        <v>56</v>
      </c>
    </row>
    <row r="50" spans="1:45">
      <c r="A50" s="4">
        <v>1997</v>
      </c>
      <c r="B50" s="1">
        <v>1.9472737856973221</v>
      </c>
      <c r="C50" s="1">
        <v>3.8274001994625655</v>
      </c>
      <c r="D50" s="1">
        <v>2.1571093229513458</v>
      </c>
      <c r="E50" s="6">
        <f t="shared" si="12"/>
        <v>7.9317833081112337</v>
      </c>
      <c r="F50" s="1">
        <f t="shared" si="24"/>
        <v>123.38360476041142</v>
      </c>
      <c r="G50" s="1">
        <f t="shared" si="25"/>
        <v>197.94297196318809</v>
      </c>
      <c r="H50" s="1">
        <f t="shared" si="26"/>
        <v>188.60750633737666</v>
      </c>
      <c r="I50" s="1">
        <f t="shared" si="27"/>
        <v>509.93408306097615</v>
      </c>
      <c r="J50" s="3">
        <v>7285.9794244576369</v>
      </c>
      <c r="K50" s="14">
        <f t="shared" si="28"/>
        <v>6776.0453413966607</v>
      </c>
      <c r="L50" s="1">
        <f t="shared" si="29"/>
        <v>63.362227575116016</v>
      </c>
      <c r="M50" s="1">
        <f t="shared" si="30"/>
        <v>51.71734379670638</v>
      </c>
      <c r="N50" s="1">
        <f t="shared" si="31"/>
        <v>87.435302573967292</v>
      </c>
      <c r="O50" s="1">
        <f t="shared" ref="O50:O67" si="33">I50/E50</f>
        <v>64.289966487045248</v>
      </c>
      <c r="P50" s="89">
        <v>66.719713546847018</v>
      </c>
      <c r="Q50" s="2">
        <v>59.831745388201917</v>
      </c>
      <c r="R50" s="2">
        <v>55.216595485051869</v>
      </c>
      <c r="S50" s="43">
        <v>58.373301358912876</v>
      </c>
      <c r="T50" s="7">
        <v>63.466066313489719</v>
      </c>
      <c r="U50" s="3">
        <v>10502.371999999999</v>
      </c>
      <c r="V50" s="3">
        <v>10902.400124924183</v>
      </c>
      <c r="W50" s="99">
        <f t="shared" si="13"/>
        <v>0.24195990983732232</v>
      </c>
      <c r="X50" s="100">
        <f t="shared" si="14"/>
        <v>0.38817364545432581</v>
      </c>
      <c r="Y50" s="100">
        <f t="shared" si="15"/>
        <v>0.36986644470835189</v>
      </c>
      <c r="Z50" s="99">
        <f t="shared" si="16"/>
        <v>1.6934388305604637E-2</v>
      </c>
      <c r="AA50" s="100">
        <f t="shared" si="17"/>
        <v>2.7167654536428068E-2</v>
      </c>
      <c r="AB50" s="100">
        <f t="shared" si="18"/>
        <v>2.5886362745447429E-2</v>
      </c>
      <c r="AC50" s="101">
        <f t="shared" si="19"/>
        <v>6.9988405587480138E-2</v>
      </c>
      <c r="AD50" s="99">
        <f t="shared" si="20"/>
        <v>0.2455026455029341</v>
      </c>
      <c r="AE50" s="100">
        <f t="shared" si="21"/>
        <v>0.48253968253880225</v>
      </c>
      <c r="AF50" s="100">
        <f t="shared" si="22"/>
        <v>0.27195767195826359</v>
      </c>
      <c r="AH50" s="107">
        <v>0.801343771093177</v>
      </c>
      <c r="AI50" s="3">
        <f t="shared" si="23"/>
        <v>153.97087893014253</v>
      </c>
      <c r="AJ50" s="3">
        <f t="shared" si="23"/>
        <v>247.01380244480876</v>
      </c>
      <c r="AK50" s="3">
        <f t="shared" si="23"/>
        <v>235.36403868227754</v>
      </c>
      <c r="AL50" s="3">
        <f t="shared" si="23"/>
        <v>636.34872005722877</v>
      </c>
      <c r="AM50" s="3">
        <f t="shared" si="23"/>
        <v>9092.2019828247376</v>
      </c>
      <c r="AN50" s="14">
        <f t="shared" si="32"/>
        <v>8455.8532627675086</v>
      </c>
      <c r="AO50" s="1">
        <f t="shared" si="32"/>
        <v>79.069969544629444</v>
      </c>
      <c r="AP50" s="1">
        <f t="shared" si="32"/>
        <v>64.538273912274406</v>
      </c>
      <c r="AQ50" s="1">
        <f t="shared" si="32"/>
        <v>109.11085320434925</v>
      </c>
      <c r="AR50" s="6">
        <f t="shared" si="32"/>
        <v>80.227698531108786</v>
      </c>
      <c r="AS50" t="s">
        <v>56</v>
      </c>
    </row>
    <row r="51" spans="1:45">
      <c r="A51" s="4">
        <v>1998</v>
      </c>
      <c r="B51" s="1">
        <v>2.0983440081951064</v>
      </c>
      <c r="C51" s="1">
        <v>3.514094182388491</v>
      </c>
      <c r="D51" s="1">
        <v>1.9550835739026162</v>
      </c>
      <c r="E51" s="6">
        <f t="shared" si="12"/>
        <v>7.5675217644862141</v>
      </c>
      <c r="F51" s="1">
        <f t="shared" si="24"/>
        <v>134.48192720224745</v>
      </c>
      <c r="G51" s="1">
        <f t="shared" si="25"/>
        <v>189.65204819615161</v>
      </c>
      <c r="H51" s="1">
        <f t="shared" si="26"/>
        <v>178.27846094195266</v>
      </c>
      <c r="I51" s="1">
        <f t="shared" si="27"/>
        <v>502.41243634035175</v>
      </c>
      <c r="J51" s="3">
        <v>7977.9461596636065</v>
      </c>
      <c r="K51" s="14">
        <f t="shared" si="28"/>
        <v>7475.5337233232549</v>
      </c>
      <c r="L51" s="1">
        <f t="shared" si="29"/>
        <v>64.089551892838713</v>
      </c>
      <c r="M51" s="1">
        <f t="shared" si="30"/>
        <v>53.968971334526728</v>
      </c>
      <c r="N51" s="1">
        <f t="shared" si="31"/>
        <v>91.187130474470862</v>
      </c>
      <c r="O51" s="1">
        <f t="shared" si="33"/>
        <v>66.390616634647017</v>
      </c>
      <c r="P51" s="89">
        <v>67.485577879450943</v>
      </c>
      <c r="Q51" s="2">
        <v>62.436651125076025</v>
      </c>
      <c r="R51" s="2">
        <v>57.585926377872696</v>
      </c>
      <c r="S51" s="43">
        <v>60.611510791366904</v>
      </c>
      <c r="T51" s="7">
        <v>66.491002205432906</v>
      </c>
      <c r="U51" s="3">
        <v>10520.067999999999</v>
      </c>
      <c r="V51" s="3">
        <v>11250.162784087939</v>
      </c>
      <c r="W51" s="99">
        <f t="shared" si="13"/>
        <v>0.26767236930246824</v>
      </c>
      <c r="X51" s="100">
        <f t="shared" si="14"/>
        <v>0.37748278999143781</v>
      </c>
      <c r="Y51" s="100">
        <f t="shared" si="15"/>
        <v>0.3548448407060939</v>
      </c>
      <c r="Z51" s="99">
        <f t="shared" si="16"/>
        <v>1.6856710299974993E-2</v>
      </c>
      <c r="AA51" s="100">
        <f t="shared" si="17"/>
        <v>2.3772039118918842E-2</v>
      </c>
      <c r="AB51" s="100">
        <f t="shared" si="18"/>
        <v>2.2346410639285368E-2</v>
      </c>
      <c r="AC51" s="101">
        <f t="shared" si="19"/>
        <v>6.2975160058179214E-2</v>
      </c>
      <c r="AD51" s="99">
        <f t="shared" si="20"/>
        <v>0.27728285077982467</v>
      </c>
      <c r="AE51" s="100">
        <f t="shared" si="21"/>
        <v>0.46436525612385543</v>
      </c>
      <c r="AF51" s="100">
        <f t="shared" si="22"/>
        <v>0.25835189309631984</v>
      </c>
      <c r="AH51" s="107">
        <v>0.86729012472487099</v>
      </c>
      <c r="AI51" s="3">
        <f t="shared" si="23"/>
        <v>155.05990829182903</v>
      </c>
      <c r="AJ51" s="3">
        <f t="shared" si="23"/>
        <v>218.67197929448881</v>
      </c>
      <c r="AK51" s="3">
        <f t="shared" si="23"/>
        <v>205.55804321939863</v>
      </c>
      <c r="AL51" s="3">
        <f t="shared" si="23"/>
        <v>579.28993080571649</v>
      </c>
      <c r="AM51" s="3">
        <f t="shared" si="23"/>
        <v>9198.7051763035324</v>
      </c>
      <c r="AN51" s="14">
        <f t="shared" si="32"/>
        <v>8619.4152454978157</v>
      </c>
      <c r="AO51" s="1">
        <f t="shared" si="32"/>
        <v>73.896323808794364</v>
      </c>
      <c r="AP51" s="1">
        <f t="shared" si="32"/>
        <v>62.227125382809142</v>
      </c>
      <c r="AQ51" s="1">
        <f t="shared" si="32"/>
        <v>105.14028451943692</v>
      </c>
      <c r="AR51" s="6">
        <f t="shared" si="32"/>
        <v>76.549489890373195</v>
      </c>
      <c r="AS51" t="s">
        <v>56</v>
      </c>
    </row>
    <row r="52" spans="1:45">
      <c r="A52" s="4">
        <v>1999</v>
      </c>
      <c r="B52" s="1">
        <v>2.1481509440996311</v>
      </c>
      <c r="C52" s="1">
        <v>3.8649802419314434</v>
      </c>
      <c r="D52" s="1">
        <v>1.9536333389272094</v>
      </c>
      <c r="E52" s="6">
        <f t="shared" si="12"/>
        <v>7.9667645249582844</v>
      </c>
      <c r="F52" s="1">
        <f t="shared" si="24"/>
        <v>139.23643382530651</v>
      </c>
      <c r="G52" s="1">
        <f t="shared" si="25"/>
        <v>209.87575825862871</v>
      </c>
      <c r="H52" s="1">
        <f t="shared" si="26"/>
        <v>178.58662909859282</v>
      </c>
      <c r="I52" s="1">
        <f t="shared" ref="I52:I67" si="34">SUM(F52:H52)</f>
        <v>527.69882118252804</v>
      </c>
      <c r="J52" s="3">
        <v>8473.6563431472077</v>
      </c>
      <c r="K52" s="14">
        <f t="shared" si="28"/>
        <v>7945.9575219646795</v>
      </c>
      <c r="L52" s="1">
        <f t="shared" si="29"/>
        <v>64.816876210561446</v>
      </c>
      <c r="M52" s="1">
        <f t="shared" si="30"/>
        <v>54.301896807044912</v>
      </c>
      <c r="N52" s="1">
        <f t="shared" si="31"/>
        <v>91.412562193814409</v>
      </c>
      <c r="O52" s="1">
        <f t="shared" si="33"/>
        <v>66.237532128551422</v>
      </c>
      <c r="P52" s="89">
        <v>68.251442212054897</v>
      </c>
      <c r="Q52" s="2">
        <v>62.821812284613827</v>
      </c>
      <c r="R52" s="2">
        <v>57.728289607484243</v>
      </c>
      <c r="S52" s="43">
        <v>61.510791366906481</v>
      </c>
      <c r="T52" s="7">
        <v>68.244225467856452</v>
      </c>
      <c r="U52" s="3">
        <v>10536.749</v>
      </c>
      <c r="V52" s="3">
        <v>11616.431062709087</v>
      </c>
      <c r="W52" s="99">
        <f t="shared" si="13"/>
        <v>0.26385587429073565</v>
      </c>
      <c r="X52" s="100">
        <f t="shared" si="14"/>
        <v>0.39771883095799804</v>
      </c>
      <c r="Y52" s="100">
        <f t="shared" si="15"/>
        <v>0.33842529475126631</v>
      </c>
      <c r="Z52" s="99">
        <f t="shared" si="16"/>
        <v>1.6431682875351607E-2</v>
      </c>
      <c r="AA52" s="100">
        <f t="shared" si="17"/>
        <v>2.4768028081332192E-2</v>
      </c>
      <c r="AB52" s="100">
        <f t="shared" si="18"/>
        <v>2.1075510012040895E-2</v>
      </c>
      <c r="AC52" s="101">
        <f t="shared" si="19"/>
        <v>6.2275220968724697E-2</v>
      </c>
      <c r="AD52" s="99">
        <f t="shared" si="20"/>
        <v>0.269639065817736</v>
      </c>
      <c r="AE52" s="100">
        <f t="shared" si="21"/>
        <v>0.4851380042454162</v>
      </c>
      <c r="AF52" s="100">
        <f t="shared" si="22"/>
        <v>0.24522292993684774</v>
      </c>
      <c r="AH52" s="107">
        <v>0.93862727583333305</v>
      </c>
      <c r="AI52" s="3">
        <f t="shared" si="23"/>
        <v>148.34049404934399</v>
      </c>
      <c r="AJ52" s="3">
        <f t="shared" si="23"/>
        <v>223.59861434060352</v>
      </c>
      <c r="AK52" s="3">
        <f t="shared" si="23"/>
        <v>190.26362614493581</v>
      </c>
      <c r="AL52" s="3">
        <f t="shared" si="23"/>
        <v>562.20273453488335</v>
      </c>
      <c r="AM52" s="3">
        <f t="shared" si="23"/>
        <v>9027.7115968360467</v>
      </c>
      <c r="AN52" s="14">
        <f t="shared" si="32"/>
        <v>8465.5088623011634</v>
      </c>
      <c r="AO52" s="1">
        <f t="shared" si="32"/>
        <v>69.054967695260785</v>
      </c>
      <c r="AP52" s="1">
        <f t="shared" si="32"/>
        <v>57.852459868944834</v>
      </c>
      <c r="AQ52" s="1">
        <f t="shared" si="32"/>
        <v>97.389629033160588</v>
      </c>
      <c r="AR52" s="6">
        <f t="shared" si="32"/>
        <v>70.568514077906315</v>
      </c>
      <c r="AS52" t="s">
        <v>56</v>
      </c>
    </row>
    <row r="53" spans="1:45">
      <c r="A53" s="4">
        <v>2000</v>
      </c>
      <c r="B53" s="1">
        <v>2.0359045874594583</v>
      </c>
      <c r="C53" s="1">
        <v>3.1302033032095258</v>
      </c>
      <c r="D53" s="1">
        <v>2.0189387158993148</v>
      </c>
      <c r="E53" s="6">
        <f t="shared" si="12"/>
        <v>7.1850466065682994</v>
      </c>
      <c r="F53" s="1">
        <f t="shared" si="24"/>
        <v>136.74941673668681</v>
      </c>
      <c r="G53" s="1">
        <f t="shared" si="25"/>
        <v>175.13175017159202</v>
      </c>
      <c r="H53" s="1">
        <f t="shared" si="26"/>
        <v>192.00103358608544</v>
      </c>
      <c r="I53" s="1">
        <f t="shared" si="34"/>
        <v>503.88220049436427</v>
      </c>
      <c r="J53" s="3">
        <v>8948.1839757328034</v>
      </c>
      <c r="K53" s="14">
        <f t="shared" si="28"/>
        <v>8444.3017752384385</v>
      </c>
      <c r="L53" s="1">
        <f t="shared" si="29"/>
        <v>67.168873030210193</v>
      </c>
      <c r="M53" s="1">
        <f t="shared" si="30"/>
        <v>55.949001776345405</v>
      </c>
      <c r="N53" s="1">
        <f t="shared" si="31"/>
        <v>95.099981031648412</v>
      </c>
      <c r="O53" s="1">
        <f t="shared" si="33"/>
        <v>70.129287683914825</v>
      </c>
      <c r="P53" s="89">
        <v>70.728068430475417</v>
      </c>
      <c r="Q53" s="2">
        <v>64.727346442327189</v>
      </c>
      <c r="R53" s="2">
        <v>60.056945291844634</v>
      </c>
      <c r="S53" s="43">
        <v>62.939648281374907</v>
      </c>
      <c r="T53" s="7">
        <v>70.404893962101596</v>
      </c>
      <c r="U53" s="3">
        <v>10559.11</v>
      </c>
      <c r="V53" s="3">
        <v>12110.84551633613</v>
      </c>
      <c r="W53" s="99">
        <f t="shared" si="13"/>
        <v>0.27139163995576837</v>
      </c>
      <c r="X53" s="100">
        <f t="shared" si="14"/>
        <v>0.34756486734353459</v>
      </c>
      <c r="Y53" s="100">
        <f t="shared" si="15"/>
        <v>0.38104349270069704</v>
      </c>
      <c r="Z53" s="99">
        <f t="shared" si="16"/>
        <v>1.52823653500584E-2</v>
      </c>
      <c r="AA53" s="100">
        <f t="shared" si="17"/>
        <v>1.9571764577767273E-2</v>
      </c>
      <c r="AB53" s="100">
        <f t="shared" si="18"/>
        <v>2.1456983238921583E-2</v>
      </c>
      <c r="AC53" s="101">
        <f t="shared" si="19"/>
        <v>5.6311113166747258E-2</v>
      </c>
      <c r="AD53" s="99">
        <f t="shared" si="20"/>
        <v>0.28335301062602863</v>
      </c>
      <c r="AE53" s="100">
        <f t="shared" si="21"/>
        <v>0.43565525383621195</v>
      </c>
      <c r="AF53" s="100">
        <f t="shared" si="22"/>
        <v>0.28099173553775936</v>
      </c>
      <c r="AH53" s="107">
        <v>1.08540083333333</v>
      </c>
      <c r="AI53" s="3">
        <f t="shared" si="23"/>
        <v>125.98978417652516</v>
      </c>
      <c r="AJ53" s="3">
        <f t="shared" si="23"/>
        <v>161.35214272293496</v>
      </c>
      <c r="AK53" s="3">
        <f t="shared" si="23"/>
        <v>176.89412767119308</v>
      </c>
      <c r="AL53" s="3">
        <f t="shared" si="23"/>
        <v>464.23605457065321</v>
      </c>
      <c r="AM53" s="3">
        <f t="shared" si="23"/>
        <v>8244.1285292295215</v>
      </c>
      <c r="AN53" s="14">
        <f t="shared" si="32"/>
        <v>7779.8924746588682</v>
      </c>
      <c r="AO53" s="1">
        <f t="shared" si="32"/>
        <v>61.883933536268458</v>
      </c>
      <c r="AP53" s="1">
        <f t="shared" si="32"/>
        <v>51.54685721451191</v>
      </c>
      <c r="AQ53" s="1">
        <f t="shared" si="32"/>
        <v>87.617383468916969</v>
      </c>
      <c r="AR53" s="6">
        <f t="shared" si="32"/>
        <v>64.611418685338251</v>
      </c>
      <c r="AS53" t="s">
        <v>56</v>
      </c>
    </row>
    <row r="54" spans="1:45">
      <c r="A54" s="4">
        <v>2001</v>
      </c>
      <c r="B54" s="1">
        <v>1.9969298621212925</v>
      </c>
      <c r="C54" s="1">
        <v>3.2120829271471667</v>
      </c>
      <c r="D54" s="1">
        <v>2.1158958964625496</v>
      </c>
      <c r="E54" s="6">
        <f t="shared" si="12"/>
        <v>7.3249086857310086</v>
      </c>
      <c r="F54" s="1">
        <f t="shared" si="24"/>
        <v>137.50792318064256</v>
      </c>
      <c r="G54" s="1">
        <f t="shared" si="25"/>
        <v>186.38241396594327</v>
      </c>
      <c r="H54" s="1">
        <f t="shared" si="26"/>
        <v>206.29819657809114</v>
      </c>
      <c r="I54" s="1">
        <f t="shared" si="34"/>
        <v>530.18853372467697</v>
      </c>
      <c r="J54" s="3">
        <v>9515.2362681525283</v>
      </c>
      <c r="K54" s="14">
        <f t="shared" si="28"/>
        <v>8985.0477344278515</v>
      </c>
      <c r="L54" s="1">
        <f t="shared" si="29"/>
        <v>68.859665924656497</v>
      </c>
      <c r="M54" s="1">
        <f t="shared" si="30"/>
        <v>58.025405381261457</v>
      </c>
      <c r="N54" s="1">
        <f t="shared" si="31"/>
        <v>97.499218616090602</v>
      </c>
      <c r="O54" s="1">
        <f t="shared" si="33"/>
        <v>72.381589514895836</v>
      </c>
      <c r="P54" s="89">
        <v>72.508454346528737</v>
      </c>
      <c r="Q54" s="2">
        <v>67.129535779444566</v>
      </c>
      <c r="R54" s="2">
        <v>61.572096806996143</v>
      </c>
      <c r="S54" s="43">
        <v>64.748201438848923</v>
      </c>
      <c r="T54" s="7">
        <v>72.780331435211011</v>
      </c>
      <c r="U54" s="3">
        <v>10581.514999999999</v>
      </c>
      <c r="V54" s="3">
        <v>12592.433790230514</v>
      </c>
      <c r="W54" s="99">
        <f t="shared" si="13"/>
        <v>0.25935665227352772</v>
      </c>
      <c r="X54" s="100">
        <f t="shared" si="14"/>
        <v>0.35153988083554122</v>
      </c>
      <c r="Y54" s="100">
        <f t="shared" si="15"/>
        <v>0.38910346689093106</v>
      </c>
      <c r="Z54" s="99">
        <f t="shared" si="16"/>
        <v>1.4451340913192164E-2</v>
      </c>
      <c r="AA54" s="100">
        <f t="shared" si="17"/>
        <v>1.958778623183165E-2</v>
      </c>
      <c r="AB54" s="100">
        <f t="shared" si="18"/>
        <v>2.1680827544826257E-2</v>
      </c>
      <c r="AC54" s="101">
        <f t="shared" si="19"/>
        <v>5.5719954689850075E-2</v>
      </c>
      <c r="AD54" s="99">
        <f t="shared" si="20"/>
        <v>0.27262180974505945</v>
      </c>
      <c r="AE54" s="100">
        <f t="shared" si="21"/>
        <v>0.43851508120563121</v>
      </c>
      <c r="AF54" s="100">
        <f t="shared" si="22"/>
        <v>0.28886310904930934</v>
      </c>
      <c r="AH54" s="107">
        <v>1.11751</v>
      </c>
      <c r="AI54" s="3">
        <f t="shared" si="23"/>
        <v>123.04849458227896</v>
      </c>
      <c r="AJ54" s="3">
        <f t="shared" si="23"/>
        <v>166.78366544007952</v>
      </c>
      <c r="AK54" s="3">
        <f t="shared" si="23"/>
        <v>184.60523536978741</v>
      </c>
      <c r="AL54" s="3">
        <f t="shared" si="23"/>
        <v>474.4373953921459</v>
      </c>
      <c r="AM54" s="3">
        <f t="shared" si="23"/>
        <v>8514.6766186902387</v>
      </c>
      <c r="AN54" s="14">
        <f t="shared" si="32"/>
        <v>8040.2392232980928</v>
      </c>
      <c r="AO54" s="1">
        <f t="shared" si="32"/>
        <v>61.618836453057689</v>
      </c>
      <c r="AP54" s="1">
        <f t="shared" si="32"/>
        <v>51.923835474636874</v>
      </c>
      <c r="AQ54" s="1">
        <f t="shared" si="32"/>
        <v>87.246842190307561</v>
      </c>
      <c r="AR54" s="6">
        <f t="shared" si="32"/>
        <v>64.770417727712356</v>
      </c>
      <c r="AS54" t="s">
        <v>56</v>
      </c>
    </row>
    <row r="55" spans="1:45">
      <c r="A55" s="4">
        <v>2002</v>
      </c>
      <c r="B55" s="1">
        <v>2.0249509684863445</v>
      </c>
      <c r="C55" s="1">
        <v>2.6715739668185075</v>
      </c>
      <c r="D55" s="1">
        <v>2.1780985207269863</v>
      </c>
      <c r="E55" s="6">
        <f t="shared" si="12"/>
        <v>6.8746234560318387</v>
      </c>
      <c r="F55" s="1">
        <f t="shared" si="24"/>
        <v>147.0118270518858</v>
      </c>
      <c r="G55" s="1">
        <f t="shared" si="25"/>
        <v>161.90058078407591</v>
      </c>
      <c r="H55" s="1">
        <f t="shared" si="26"/>
        <v>215.3089788063069</v>
      </c>
      <c r="I55" s="1">
        <f t="shared" si="34"/>
        <v>524.22138664226861</v>
      </c>
      <c r="J55" s="3">
        <v>10196.585678257065</v>
      </c>
      <c r="K55" s="14">
        <f t="shared" si="28"/>
        <v>9672.3642916147965</v>
      </c>
      <c r="L55" s="1">
        <f t="shared" si="29"/>
        <v>72.60019098723042</v>
      </c>
      <c r="M55" s="1">
        <f t="shared" si="30"/>
        <v>60.601197194954771</v>
      </c>
      <c r="N55" s="1">
        <f t="shared" si="31"/>
        <v>98.851808932151968</v>
      </c>
      <c r="O55" s="1">
        <f t="shared" si="33"/>
        <v>76.254559976272361</v>
      </c>
      <c r="P55" s="89">
        <v>76.447185199920412</v>
      </c>
      <c r="Q55" s="2">
        <v>70.109466855868646</v>
      </c>
      <c r="R55" s="2">
        <v>62.426276184665454</v>
      </c>
      <c r="S55" s="43">
        <v>67.106314948041572</v>
      </c>
      <c r="T55" s="7">
        <v>75.421793809065733</v>
      </c>
      <c r="U55" s="3">
        <v>10603.862999999999</v>
      </c>
      <c r="V55" s="3">
        <v>12998.09691942368</v>
      </c>
      <c r="W55" s="99">
        <f t="shared" si="13"/>
        <v>0.2804384384115321</v>
      </c>
      <c r="X55" s="100">
        <f t="shared" si="14"/>
        <v>0.3088400910559525</v>
      </c>
      <c r="Y55" s="100">
        <f t="shared" si="15"/>
        <v>0.4107214705325154</v>
      </c>
      <c r="Z55" s="99">
        <f t="shared" si="16"/>
        <v>1.4417750381421304E-2</v>
      </c>
      <c r="AA55" s="100">
        <f t="shared" si="17"/>
        <v>1.5877920893589755E-2</v>
      </c>
      <c r="AB55" s="100">
        <f t="shared" si="18"/>
        <v>2.1115791658125934E-2</v>
      </c>
      <c r="AC55" s="101">
        <f t="shared" si="19"/>
        <v>5.1411462933136996E-2</v>
      </c>
      <c r="AD55" s="99">
        <f t="shared" si="20"/>
        <v>0.29455445544579456</v>
      </c>
      <c r="AE55" s="100">
        <f t="shared" si="21"/>
        <v>0.38861386138530268</v>
      </c>
      <c r="AF55" s="100">
        <f t="shared" si="22"/>
        <v>0.3168316831689027</v>
      </c>
      <c r="AH55" s="107">
        <v>1.0625516666666699</v>
      </c>
      <c r="AI55" s="3">
        <f t="shared" si="23"/>
        <v>138.35734455443142</v>
      </c>
      <c r="AJ55" s="3">
        <f t="shared" si="23"/>
        <v>152.36960786290433</v>
      </c>
      <c r="AK55" s="3">
        <f t="shared" si="23"/>
        <v>202.63389118926568</v>
      </c>
      <c r="AL55" s="3">
        <f t="shared" si="23"/>
        <v>493.36084360660141</v>
      </c>
      <c r="AM55" s="3">
        <f t="shared" si="23"/>
        <v>9596.3198761381336</v>
      </c>
      <c r="AN55" s="14">
        <f t="shared" si="32"/>
        <v>9102.959032531533</v>
      </c>
      <c r="AO55" s="1">
        <f t="shared" si="32"/>
        <v>68.326268985097386</v>
      </c>
      <c r="AP55" s="1">
        <f t="shared" si="32"/>
        <v>57.033647488471544</v>
      </c>
      <c r="AQ55" s="1">
        <f t="shared" si="32"/>
        <v>93.032472710018808</v>
      </c>
      <c r="AR55" s="6">
        <f t="shared" si="32"/>
        <v>71.765507851011606</v>
      </c>
      <c r="AS55" t="s">
        <v>56</v>
      </c>
    </row>
    <row r="56" spans="1:45">
      <c r="A56" s="4">
        <v>2003</v>
      </c>
      <c r="B56" s="1">
        <v>1.915946127446011</v>
      </c>
      <c r="C56" s="1">
        <v>3.9000147838561805</v>
      </c>
      <c r="D56" s="1">
        <v>2.2310128239615863</v>
      </c>
      <c r="E56" s="6">
        <f t="shared" si="12"/>
        <v>8.0469737352637782</v>
      </c>
      <c r="F56" s="1">
        <f t="shared" si="24"/>
        <v>142.40991322082073</v>
      </c>
      <c r="G56" s="1">
        <f t="shared" si="25"/>
        <v>244.68275131121644</v>
      </c>
      <c r="H56" s="1">
        <f t="shared" si="26"/>
        <v>221.43776242940152</v>
      </c>
      <c r="I56" s="1">
        <f t="shared" si="34"/>
        <v>608.53042696143871</v>
      </c>
      <c r="J56" s="3">
        <v>10904.579093906472</v>
      </c>
      <c r="K56" s="14">
        <f t="shared" si="28"/>
        <v>10296.048666945033</v>
      </c>
      <c r="L56" s="1">
        <f t="shared" si="29"/>
        <v>74.328766963116848</v>
      </c>
      <c r="M56" s="1">
        <f t="shared" si="30"/>
        <v>62.738929176387323</v>
      </c>
      <c r="N56" s="1">
        <f t="shared" si="31"/>
        <v>99.254365573836907</v>
      </c>
      <c r="O56" s="1">
        <f t="shared" si="33"/>
        <v>75.622270804080259</v>
      </c>
      <c r="P56" s="89">
        <v>78.267356276108984</v>
      </c>
      <c r="Q56" s="2">
        <v>72.582606932900887</v>
      </c>
      <c r="R56" s="2">
        <v>62.680496237543224</v>
      </c>
      <c r="S56" s="43">
        <v>69.544364508393286</v>
      </c>
      <c r="T56" s="7">
        <v>78.08467396869203</v>
      </c>
      <c r="U56" s="3">
        <v>10625.945</v>
      </c>
      <c r="V56" s="3">
        <v>13742.048475665704</v>
      </c>
      <c r="W56" s="99">
        <f t="shared" si="13"/>
        <v>0.23402266659353904</v>
      </c>
      <c r="X56" s="100">
        <f t="shared" si="14"/>
        <v>0.40208794904962325</v>
      </c>
      <c r="Y56" s="100">
        <f t="shared" si="15"/>
        <v>0.36388938435683771</v>
      </c>
      <c r="Z56" s="99">
        <f t="shared" si="16"/>
        <v>1.3059643292458673E-2</v>
      </c>
      <c r="AA56" s="100">
        <f t="shared" si="17"/>
        <v>2.2438532400388223E-2</v>
      </c>
      <c r="AB56" s="100">
        <f t="shared" si="18"/>
        <v>2.0306860129350793E-2</v>
      </c>
      <c r="AC56" s="101">
        <f t="shared" si="19"/>
        <v>5.5805035822197695E-2</v>
      </c>
      <c r="AD56" s="99">
        <f t="shared" si="20"/>
        <v>0.23809523809551825</v>
      </c>
      <c r="AE56" s="100">
        <f t="shared" si="21"/>
        <v>0.48465608465520099</v>
      </c>
      <c r="AF56" s="100">
        <f t="shared" si="22"/>
        <v>0.27724867724928076</v>
      </c>
      <c r="AH56" s="107">
        <v>0.88603416666666601</v>
      </c>
      <c r="AI56" s="3">
        <f t="shared" si="23"/>
        <v>160.72733826572244</v>
      </c>
      <c r="AJ56" s="3">
        <f t="shared" si="23"/>
        <v>276.15498421661687</v>
      </c>
      <c r="AK56" s="3">
        <f t="shared" si="23"/>
        <v>249.92011680821378</v>
      </c>
      <c r="AL56" s="3">
        <f t="shared" si="23"/>
        <v>686.80243929055314</v>
      </c>
      <c r="AM56" s="3">
        <f t="shared" si="23"/>
        <v>12307.176747969441</v>
      </c>
      <c r="AN56" s="14">
        <f t="shared" si="32"/>
        <v>11620.374308678887</v>
      </c>
      <c r="AO56" s="1">
        <f t="shared" si="32"/>
        <v>83.889278494471412</v>
      </c>
      <c r="AP56" s="1">
        <f t="shared" si="32"/>
        <v>70.808701895115817</v>
      </c>
      <c r="AQ56" s="1">
        <f t="shared" si="32"/>
        <v>112.02092346759049</v>
      </c>
      <c r="AR56" s="6">
        <f t="shared" si="32"/>
        <v>85.34915881243893</v>
      </c>
      <c r="AS56" t="s">
        <v>56</v>
      </c>
    </row>
    <row r="57" spans="1:45">
      <c r="A57" s="4">
        <v>2004</v>
      </c>
      <c r="B57" s="1">
        <v>1.8915706897111797</v>
      </c>
      <c r="C57" s="1">
        <v>4.1836090479522658</v>
      </c>
      <c r="D57" s="1">
        <v>1.9171324557902751</v>
      </c>
      <c r="E57" s="6">
        <f t="shared" si="12"/>
        <v>7.9923121934537207</v>
      </c>
      <c r="F57" s="1">
        <f t="shared" si="24"/>
        <v>145.24362600204867</v>
      </c>
      <c r="G57" s="1">
        <f t="shared" si="25"/>
        <v>273.50783164946984</v>
      </c>
      <c r="H57" s="1">
        <f t="shared" si="26"/>
        <v>193.24730252825728</v>
      </c>
      <c r="I57" s="1">
        <f t="shared" si="34"/>
        <v>611.99876017977579</v>
      </c>
      <c r="J57" s="3">
        <v>11647.482622493913</v>
      </c>
      <c r="K57" s="14">
        <f t="shared" si="28"/>
        <v>11035.483862314137</v>
      </c>
      <c r="L57" s="1">
        <f t="shared" si="29"/>
        <v>76.784667256726024</v>
      </c>
      <c r="M57" s="1">
        <f t="shared" si="30"/>
        <v>65.376049366597144</v>
      </c>
      <c r="N57" s="1">
        <f t="shared" si="31"/>
        <v>100.80018307790705</v>
      </c>
      <c r="O57" s="1">
        <f t="shared" si="33"/>
        <v>76.573430237253106</v>
      </c>
      <c r="P57" s="89">
        <v>80.853391684901524</v>
      </c>
      <c r="Q57" s="2">
        <v>75.633488749239817</v>
      </c>
      <c r="R57" s="2">
        <v>63.656701240593868</v>
      </c>
      <c r="S57" s="43">
        <v>71.083133493205438</v>
      </c>
      <c r="T57" s="7">
        <v>80.348229954545616</v>
      </c>
      <c r="U57" s="3">
        <v>10647.529</v>
      </c>
      <c r="V57" s="3">
        <v>14313.178737228258</v>
      </c>
      <c r="W57" s="99">
        <f t="shared" si="13"/>
        <v>0.23732666706609518</v>
      </c>
      <c r="X57" s="100">
        <f t="shared" si="14"/>
        <v>0.4469091270203332</v>
      </c>
      <c r="Y57" s="100">
        <f t="shared" si="15"/>
        <v>0.31576420591357168</v>
      </c>
      <c r="Z57" s="99">
        <f t="shared" si="16"/>
        <v>1.2469958591872075E-2</v>
      </c>
      <c r="AA57" s="100">
        <f t="shared" si="17"/>
        <v>2.3482141207170775E-2</v>
      </c>
      <c r="AB57" s="100">
        <f t="shared" si="18"/>
        <v>1.6591336410758252E-2</v>
      </c>
      <c r="AC57" s="101">
        <f t="shared" si="19"/>
        <v>5.2543436209801099E-2</v>
      </c>
      <c r="AD57" s="99">
        <f t="shared" si="20"/>
        <v>0.23667377398752171</v>
      </c>
      <c r="AE57" s="100">
        <f t="shared" si="21"/>
        <v>0.52345415778164206</v>
      </c>
      <c r="AF57" s="100">
        <f t="shared" si="22"/>
        <v>0.23987206823083621</v>
      </c>
      <c r="AH57" s="107">
        <v>0.80426653491829514</v>
      </c>
      <c r="AI57" s="3">
        <f t="shared" si="23"/>
        <v>180.59140806698349</v>
      </c>
      <c r="AJ57" s="3">
        <f t="shared" si="23"/>
        <v>340.07113285803354</v>
      </c>
      <c r="AK57" s="3">
        <f t="shared" si="23"/>
        <v>240.27768673464593</v>
      </c>
      <c r="AL57" s="3">
        <f t="shared" si="23"/>
        <v>760.94022765966292</v>
      </c>
      <c r="AM57" s="3">
        <f t="shared" si="23"/>
        <v>14482.117702034155</v>
      </c>
      <c r="AN57" s="14">
        <f t="shared" si="32"/>
        <v>13721.177474374492</v>
      </c>
      <c r="AO57" s="1">
        <f t="shared" si="32"/>
        <v>95.471667566681148</v>
      </c>
      <c r="AP57" s="1">
        <f t="shared" si="32"/>
        <v>81.286546845118508</v>
      </c>
      <c r="AQ57" s="1">
        <f t="shared" si="32"/>
        <v>125.33181315090683</v>
      </c>
      <c r="AR57" s="6">
        <f t="shared" si="32"/>
        <v>95.209022025306751</v>
      </c>
      <c r="AS57" t="s">
        <v>56</v>
      </c>
    </row>
    <row r="58" spans="1:45">
      <c r="A58" s="4">
        <v>2005</v>
      </c>
      <c r="B58" s="1">
        <v>1.8840094566554197</v>
      </c>
      <c r="C58" s="1">
        <v>4.5267376537603008</v>
      </c>
      <c r="D58" s="1">
        <v>1.9266341049979665</v>
      </c>
      <c r="E58" s="6">
        <f t="shared" si="12"/>
        <v>8.3373812154136875</v>
      </c>
      <c r="F58" s="1">
        <f t="shared" si="24"/>
        <v>151.22973397009753</v>
      </c>
      <c r="G58" s="1">
        <f t="shared" si="25"/>
        <v>304.03079062603018</v>
      </c>
      <c r="H58" s="1">
        <f t="shared" si="26"/>
        <v>208.28959159589022</v>
      </c>
      <c r="I58" s="1">
        <f t="shared" si="34"/>
        <v>663.55011619201787</v>
      </c>
      <c r="J58" s="3">
        <v>12355.469372313668</v>
      </c>
      <c r="K58" s="14">
        <f t="shared" si="28"/>
        <v>11691.91925612165</v>
      </c>
      <c r="L58" s="1">
        <f t="shared" si="29"/>
        <v>80.270156519579004</v>
      </c>
      <c r="M58" s="1">
        <f t="shared" si="30"/>
        <v>67.163333482221091</v>
      </c>
      <c r="N58" s="1">
        <f t="shared" si="31"/>
        <v>108.1106116909054</v>
      </c>
      <c r="O58" s="1">
        <f t="shared" si="33"/>
        <v>79.587354715804921</v>
      </c>
      <c r="P58" s="89">
        <v>84.52357270738014</v>
      </c>
      <c r="Q58" s="2">
        <v>77.701196026758566</v>
      </c>
      <c r="R58" s="2">
        <v>68.273337400854189</v>
      </c>
      <c r="S58" s="43">
        <v>73.940847322142289</v>
      </c>
      <c r="T58" s="7">
        <v>83.196633400905583</v>
      </c>
      <c r="U58" s="3">
        <v>10668.353999999999</v>
      </c>
      <c r="V58" s="3">
        <v>14610.999826589867</v>
      </c>
      <c r="W58" s="99">
        <f t="shared" si="13"/>
        <v>0.2279100406733027</v>
      </c>
      <c r="X58" s="100">
        <f t="shared" si="14"/>
        <v>0.45818813561634564</v>
      </c>
      <c r="Y58" s="100">
        <f t="shared" si="15"/>
        <v>0.31390182371035175</v>
      </c>
      <c r="Z58" s="99">
        <f t="shared" si="16"/>
        <v>1.2239901974827078E-2</v>
      </c>
      <c r="AA58" s="100">
        <f t="shared" si="17"/>
        <v>2.4606980233976963E-2</v>
      </c>
      <c r="AB58" s="100">
        <f t="shared" si="18"/>
        <v>1.6858088132420842E-2</v>
      </c>
      <c r="AC58" s="101">
        <f t="shared" si="19"/>
        <v>5.3704970341224872E-2</v>
      </c>
      <c r="AD58" s="99">
        <f t="shared" si="20"/>
        <v>0.22597137014346516</v>
      </c>
      <c r="AE58" s="100">
        <f t="shared" si="21"/>
        <v>0.54294478527520362</v>
      </c>
      <c r="AF58" s="100">
        <f t="shared" si="22"/>
        <v>0.23108384458133116</v>
      </c>
      <c r="AH58" s="107">
        <v>0.80356298094425893</v>
      </c>
      <c r="AI58" s="3">
        <f t="shared" si="23"/>
        <v>188.19898073501216</v>
      </c>
      <c r="AJ58" s="3">
        <f t="shared" si="23"/>
        <v>378.35340581365085</v>
      </c>
      <c r="AK58" s="3">
        <f t="shared" si="23"/>
        <v>259.20755004309825</v>
      </c>
      <c r="AL58" s="3">
        <f t="shared" si="23"/>
        <v>825.75993659176117</v>
      </c>
      <c r="AM58" s="3">
        <f t="shared" si="23"/>
        <v>15375.856859153564</v>
      </c>
      <c r="AN58" s="14">
        <f t="shared" si="32"/>
        <v>14550.096922561801</v>
      </c>
      <c r="AO58" s="1">
        <f t="shared" si="32"/>
        <v>99.892800468800019</v>
      </c>
      <c r="AP58" s="1">
        <f t="shared" si="32"/>
        <v>83.581915885794189</v>
      </c>
      <c r="AQ58" s="1">
        <f t="shared" si="32"/>
        <v>134.53906445997012</v>
      </c>
      <c r="AR58" s="6">
        <f t="shared" si="32"/>
        <v>99.043082624690612</v>
      </c>
      <c r="AS58" t="s">
        <v>56</v>
      </c>
    </row>
    <row r="59" spans="1:45">
      <c r="A59" s="4">
        <v>2006</v>
      </c>
      <c r="B59" s="1">
        <v>1.9364836858386296</v>
      </c>
      <c r="C59" s="1">
        <v>4.0435826743821881</v>
      </c>
      <c r="D59" s="1">
        <v>1.9364836858405661</v>
      </c>
      <c r="E59" s="6">
        <f t="shared" si="12"/>
        <v>7.9165500460613831</v>
      </c>
      <c r="F59" s="1">
        <f t="shared" si="24"/>
        <v>158.33191823185507</v>
      </c>
      <c r="G59" s="1">
        <f t="shared" si="25"/>
        <v>281.85421228128229</v>
      </c>
      <c r="H59" s="1">
        <f t="shared" si="26"/>
        <v>213.22097587716092</v>
      </c>
      <c r="I59" s="1">
        <f t="shared" si="34"/>
        <v>653.40710639029828</v>
      </c>
      <c r="J59" s="3">
        <v>13085.246917634617</v>
      </c>
      <c r="K59" s="14">
        <f t="shared" si="28"/>
        <v>12431.839811244319</v>
      </c>
      <c r="L59" s="1">
        <f t="shared" si="29"/>
        <v>81.762588236464566</v>
      </c>
      <c r="M59" s="1">
        <f t="shared" si="30"/>
        <v>69.704080509333551</v>
      </c>
      <c r="N59" s="1">
        <f t="shared" si="31"/>
        <v>110.10729263366268</v>
      </c>
      <c r="O59" s="1">
        <f t="shared" si="33"/>
        <v>82.536850343714974</v>
      </c>
      <c r="P59" s="89">
        <v>86.095086532723286</v>
      </c>
      <c r="Q59" s="2">
        <v>80.64058382323131</v>
      </c>
      <c r="R59" s="2">
        <v>69.534268863127934</v>
      </c>
      <c r="S59" s="43">
        <v>76.069144684252592</v>
      </c>
      <c r="T59" s="7">
        <v>85.855552853096768</v>
      </c>
      <c r="U59" s="3">
        <v>10688.058000000001</v>
      </c>
      <c r="V59" s="3">
        <v>15392.443530444252</v>
      </c>
      <c r="W59" s="99">
        <f t="shared" si="13"/>
        <v>0.24231741081995364</v>
      </c>
      <c r="X59" s="100">
        <f t="shared" si="14"/>
        <v>0.43136080021897238</v>
      </c>
      <c r="Y59" s="100">
        <f t="shared" si="15"/>
        <v>0.326321788961074</v>
      </c>
      <c r="Z59" s="99">
        <f t="shared" si="16"/>
        <v>1.2100032901822863E-2</v>
      </c>
      <c r="AA59" s="100">
        <f t="shared" si="17"/>
        <v>2.1539846672777366E-2</v>
      </c>
      <c r="AB59" s="100">
        <f t="shared" si="18"/>
        <v>1.6294761361347262E-2</v>
      </c>
      <c r="AC59" s="101">
        <f t="shared" si="19"/>
        <v>4.9934640935947495E-2</v>
      </c>
      <c r="AD59" s="99">
        <f t="shared" si="20"/>
        <v>0.24461206896583226</v>
      </c>
      <c r="AE59" s="100">
        <f t="shared" si="21"/>
        <v>0.510775862068091</v>
      </c>
      <c r="AF59" s="100">
        <f t="shared" si="22"/>
        <v>0.24461206896607687</v>
      </c>
      <c r="AH59" s="107">
        <v>0.79614163830077589</v>
      </c>
      <c r="AI59" s="3">
        <f t="shared" si="23"/>
        <v>198.87405784953876</v>
      </c>
      <c r="AJ59" s="3">
        <f t="shared" si="23"/>
        <v>354.02521199977741</v>
      </c>
      <c r="AK59" s="3">
        <f t="shared" si="23"/>
        <v>267.8178927210032</v>
      </c>
      <c r="AL59" s="3">
        <f t="shared" si="23"/>
        <v>820.71716257031937</v>
      </c>
      <c r="AM59" s="3">
        <f t="shared" si="23"/>
        <v>16435.827857920824</v>
      </c>
      <c r="AN59" s="14">
        <f t="shared" si="32"/>
        <v>15615.110695350506</v>
      </c>
      <c r="AO59" s="1">
        <f t="shared" si="32"/>
        <v>102.69854546355899</v>
      </c>
      <c r="AP59" s="1">
        <f t="shared" si="32"/>
        <v>87.552361484452234</v>
      </c>
      <c r="AQ59" s="1">
        <f t="shared" si="32"/>
        <v>138.30113554752305</v>
      </c>
      <c r="AR59" s="6">
        <f t="shared" si="32"/>
        <v>103.67106350557842</v>
      </c>
      <c r="AS59" t="s">
        <v>56</v>
      </c>
    </row>
    <row r="60" spans="1:45">
      <c r="A60" s="4">
        <v>2007</v>
      </c>
      <c r="B60" s="1">
        <v>2.0398254382081533</v>
      </c>
      <c r="C60" s="1">
        <v>4.1649992210987135</v>
      </c>
      <c r="D60" s="1">
        <v>1.9374074245762085</v>
      </c>
      <c r="E60" s="6">
        <f t="shared" si="12"/>
        <v>8.1422320838830764</v>
      </c>
      <c r="F60" s="1">
        <f t="shared" si="24"/>
        <v>169.2862113247825</v>
      </c>
      <c r="G60" s="1">
        <f t="shared" si="25"/>
        <v>309.10998528843174</v>
      </c>
      <c r="H60" s="1">
        <f t="shared" si="26"/>
        <v>216.31756455786868</v>
      </c>
      <c r="I60" s="1">
        <f t="shared" si="34"/>
        <v>694.71376117108287</v>
      </c>
      <c r="J60" s="3">
        <v>14090.932816129583</v>
      </c>
      <c r="K60" s="14">
        <f t="shared" si="28"/>
        <v>13396.219054958501</v>
      </c>
      <c r="L60" s="1">
        <f t="shared" si="29"/>
        <v>82.990538383269126</v>
      </c>
      <c r="M60" s="1">
        <f t="shared" si="30"/>
        <v>74.216096781619456</v>
      </c>
      <c r="N60" s="1">
        <f t="shared" si="31"/>
        <v>111.65311013773281</v>
      </c>
      <c r="O60" s="1">
        <f t="shared" si="33"/>
        <v>85.322274532829326</v>
      </c>
      <c r="P60" s="89">
        <v>87.388104237119535</v>
      </c>
      <c r="Q60" s="2">
        <v>85.860531116967366</v>
      </c>
      <c r="R60" s="2">
        <v>70.510473866178572</v>
      </c>
      <c r="S60" s="43">
        <v>78.327338129496411</v>
      </c>
      <c r="T60" s="7">
        <v>88.341071984326547</v>
      </c>
      <c r="U60" s="3">
        <v>10706.29</v>
      </c>
      <c r="V60" s="3">
        <v>15826.62341483371</v>
      </c>
      <c r="W60" s="99">
        <f t="shared" si="13"/>
        <v>0.24367764219815624</v>
      </c>
      <c r="X60" s="100">
        <f t="shared" si="14"/>
        <v>0.44494582166814045</v>
      </c>
      <c r="Y60" s="100">
        <f t="shared" si="15"/>
        <v>0.31137653613370342</v>
      </c>
      <c r="Z60" s="99">
        <f t="shared" si="16"/>
        <v>1.2013839930526406E-2</v>
      </c>
      <c r="AA60" s="100">
        <f t="shared" si="17"/>
        <v>2.1936800730083694E-2</v>
      </c>
      <c r="AB60" s="100">
        <f t="shared" si="18"/>
        <v>1.5351543249873045E-2</v>
      </c>
      <c r="AC60" s="101">
        <f t="shared" si="19"/>
        <v>4.930218391048314E-2</v>
      </c>
      <c r="AD60" s="99">
        <f t="shared" si="20"/>
        <v>0.25052410901499989</v>
      </c>
      <c r="AE60" s="100">
        <f t="shared" si="21"/>
        <v>0.51153039832197977</v>
      </c>
      <c r="AF60" s="100">
        <f t="shared" si="22"/>
        <v>0.23794549266302023</v>
      </c>
      <c r="AH60" s="107">
        <v>0.72950891882916724</v>
      </c>
      <c r="AI60" s="3">
        <f t="shared" si="23"/>
        <v>232.05502627230402</v>
      </c>
      <c r="AJ60" s="3">
        <f t="shared" si="23"/>
        <v>423.7233806332909</v>
      </c>
      <c r="AK60" s="3">
        <f t="shared" si="23"/>
        <v>296.52490733773311</v>
      </c>
      <c r="AL60" s="3">
        <f t="shared" si="23"/>
        <v>952.30331424332792</v>
      </c>
      <c r="AM60" s="3">
        <f t="shared" si="23"/>
        <v>19315.641594546876</v>
      </c>
      <c r="AN60" s="14">
        <f t="shared" si="32"/>
        <v>18363.338280303549</v>
      </c>
      <c r="AO60" s="1">
        <f t="shared" si="32"/>
        <v>113.7621984340721</v>
      </c>
      <c r="AP60" s="1">
        <f t="shared" si="32"/>
        <v>101.73432409946864</v>
      </c>
      <c r="AQ60" s="1">
        <f t="shared" si="32"/>
        <v>153.05242644179265</v>
      </c>
      <c r="AR60" s="6">
        <f t="shared" si="32"/>
        <v>116.9585077448651</v>
      </c>
      <c r="AS60" t="s">
        <v>56</v>
      </c>
    </row>
    <row r="61" spans="1:45">
      <c r="A61" s="4">
        <v>2008</v>
      </c>
      <c r="B61" s="1">
        <v>2.0659500445921757</v>
      </c>
      <c r="C61" s="1">
        <v>4.0294562853081874</v>
      </c>
      <c r="D61" s="1">
        <v>1.9037473551426278</v>
      </c>
      <c r="E61" s="6">
        <f t="shared" si="12"/>
        <v>7.999153685042991</v>
      </c>
      <c r="F61" s="1">
        <f t="shared" si="24"/>
        <v>178.26486337772977</v>
      </c>
      <c r="G61" s="1">
        <f t="shared" si="25"/>
        <v>323.69191315217842</v>
      </c>
      <c r="H61" s="1">
        <f t="shared" si="26"/>
        <v>216.39114382767133</v>
      </c>
      <c r="I61" s="1">
        <f t="shared" si="34"/>
        <v>718.3479203575796</v>
      </c>
      <c r="J61" s="3">
        <v>15204.865568895335</v>
      </c>
      <c r="K61" s="14">
        <f t="shared" si="28"/>
        <v>14486.517648537756</v>
      </c>
      <c r="L61" s="1">
        <f t="shared" si="29"/>
        <v>86.287112238921409</v>
      </c>
      <c r="M61" s="1">
        <f t="shared" si="30"/>
        <v>80.331412039979796</v>
      </c>
      <c r="N61" s="1">
        <f t="shared" si="31"/>
        <v>113.66589334615749</v>
      </c>
      <c r="O61" s="1">
        <f t="shared" si="33"/>
        <v>89.802990246426162</v>
      </c>
      <c r="P61" s="89">
        <v>90.859359458921801</v>
      </c>
      <c r="Q61" s="2">
        <v>92.935333468477609</v>
      </c>
      <c r="R61" s="2">
        <v>71.781574130567435</v>
      </c>
      <c r="S61" s="43">
        <v>82.114308553157485</v>
      </c>
      <c r="T61" s="7">
        <v>92.009696805709851</v>
      </c>
      <c r="U61" s="3">
        <v>10722.816000000001</v>
      </c>
      <c r="V61" s="3">
        <v>15777.510020684858</v>
      </c>
      <c r="W61" s="99">
        <f t="shared" si="13"/>
        <v>0.24815950366918721</v>
      </c>
      <c r="X61" s="100">
        <f t="shared" si="14"/>
        <v>0.45060604197343662</v>
      </c>
      <c r="Y61" s="100">
        <f t="shared" si="15"/>
        <v>0.30123445435737606</v>
      </c>
      <c r="Z61" s="99">
        <f t="shared" si="16"/>
        <v>1.1724198584327312E-2</v>
      </c>
      <c r="AA61" s="100">
        <f t="shared" si="17"/>
        <v>2.1288706018838897E-2</v>
      </c>
      <c r="AB61" s="100">
        <f t="shared" si="18"/>
        <v>1.423170384816448E-2</v>
      </c>
      <c r="AC61" s="101">
        <f t="shared" si="19"/>
        <v>4.7244608451330695E-2</v>
      </c>
      <c r="AD61" s="99">
        <f t="shared" si="20"/>
        <v>0.25827107790854659</v>
      </c>
      <c r="AE61" s="100">
        <f t="shared" si="21"/>
        <v>0.50373532550606714</v>
      </c>
      <c r="AF61" s="100">
        <f t="shared" si="22"/>
        <v>0.2379935965853863</v>
      </c>
      <c r="AH61" s="107">
        <v>0.68106593943311367</v>
      </c>
      <c r="AI61" s="3">
        <f t="shared" si="23"/>
        <v>261.743912088907</v>
      </c>
      <c r="AJ61" s="3">
        <f t="shared" si="23"/>
        <v>475.27250213335276</v>
      </c>
      <c r="AK61" s="3">
        <f t="shared" si="23"/>
        <v>317.72421919643324</v>
      </c>
      <c r="AL61" s="3">
        <f t="shared" si="23"/>
        <v>1054.7406334186931</v>
      </c>
      <c r="AM61" s="3">
        <f t="shared" si="23"/>
        <v>22325.100535127523</v>
      </c>
      <c r="AN61" s="14">
        <f t="shared" si="32"/>
        <v>21270.359901708831</v>
      </c>
      <c r="AO61" s="1">
        <f t="shared" si="32"/>
        <v>126.69421159240855</v>
      </c>
      <c r="AP61" s="1">
        <f t="shared" si="32"/>
        <v>117.94953673185269</v>
      </c>
      <c r="AQ61" s="1">
        <f t="shared" si="32"/>
        <v>166.89410931453639</v>
      </c>
      <c r="AR61" s="6">
        <f t="shared" si="32"/>
        <v>131.85652819633563</v>
      </c>
      <c r="AS61" t="s">
        <v>56</v>
      </c>
    </row>
    <row r="62" spans="1:45">
      <c r="A62" s="4">
        <v>2009</v>
      </c>
      <c r="B62" s="1">
        <v>1.946576493869608</v>
      </c>
      <c r="C62" s="1">
        <v>3.8248520581182817</v>
      </c>
      <c r="D62" s="1">
        <v>1.8697379480608352</v>
      </c>
      <c r="E62" s="6">
        <f t="shared" si="12"/>
        <v>7.6411665000487243</v>
      </c>
      <c r="F62" s="1">
        <f t="shared" si="24"/>
        <v>171.23733519795456</v>
      </c>
      <c r="G62" s="1">
        <f t="shared" si="25"/>
        <v>316.70566592031315</v>
      </c>
      <c r="H62" s="1">
        <f t="shared" si="26"/>
        <v>227.30797961907837</v>
      </c>
      <c r="I62" s="1">
        <f t="shared" si="34"/>
        <v>715.25098073734603</v>
      </c>
      <c r="J62" s="3">
        <v>15072.937170531806</v>
      </c>
      <c r="K62" s="14">
        <f t="shared" si="28"/>
        <v>14357.68618979446</v>
      </c>
      <c r="L62" s="1">
        <f t="shared" si="29"/>
        <v>87.968459363007668</v>
      </c>
      <c r="M62" s="1">
        <f t="shared" si="30"/>
        <v>82.802069493930532</v>
      </c>
      <c r="N62" s="1">
        <f t="shared" si="31"/>
        <v>121.57210578884957</v>
      </c>
      <c r="O62" s="1">
        <f t="shared" si="33"/>
        <v>93.604946408743373</v>
      </c>
      <c r="P62" s="89">
        <v>92.629799084941297</v>
      </c>
      <c r="Q62" s="2">
        <v>95.793634705047651</v>
      </c>
      <c r="R62" s="2">
        <v>76.774455969086858</v>
      </c>
      <c r="S62" s="43">
        <v>85.621502797761792</v>
      </c>
      <c r="T62" s="7">
        <v>93.123082184004033</v>
      </c>
      <c r="U62" s="3">
        <v>10737</v>
      </c>
      <c r="V62" s="3">
        <v>15243.984826909233</v>
      </c>
      <c r="W62" s="99">
        <f t="shared" si="13"/>
        <v>0.23940873876387767</v>
      </c>
      <c r="X62" s="100">
        <f t="shared" si="14"/>
        <v>0.44278955842021223</v>
      </c>
      <c r="Y62" s="100">
        <f t="shared" si="15"/>
        <v>0.31780170281591019</v>
      </c>
      <c r="Z62" s="99">
        <f t="shared" si="16"/>
        <v>1.1360581767217234E-2</v>
      </c>
      <c r="AA62" s="100">
        <f t="shared" si="17"/>
        <v>2.1011542895533683E-2</v>
      </c>
      <c r="AB62" s="100">
        <f t="shared" si="18"/>
        <v>1.5080536530297129E-2</v>
      </c>
      <c r="AC62" s="101">
        <f t="shared" si="19"/>
        <v>4.7452661193048043E-2</v>
      </c>
      <c r="AD62" s="99">
        <f t="shared" si="20"/>
        <v>0.25474860335227556</v>
      </c>
      <c r="AE62" s="100">
        <f t="shared" si="21"/>
        <v>0.50055865921700471</v>
      </c>
      <c r="AF62" s="100">
        <f t="shared" si="22"/>
        <v>0.24469273743071987</v>
      </c>
      <c r="AH62" s="107">
        <v>0.71813438559995013</v>
      </c>
      <c r="AI62" s="3">
        <f t="shared" si="23"/>
        <v>238.44748090553827</v>
      </c>
      <c r="AJ62" s="3">
        <f t="shared" si="23"/>
        <v>441.01169958005579</v>
      </c>
      <c r="AK62" s="3">
        <f t="shared" si="23"/>
        <v>316.52568680328369</v>
      </c>
      <c r="AL62" s="3">
        <f t="shared" si="23"/>
        <v>995.98486728887769</v>
      </c>
      <c r="AM62" s="3">
        <f t="shared" si="23"/>
        <v>20989.020262467227</v>
      </c>
      <c r="AN62" s="14">
        <f t="shared" si="32"/>
        <v>19993.035395178351</v>
      </c>
      <c r="AO62" s="1">
        <f t="shared" si="32"/>
        <v>122.4958185082814</v>
      </c>
      <c r="AP62" s="1">
        <f t="shared" si="32"/>
        <v>115.3016359532141</v>
      </c>
      <c r="AQ62" s="1">
        <f t="shared" si="32"/>
        <v>169.28879639607388</v>
      </c>
      <c r="AR62" s="6">
        <f t="shared" si="32"/>
        <v>130.34460998625363</v>
      </c>
      <c r="AS62" t="s">
        <v>56</v>
      </c>
    </row>
    <row r="63" spans="1:45">
      <c r="A63" s="4">
        <v>2010</v>
      </c>
      <c r="B63" s="1">
        <v>1.9210386902822914</v>
      </c>
      <c r="C63" s="1">
        <v>4.0982158725899271</v>
      </c>
      <c r="D63" s="1">
        <v>1.5795207009003527</v>
      </c>
      <c r="E63" s="6">
        <f t="shared" si="12"/>
        <v>7.5987752637725707</v>
      </c>
      <c r="F63" s="1">
        <f t="shared" si="24"/>
        <v>191.03782770105963</v>
      </c>
      <c r="G63" s="1">
        <f t="shared" si="25"/>
        <v>345.69598918563202</v>
      </c>
      <c r="H63" s="1">
        <f t="shared" si="26"/>
        <v>250.21833389411626</v>
      </c>
      <c r="I63" s="1">
        <f t="shared" si="34"/>
        <v>786.95215078080787</v>
      </c>
      <c r="J63" s="3">
        <v>14058.711122133107</v>
      </c>
      <c r="K63" s="14">
        <f t="shared" si="28"/>
        <v>13271.758971352299</v>
      </c>
      <c r="L63" s="1">
        <f t="shared" si="29"/>
        <v>99.445070350450436</v>
      </c>
      <c r="M63" s="1">
        <f t="shared" si="30"/>
        <v>84.352801300133663</v>
      </c>
      <c r="N63" s="1">
        <f t="shared" si="31"/>
        <v>158.41408963585454</v>
      </c>
      <c r="O63" s="1">
        <f t="shared" si="33"/>
        <v>103.56302475908585</v>
      </c>
      <c r="P63" s="89">
        <v>104.71454147602942</v>
      </c>
      <c r="Q63" s="2">
        <v>97.587674842894799</v>
      </c>
      <c r="R63" s="2">
        <v>100.04067520846044</v>
      </c>
      <c r="S63" s="43">
        <v>95.733413269384499</v>
      </c>
      <c r="T63" s="7">
        <v>97.511955890667139</v>
      </c>
      <c r="U63" s="3">
        <v>11153.454</v>
      </c>
      <c r="V63" s="3">
        <v>14690.733157580415</v>
      </c>
      <c r="W63" s="99">
        <f t="shared" si="13"/>
        <v>0.24275659900225618</v>
      </c>
      <c r="X63" s="100">
        <f t="shared" si="14"/>
        <v>0.43928463610225238</v>
      </c>
      <c r="Y63" s="100">
        <f t="shared" si="15"/>
        <v>0.31795876489549146</v>
      </c>
      <c r="Z63" s="99">
        <f t="shared" si="16"/>
        <v>1.3588573379269617E-2</v>
      </c>
      <c r="AA63" s="100">
        <f t="shared" si="17"/>
        <v>2.4589451065780209E-2</v>
      </c>
      <c r="AB63" s="100">
        <f t="shared" si="18"/>
        <v>1.7798099108828621E-2</v>
      </c>
      <c r="AC63" s="101">
        <f t="shared" si="19"/>
        <v>5.5976123553878446E-2</v>
      </c>
      <c r="AD63" s="99">
        <f t="shared" si="20"/>
        <v>0.25280898876440144</v>
      </c>
      <c r="AE63" s="100">
        <f t="shared" si="21"/>
        <v>0.53932584269577177</v>
      </c>
      <c r="AF63" s="100">
        <f t="shared" si="22"/>
        <v>0.20786516853982687</v>
      </c>
      <c r="AH63" s="107">
        <v>0.75413087607752327</v>
      </c>
      <c r="AI63" s="3">
        <f t="shared" si="23"/>
        <v>253.32184871505154</v>
      </c>
      <c r="AJ63" s="3">
        <f t="shared" si="23"/>
        <v>458.40317662592969</v>
      </c>
      <c r="AK63" s="3">
        <f t="shared" si="23"/>
        <v>331.7969623463531</v>
      </c>
      <c r="AL63" s="3">
        <f t="shared" si="23"/>
        <v>1043.5219876873343</v>
      </c>
      <c r="AM63" s="3">
        <f t="shared" si="23"/>
        <v>18642.269622027645</v>
      </c>
      <c r="AN63" s="14">
        <f t="shared" si="32"/>
        <v>17598.74763434031</v>
      </c>
      <c r="AO63" s="1">
        <f t="shared" si="32"/>
        <v>131.86712479894229</v>
      </c>
      <c r="AP63" s="1">
        <f t="shared" si="32"/>
        <v>111.85432658437175</v>
      </c>
      <c r="AQ63" s="1">
        <f t="shared" si="32"/>
        <v>210.06180049253129</v>
      </c>
      <c r="AR63" s="6">
        <f t="shared" si="32"/>
        <v>137.32765497913357</v>
      </c>
      <c r="AS63" t="s">
        <v>56</v>
      </c>
    </row>
    <row r="64" spans="1:45">
      <c r="A64" s="4">
        <v>2011</v>
      </c>
      <c r="B64" s="1">
        <v>1.8018357324218126</v>
      </c>
      <c r="C64" s="1">
        <v>3.5951319589919786</v>
      </c>
      <c r="D64" s="1">
        <v>1.3919394520618444</v>
      </c>
      <c r="E64" s="6">
        <f t="shared" si="12"/>
        <v>6.7889071434756358</v>
      </c>
      <c r="F64" s="1">
        <f t="shared" si="24"/>
        <v>179.31983898308221</v>
      </c>
      <c r="G64" s="1">
        <f t="shared" si="25"/>
        <v>306.69269651295741</v>
      </c>
      <c r="H64" s="1">
        <f t="shared" si="26"/>
        <v>219.35973880525569</v>
      </c>
      <c r="I64" s="1">
        <f t="shared" si="34"/>
        <v>705.37227430129531</v>
      </c>
      <c r="J64" s="3">
        <v>13006.845665906065</v>
      </c>
      <c r="K64" s="14">
        <f t="shared" si="28"/>
        <v>12301.47339160477</v>
      </c>
      <c r="L64" s="1">
        <f t="shared" si="29"/>
        <v>99.5206365133307</v>
      </c>
      <c r="M64" s="1">
        <f t="shared" si="30"/>
        <v>85.307771734462136</v>
      </c>
      <c r="N64" s="1">
        <f t="shared" si="31"/>
        <v>157.59287408681729</v>
      </c>
      <c r="O64" s="1">
        <f t="shared" si="33"/>
        <v>103.9007102901947</v>
      </c>
      <c r="P64" s="89">
        <v>104.79411179629996</v>
      </c>
      <c r="Q64" s="2">
        <v>98.692479221569045</v>
      </c>
      <c r="R64" s="2">
        <v>99.522066300589799</v>
      </c>
      <c r="S64" s="43">
        <v>98.950839328537171</v>
      </c>
      <c r="T64" s="7">
        <v>100.75897742559857</v>
      </c>
      <c r="U64" s="3">
        <v>11123.213</v>
      </c>
      <c r="V64" s="3">
        <v>13385.395401726049</v>
      </c>
      <c r="W64" s="99">
        <f t="shared" si="13"/>
        <v>0.25422014093296624</v>
      </c>
      <c r="X64" s="100">
        <f t="shared" si="14"/>
        <v>0.43479550825378144</v>
      </c>
      <c r="Y64" s="100">
        <f t="shared" si="15"/>
        <v>0.31098435081325237</v>
      </c>
      <c r="Z64" s="99">
        <f t="shared" si="16"/>
        <v>1.3786573900320872E-2</v>
      </c>
      <c r="AA64" s="100">
        <f t="shared" si="17"/>
        <v>2.3579329254045777E-2</v>
      </c>
      <c r="AB64" s="100">
        <f t="shared" si="18"/>
        <v>1.6864945155784235E-2</v>
      </c>
      <c r="AC64" s="101">
        <f t="shared" si="19"/>
        <v>5.4230848310150889E-2</v>
      </c>
      <c r="AD64" s="99">
        <f t="shared" si="20"/>
        <v>0.26540880503181374</v>
      </c>
      <c r="AE64" s="100">
        <f t="shared" si="21"/>
        <v>0.52955974842681697</v>
      </c>
      <c r="AF64" s="100">
        <f t="shared" si="22"/>
        <v>0.20503144654136921</v>
      </c>
      <c r="AH64" s="107">
        <v>0.71867289149576519</v>
      </c>
      <c r="AI64" s="3">
        <f t="shared" si="23"/>
        <v>249.5152399722021</v>
      </c>
      <c r="AJ64" s="3">
        <f t="shared" si="23"/>
        <v>426.74866429794173</v>
      </c>
      <c r="AK64" s="3">
        <f t="shared" si="23"/>
        <v>305.22890372100289</v>
      </c>
      <c r="AL64" s="3">
        <f t="shared" si="23"/>
        <v>981.49280799114672</v>
      </c>
      <c r="AM64" s="3">
        <f t="shared" si="23"/>
        <v>18098.422550536274</v>
      </c>
      <c r="AN64" s="14">
        <f t="shared" si="32"/>
        <v>17116.929742545126</v>
      </c>
      <c r="AO64" s="1">
        <f t="shared" si="32"/>
        <v>138.47835043033223</v>
      </c>
      <c r="AP64" s="1">
        <f t="shared" si="32"/>
        <v>118.70180821334739</v>
      </c>
      <c r="AQ64" s="1">
        <f t="shared" si="32"/>
        <v>219.28317590889111</v>
      </c>
      <c r="AR64" s="6">
        <f t="shared" si="32"/>
        <v>144.57301996454521</v>
      </c>
      <c r="AS64" t="s">
        <v>56</v>
      </c>
    </row>
    <row r="65" spans="1:45">
      <c r="A65" s="4">
        <v>2012</v>
      </c>
      <c r="B65" s="1">
        <v>1.8016884735089134</v>
      </c>
      <c r="C65" s="1">
        <v>3.876618800808497</v>
      </c>
      <c r="D65" s="1">
        <v>1.2722823817682301</v>
      </c>
      <c r="E65" s="6">
        <f t="shared" si="12"/>
        <v>6.9505896560856399</v>
      </c>
      <c r="F65" s="1">
        <f t="shared" si="24"/>
        <v>178.16495519840535</v>
      </c>
      <c r="G65" s="1">
        <f t="shared" si="25"/>
        <v>327.47914889581546</v>
      </c>
      <c r="H65" s="1">
        <f t="shared" si="26"/>
        <v>199.04808653989883</v>
      </c>
      <c r="I65" s="1">
        <f t="shared" si="34"/>
        <v>704.69219063411958</v>
      </c>
      <c r="J65" s="3">
        <v>12049.9786482566</v>
      </c>
      <c r="K65" s="14">
        <f t="shared" si="28"/>
        <v>11345.28645762248</v>
      </c>
      <c r="L65" s="1">
        <f t="shared" si="29"/>
        <v>98.887769899208337</v>
      </c>
      <c r="M65" s="1">
        <f t="shared" si="30"/>
        <v>84.475458053166662</v>
      </c>
      <c r="N65" s="1">
        <f t="shared" si="31"/>
        <v>156.44961322443208</v>
      </c>
      <c r="O65" s="1">
        <f t="shared" si="33"/>
        <v>101.3859579549659</v>
      </c>
      <c r="P65" s="89">
        <v>104.12771036403419</v>
      </c>
      <c r="Q65" s="2">
        <v>97.729576322724512</v>
      </c>
      <c r="R65" s="2">
        <v>98.800081350416932</v>
      </c>
      <c r="S65" s="43">
        <v>99.850119904076749</v>
      </c>
      <c r="T65" s="7">
        <v>102.27189341640968</v>
      </c>
      <c r="U65" s="3">
        <v>11092.771000000001</v>
      </c>
      <c r="V65" s="3">
        <v>12442.24735431786</v>
      </c>
      <c r="W65" s="99">
        <f t="shared" si="13"/>
        <v>0.2528266349001016</v>
      </c>
      <c r="X65" s="100">
        <f t="shared" si="14"/>
        <v>0.46471232865676043</v>
      </c>
      <c r="Y65" s="100">
        <f t="shared" si="15"/>
        <v>0.28246103644313802</v>
      </c>
      <c r="Z65" s="99">
        <f t="shared" si="16"/>
        <v>1.4785499659302915E-2</v>
      </c>
      <c r="AA65" s="100">
        <f t="shared" si="17"/>
        <v>2.7176741009677673E-2</v>
      </c>
      <c r="AB65" s="100">
        <f t="shared" si="18"/>
        <v>1.65185426754841E-2</v>
      </c>
      <c r="AC65" s="101">
        <f t="shared" si="19"/>
        <v>5.848078334446468E-2</v>
      </c>
      <c r="AD65" s="99">
        <f t="shared" si="20"/>
        <v>0.25921375921414547</v>
      </c>
      <c r="AE65" s="100">
        <f t="shared" si="21"/>
        <v>0.55773955773871575</v>
      </c>
      <c r="AF65" s="100">
        <f t="shared" si="22"/>
        <v>0.18304668304713886</v>
      </c>
      <c r="AH65" s="107">
        <v>0.77776895968898119</v>
      </c>
      <c r="AI65" s="3">
        <f t="shared" si="23"/>
        <v>229.07182522384412</v>
      </c>
      <c r="AJ65" s="3">
        <f t="shared" si="23"/>
        <v>421.04939367440136</v>
      </c>
      <c r="AK65" s="3">
        <f t="shared" si="23"/>
        <v>255.92186993357944</v>
      </c>
      <c r="AL65" s="3">
        <f t="shared" si="23"/>
        <v>906.04308883182489</v>
      </c>
      <c r="AM65" s="3">
        <f t="shared" si="23"/>
        <v>15493.005343225854</v>
      </c>
      <c r="AN65" s="14">
        <f t="shared" si="32"/>
        <v>14586.96225439403</v>
      </c>
      <c r="AO65" s="1">
        <f t="shared" si="32"/>
        <v>127.14285992944764</v>
      </c>
      <c r="AP65" s="1">
        <f t="shared" si="32"/>
        <v>108.61253461046736</v>
      </c>
      <c r="AQ65" s="1">
        <f t="shared" si="32"/>
        <v>201.15178328406688</v>
      </c>
      <c r="AR65" s="6">
        <f t="shared" si="32"/>
        <v>130.35485241723805</v>
      </c>
      <c r="AS65" t="s">
        <v>56</v>
      </c>
    </row>
    <row r="66" spans="1:45">
      <c r="A66" s="4">
        <v>2013</v>
      </c>
      <c r="B66" s="1">
        <v>1.8012460186009078</v>
      </c>
      <c r="C66" s="1">
        <v>3.2354134646810242</v>
      </c>
      <c r="D66" s="1">
        <v>1.2719699373071265</v>
      </c>
      <c r="E66" s="6">
        <f t="shared" si="12"/>
        <v>6.3086294205890585</v>
      </c>
      <c r="F66" s="1">
        <f t="shared" si="24"/>
        <v>169.56308122369489</v>
      </c>
      <c r="G66" s="1">
        <f t="shared" si="25"/>
        <v>271.35715396241983</v>
      </c>
      <c r="H66" s="1">
        <f t="shared" si="26"/>
        <v>197.25826890743076</v>
      </c>
      <c r="I66" s="1">
        <f t="shared" si="34"/>
        <v>638.17850409354548</v>
      </c>
      <c r="J66" s="3">
        <v>11591.789656725217</v>
      </c>
      <c r="K66" s="14">
        <f t="shared" si="28"/>
        <v>10953.611152631673</v>
      </c>
      <c r="L66" s="1">
        <f t="shared" si="29"/>
        <v>94.136547408110644</v>
      </c>
      <c r="M66" s="1">
        <f t="shared" si="30"/>
        <v>83.870935484646822</v>
      </c>
      <c r="N66" s="1">
        <f t="shared" si="31"/>
        <v>155.08092064270329</v>
      </c>
      <c r="O66" s="1">
        <f t="shared" si="33"/>
        <v>101.15961194530848</v>
      </c>
      <c r="P66" s="89">
        <v>99.124726477024055</v>
      </c>
      <c r="Q66" s="2">
        <v>97.030204743563772</v>
      </c>
      <c r="R66" s="2">
        <v>97.935733170632503</v>
      </c>
      <c r="S66" s="43">
        <v>99.300559552358109</v>
      </c>
      <c r="T66" s="7">
        <v>101.32969118230065</v>
      </c>
      <c r="U66" s="3">
        <v>11032.328</v>
      </c>
      <c r="V66" s="3">
        <v>12110.30185506515</v>
      </c>
      <c r="W66" s="99">
        <f t="shared" si="13"/>
        <v>0.26569851559719726</v>
      </c>
      <c r="X66" s="100">
        <f t="shared" si="14"/>
        <v>0.42520572570498827</v>
      </c>
      <c r="Y66" s="100">
        <f t="shared" si="15"/>
        <v>0.30909575869781453</v>
      </c>
      <c r="Z66" s="99">
        <f t="shared" si="16"/>
        <v>1.4627860429240911E-2</v>
      </c>
      <c r="AA66" s="100">
        <f t="shared" si="17"/>
        <v>2.3409427016732171E-2</v>
      </c>
      <c r="AB66" s="100">
        <f t="shared" si="18"/>
        <v>1.7017067661591605E-2</v>
      </c>
      <c r="AC66" s="101">
        <f t="shared" si="19"/>
        <v>5.5054355107564686E-2</v>
      </c>
      <c r="AD66" s="99">
        <f t="shared" si="20"/>
        <v>0.2855209742899622</v>
      </c>
      <c r="AE66" s="100">
        <f t="shared" si="21"/>
        <v>0.51285520974204291</v>
      </c>
      <c r="AF66" s="100">
        <f t="shared" si="22"/>
        <v>0.20162381596799489</v>
      </c>
      <c r="AH66" s="107">
        <v>0.75312198329311975</v>
      </c>
      <c r="AI66" s="3">
        <f t="shared" si="23"/>
        <v>225.14690181032717</v>
      </c>
      <c r="AJ66" s="3">
        <f t="shared" si="23"/>
        <v>360.30969747540348</v>
      </c>
      <c r="AK66" s="3">
        <f t="shared" si="23"/>
        <v>261.92074230112684</v>
      </c>
      <c r="AL66" s="3">
        <f t="shared" si="23"/>
        <v>847.37734158685748</v>
      </c>
      <c r="AM66" s="3">
        <f t="shared" si="23"/>
        <v>15391.649578516714</v>
      </c>
      <c r="AN66" s="14">
        <f t="shared" si="32"/>
        <v>14544.272236929857</v>
      </c>
      <c r="AO66" s="1">
        <f t="shared" si="32"/>
        <v>124.99508644866116</v>
      </c>
      <c r="AP66" s="1">
        <f t="shared" si="32"/>
        <v>111.3643438183954</v>
      </c>
      <c r="AQ66" s="1">
        <f t="shared" si="32"/>
        <v>205.9173999470745</v>
      </c>
      <c r="AR66" s="6">
        <f t="shared" si="32"/>
        <v>134.32035472258488</v>
      </c>
      <c r="AS66" t="s">
        <v>56</v>
      </c>
    </row>
    <row r="67" spans="1:45">
      <c r="A67" s="4">
        <v>2014</v>
      </c>
      <c r="B67" s="1">
        <v>1.7669856356492422</v>
      </c>
      <c r="C67" s="1">
        <v>3.3461756964851452</v>
      </c>
      <c r="D67" s="1">
        <v>1.2633520486780163</v>
      </c>
      <c r="E67" s="6">
        <f t="shared" si="12"/>
        <v>6.3765133808124039</v>
      </c>
      <c r="F67" s="1">
        <f t="shared" si="24"/>
        <v>167.80669462760193</v>
      </c>
      <c r="G67" s="1">
        <f t="shared" si="25"/>
        <v>289.23662142309837</v>
      </c>
      <c r="H67" s="1">
        <f t="shared" si="26"/>
        <v>200.05139335964267</v>
      </c>
      <c r="I67" s="1">
        <f t="shared" si="34"/>
        <v>657.09470941034294</v>
      </c>
      <c r="J67" s="3">
        <v>11364.677104171822</v>
      </c>
      <c r="K67" s="14">
        <f t="shared" si="28"/>
        <v>10707.582394761479</v>
      </c>
      <c r="L67" s="1">
        <v>94.967775199793763</v>
      </c>
      <c r="M67" s="1">
        <v>86.437966101694911</v>
      </c>
      <c r="N67" s="1">
        <v>158.34968057318494</v>
      </c>
      <c r="O67" s="1">
        <f t="shared" si="33"/>
        <v>103.0492167377253</v>
      </c>
      <c r="P67" s="89">
        <v>99.999999999999986</v>
      </c>
      <c r="Q67" s="2">
        <v>100</v>
      </c>
      <c r="R67" s="2">
        <v>100.00000000000001</v>
      </c>
      <c r="S67" s="43">
        <v>100</v>
      </c>
      <c r="T67" s="7">
        <v>100</v>
      </c>
      <c r="U67" s="3">
        <v>11000.777000000002</v>
      </c>
      <c r="V67" s="3">
        <v>12224.461473227309</v>
      </c>
      <c r="W67" s="99">
        <f t="shared" si="13"/>
        <v>0.25537672457930244</v>
      </c>
      <c r="X67" s="100">
        <f t="shared" si="14"/>
        <v>0.44017493563850274</v>
      </c>
      <c r="Y67" s="100">
        <f t="shared" si="15"/>
        <v>0.30444833978219482</v>
      </c>
      <c r="Z67" s="99">
        <f t="shared" si="16"/>
        <v>1.4765636813913728E-2</v>
      </c>
      <c r="AA67" s="100">
        <f t="shared" si="17"/>
        <v>2.5450491797688071E-2</v>
      </c>
      <c r="AB67" s="100">
        <f t="shared" si="18"/>
        <v>1.7602910450153175E-2</v>
      </c>
      <c r="AC67" s="101">
        <f t="shared" si="19"/>
        <v>5.7819039061754972E-2</v>
      </c>
      <c r="AD67" s="99">
        <f t="shared" si="20"/>
        <v>0.27710843373532107</v>
      </c>
      <c r="AE67" s="100">
        <f t="shared" si="21"/>
        <v>0.52476572958415457</v>
      </c>
      <c r="AF67" s="100">
        <f t="shared" si="22"/>
        <v>0.19812583668052433</v>
      </c>
      <c r="AH67" s="107">
        <v>0.75373166666666658</v>
      </c>
      <c r="AI67" s="3">
        <f t="shared" si="23"/>
        <v>222.63452903566736</v>
      </c>
      <c r="AJ67" s="3">
        <f t="shared" si="23"/>
        <v>383.73951130676267</v>
      </c>
      <c r="AK67" s="3">
        <f t="shared" si="23"/>
        <v>265.4146060286389</v>
      </c>
      <c r="AL67" s="3">
        <f t="shared" si="23"/>
        <v>871.78864637106892</v>
      </c>
      <c r="AM67" s="3">
        <f t="shared" si="23"/>
        <v>15077.881966179595</v>
      </c>
      <c r="AN67" s="14">
        <f t="shared" si="32"/>
        <v>14206.093319808526</v>
      </c>
      <c r="AO67" s="1">
        <f t="shared" si="32"/>
        <v>125.99679620704156</v>
      </c>
      <c r="AP67" s="1">
        <f t="shared" si="32"/>
        <v>114.68002463524144</v>
      </c>
      <c r="AQ67" s="1">
        <f t="shared" si="32"/>
        <v>210.0876048812928</v>
      </c>
      <c r="AR67" s="6">
        <f t="shared" si="32"/>
        <v>136.71870414235656</v>
      </c>
      <c r="AS67" t="s">
        <v>56</v>
      </c>
    </row>
    <row r="68" spans="1:45">
      <c r="A68" s="4">
        <v>2015</v>
      </c>
      <c r="B68" s="4"/>
      <c r="C68" s="4"/>
      <c r="D68" s="4"/>
      <c r="E68" s="6"/>
      <c r="F68" s="1"/>
      <c r="G68" s="1"/>
      <c r="H68" s="1"/>
      <c r="I68" s="1"/>
      <c r="J68" s="4"/>
      <c r="K68" s="5"/>
      <c r="L68" s="1"/>
      <c r="M68" s="1"/>
      <c r="N68" s="1"/>
      <c r="O68" s="6"/>
      <c r="P68" s="2">
        <v>100.45752934155558</v>
      </c>
      <c r="Q68" s="2">
        <v>98.580985201702831</v>
      </c>
      <c r="R68" s="2">
        <v>101.15924344112264</v>
      </c>
      <c r="S68" s="43">
        <v>99.920063948840934</v>
      </c>
      <c r="T68" s="7"/>
      <c r="U68" s="3">
        <v>10954.617</v>
      </c>
      <c r="V68" s="14">
        <v>12319.01566294849</v>
      </c>
      <c r="W68" s="4"/>
      <c r="X68" s="4"/>
      <c r="Y68" s="5"/>
      <c r="Z68" s="1"/>
      <c r="AA68" s="4"/>
      <c r="AC68" s="5" t="str">
        <f>IFERROR(LN(B68)-LN(B67),"")</f>
        <v/>
      </c>
      <c r="AD68" s="4" t="str">
        <f>IFERROR(LN(C68)-LN(C67),"")</f>
        <v/>
      </c>
      <c r="AE68" s="4" t="str">
        <f>IFERROR(LN(D68)-LN(D67),"")</f>
        <v/>
      </c>
      <c r="AF68" s="4" t="str">
        <f>IFERROR(LN(F68)-LN(F67),"")</f>
        <v/>
      </c>
      <c r="AH68" s="107">
        <v>0.90166000000000002</v>
      </c>
      <c r="AI68" s="3"/>
      <c r="AJ68" s="3"/>
      <c r="AK68" s="3"/>
      <c r="AL68" s="3"/>
      <c r="AM68" s="3"/>
      <c r="AN68" s="14"/>
      <c r="AO68" s="1"/>
      <c r="AP68" s="1"/>
      <c r="AQ68" s="1"/>
      <c r="AR68" s="6"/>
      <c r="AS68" t="s">
        <v>56</v>
      </c>
    </row>
    <row r="69" spans="1:45" ht="15.75" customHeight="1">
      <c r="L69" s="1"/>
      <c r="AH69" s="33"/>
    </row>
    <row r="70" spans="1:45"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46"/>
      <c r="AA70" s="46"/>
      <c r="AB70" s="46"/>
      <c r="AC70" s="46"/>
      <c r="AD70" s="33"/>
      <c r="AE70" s="33"/>
      <c r="AF70" s="33"/>
    </row>
    <row r="79" spans="1:45">
      <c r="AG79" s="37"/>
      <c r="AI79" s="37"/>
      <c r="AJ79" s="37"/>
      <c r="AK79" s="37"/>
    </row>
    <row r="80" spans="1:45">
      <c r="AG80" s="23"/>
      <c r="AI80" s="23"/>
      <c r="AJ80" s="23"/>
      <c r="AK80" s="23"/>
    </row>
    <row r="81" spans="9:37">
      <c r="AG81" s="23"/>
      <c r="AI81" s="23"/>
      <c r="AJ81" s="23"/>
      <c r="AK81" s="23"/>
    </row>
    <row r="82" spans="9:37">
      <c r="AG82" s="23"/>
      <c r="AI82" s="23"/>
      <c r="AJ82" s="23"/>
      <c r="AK82" s="23"/>
    </row>
    <row r="84" spans="9:37">
      <c r="AI84" s="25"/>
      <c r="AJ84" s="25"/>
      <c r="AK84" s="25"/>
    </row>
    <row r="85" spans="9:37">
      <c r="AG85" s="37"/>
      <c r="AI85" s="37"/>
      <c r="AJ85" s="37"/>
      <c r="AK85" s="37"/>
    </row>
    <row r="87" spans="9:37">
      <c r="AG87" s="23"/>
      <c r="AI87" s="23"/>
      <c r="AJ87" s="23"/>
      <c r="AK87" s="23"/>
    </row>
    <row r="88" spans="9:37">
      <c r="AG88" s="23"/>
      <c r="AI88" s="23"/>
      <c r="AJ88" s="23"/>
      <c r="AK88" s="23"/>
    </row>
    <row r="89" spans="9:37">
      <c r="AG89" s="23"/>
      <c r="AI89" s="23"/>
      <c r="AJ89" s="23"/>
      <c r="AK89" s="23"/>
    </row>
    <row r="90" spans="9:37">
      <c r="I90" s="63"/>
      <c r="J90" s="63"/>
      <c r="K90" s="63"/>
      <c r="L90" s="81"/>
      <c r="M90" s="63"/>
      <c r="R90" s="25"/>
      <c r="T90" s="25"/>
      <c r="AG90" s="23"/>
      <c r="AI90" s="23"/>
      <c r="AJ90" s="23"/>
      <c r="AK90" s="23"/>
    </row>
    <row r="91" spans="9:37">
      <c r="I91" s="63"/>
      <c r="J91" s="63"/>
      <c r="K91" s="63"/>
      <c r="L91" s="88"/>
      <c r="M91" s="63"/>
      <c r="R91" s="25"/>
      <c r="T91" s="25"/>
      <c r="AG91" s="25"/>
    </row>
    <row r="92" spans="9:37">
      <c r="R92" s="25"/>
      <c r="T92" s="25"/>
      <c r="AG92" s="25"/>
    </row>
    <row r="93" spans="9:37">
      <c r="R93" s="25"/>
      <c r="T93" s="25"/>
      <c r="AG93" s="25"/>
    </row>
    <row r="94" spans="9:37">
      <c r="R94" s="25"/>
      <c r="S94" s="25"/>
      <c r="T94" s="25"/>
      <c r="AG94" s="25"/>
    </row>
    <row r="95" spans="9:37">
      <c r="R95" s="25"/>
      <c r="S95" s="25"/>
      <c r="T95" s="25"/>
      <c r="AG95" s="25"/>
    </row>
    <row r="96" spans="9:37">
      <c r="R96" s="25"/>
      <c r="S96" s="25"/>
      <c r="T96" s="25"/>
    </row>
    <row r="97" spans="18:20">
      <c r="R97" s="25"/>
      <c r="S97" s="25"/>
      <c r="T97" s="25"/>
    </row>
    <row r="98" spans="18:20">
      <c r="R98" s="25"/>
      <c r="S98" s="25"/>
      <c r="T98" s="25"/>
    </row>
    <row r="99" spans="18:20">
      <c r="R99" s="25"/>
      <c r="S99" s="25"/>
      <c r="T99" s="25"/>
    </row>
    <row r="100" spans="18:20">
      <c r="R100" s="25"/>
      <c r="S100" s="25"/>
      <c r="T100" s="25"/>
    </row>
    <row r="101" spans="18:20">
      <c r="R101" s="25"/>
      <c r="S101" s="25"/>
      <c r="T101" s="25"/>
    </row>
    <row r="102" spans="18:20">
      <c r="R102" s="25"/>
      <c r="S102" s="25"/>
      <c r="T102" s="25"/>
    </row>
    <row r="103" spans="18:20">
      <c r="R103" s="25"/>
      <c r="S103" s="25"/>
      <c r="T103" s="25"/>
    </row>
    <row r="104" spans="18:20">
      <c r="R104" s="25"/>
      <c r="S104" s="25"/>
      <c r="T104" s="25"/>
    </row>
    <row r="105" spans="18:20">
      <c r="R105" s="25"/>
      <c r="S105" s="25"/>
      <c r="T105" s="25"/>
    </row>
    <row r="106" spans="18:20">
      <c r="R106" s="25"/>
      <c r="S106" s="25"/>
      <c r="T106" s="25"/>
    </row>
    <row r="107" spans="18:20">
      <c r="R107" s="25"/>
      <c r="S107" s="25"/>
      <c r="T107" s="25"/>
    </row>
    <row r="108" spans="18:20">
      <c r="R108" s="25"/>
      <c r="S108" s="25"/>
      <c r="T108" s="25"/>
    </row>
    <row r="109" spans="18:20">
      <c r="R109" s="25"/>
      <c r="S109" s="25"/>
      <c r="T109" s="25"/>
    </row>
    <row r="110" spans="18:20">
      <c r="R110" s="25"/>
      <c r="S110" s="25"/>
      <c r="T110" s="25"/>
    </row>
    <row r="111" spans="18:20">
      <c r="R111" s="25"/>
      <c r="S111" s="25"/>
      <c r="T111" s="25"/>
    </row>
    <row r="112" spans="18:20">
      <c r="R112" s="25"/>
      <c r="S112" s="25"/>
      <c r="T112" s="25"/>
    </row>
    <row r="113" spans="18:20">
      <c r="R113" s="25"/>
      <c r="S113" s="25"/>
      <c r="T113" s="25"/>
    </row>
    <row r="114" spans="18:20">
      <c r="R114" s="25"/>
      <c r="S114" s="25"/>
      <c r="T114" s="25"/>
    </row>
    <row r="115" spans="18:20">
      <c r="R115" s="25"/>
      <c r="S115" s="25"/>
      <c r="T115" s="25"/>
    </row>
    <row r="116" spans="18:20">
      <c r="R116" s="25"/>
      <c r="S116" s="25"/>
      <c r="T116" s="25"/>
    </row>
    <row r="117" spans="18:20">
      <c r="R117" s="25"/>
      <c r="S117" s="25"/>
      <c r="T117" s="25"/>
    </row>
    <row r="118" spans="18:20">
      <c r="R118" s="25"/>
      <c r="S118" s="25"/>
      <c r="T118" s="25"/>
    </row>
    <row r="119" spans="18:20">
      <c r="R119" s="25"/>
      <c r="S119" s="25"/>
      <c r="T119" s="25"/>
    </row>
    <row r="120" spans="18:20">
      <c r="R120" s="25"/>
      <c r="S120" s="25"/>
      <c r="T120" s="25"/>
    </row>
    <row r="121" spans="18:20">
      <c r="R121" s="25"/>
      <c r="S121" s="25"/>
      <c r="T121" s="25"/>
    </row>
    <row r="122" spans="18:20">
      <c r="R122" s="25"/>
      <c r="S122" s="25"/>
      <c r="T122" s="25"/>
    </row>
    <row r="123" spans="18:20">
      <c r="R123" s="25"/>
      <c r="S123" s="25"/>
      <c r="T123" s="25"/>
    </row>
    <row r="124" spans="18:20">
      <c r="R124" s="25"/>
      <c r="S124" s="25"/>
      <c r="T124" s="25"/>
    </row>
    <row r="125" spans="18:20">
      <c r="R125" s="25"/>
      <c r="S125" s="25"/>
      <c r="T125" s="25"/>
    </row>
    <row r="126" spans="18:20">
      <c r="R126" s="25"/>
      <c r="S126" s="25"/>
      <c r="T126" s="25"/>
    </row>
    <row r="127" spans="18:20">
      <c r="R127" s="25"/>
      <c r="S127" s="25"/>
      <c r="T127" s="25"/>
    </row>
    <row r="128" spans="18:20">
      <c r="R128" s="25"/>
      <c r="S128" s="25"/>
      <c r="T128" s="25"/>
    </row>
    <row r="129" spans="17:20">
      <c r="R129" s="25"/>
      <c r="S129" s="25"/>
      <c r="T129" s="25"/>
    </row>
    <row r="130" spans="17:20">
      <c r="R130" s="25"/>
      <c r="S130" s="25"/>
      <c r="T130" s="25"/>
    </row>
    <row r="131" spans="17:20">
      <c r="R131" s="25"/>
      <c r="S131" s="25"/>
      <c r="T131" s="25"/>
    </row>
    <row r="132" spans="17:20">
      <c r="R132" s="25"/>
      <c r="S132" s="25"/>
      <c r="T132" s="25"/>
    </row>
    <row r="133" spans="17:20">
      <c r="R133" s="25"/>
      <c r="S133" s="25"/>
      <c r="T133" s="25"/>
    </row>
    <row r="134" spans="17:20">
      <c r="R134" s="25"/>
      <c r="S134" s="25"/>
      <c r="T134" s="25"/>
    </row>
    <row r="135" spans="17:20">
      <c r="Q135" s="25"/>
      <c r="R135" s="25"/>
      <c r="S135" s="25"/>
      <c r="T135" s="25"/>
    </row>
    <row r="136" spans="17:20">
      <c r="Q136" s="25"/>
      <c r="R136" s="25"/>
      <c r="S136" s="25"/>
      <c r="T136" s="25"/>
    </row>
    <row r="137" spans="17:20">
      <c r="Q137" s="25"/>
      <c r="R137" s="25"/>
      <c r="S137" s="25"/>
      <c r="T137" s="25"/>
    </row>
    <row r="138" spans="17:20">
      <c r="Q138" s="25"/>
      <c r="R138" s="25"/>
      <c r="S138" s="25"/>
      <c r="T138" s="25"/>
    </row>
    <row r="139" spans="17:20">
      <c r="Q139" s="25"/>
      <c r="R139" s="25"/>
      <c r="S139" s="25"/>
      <c r="T139" s="25"/>
    </row>
    <row r="140" spans="17:20">
      <c r="Q140" s="25"/>
      <c r="R140" s="25"/>
      <c r="S140" s="25"/>
      <c r="T140" s="25"/>
    </row>
    <row r="141" spans="17:20">
      <c r="Q141" s="25"/>
      <c r="R141" s="25"/>
      <c r="S141" s="25"/>
      <c r="T141" s="25"/>
    </row>
  </sheetData>
  <mergeCells count="9">
    <mergeCell ref="AI1:AN1"/>
    <mergeCell ref="AO1:AR1"/>
    <mergeCell ref="AD1:AF1"/>
    <mergeCell ref="L1:O1"/>
    <mergeCell ref="B1:E1"/>
    <mergeCell ref="P1:T1"/>
    <mergeCell ref="W1:Y1"/>
    <mergeCell ref="Z1:AC1"/>
    <mergeCell ref="F1:K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S141"/>
  <sheetViews>
    <sheetView zoomScaleNormal="100" zoomScalePageLayoutView="85" workbookViewId="0">
      <pane xSplit="1" ySplit="2" topLeftCell="AF63" activePane="bottomRight" state="frozen"/>
      <selection activeCell="H33" sqref="H33"/>
      <selection pane="topRight" activeCell="H33" sqref="H33"/>
      <selection pane="bottomLeft" activeCell="H33" sqref="H33"/>
      <selection pane="bottomRight" activeCell="AS3" sqref="AS3:AS68"/>
    </sheetView>
  </sheetViews>
  <sheetFormatPr defaultColWidth="8.81640625" defaultRowHeight="14.5"/>
  <cols>
    <col min="6" max="6" width="9.453125" bestFit="1" customWidth="1"/>
    <col min="7" max="8" width="9.26953125" bestFit="1" customWidth="1"/>
    <col min="9" max="9" width="10" customWidth="1"/>
    <col min="10" max="10" width="9.453125" bestFit="1" customWidth="1"/>
    <col min="11" max="11" width="9.453125" customWidth="1"/>
    <col min="20" max="20" width="14.1796875" customWidth="1"/>
    <col min="21" max="21" width="15.81640625" bestFit="1" customWidth="1"/>
    <col min="22" max="22" width="13.1796875" bestFit="1" customWidth="1"/>
    <col min="28" max="30" width="8.81640625" style="4"/>
    <col min="34" max="34" width="12.81640625" customWidth="1"/>
    <col min="35" max="36" width="10.54296875" bestFit="1" customWidth="1"/>
    <col min="37" max="38" width="11.54296875" bestFit="1" customWidth="1"/>
    <col min="39" max="40" width="12.54296875" bestFit="1" customWidth="1"/>
    <col min="41" max="44" width="10.54296875" bestFit="1" customWidth="1"/>
  </cols>
  <sheetData>
    <row r="1" spans="1:45">
      <c r="A1" s="58" t="s">
        <v>57</v>
      </c>
      <c r="B1" s="139" t="s">
        <v>45</v>
      </c>
      <c r="C1" s="139"/>
      <c r="D1" s="139"/>
      <c r="E1" s="139"/>
      <c r="F1" s="139" t="s">
        <v>63</v>
      </c>
      <c r="G1" s="139"/>
      <c r="H1" s="139"/>
      <c r="I1" s="139"/>
      <c r="J1" s="139"/>
      <c r="K1" s="139"/>
      <c r="L1" s="139" t="s">
        <v>64</v>
      </c>
      <c r="M1" s="139"/>
      <c r="N1" s="139"/>
      <c r="O1" s="139"/>
      <c r="P1" s="139" t="s">
        <v>18</v>
      </c>
      <c r="Q1" s="139"/>
      <c r="R1" s="139"/>
      <c r="S1" s="139"/>
      <c r="T1" s="139"/>
      <c r="U1" s="4"/>
      <c r="W1" s="139" t="s">
        <v>12</v>
      </c>
      <c r="X1" s="139"/>
      <c r="Y1" s="139"/>
      <c r="Z1" s="139" t="s">
        <v>13</v>
      </c>
      <c r="AA1" s="139"/>
      <c r="AB1" s="139"/>
      <c r="AC1" s="139"/>
      <c r="AD1" s="139" t="s">
        <v>11</v>
      </c>
      <c r="AE1" s="139"/>
      <c r="AF1" s="139"/>
      <c r="AH1" s="24" t="s">
        <v>117</v>
      </c>
      <c r="AI1" s="139" t="s">
        <v>110</v>
      </c>
      <c r="AJ1" s="139"/>
      <c r="AK1" s="139"/>
      <c r="AL1" s="139"/>
      <c r="AM1" s="139"/>
      <c r="AN1" s="139"/>
      <c r="AO1" s="139" t="s">
        <v>111</v>
      </c>
      <c r="AP1" s="139"/>
      <c r="AQ1" s="139"/>
      <c r="AR1" s="139"/>
      <c r="AS1" t="s">
        <v>69</v>
      </c>
    </row>
    <row r="2" spans="1:45">
      <c r="A2" s="4" t="s">
        <v>15</v>
      </c>
      <c r="B2" s="4" t="s">
        <v>0</v>
      </c>
      <c r="C2" s="4" t="s">
        <v>1</v>
      </c>
      <c r="D2" s="4" t="s">
        <v>2</v>
      </c>
      <c r="E2" s="5" t="s">
        <v>3</v>
      </c>
      <c r="F2" s="4" t="s">
        <v>4</v>
      </c>
      <c r="G2" s="4" t="s">
        <v>1</v>
      </c>
      <c r="H2" s="4" t="s">
        <v>2</v>
      </c>
      <c r="I2" s="4" t="s">
        <v>3</v>
      </c>
      <c r="J2" s="4" t="s">
        <v>5</v>
      </c>
      <c r="K2" s="5" t="s">
        <v>19</v>
      </c>
      <c r="L2" s="4" t="s">
        <v>0</v>
      </c>
      <c r="M2" s="4" t="s">
        <v>6</v>
      </c>
      <c r="N2" s="4" t="s">
        <v>2</v>
      </c>
      <c r="O2" s="5" t="s">
        <v>3</v>
      </c>
      <c r="P2" s="4" t="s">
        <v>0</v>
      </c>
      <c r="Q2" s="4" t="s">
        <v>6</v>
      </c>
      <c r="R2" s="4" t="s">
        <v>2</v>
      </c>
      <c r="S2" s="4" t="s">
        <v>3</v>
      </c>
      <c r="T2" s="4" t="s">
        <v>17</v>
      </c>
      <c r="U2" s="8" t="s">
        <v>10</v>
      </c>
      <c r="V2" s="4" t="s">
        <v>8</v>
      </c>
      <c r="W2" s="8" t="s">
        <v>0</v>
      </c>
      <c r="X2" s="4" t="s">
        <v>1</v>
      </c>
      <c r="Y2" s="4" t="s">
        <v>2</v>
      </c>
      <c r="Z2" s="8" t="s">
        <v>0</v>
      </c>
      <c r="AA2" s="4" t="s">
        <v>1</v>
      </c>
      <c r="AB2" s="4" t="s">
        <v>2</v>
      </c>
      <c r="AC2" s="4" t="s">
        <v>3</v>
      </c>
      <c r="AD2" s="8" t="s">
        <v>0</v>
      </c>
      <c r="AE2" s="4" t="s">
        <v>1</v>
      </c>
      <c r="AF2" s="4" t="s">
        <v>2</v>
      </c>
      <c r="AH2" s="96"/>
      <c r="AI2" s="50" t="s">
        <v>4</v>
      </c>
      <c r="AJ2" s="50" t="s">
        <v>1</v>
      </c>
      <c r="AK2" s="50" t="s">
        <v>2</v>
      </c>
      <c r="AL2" s="50" t="s">
        <v>3</v>
      </c>
      <c r="AM2" s="50" t="s">
        <v>5</v>
      </c>
      <c r="AN2" s="51" t="s">
        <v>19</v>
      </c>
      <c r="AO2" s="50" t="s">
        <v>0</v>
      </c>
      <c r="AP2" s="50" t="s">
        <v>6</v>
      </c>
      <c r="AQ2" s="50" t="s">
        <v>2</v>
      </c>
      <c r="AR2" s="51" t="s">
        <v>3</v>
      </c>
      <c r="AS2" s="140" t="s">
        <v>69</v>
      </c>
    </row>
    <row r="3" spans="1:45">
      <c r="A3" s="4">
        <v>1950</v>
      </c>
      <c r="B3" s="2"/>
      <c r="C3" s="2">
        <v>3.9023345470122086</v>
      </c>
      <c r="D3" s="2"/>
      <c r="E3" s="7"/>
      <c r="F3" s="1"/>
      <c r="G3" s="1"/>
      <c r="H3" s="1"/>
      <c r="I3" s="4"/>
      <c r="J3" s="4"/>
      <c r="K3" s="14"/>
      <c r="L3" s="4"/>
      <c r="M3" s="4"/>
      <c r="N3" s="4"/>
      <c r="O3" s="5"/>
      <c r="P3" s="4"/>
      <c r="Q3" s="4"/>
      <c r="R3" s="4"/>
      <c r="S3" s="4"/>
      <c r="T3" s="7"/>
      <c r="U3" s="3">
        <v>9338</v>
      </c>
      <c r="V3" s="3">
        <v>2479.9581549760351</v>
      </c>
      <c r="W3" s="70" t="str">
        <f t="shared" ref="W3:W34" si="0">IFERROR(F3/$I3,"")</f>
        <v/>
      </c>
      <c r="X3" s="71" t="str">
        <f t="shared" ref="X3:X34" si="1">IFERROR(G3/$I3,"")</f>
        <v/>
      </c>
      <c r="Y3" s="71" t="str">
        <f t="shared" ref="Y3:Y34" si="2">IFERROR(H3/$I3,"")</f>
        <v/>
      </c>
      <c r="Z3" s="70" t="str">
        <f t="shared" ref="Z3:Z34" si="3">IFERROR(F3/$J3,"")</f>
        <v/>
      </c>
      <c r="AA3" s="71" t="str">
        <f t="shared" ref="AA3:AA34" si="4">IFERROR(G3/$J3,"")</f>
        <v/>
      </c>
      <c r="AB3" s="71" t="str">
        <f t="shared" ref="AB3:AB34" si="5">IFERROR(H3/$J3,"")</f>
        <v/>
      </c>
      <c r="AC3" s="72" t="str">
        <f t="shared" ref="AC3:AC34" si="6">IFERROR(I3/$J3,"")</f>
        <v/>
      </c>
      <c r="AD3" s="70" t="str">
        <f t="shared" ref="AD3:AD34" si="7">IFERROR(B3/$E3,"")</f>
        <v/>
      </c>
      <c r="AE3" s="71" t="str">
        <f t="shared" ref="AE3:AE34" si="8">IFERROR(C3/$E3,"")</f>
        <v/>
      </c>
      <c r="AF3" s="71" t="str">
        <f t="shared" ref="AF3:AF34" si="9">IFERROR(D3/$E3,"")</f>
        <v/>
      </c>
      <c r="AH3" s="96"/>
      <c r="AI3" s="3" t="str">
        <f t="shared" ref="AI3:AR18" si="10">IFERROR(F3/$AH3," ")</f>
        <v xml:space="preserve"> </v>
      </c>
      <c r="AJ3" s="3" t="str">
        <f t="shared" si="10"/>
        <v xml:space="preserve"> </v>
      </c>
      <c r="AK3" s="3" t="str">
        <f t="shared" si="10"/>
        <v xml:space="preserve"> </v>
      </c>
      <c r="AL3" s="3" t="str">
        <f t="shared" si="10"/>
        <v xml:space="preserve"> </v>
      </c>
      <c r="AM3" s="3" t="str">
        <f t="shared" si="10"/>
        <v xml:space="preserve"> </v>
      </c>
      <c r="AN3" s="108" t="str">
        <f t="shared" si="10"/>
        <v xml:space="preserve"> </v>
      </c>
      <c r="AO3" s="1" t="str">
        <f t="shared" si="10"/>
        <v xml:space="preserve"> </v>
      </c>
      <c r="AP3" s="1" t="str">
        <f t="shared" si="10"/>
        <v xml:space="preserve"> </v>
      </c>
      <c r="AQ3" s="1" t="str">
        <f t="shared" si="10"/>
        <v xml:space="preserve"> </v>
      </c>
      <c r="AR3" s="6" t="str">
        <f t="shared" si="10"/>
        <v xml:space="preserve"> </v>
      </c>
      <c r="AS3" t="s">
        <v>57</v>
      </c>
    </row>
    <row r="4" spans="1:45">
      <c r="A4" s="4">
        <v>1951</v>
      </c>
      <c r="B4" s="2"/>
      <c r="C4" s="2">
        <v>4.1566380133715377</v>
      </c>
      <c r="D4" s="2"/>
      <c r="E4" s="7"/>
      <c r="F4" s="1"/>
      <c r="G4" s="1"/>
      <c r="H4" s="1"/>
      <c r="I4" s="4"/>
      <c r="J4" s="4"/>
      <c r="K4" s="14"/>
      <c r="L4" s="4"/>
      <c r="M4" s="4"/>
      <c r="N4" s="4"/>
      <c r="O4" s="5"/>
      <c r="P4" s="4"/>
      <c r="Q4" s="4"/>
      <c r="R4" s="4"/>
      <c r="S4" s="4"/>
      <c r="T4" s="7"/>
      <c r="U4" s="3">
        <v>9423</v>
      </c>
      <c r="V4" s="3">
        <v>2694.9683713176896</v>
      </c>
      <c r="W4" s="70" t="str">
        <f t="shared" si="0"/>
        <v/>
      </c>
      <c r="X4" s="71" t="str">
        <f t="shared" si="1"/>
        <v/>
      </c>
      <c r="Y4" s="71" t="str">
        <f t="shared" si="2"/>
        <v/>
      </c>
      <c r="Z4" s="70" t="str">
        <f t="shared" si="3"/>
        <v/>
      </c>
      <c r="AA4" s="71" t="str">
        <f t="shared" si="4"/>
        <v/>
      </c>
      <c r="AB4" s="71" t="str">
        <f t="shared" si="5"/>
        <v/>
      </c>
      <c r="AC4" s="72" t="str">
        <f t="shared" si="6"/>
        <v/>
      </c>
      <c r="AD4" s="70" t="str">
        <f t="shared" si="7"/>
        <v/>
      </c>
      <c r="AE4" s="71" t="str">
        <f t="shared" si="8"/>
        <v/>
      </c>
      <c r="AF4" s="71" t="str">
        <f t="shared" si="9"/>
        <v/>
      </c>
      <c r="AH4" s="97"/>
      <c r="AI4" s="3" t="str">
        <f t="shared" si="10"/>
        <v xml:space="preserve"> </v>
      </c>
      <c r="AJ4" s="3" t="str">
        <f t="shared" si="10"/>
        <v xml:space="preserve"> </v>
      </c>
      <c r="AK4" s="3" t="str">
        <f t="shared" si="10"/>
        <v xml:space="preserve"> </v>
      </c>
      <c r="AL4" s="3" t="str">
        <f t="shared" si="10"/>
        <v xml:space="preserve"> </v>
      </c>
      <c r="AM4" s="3" t="str">
        <f t="shared" si="10"/>
        <v xml:space="preserve"> </v>
      </c>
      <c r="AN4" s="14" t="str">
        <f t="shared" si="10"/>
        <v xml:space="preserve"> </v>
      </c>
      <c r="AO4" s="1" t="str">
        <f t="shared" si="10"/>
        <v xml:space="preserve"> </v>
      </c>
      <c r="AP4" s="1" t="str">
        <f t="shared" si="10"/>
        <v xml:space="preserve"> </v>
      </c>
      <c r="AQ4" s="1" t="str">
        <f t="shared" si="10"/>
        <v xml:space="preserve"> </v>
      </c>
      <c r="AR4" s="6" t="str">
        <f t="shared" si="10"/>
        <v xml:space="preserve"> </v>
      </c>
      <c r="AS4" t="s">
        <v>57</v>
      </c>
    </row>
    <row r="5" spans="1:45">
      <c r="A5" s="4">
        <v>1952</v>
      </c>
      <c r="B5" s="2"/>
      <c r="C5" s="2">
        <v>3.9398148148148149</v>
      </c>
      <c r="D5" s="2"/>
      <c r="E5" s="7"/>
      <c r="F5" s="1"/>
      <c r="G5" s="1"/>
      <c r="H5" s="1"/>
      <c r="I5" s="4"/>
      <c r="J5" s="4"/>
      <c r="K5" s="14"/>
      <c r="L5" s="4"/>
      <c r="M5" s="4"/>
      <c r="N5" s="4"/>
      <c r="O5" s="5"/>
      <c r="P5" s="4"/>
      <c r="Q5" s="4"/>
      <c r="R5" s="4"/>
      <c r="S5" s="4"/>
      <c r="T5" s="7"/>
      <c r="U5" s="3">
        <v>9504</v>
      </c>
      <c r="V5" s="3">
        <v>2761.9895245110079</v>
      </c>
      <c r="W5" s="70" t="str">
        <f t="shared" si="0"/>
        <v/>
      </c>
      <c r="X5" s="71" t="str">
        <f t="shared" si="1"/>
        <v/>
      </c>
      <c r="Y5" s="71" t="str">
        <f t="shared" si="2"/>
        <v/>
      </c>
      <c r="Z5" s="70" t="str">
        <f t="shared" si="3"/>
        <v/>
      </c>
      <c r="AA5" s="71" t="str">
        <f t="shared" si="4"/>
        <v/>
      </c>
      <c r="AB5" s="71" t="str">
        <f t="shared" si="5"/>
        <v/>
      </c>
      <c r="AC5" s="72" t="str">
        <f t="shared" si="6"/>
        <v/>
      </c>
      <c r="AD5" s="70" t="str">
        <f t="shared" si="7"/>
        <v/>
      </c>
      <c r="AE5" s="71" t="str">
        <f t="shared" si="8"/>
        <v/>
      </c>
      <c r="AF5" s="71" t="str">
        <f t="shared" si="9"/>
        <v/>
      </c>
      <c r="AH5" s="97"/>
      <c r="AI5" s="3" t="str">
        <f t="shared" si="10"/>
        <v xml:space="preserve"> </v>
      </c>
      <c r="AJ5" s="3" t="str">
        <f t="shared" si="10"/>
        <v xml:space="preserve"> </v>
      </c>
      <c r="AK5" s="3" t="str">
        <f t="shared" si="10"/>
        <v xml:space="preserve"> </v>
      </c>
      <c r="AL5" s="3" t="str">
        <f t="shared" si="10"/>
        <v xml:space="preserve"> </v>
      </c>
      <c r="AM5" s="3" t="str">
        <f t="shared" si="10"/>
        <v xml:space="preserve"> </v>
      </c>
      <c r="AN5" s="14" t="str">
        <f t="shared" si="10"/>
        <v xml:space="preserve"> </v>
      </c>
      <c r="AO5" s="1" t="str">
        <f t="shared" si="10"/>
        <v xml:space="preserve"> </v>
      </c>
      <c r="AP5" s="1" t="str">
        <f t="shared" si="10"/>
        <v xml:space="preserve"> </v>
      </c>
      <c r="AQ5" s="1" t="str">
        <f t="shared" si="10"/>
        <v xml:space="preserve"> </v>
      </c>
      <c r="AR5" s="6" t="str">
        <f t="shared" si="10"/>
        <v xml:space="preserve"> </v>
      </c>
      <c r="AS5" t="s">
        <v>57</v>
      </c>
    </row>
    <row r="6" spans="1:45">
      <c r="A6" s="4">
        <v>1953</v>
      </c>
      <c r="B6" s="2"/>
      <c r="C6" s="2">
        <v>3.1524752475247522</v>
      </c>
      <c r="D6" s="2"/>
      <c r="E6" s="7"/>
      <c r="F6" s="1"/>
      <c r="G6" s="1"/>
      <c r="H6" s="1"/>
      <c r="I6" s="4"/>
      <c r="J6" s="4"/>
      <c r="K6" s="14"/>
      <c r="L6" s="4"/>
      <c r="M6" s="4"/>
      <c r="N6" s="4"/>
      <c r="O6" s="5"/>
      <c r="P6" s="4"/>
      <c r="Q6" s="4"/>
      <c r="R6" s="4"/>
      <c r="S6" s="4"/>
      <c r="T6" s="7"/>
      <c r="U6" s="3">
        <v>9595</v>
      </c>
      <c r="V6" s="3">
        <v>2785.5050743421866</v>
      </c>
      <c r="W6" s="70" t="str">
        <f t="shared" si="0"/>
        <v/>
      </c>
      <c r="X6" s="71" t="str">
        <f t="shared" si="1"/>
        <v/>
      </c>
      <c r="Y6" s="71" t="str">
        <f t="shared" si="2"/>
        <v/>
      </c>
      <c r="Z6" s="70" t="str">
        <f t="shared" si="3"/>
        <v/>
      </c>
      <c r="AA6" s="71" t="str">
        <f t="shared" si="4"/>
        <v/>
      </c>
      <c r="AB6" s="71" t="str">
        <f t="shared" si="5"/>
        <v/>
      </c>
      <c r="AC6" s="72" t="str">
        <f t="shared" si="6"/>
        <v/>
      </c>
      <c r="AD6" s="70" t="str">
        <f t="shared" si="7"/>
        <v/>
      </c>
      <c r="AE6" s="71" t="str">
        <f t="shared" si="8"/>
        <v/>
      </c>
      <c r="AF6" s="71" t="str">
        <f t="shared" si="9"/>
        <v/>
      </c>
      <c r="AH6" s="97"/>
      <c r="AI6" s="3" t="str">
        <f t="shared" si="10"/>
        <v xml:space="preserve"> </v>
      </c>
      <c r="AJ6" s="3" t="str">
        <f t="shared" si="10"/>
        <v xml:space="preserve"> </v>
      </c>
      <c r="AK6" s="3" t="str">
        <f t="shared" si="10"/>
        <v xml:space="preserve"> </v>
      </c>
      <c r="AL6" s="3" t="str">
        <f t="shared" si="10"/>
        <v xml:space="preserve"> </v>
      </c>
      <c r="AM6" s="3" t="str">
        <f t="shared" si="10"/>
        <v xml:space="preserve"> </v>
      </c>
      <c r="AN6" s="14" t="str">
        <f t="shared" si="10"/>
        <v xml:space="preserve"> </v>
      </c>
      <c r="AO6" s="1" t="str">
        <f t="shared" si="10"/>
        <v xml:space="preserve"> </v>
      </c>
      <c r="AP6" s="1" t="str">
        <f t="shared" si="10"/>
        <v xml:space="preserve"> </v>
      </c>
      <c r="AQ6" s="1" t="str">
        <f t="shared" si="10"/>
        <v xml:space="preserve"> </v>
      </c>
      <c r="AR6" s="6" t="str">
        <f t="shared" si="10"/>
        <v xml:space="preserve"> </v>
      </c>
      <c r="AS6" t="s">
        <v>57</v>
      </c>
    </row>
    <row r="7" spans="1:45">
      <c r="A7" s="4">
        <v>1954</v>
      </c>
      <c r="B7" s="2"/>
      <c r="C7" s="2">
        <v>2.6655676900886047</v>
      </c>
      <c r="D7" s="2"/>
      <c r="E7" s="7"/>
      <c r="F7" s="1"/>
      <c r="G7" s="1"/>
      <c r="H7" s="1"/>
      <c r="I7" s="4"/>
      <c r="J7" s="4"/>
      <c r="K7" s="14"/>
      <c r="L7" s="4"/>
      <c r="M7" s="4"/>
      <c r="N7" s="4"/>
      <c r="O7" s="5"/>
      <c r="P7" s="4"/>
      <c r="Q7" s="4"/>
      <c r="R7" s="4"/>
      <c r="S7" s="4"/>
      <c r="T7" s="7"/>
      <c r="U7" s="3">
        <v>9706</v>
      </c>
      <c r="V7" s="3">
        <v>2850.2389601193831</v>
      </c>
      <c r="W7" s="70" t="str">
        <f t="shared" si="0"/>
        <v/>
      </c>
      <c r="X7" s="71" t="str">
        <f t="shared" si="1"/>
        <v/>
      </c>
      <c r="Y7" s="71" t="str">
        <f t="shared" si="2"/>
        <v/>
      </c>
      <c r="Z7" s="70" t="str">
        <f t="shared" si="3"/>
        <v/>
      </c>
      <c r="AA7" s="71" t="str">
        <f t="shared" si="4"/>
        <v/>
      </c>
      <c r="AB7" s="71" t="str">
        <f t="shared" si="5"/>
        <v/>
      </c>
      <c r="AC7" s="72" t="str">
        <f t="shared" si="6"/>
        <v/>
      </c>
      <c r="AD7" s="70" t="str">
        <f t="shared" si="7"/>
        <v/>
      </c>
      <c r="AE7" s="71" t="str">
        <f t="shared" si="8"/>
        <v/>
      </c>
      <c r="AF7" s="71" t="str">
        <f t="shared" si="9"/>
        <v/>
      </c>
      <c r="AH7" s="97"/>
      <c r="AI7" s="3" t="str">
        <f t="shared" si="10"/>
        <v xml:space="preserve"> </v>
      </c>
      <c r="AJ7" s="3" t="str">
        <f t="shared" si="10"/>
        <v xml:space="preserve"> </v>
      </c>
      <c r="AK7" s="3" t="str">
        <f t="shared" si="10"/>
        <v xml:space="preserve"> </v>
      </c>
      <c r="AL7" s="3" t="str">
        <f t="shared" si="10"/>
        <v xml:space="preserve"> </v>
      </c>
      <c r="AM7" s="3" t="str">
        <f t="shared" si="10"/>
        <v xml:space="preserve"> </v>
      </c>
      <c r="AN7" s="14" t="str">
        <f t="shared" si="10"/>
        <v xml:space="preserve"> </v>
      </c>
      <c r="AO7" s="1" t="str">
        <f t="shared" si="10"/>
        <v xml:space="preserve"> </v>
      </c>
      <c r="AP7" s="1" t="str">
        <f t="shared" si="10"/>
        <v xml:space="preserve"> </v>
      </c>
      <c r="AQ7" s="1" t="str">
        <f t="shared" si="10"/>
        <v xml:space="preserve"> </v>
      </c>
      <c r="AR7" s="6" t="str">
        <f t="shared" si="10"/>
        <v xml:space="preserve"> </v>
      </c>
      <c r="AS7" t="s">
        <v>57</v>
      </c>
    </row>
    <row r="8" spans="1:45">
      <c r="A8" s="4">
        <v>1955</v>
      </c>
      <c r="B8" s="2"/>
      <c r="C8" s="2">
        <v>2.6805089058524172</v>
      </c>
      <c r="D8" s="2"/>
      <c r="E8" s="7"/>
      <c r="F8" s="1"/>
      <c r="G8" s="1"/>
      <c r="H8" s="1"/>
      <c r="I8" s="1"/>
      <c r="J8" s="1"/>
      <c r="K8" s="14"/>
      <c r="L8" s="1"/>
      <c r="M8" s="1"/>
      <c r="N8" s="1"/>
      <c r="O8" s="6"/>
      <c r="P8" s="2"/>
      <c r="Q8" s="2"/>
      <c r="R8" s="2"/>
      <c r="S8" s="2"/>
      <c r="T8" s="7"/>
      <c r="U8" s="3">
        <v>9825</v>
      </c>
      <c r="V8" s="3">
        <v>3070.1694082985514</v>
      </c>
      <c r="W8" s="70" t="str">
        <f t="shared" si="0"/>
        <v/>
      </c>
      <c r="X8" s="71" t="str">
        <f t="shared" si="1"/>
        <v/>
      </c>
      <c r="Y8" s="71" t="str">
        <f t="shared" si="2"/>
        <v/>
      </c>
      <c r="Z8" s="70" t="str">
        <f t="shared" si="3"/>
        <v/>
      </c>
      <c r="AA8" s="71" t="str">
        <f t="shared" si="4"/>
        <v/>
      </c>
      <c r="AB8" s="71" t="str">
        <f t="shared" si="5"/>
        <v/>
      </c>
      <c r="AC8" s="72" t="str">
        <f t="shared" si="6"/>
        <v/>
      </c>
      <c r="AD8" s="70" t="str">
        <f t="shared" si="7"/>
        <v/>
      </c>
      <c r="AE8" s="71" t="str">
        <f t="shared" si="8"/>
        <v/>
      </c>
      <c r="AF8" s="71" t="str">
        <f t="shared" si="9"/>
        <v/>
      </c>
      <c r="AH8" s="97"/>
      <c r="AI8" s="3" t="str">
        <f>IFERROR(F8/$AH8," ")</f>
        <v xml:space="preserve"> </v>
      </c>
      <c r="AJ8" s="3" t="str">
        <f t="shared" si="10"/>
        <v xml:space="preserve"> </v>
      </c>
      <c r="AK8" s="3" t="str">
        <f t="shared" si="10"/>
        <v xml:space="preserve"> </v>
      </c>
      <c r="AL8" s="3" t="str">
        <f t="shared" si="10"/>
        <v xml:space="preserve"> </v>
      </c>
      <c r="AM8" s="3" t="str">
        <f t="shared" si="10"/>
        <v xml:space="preserve"> </v>
      </c>
      <c r="AN8" s="14" t="str">
        <f t="shared" si="10"/>
        <v xml:space="preserve"> </v>
      </c>
      <c r="AO8" s="1" t="str">
        <f>IFERROR(L8/$AH8," ")</f>
        <v xml:space="preserve"> </v>
      </c>
      <c r="AP8" s="1" t="str">
        <f t="shared" si="10"/>
        <v xml:space="preserve"> </v>
      </c>
      <c r="AQ8" s="1" t="str">
        <f t="shared" si="10"/>
        <v xml:space="preserve"> </v>
      </c>
      <c r="AR8" s="6" t="str">
        <f t="shared" si="10"/>
        <v xml:space="preserve"> </v>
      </c>
      <c r="AS8" t="s">
        <v>57</v>
      </c>
    </row>
    <row r="9" spans="1:45">
      <c r="A9" s="4">
        <v>1956</v>
      </c>
      <c r="B9" s="2"/>
      <c r="C9" s="2">
        <v>2.7266673393199476</v>
      </c>
      <c r="D9" s="2"/>
      <c r="E9" s="7"/>
      <c r="F9" s="1"/>
      <c r="G9" s="1"/>
      <c r="H9" s="1"/>
      <c r="I9" s="1"/>
      <c r="J9" s="4"/>
      <c r="K9" s="14"/>
      <c r="L9" s="1"/>
      <c r="M9" s="1"/>
      <c r="N9" s="1"/>
      <c r="O9" s="6"/>
      <c r="P9" s="2"/>
      <c r="Q9" s="2"/>
      <c r="R9" s="2"/>
      <c r="S9" s="2"/>
      <c r="T9" s="7"/>
      <c r="U9" s="3">
        <v>9911</v>
      </c>
      <c r="V9" s="3">
        <v>2905.7900856537995</v>
      </c>
      <c r="W9" s="70" t="str">
        <f t="shared" si="0"/>
        <v/>
      </c>
      <c r="X9" s="71" t="str">
        <f t="shared" si="1"/>
        <v/>
      </c>
      <c r="Y9" s="71" t="str">
        <f t="shared" si="2"/>
        <v/>
      </c>
      <c r="Z9" s="70" t="str">
        <f t="shared" si="3"/>
        <v/>
      </c>
      <c r="AA9" s="71" t="str">
        <f t="shared" si="4"/>
        <v/>
      </c>
      <c r="AB9" s="71" t="str">
        <f t="shared" si="5"/>
        <v/>
      </c>
      <c r="AC9" s="72" t="str">
        <f t="shared" si="6"/>
        <v/>
      </c>
      <c r="AD9" s="70" t="str">
        <f t="shared" si="7"/>
        <v/>
      </c>
      <c r="AE9" s="71" t="str">
        <f t="shared" si="8"/>
        <v/>
      </c>
      <c r="AF9" s="71" t="str">
        <f t="shared" si="9"/>
        <v/>
      </c>
      <c r="AH9" s="97"/>
      <c r="AI9" s="3" t="str">
        <f t="shared" ref="AI9:AR20" si="11">IFERROR(F9/$AH9," ")</f>
        <v xml:space="preserve"> </v>
      </c>
      <c r="AJ9" s="3" t="str">
        <f t="shared" si="10"/>
        <v xml:space="preserve"> </v>
      </c>
      <c r="AK9" s="3" t="str">
        <f t="shared" si="10"/>
        <v xml:space="preserve"> </v>
      </c>
      <c r="AL9" s="3" t="str">
        <f t="shared" si="10"/>
        <v xml:space="preserve"> </v>
      </c>
      <c r="AM9" s="3" t="str">
        <f t="shared" si="10"/>
        <v xml:space="preserve"> </v>
      </c>
      <c r="AN9" s="14" t="str">
        <f t="shared" si="10"/>
        <v xml:space="preserve"> </v>
      </c>
      <c r="AO9" s="1" t="str">
        <f t="shared" si="10"/>
        <v xml:space="preserve"> </v>
      </c>
      <c r="AP9" s="1" t="str">
        <f t="shared" si="10"/>
        <v xml:space="preserve"> </v>
      </c>
      <c r="AQ9" s="1" t="str">
        <f t="shared" si="10"/>
        <v xml:space="preserve"> </v>
      </c>
      <c r="AR9" s="6" t="str">
        <f t="shared" si="10"/>
        <v xml:space="preserve"> </v>
      </c>
      <c r="AS9" t="s">
        <v>57</v>
      </c>
    </row>
    <row r="10" spans="1:45">
      <c r="A10" s="4">
        <v>1957</v>
      </c>
      <c r="B10" s="2"/>
      <c r="C10" s="2">
        <v>3.3735135684520783</v>
      </c>
      <c r="D10" s="2"/>
      <c r="E10" s="7"/>
      <c r="F10" s="1"/>
      <c r="G10" s="1"/>
      <c r="H10" s="1"/>
      <c r="I10" s="1"/>
      <c r="J10" s="4"/>
      <c r="K10" s="14"/>
      <c r="L10" s="1"/>
      <c r="M10" s="1"/>
      <c r="N10" s="1"/>
      <c r="O10" s="6"/>
      <c r="P10" s="2"/>
      <c r="Q10" s="2"/>
      <c r="R10" s="2"/>
      <c r="S10" s="2"/>
      <c r="T10" s="7"/>
      <c r="U10" s="3">
        <v>9839</v>
      </c>
      <c r="V10" s="3">
        <v>3169.4429592151791</v>
      </c>
      <c r="W10" s="70" t="str">
        <f t="shared" si="0"/>
        <v/>
      </c>
      <c r="X10" s="71" t="str">
        <f t="shared" si="1"/>
        <v/>
      </c>
      <c r="Y10" s="71" t="str">
        <f t="shared" si="2"/>
        <v/>
      </c>
      <c r="Z10" s="70" t="str">
        <f t="shared" si="3"/>
        <v/>
      </c>
      <c r="AA10" s="71" t="str">
        <f t="shared" si="4"/>
        <v/>
      </c>
      <c r="AB10" s="71" t="str">
        <f t="shared" si="5"/>
        <v/>
      </c>
      <c r="AC10" s="72" t="str">
        <f t="shared" si="6"/>
        <v/>
      </c>
      <c r="AD10" s="70" t="str">
        <f t="shared" si="7"/>
        <v/>
      </c>
      <c r="AE10" s="71" t="str">
        <f t="shared" si="8"/>
        <v/>
      </c>
      <c r="AF10" s="71" t="str">
        <f t="shared" si="9"/>
        <v/>
      </c>
      <c r="AH10" s="97"/>
      <c r="AI10" s="3" t="str">
        <f t="shared" si="11"/>
        <v xml:space="preserve"> </v>
      </c>
      <c r="AJ10" s="3" t="str">
        <f t="shared" si="10"/>
        <v xml:space="preserve"> </v>
      </c>
      <c r="AK10" s="3" t="str">
        <f t="shared" si="10"/>
        <v xml:space="preserve"> </v>
      </c>
      <c r="AL10" s="3" t="str">
        <f t="shared" si="10"/>
        <v xml:space="preserve"> </v>
      </c>
      <c r="AM10" s="3" t="str">
        <f t="shared" si="10"/>
        <v xml:space="preserve"> </v>
      </c>
      <c r="AN10" s="14" t="str">
        <f t="shared" si="10"/>
        <v xml:space="preserve"> </v>
      </c>
      <c r="AO10" s="1" t="str">
        <f t="shared" si="10"/>
        <v xml:space="preserve"> </v>
      </c>
      <c r="AP10" s="1" t="str">
        <f t="shared" si="10"/>
        <v xml:space="preserve"> </v>
      </c>
      <c r="AQ10" s="1" t="str">
        <f t="shared" si="10"/>
        <v xml:space="preserve"> </v>
      </c>
      <c r="AR10" s="6" t="str">
        <f t="shared" si="10"/>
        <v xml:space="preserve"> </v>
      </c>
      <c r="AS10" t="s">
        <v>57</v>
      </c>
    </row>
    <row r="11" spans="1:45">
      <c r="A11" s="4">
        <v>1958</v>
      </c>
      <c r="B11" s="2"/>
      <c r="C11" s="2">
        <v>4.1032179720704312</v>
      </c>
      <c r="D11" s="2"/>
      <c r="E11" s="7"/>
      <c r="F11" s="1"/>
      <c r="G11" s="1"/>
      <c r="H11" s="1"/>
      <c r="I11" s="1"/>
      <c r="J11" s="4"/>
      <c r="K11" s="14"/>
      <c r="L11" s="1"/>
      <c r="M11" s="1"/>
      <c r="N11" s="1"/>
      <c r="O11" s="6"/>
      <c r="P11" s="2"/>
      <c r="Q11" s="2"/>
      <c r="R11" s="2"/>
      <c r="S11" s="2"/>
      <c r="T11" s="7"/>
      <c r="U11" s="3">
        <v>9882</v>
      </c>
      <c r="V11" s="3">
        <v>3367.0270150208003</v>
      </c>
      <c r="W11" s="70" t="str">
        <f t="shared" si="0"/>
        <v/>
      </c>
      <c r="X11" s="71" t="str">
        <f t="shared" si="1"/>
        <v/>
      </c>
      <c r="Y11" s="71" t="str">
        <f t="shared" si="2"/>
        <v/>
      </c>
      <c r="Z11" s="70" t="str">
        <f t="shared" si="3"/>
        <v/>
      </c>
      <c r="AA11" s="71" t="str">
        <f t="shared" si="4"/>
        <v/>
      </c>
      <c r="AB11" s="71" t="str">
        <f t="shared" si="5"/>
        <v/>
      </c>
      <c r="AC11" s="72" t="str">
        <f t="shared" si="6"/>
        <v/>
      </c>
      <c r="AD11" s="70" t="str">
        <f t="shared" si="7"/>
        <v/>
      </c>
      <c r="AE11" s="71" t="str">
        <f t="shared" si="8"/>
        <v/>
      </c>
      <c r="AF11" s="71" t="str">
        <f t="shared" si="9"/>
        <v/>
      </c>
      <c r="AH11" s="97"/>
      <c r="AI11" s="3" t="str">
        <f t="shared" si="11"/>
        <v xml:space="preserve"> </v>
      </c>
      <c r="AJ11" s="3" t="str">
        <f t="shared" si="10"/>
        <v xml:space="preserve"> </v>
      </c>
      <c r="AK11" s="3" t="str">
        <f t="shared" si="10"/>
        <v xml:space="preserve"> </v>
      </c>
      <c r="AL11" s="3" t="str">
        <f t="shared" si="10"/>
        <v xml:space="preserve"> </v>
      </c>
      <c r="AM11" s="3" t="str">
        <f t="shared" si="10"/>
        <v xml:space="preserve"> </v>
      </c>
      <c r="AN11" s="14" t="str">
        <f t="shared" si="10"/>
        <v xml:space="preserve"> </v>
      </c>
      <c r="AO11" s="1" t="str">
        <f t="shared" si="10"/>
        <v xml:space="preserve"> </v>
      </c>
      <c r="AP11" s="1" t="str">
        <f t="shared" si="10"/>
        <v xml:space="preserve"> </v>
      </c>
      <c r="AQ11" s="1" t="str">
        <f t="shared" si="10"/>
        <v xml:space="preserve"> </v>
      </c>
      <c r="AR11" s="6" t="str">
        <f t="shared" si="10"/>
        <v xml:space="preserve"> </v>
      </c>
      <c r="AS11" t="s">
        <v>57</v>
      </c>
    </row>
    <row r="12" spans="1:45">
      <c r="A12" s="4">
        <v>1959</v>
      </c>
      <c r="B12" s="2"/>
      <c r="C12" s="2">
        <v>4.1155278252993863</v>
      </c>
      <c r="D12" s="2"/>
      <c r="E12" s="7"/>
      <c r="F12" s="1"/>
      <c r="G12" s="1"/>
      <c r="H12" s="1"/>
      <c r="I12" s="1"/>
      <c r="J12" s="3"/>
      <c r="K12" s="14"/>
      <c r="L12" s="1"/>
      <c r="M12" s="1"/>
      <c r="N12" s="1"/>
      <c r="O12" s="6"/>
      <c r="P12" s="2"/>
      <c r="Q12" s="2"/>
      <c r="R12" s="2"/>
      <c r="S12" s="2"/>
      <c r="T12" s="7"/>
      <c r="U12" s="3">
        <v>9937</v>
      </c>
      <c r="V12" s="3">
        <v>3484.1141716753677</v>
      </c>
      <c r="W12" s="70" t="str">
        <f t="shared" si="0"/>
        <v/>
      </c>
      <c r="X12" s="71" t="str">
        <f t="shared" si="1"/>
        <v/>
      </c>
      <c r="Y12" s="71" t="str">
        <f t="shared" si="2"/>
        <v/>
      </c>
      <c r="Z12" s="70" t="str">
        <f t="shared" si="3"/>
        <v/>
      </c>
      <c r="AA12" s="71" t="str">
        <f t="shared" si="4"/>
        <v/>
      </c>
      <c r="AB12" s="71" t="str">
        <f t="shared" si="5"/>
        <v/>
      </c>
      <c r="AC12" s="72" t="str">
        <f t="shared" si="6"/>
        <v/>
      </c>
      <c r="AD12" s="70" t="str">
        <f t="shared" si="7"/>
        <v/>
      </c>
      <c r="AE12" s="71" t="str">
        <f t="shared" si="8"/>
        <v/>
      </c>
      <c r="AF12" s="71" t="str">
        <f t="shared" si="9"/>
        <v/>
      </c>
      <c r="AH12" s="97"/>
      <c r="AI12" s="3" t="str">
        <f t="shared" si="11"/>
        <v xml:space="preserve"> </v>
      </c>
      <c r="AJ12" s="3" t="str">
        <f t="shared" si="10"/>
        <v xml:space="preserve"> </v>
      </c>
      <c r="AK12" s="3" t="str">
        <f t="shared" si="10"/>
        <v xml:space="preserve"> </v>
      </c>
      <c r="AL12" s="3" t="str">
        <f t="shared" si="10"/>
        <v xml:space="preserve"> </v>
      </c>
      <c r="AM12" s="3" t="str">
        <f t="shared" si="10"/>
        <v xml:space="preserve"> </v>
      </c>
      <c r="AN12" s="14" t="str">
        <f t="shared" si="10"/>
        <v xml:space="preserve"> </v>
      </c>
      <c r="AO12" s="1" t="str">
        <f t="shared" si="10"/>
        <v xml:space="preserve"> </v>
      </c>
      <c r="AP12" s="1" t="str">
        <f t="shared" si="10"/>
        <v xml:space="preserve"> </v>
      </c>
      <c r="AQ12" s="1" t="str">
        <f t="shared" si="10"/>
        <v xml:space="preserve"> </v>
      </c>
      <c r="AR12" s="6" t="str">
        <f t="shared" si="10"/>
        <v xml:space="preserve"> </v>
      </c>
      <c r="AS12" t="s">
        <v>57</v>
      </c>
    </row>
    <row r="13" spans="1:45">
      <c r="A13" s="4">
        <v>1960</v>
      </c>
      <c r="B13" s="2"/>
      <c r="C13" s="2">
        <v>4.1608604266714959</v>
      </c>
      <c r="D13" s="2"/>
      <c r="E13" s="7"/>
      <c r="F13" s="1"/>
      <c r="G13" s="1"/>
      <c r="H13" s="1"/>
      <c r="I13" s="1"/>
      <c r="J13" s="3"/>
      <c r="K13" s="14"/>
      <c r="L13" s="1"/>
      <c r="M13" s="1"/>
      <c r="N13" s="1"/>
      <c r="O13" s="6"/>
      <c r="P13" s="2"/>
      <c r="Q13" s="2"/>
      <c r="R13" s="2"/>
      <c r="S13" s="2"/>
      <c r="T13" s="7"/>
      <c r="U13" s="3">
        <v>9983.5120000000006</v>
      </c>
      <c r="V13" s="3">
        <v>3649.1015883674495</v>
      </c>
      <c r="W13" s="70" t="str">
        <f t="shared" si="0"/>
        <v/>
      </c>
      <c r="X13" s="71" t="str">
        <f t="shared" si="1"/>
        <v/>
      </c>
      <c r="Y13" s="71" t="str">
        <f t="shared" si="2"/>
        <v/>
      </c>
      <c r="Z13" s="70" t="str">
        <f t="shared" si="3"/>
        <v/>
      </c>
      <c r="AA13" s="71" t="str">
        <f t="shared" si="4"/>
        <v/>
      </c>
      <c r="AB13" s="71" t="str">
        <f t="shared" si="5"/>
        <v/>
      </c>
      <c r="AC13" s="72" t="str">
        <f t="shared" si="6"/>
        <v/>
      </c>
      <c r="AD13" s="70" t="str">
        <f t="shared" si="7"/>
        <v/>
      </c>
      <c r="AE13" s="71" t="str">
        <f t="shared" si="8"/>
        <v/>
      </c>
      <c r="AF13" s="71" t="str">
        <f t="shared" si="9"/>
        <v/>
      </c>
      <c r="AH13" s="97"/>
      <c r="AI13" s="3" t="str">
        <f t="shared" si="11"/>
        <v xml:space="preserve"> </v>
      </c>
      <c r="AJ13" s="3" t="str">
        <f t="shared" si="10"/>
        <v xml:space="preserve"> </v>
      </c>
      <c r="AK13" s="3" t="str">
        <f t="shared" si="10"/>
        <v xml:space="preserve"> </v>
      </c>
      <c r="AL13" s="3" t="str">
        <f t="shared" si="10"/>
        <v xml:space="preserve"> </v>
      </c>
      <c r="AM13" s="3" t="str">
        <f t="shared" si="10"/>
        <v xml:space="preserve"> </v>
      </c>
      <c r="AN13" s="14" t="str">
        <f t="shared" si="10"/>
        <v xml:space="preserve"> </v>
      </c>
      <c r="AO13" s="1" t="str">
        <f t="shared" si="10"/>
        <v xml:space="preserve"> </v>
      </c>
      <c r="AP13" s="1" t="str">
        <f t="shared" si="10"/>
        <v xml:space="preserve"> </v>
      </c>
      <c r="AQ13" s="1" t="str">
        <f t="shared" si="10"/>
        <v xml:space="preserve"> </v>
      </c>
      <c r="AR13" s="6" t="str">
        <f t="shared" si="10"/>
        <v xml:space="preserve"> </v>
      </c>
      <c r="AS13" t="s">
        <v>57</v>
      </c>
    </row>
    <row r="14" spans="1:45">
      <c r="A14" s="4">
        <v>1961</v>
      </c>
      <c r="B14" s="2">
        <v>1.9445771129231861</v>
      </c>
      <c r="C14" s="2">
        <v>3.2284484886272651</v>
      </c>
      <c r="D14" s="2">
        <v>1.5992082048380423</v>
      </c>
      <c r="E14" s="7">
        <f>SUM(B14:D14)</f>
        <v>6.7722338063884937</v>
      </c>
      <c r="F14" s="1"/>
      <c r="G14" s="1"/>
      <c r="H14" s="1"/>
      <c r="I14" s="1"/>
      <c r="J14" s="3"/>
      <c r="K14" s="14"/>
      <c r="L14" s="1"/>
      <c r="M14" s="1"/>
      <c r="N14" s="1"/>
      <c r="O14" s="6"/>
      <c r="P14" s="2"/>
      <c r="Q14" s="2"/>
      <c r="R14" s="2"/>
      <c r="S14" s="2"/>
      <c r="T14" s="7"/>
      <c r="U14" s="3">
        <v>10029</v>
      </c>
      <c r="V14" s="3">
        <v>3816.2280528133033</v>
      </c>
      <c r="W14" s="99" t="str">
        <f t="shared" si="0"/>
        <v/>
      </c>
      <c r="X14" s="100" t="str">
        <f t="shared" si="1"/>
        <v/>
      </c>
      <c r="Y14" s="100" t="str">
        <f t="shared" si="2"/>
        <v/>
      </c>
      <c r="Z14" s="99" t="str">
        <f t="shared" si="3"/>
        <v/>
      </c>
      <c r="AA14" s="100" t="str">
        <f t="shared" si="4"/>
        <v/>
      </c>
      <c r="AB14" s="100" t="str">
        <f t="shared" si="5"/>
        <v/>
      </c>
      <c r="AC14" s="101" t="str">
        <f t="shared" si="6"/>
        <v/>
      </c>
      <c r="AD14" s="99">
        <f t="shared" si="7"/>
        <v>0.28713968957905678</v>
      </c>
      <c r="AE14" s="100">
        <f t="shared" si="8"/>
        <v>0.47671840354681089</v>
      </c>
      <c r="AF14" s="100">
        <f t="shared" si="9"/>
        <v>0.23614190687413231</v>
      </c>
      <c r="AH14" s="97"/>
      <c r="AI14" s="3" t="str">
        <f t="shared" si="11"/>
        <v xml:space="preserve"> </v>
      </c>
      <c r="AJ14" s="3" t="str">
        <f t="shared" si="10"/>
        <v xml:space="preserve"> </v>
      </c>
      <c r="AK14" s="3" t="str">
        <f t="shared" si="10"/>
        <v xml:space="preserve"> </v>
      </c>
      <c r="AL14" s="3" t="str">
        <f t="shared" si="10"/>
        <v xml:space="preserve"> </v>
      </c>
      <c r="AM14" s="3" t="str">
        <f t="shared" si="10"/>
        <v xml:space="preserve"> </v>
      </c>
      <c r="AN14" s="14" t="str">
        <f t="shared" si="10"/>
        <v xml:space="preserve"> </v>
      </c>
      <c r="AO14" s="1" t="str">
        <f t="shared" si="10"/>
        <v xml:space="preserve"> </v>
      </c>
      <c r="AP14" s="1" t="str">
        <f t="shared" si="10"/>
        <v xml:space="preserve"> </v>
      </c>
      <c r="AQ14" s="1" t="str">
        <f t="shared" si="10"/>
        <v xml:space="preserve"> </v>
      </c>
      <c r="AR14" s="6" t="str">
        <f t="shared" si="10"/>
        <v xml:space="preserve"> </v>
      </c>
      <c r="AS14" t="s">
        <v>57</v>
      </c>
    </row>
    <row r="15" spans="1:45">
      <c r="A15" s="4">
        <v>1962</v>
      </c>
      <c r="B15" s="2">
        <v>1.9683116311727142</v>
      </c>
      <c r="C15" s="2">
        <v>3.4615135582588725</v>
      </c>
      <c r="D15" s="2">
        <v>1.5535333180918953</v>
      </c>
      <c r="E15" s="7">
        <f t="shared" ref="E15:E67" si="12">SUM(B15:D15)</f>
        <v>6.9833585075234819</v>
      </c>
      <c r="F15" s="1"/>
      <c r="G15" s="1"/>
      <c r="H15" s="1"/>
      <c r="I15" s="1"/>
      <c r="J15" s="3"/>
      <c r="K15" s="14"/>
      <c r="L15" s="1"/>
      <c r="M15" s="1"/>
      <c r="N15" s="1"/>
      <c r="O15" s="6"/>
      <c r="P15" s="2"/>
      <c r="Q15" s="2"/>
      <c r="R15" s="2"/>
      <c r="S15" s="2"/>
      <c r="T15" s="7"/>
      <c r="U15" s="3">
        <v>10063</v>
      </c>
      <c r="V15" s="3">
        <v>3961.8744653587869</v>
      </c>
      <c r="W15" s="99" t="str">
        <f t="shared" si="0"/>
        <v/>
      </c>
      <c r="X15" s="100" t="str">
        <f t="shared" si="1"/>
        <v/>
      </c>
      <c r="Y15" s="100" t="str">
        <f t="shared" si="2"/>
        <v/>
      </c>
      <c r="Z15" s="99" t="str">
        <f t="shared" si="3"/>
        <v/>
      </c>
      <c r="AA15" s="100" t="str">
        <f t="shared" si="4"/>
        <v/>
      </c>
      <c r="AB15" s="100" t="str">
        <f t="shared" si="5"/>
        <v/>
      </c>
      <c r="AC15" s="101" t="str">
        <f t="shared" si="6"/>
        <v/>
      </c>
      <c r="AD15" s="99">
        <f t="shared" si="7"/>
        <v>0.28185745140424406</v>
      </c>
      <c r="AE15" s="100">
        <f t="shared" si="8"/>
        <v>0.49568034557149404</v>
      </c>
      <c r="AF15" s="100">
        <f t="shared" si="9"/>
        <v>0.2224622030242619</v>
      </c>
      <c r="AH15" s="97"/>
      <c r="AI15" s="3" t="str">
        <f t="shared" si="11"/>
        <v xml:space="preserve"> </v>
      </c>
      <c r="AJ15" s="3" t="str">
        <f t="shared" si="10"/>
        <v xml:space="preserve"> </v>
      </c>
      <c r="AK15" s="3" t="str">
        <f t="shared" si="10"/>
        <v xml:space="preserve"> </v>
      </c>
      <c r="AL15" s="3" t="str">
        <f t="shared" si="10"/>
        <v xml:space="preserve"> </v>
      </c>
      <c r="AM15" s="3" t="str">
        <f t="shared" si="10"/>
        <v xml:space="preserve"> </v>
      </c>
      <c r="AN15" s="14" t="str">
        <f t="shared" si="10"/>
        <v xml:space="preserve"> </v>
      </c>
      <c r="AO15" s="1" t="str">
        <f t="shared" si="10"/>
        <v xml:space="preserve"> </v>
      </c>
      <c r="AP15" s="1" t="str">
        <f t="shared" si="10"/>
        <v xml:space="preserve"> </v>
      </c>
      <c r="AQ15" s="1" t="str">
        <f t="shared" si="10"/>
        <v xml:space="preserve"> </v>
      </c>
      <c r="AR15" s="6" t="str">
        <f t="shared" si="10"/>
        <v xml:space="preserve"> </v>
      </c>
      <c r="AS15" t="s">
        <v>57</v>
      </c>
    </row>
    <row r="16" spans="1:45">
      <c r="A16" s="4">
        <v>1963</v>
      </c>
      <c r="B16" s="2">
        <v>2.0523615517169134</v>
      </c>
      <c r="C16" s="2">
        <v>3.2186481899522934</v>
      </c>
      <c r="D16" s="2">
        <v>1.6509771892056626</v>
      </c>
      <c r="E16" s="7">
        <f t="shared" si="12"/>
        <v>6.92198693087487</v>
      </c>
      <c r="F16" s="1"/>
      <c r="G16" s="1"/>
      <c r="H16" s="1"/>
      <c r="I16" s="1"/>
      <c r="J16" s="3"/>
      <c r="K16" s="14"/>
      <c r="L16" s="1"/>
      <c r="M16" s="1"/>
      <c r="N16" s="1"/>
      <c r="O16" s="6"/>
      <c r="P16" s="2"/>
      <c r="Q16" s="2"/>
      <c r="R16" s="2"/>
      <c r="S16" s="2"/>
      <c r="T16" s="7"/>
      <c r="U16" s="3">
        <v>10091</v>
      </c>
      <c r="V16" s="3">
        <v>4167.6581556157162</v>
      </c>
      <c r="W16" s="99" t="str">
        <f t="shared" si="0"/>
        <v/>
      </c>
      <c r="X16" s="100" t="str">
        <f t="shared" si="1"/>
        <v/>
      </c>
      <c r="Y16" s="100" t="str">
        <f t="shared" si="2"/>
        <v/>
      </c>
      <c r="Z16" s="99" t="str">
        <f t="shared" si="3"/>
        <v/>
      </c>
      <c r="AA16" s="100" t="str">
        <f t="shared" si="4"/>
        <v/>
      </c>
      <c r="AB16" s="100" t="str">
        <f t="shared" si="5"/>
        <v/>
      </c>
      <c r="AC16" s="101" t="str">
        <f t="shared" si="6"/>
        <v/>
      </c>
      <c r="AD16" s="99">
        <f t="shared" si="7"/>
        <v>0.29649890590843914</v>
      </c>
      <c r="AE16" s="100">
        <f t="shared" si="8"/>
        <v>0.46498905908010557</v>
      </c>
      <c r="AF16" s="100">
        <f t="shared" si="9"/>
        <v>0.23851203501145524</v>
      </c>
      <c r="AH16" s="97"/>
      <c r="AI16" s="3" t="str">
        <f t="shared" si="11"/>
        <v xml:space="preserve"> </v>
      </c>
      <c r="AJ16" s="3" t="str">
        <f t="shared" si="10"/>
        <v xml:space="preserve"> </v>
      </c>
      <c r="AK16" s="3" t="str">
        <f t="shared" si="10"/>
        <v xml:space="preserve"> </v>
      </c>
      <c r="AL16" s="3" t="str">
        <f t="shared" si="10"/>
        <v xml:space="preserve"> </v>
      </c>
      <c r="AM16" s="3" t="str">
        <f t="shared" si="10"/>
        <v xml:space="preserve"> </v>
      </c>
      <c r="AN16" s="14" t="str">
        <f t="shared" si="10"/>
        <v xml:space="preserve"> </v>
      </c>
      <c r="AO16" s="1" t="str">
        <f t="shared" si="10"/>
        <v xml:space="preserve"> </v>
      </c>
      <c r="AP16" s="1" t="str">
        <f t="shared" si="10"/>
        <v xml:space="preserve"> </v>
      </c>
      <c r="AQ16" s="1" t="str">
        <f t="shared" si="10"/>
        <v xml:space="preserve"> </v>
      </c>
      <c r="AR16" s="6" t="str">
        <f t="shared" si="10"/>
        <v xml:space="preserve"> </v>
      </c>
      <c r="AS16" t="s">
        <v>57</v>
      </c>
    </row>
    <row r="17" spans="1:45">
      <c r="A17" s="4">
        <v>1964</v>
      </c>
      <c r="B17" s="2">
        <v>2.1161188012080236</v>
      </c>
      <c r="C17" s="2">
        <v>3.7602974381065746</v>
      </c>
      <c r="D17" s="2">
        <v>1.8953725953285068</v>
      </c>
      <c r="E17" s="7">
        <f t="shared" si="12"/>
        <v>7.7717888346431048</v>
      </c>
      <c r="F17" s="1"/>
      <c r="G17" s="1"/>
      <c r="H17" s="1"/>
      <c r="I17" s="1"/>
      <c r="J17" s="3"/>
      <c r="K17" s="14"/>
      <c r="L17" s="1"/>
      <c r="M17" s="1"/>
      <c r="N17" s="1"/>
      <c r="O17" s="6"/>
      <c r="P17" s="2"/>
      <c r="Q17" s="2"/>
      <c r="R17" s="2"/>
      <c r="S17" s="2"/>
      <c r="T17" s="7"/>
      <c r="U17" s="3">
        <v>10124</v>
      </c>
      <c r="V17" s="3">
        <v>4388.0141099373413</v>
      </c>
      <c r="W17" s="99" t="str">
        <f t="shared" si="0"/>
        <v/>
      </c>
      <c r="X17" s="100" t="str">
        <f t="shared" si="1"/>
        <v/>
      </c>
      <c r="Y17" s="100" t="str">
        <f t="shared" si="2"/>
        <v/>
      </c>
      <c r="Z17" s="99" t="str">
        <f t="shared" si="3"/>
        <v/>
      </c>
      <c r="AA17" s="100" t="str">
        <f t="shared" si="4"/>
        <v/>
      </c>
      <c r="AB17" s="100" t="str">
        <f t="shared" si="5"/>
        <v/>
      </c>
      <c r="AC17" s="101" t="str">
        <f t="shared" si="6"/>
        <v/>
      </c>
      <c r="AD17" s="99">
        <f t="shared" si="7"/>
        <v>0.27228207639601931</v>
      </c>
      <c r="AE17" s="100">
        <f t="shared" si="8"/>
        <v>0.48383937316269793</v>
      </c>
      <c r="AF17" s="100">
        <f t="shared" si="9"/>
        <v>0.24387855044128279</v>
      </c>
      <c r="AH17" s="97"/>
      <c r="AI17" s="3" t="str">
        <f t="shared" si="11"/>
        <v xml:space="preserve"> </v>
      </c>
      <c r="AJ17" s="3" t="str">
        <f t="shared" si="10"/>
        <v xml:space="preserve"> </v>
      </c>
      <c r="AK17" s="3" t="str">
        <f t="shared" si="10"/>
        <v xml:space="preserve"> </v>
      </c>
      <c r="AL17" s="3" t="str">
        <f t="shared" si="10"/>
        <v xml:space="preserve"> </v>
      </c>
      <c r="AM17" s="3" t="str">
        <f t="shared" si="10"/>
        <v xml:space="preserve"> </v>
      </c>
      <c r="AN17" s="14" t="str">
        <f t="shared" si="10"/>
        <v xml:space="preserve"> </v>
      </c>
      <c r="AO17" s="1" t="str">
        <f t="shared" si="10"/>
        <v xml:space="preserve"> </v>
      </c>
      <c r="AP17" s="1" t="str">
        <f t="shared" si="10"/>
        <v xml:space="preserve"> </v>
      </c>
      <c r="AQ17" s="1" t="str">
        <f t="shared" si="10"/>
        <v xml:space="preserve"> </v>
      </c>
      <c r="AR17" s="6" t="str">
        <f t="shared" si="10"/>
        <v xml:space="preserve"> </v>
      </c>
      <c r="AS17" t="s">
        <v>57</v>
      </c>
    </row>
    <row r="18" spans="1:45">
      <c r="A18" s="4">
        <v>1965</v>
      </c>
      <c r="B18" s="2">
        <v>2.2058714285804601</v>
      </c>
      <c r="C18" s="2">
        <v>3.5998596230198134</v>
      </c>
      <c r="D18" s="2">
        <v>1.4935587797695133</v>
      </c>
      <c r="E18" s="7">
        <f t="shared" si="12"/>
        <v>7.2992898313697872</v>
      </c>
      <c r="F18" s="1"/>
      <c r="G18" s="1"/>
      <c r="H18" s="1"/>
      <c r="I18" s="1"/>
      <c r="J18" s="3"/>
      <c r="K18" s="14"/>
      <c r="L18" s="1"/>
      <c r="M18" s="1"/>
      <c r="N18" s="1"/>
      <c r="O18" s="6"/>
      <c r="P18" s="2"/>
      <c r="Q18" s="2"/>
      <c r="R18" s="2"/>
      <c r="S18" s="2"/>
      <c r="T18" s="7"/>
      <c r="U18" s="3">
        <v>10152.933999999999</v>
      </c>
      <c r="V18" s="3">
        <v>4409.5282119867261</v>
      </c>
      <c r="W18" s="99" t="str">
        <f t="shared" si="0"/>
        <v/>
      </c>
      <c r="X18" s="100" t="str">
        <f t="shared" si="1"/>
        <v/>
      </c>
      <c r="Y18" s="100" t="str">
        <f t="shared" si="2"/>
        <v/>
      </c>
      <c r="Z18" s="99" t="str">
        <f t="shared" si="3"/>
        <v/>
      </c>
      <c r="AA18" s="100" t="str">
        <f t="shared" si="4"/>
        <v/>
      </c>
      <c r="AB18" s="100" t="str">
        <f t="shared" si="5"/>
        <v/>
      </c>
      <c r="AC18" s="101" t="str">
        <f t="shared" si="6"/>
        <v/>
      </c>
      <c r="AD18" s="99">
        <f t="shared" si="7"/>
        <v>0.30220356768139256</v>
      </c>
      <c r="AE18" s="100">
        <f t="shared" si="8"/>
        <v>0.4931794333674599</v>
      </c>
      <c r="AF18" s="100">
        <f t="shared" si="9"/>
        <v>0.20461699895114749</v>
      </c>
      <c r="AH18" s="97"/>
      <c r="AI18" s="3" t="str">
        <f t="shared" si="11"/>
        <v xml:space="preserve"> </v>
      </c>
      <c r="AJ18" s="3" t="str">
        <f t="shared" si="10"/>
        <v xml:space="preserve"> </v>
      </c>
      <c r="AK18" s="3" t="str">
        <f t="shared" si="10"/>
        <v xml:space="preserve"> </v>
      </c>
      <c r="AL18" s="3" t="str">
        <f t="shared" si="10"/>
        <v xml:space="preserve"> </v>
      </c>
      <c r="AM18" s="3" t="str">
        <f t="shared" si="10"/>
        <v xml:space="preserve"> </v>
      </c>
      <c r="AN18" s="14" t="str">
        <f t="shared" si="10"/>
        <v xml:space="preserve"> </v>
      </c>
      <c r="AO18" s="1" t="str">
        <f t="shared" si="10"/>
        <v xml:space="preserve"> </v>
      </c>
      <c r="AP18" s="1" t="str">
        <f t="shared" si="10"/>
        <v xml:space="preserve"> </v>
      </c>
      <c r="AQ18" s="1" t="str">
        <f t="shared" si="10"/>
        <v xml:space="preserve"> </v>
      </c>
      <c r="AR18" s="6" t="str">
        <f t="shared" si="10"/>
        <v xml:space="preserve"> </v>
      </c>
      <c r="AS18" t="s">
        <v>57</v>
      </c>
    </row>
    <row r="19" spans="1:45">
      <c r="A19" s="4">
        <v>1966</v>
      </c>
      <c r="B19" s="2">
        <v>2.3145189290074675</v>
      </c>
      <c r="C19" s="2">
        <v>3.3329072577607559</v>
      </c>
      <c r="D19" s="2">
        <v>1.743604259854036</v>
      </c>
      <c r="E19" s="7">
        <f t="shared" si="12"/>
        <v>7.3910304466222598</v>
      </c>
      <c r="F19" s="1"/>
      <c r="G19" s="1"/>
      <c r="H19" s="1"/>
      <c r="I19" s="1"/>
      <c r="J19" s="3"/>
      <c r="K19" s="14"/>
      <c r="L19" s="1"/>
      <c r="M19" s="1"/>
      <c r="N19" s="1"/>
      <c r="O19" s="6"/>
      <c r="P19" s="2"/>
      <c r="Q19" s="2"/>
      <c r="R19" s="2"/>
      <c r="S19" s="2"/>
      <c r="T19" s="7"/>
      <c r="U19" s="3">
        <v>10184.561</v>
      </c>
      <c r="V19" s="3">
        <v>4646.1488134246947</v>
      </c>
      <c r="W19" s="99" t="str">
        <f t="shared" si="0"/>
        <v/>
      </c>
      <c r="X19" s="100" t="str">
        <f t="shared" si="1"/>
        <v/>
      </c>
      <c r="Y19" s="100" t="str">
        <f t="shared" si="2"/>
        <v/>
      </c>
      <c r="Z19" s="99" t="str">
        <f t="shared" si="3"/>
        <v/>
      </c>
      <c r="AA19" s="100" t="str">
        <f t="shared" si="4"/>
        <v/>
      </c>
      <c r="AB19" s="100" t="str">
        <f t="shared" si="5"/>
        <v/>
      </c>
      <c r="AC19" s="101" t="str">
        <f t="shared" si="6"/>
        <v/>
      </c>
      <c r="AD19" s="99">
        <f t="shared" si="7"/>
        <v>0.31315240083542273</v>
      </c>
      <c r="AE19" s="100">
        <f t="shared" si="8"/>
        <v>0.45093945720165612</v>
      </c>
      <c r="AF19" s="100">
        <f t="shared" si="9"/>
        <v>0.23590814196292106</v>
      </c>
      <c r="AH19" s="97"/>
      <c r="AI19" s="3" t="str">
        <f t="shared" si="11"/>
        <v xml:space="preserve"> </v>
      </c>
      <c r="AJ19" s="3" t="str">
        <f t="shared" si="11"/>
        <v xml:space="preserve"> </v>
      </c>
      <c r="AK19" s="3" t="str">
        <f t="shared" si="11"/>
        <v xml:space="preserve"> </v>
      </c>
      <c r="AL19" s="3" t="str">
        <f t="shared" si="11"/>
        <v xml:space="preserve"> </v>
      </c>
      <c r="AM19" s="3" t="str">
        <f t="shared" si="11"/>
        <v xml:space="preserve"> </v>
      </c>
      <c r="AN19" s="14" t="str">
        <f t="shared" si="11"/>
        <v xml:space="preserve"> </v>
      </c>
      <c r="AO19" s="1" t="str">
        <f t="shared" si="11"/>
        <v xml:space="preserve"> </v>
      </c>
      <c r="AP19" s="1" t="str">
        <f t="shared" si="11"/>
        <v xml:space="preserve"> </v>
      </c>
      <c r="AQ19" s="1" t="str">
        <f t="shared" si="11"/>
        <v xml:space="preserve"> </v>
      </c>
      <c r="AR19" s="6" t="str">
        <f t="shared" si="11"/>
        <v xml:space="preserve"> </v>
      </c>
      <c r="AS19" t="s">
        <v>57</v>
      </c>
    </row>
    <row r="20" spans="1:45">
      <c r="A20" s="4">
        <v>1967</v>
      </c>
      <c r="B20" s="2">
        <v>2.4852287494859864</v>
      </c>
      <c r="C20" s="2">
        <v>3.7511421437441581</v>
      </c>
      <c r="D20" s="2">
        <v>1.8561552222742028</v>
      </c>
      <c r="E20" s="7">
        <f t="shared" si="12"/>
        <v>8.0925261155043486</v>
      </c>
      <c r="F20" s="1"/>
      <c r="G20" s="1"/>
      <c r="H20" s="1"/>
      <c r="I20" s="1"/>
      <c r="J20" s="3"/>
      <c r="K20" s="14"/>
      <c r="L20" s="1"/>
      <c r="M20" s="1"/>
      <c r="N20" s="1"/>
      <c r="O20" s="6"/>
      <c r="P20" s="2"/>
      <c r="Q20" s="2"/>
      <c r="R20" s="2"/>
      <c r="S20" s="2"/>
      <c r="T20" s="7"/>
      <c r="U20" s="3">
        <v>10223.422</v>
      </c>
      <c r="V20" s="3">
        <v>4893.9382982060661</v>
      </c>
      <c r="W20" s="99" t="str">
        <f t="shared" si="0"/>
        <v/>
      </c>
      <c r="X20" s="100" t="str">
        <f t="shared" si="1"/>
        <v/>
      </c>
      <c r="Y20" s="100" t="str">
        <f t="shared" si="2"/>
        <v/>
      </c>
      <c r="Z20" s="99" t="str">
        <f t="shared" si="3"/>
        <v/>
      </c>
      <c r="AA20" s="100" t="str">
        <f t="shared" si="4"/>
        <v/>
      </c>
      <c r="AB20" s="100" t="str">
        <f t="shared" si="5"/>
        <v/>
      </c>
      <c r="AC20" s="101" t="str">
        <f t="shared" si="6"/>
        <v/>
      </c>
      <c r="AD20" s="99">
        <f t="shared" si="7"/>
        <v>0.30710172744757341</v>
      </c>
      <c r="AE20" s="100">
        <f t="shared" si="8"/>
        <v>0.46353166986479061</v>
      </c>
      <c r="AF20" s="100">
        <f t="shared" si="9"/>
        <v>0.22936660268763581</v>
      </c>
      <c r="AH20" s="97"/>
      <c r="AI20" s="3" t="str">
        <f t="shared" si="11"/>
        <v xml:space="preserve"> </v>
      </c>
      <c r="AJ20" s="3" t="str">
        <f t="shared" si="11"/>
        <v xml:space="preserve"> </v>
      </c>
      <c r="AK20" s="3" t="str">
        <f t="shared" si="11"/>
        <v xml:space="preserve"> </v>
      </c>
      <c r="AL20" s="3" t="str">
        <f t="shared" si="11"/>
        <v xml:space="preserve"> </v>
      </c>
      <c r="AM20" s="3" t="str">
        <f t="shared" si="11"/>
        <v xml:space="preserve"> </v>
      </c>
      <c r="AN20" s="14" t="str">
        <f t="shared" si="11"/>
        <v xml:space="preserve"> </v>
      </c>
      <c r="AO20" s="1"/>
      <c r="AP20" s="1"/>
      <c r="AQ20" s="1"/>
      <c r="AR20" s="6"/>
      <c r="AS20" t="s">
        <v>57</v>
      </c>
    </row>
    <row r="21" spans="1:45">
      <c r="A21" s="4">
        <v>1968</v>
      </c>
      <c r="B21" s="2">
        <v>2.5556730573972399</v>
      </c>
      <c r="C21" s="2">
        <v>3.8139708012419318</v>
      </c>
      <c r="D21" s="2">
        <v>1.9460629703136059</v>
      </c>
      <c r="E21" s="7">
        <f t="shared" si="12"/>
        <v>8.3157068289527771</v>
      </c>
      <c r="F21" s="1"/>
      <c r="G21" s="1"/>
      <c r="H21" s="1"/>
      <c r="I21" s="1"/>
      <c r="J21" s="3"/>
      <c r="K21" s="14"/>
      <c r="L21" s="1"/>
      <c r="M21" s="1"/>
      <c r="N21" s="1"/>
      <c r="O21" s="6"/>
      <c r="P21" s="2"/>
      <c r="Q21" s="2"/>
      <c r="R21" s="2"/>
      <c r="S21" s="2"/>
      <c r="T21" s="7"/>
      <c r="U21" s="3">
        <v>10263.541999999999</v>
      </c>
      <c r="V21" s="3">
        <v>4934.1005182041654</v>
      </c>
      <c r="W21" s="99" t="str">
        <f t="shared" si="0"/>
        <v/>
      </c>
      <c r="X21" s="100" t="str">
        <f t="shared" si="1"/>
        <v/>
      </c>
      <c r="Y21" s="100" t="str">
        <f t="shared" si="2"/>
        <v/>
      </c>
      <c r="Z21" s="99" t="str">
        <f t="shared" si="3"/>
        <v/>
      </c>
      <c r="AA21" s="100" t="str">
        <f t="shared" si="4"/>
        <v/>
      </c>
      <c r="AB21" s="100" t="str">
        <f t="shared" si="5"/>
        <v/>
      </c>
      <c r="AC21" s="101" t="str">
        <f t="shared" si="6"/>
        <v/>
      </c>
      <c r="AD21" s="99">
        <f t="shared" si="7"/>
        <v>0.30733082706802012</v>
      </c>
      <c r="AE21" s="100">
        <f t="shared" si="8"/>
        <v>0.45864661654050121</v>
      </c>
      <c r="AF21" s="100">
        <f t="shared" si="9"/>
        <v>0.2340225563914787</v>
      </c>
      <c r="AH21" s="107">
        <v>59.999999999000003</v>
      </c>
      <c r="AI21" s="3"/>
      <c r="AJ21" s="3"/>
      <c r="AK21" s="3"/>
      <c r="AL21" s="3"/>
      <c r="AM21" s="3"/>
      <c r="AN21" s="14"/>
      <c r="AO21" s="1"/>
      <c r="AP21" s="1"/>
      <c r="AQ21" s="1"/>
      <c r="AR21" s="6"/>
      <c r="AS21" t="s">
        <v>57</v>
      </c>
    </row>
    <row r="22" spans="1:45">
      <c r="A22" s="4">
        <v>1969</v>
      </c>
      <c r="B22" s="2">
        <v>2.7052655416570777</v>
      </c>
      <c r="C22" s="2">
        <v>4.2230453368182923</v>
      </c>
      <c r="D22" s="2">
        <v>2.3277866288700459</v>
      </c>
      <c r="E22" s="7">
        <f t="shared" si="12"/>
        <v>9.2560975073454159</v>
      </c>
      <c r="F22" s="1"/>
      <c r="G22" s="1"/>
      <c r="H22" s="1"/>
      <c r="I22" s="1"/>
      <c r="J22" s="3"/>
      <c r="K22" s="14"/>
      <c r="L22" s="1"/>
      <c r="M22" s="1"/>
      <c r="N22" s="1"/>
      <c r="O22" s="6"/>
      <c r="P22" s="2"/>
      <c r="Q22" s="2"/>
      <c r="R22" s="2"/>
      <c r="S22" s="2"/>
      <c r="T22" s="7"/>
      <c r="U22" s="3">
        <v>10302.814</v>
      </c>
      <c r="V22" s="3">
        <v>5062.1609614103145</v>
      </c>
      <c r="W22" s="99" t="str">
        <f t="shared" si="0"/>
        <v/>
      </c>
      <c r="X22" s="100" t="str">
        <f t="shared" si="1"/>
        <v/>
      </c>
      <c r="Y22" s="100" t="str">
        <f t="shared" si="2"/>
        <v/>
      </c>
      <c r="Z22" s="99" t="str">
        <f t="shared" si="3"/>
        <v/>
      </c>
      <c r="AA22" s="100" t="str">
        <f t="shared" si="4"/>
        <v/>
      </c>
      <c r="AB22" s="100" t="str">
        <f t="shared" si="5"/>
        <v/>
      </c>
      <c r="AC22" s="101" t="str">
        <f t="shared" si="6"/>
        <v/>
      </c>
      <c r="AD22" s="99">
        <f t="shared" si="7"/>
        <v>0.29226847918469356</v>
      </c>
      <c r="AE22" s="100">
        <f t="shared" si="8"/>
        <v>0.45624468988869071</v>
      </c>
      <c r="AF22" s="100">
        <f t="shared" si="9"/>
        <v>0.25148683092661572</v>
      </c>
      <c r="AH22" s="107">
        <v>59.999999999000003</v>
      </c>
      <c r="AI22" s="3"/>
      <c r="AJ22" s="3"/>
      <c r="AK22" s="3"/>
      <c r="AL22" s="3"/>
      <c r="AM22" s="3"/>
      <c r="AN22" s="14"/>
      <c r="AO22" s="1"/>
      <c r="AP22" s="1"/>
      <c r="AQ22" s="1"/>
      <c r="AR22" s="6"/>
      <c r="AS22" t="s">
        <v>57</v>
      </c>
    </row>
    <row r="23" spans="1:45">
      <c r="A23" s="4">
        <v>1970</v>
      </c>
      <c r="B23" s="2">
        <v>2.9668580790190044</v>
      </c>
      <c r="C23" s="2">
        <v>4.14568968907012</v>
      </c>
      <c r="D23" s="2">
        <v>2.6978629465239798</v>
      </c>
      <c r="E23" s="7">
        <f t="shared" si="12"/>
        <v>9.8104107146131039</v>
      </c>
      <c r="F23" s="1"/>
      <c r="G23" s="1"/>
      <c r="H23" s="1"/>
      <c r="I23" s="1"/>
      <c r="J23" s="3"/>
      <c r="K23" s="14"/>
      <c r="L23" s="1"/>
      <c r="M23" s="1"/>
      <c r="N23" s="1"/>
      <c r="O23" s="6"/>
      <c r="P23" s="2"/>
      <c r="Q23" s="2"/>
      <c r="R23" s="2"/>
      <c r="S23" s="2"/>
      <c r="T23" s="7"/>
      <c r="U23" s="3">
        <v>10337.004000000001</v>
      </c>
      <c r="V23" s="3">
        <v>5027.9154507628036</v>
      </c>
      <c r="W23" s="99" t="str">
        <f t="shared" si="0"/>
        <v/>
      </c>
      <c r="X23" s="100" t="str">
        <f t="shared" si="1"/>
        <v/>
      </c>
      <c r="Y23" s="100" t="str">
        <f t="shared" si="2"/>
        <v/>
      </c>
      <c r="Z23" s="99" t="str">
        <f t="shared" si="3"/>
        <v/>
      </c>
      <c r="AA23" s="100" t="str">
        <f t="shared" si="4"/>
        <v/>
      </c>
      <c r="AB23" s="100" t="str">
        <f t="shared" si="5"/>
        <v/>
      </c>
      <c r="AC23" s="101" t="str">
        <f t="shared" si="6"/>
        <v/>
      </c>
      <c r="AD23" s="99">
        <f t="shared" si="7"/>
        <v>0.30241935483900984</v>
      </c>
      <c r="AE23" s="100">
        <f t="shared" si="8"/>
        <v>0.42258064516044219</v>
      </c>
      <c r="AF23" s="100">
        <f t="shared" si="9"/>
        <v>0.27500000000054803</v>
      </c>
      <c r="AH23" s="107">
        <v>59.999999999000003</v>
      </c>
      <c r="AI23" s="3"/>
      <c r="AJ23" s="3"/>
      <c r="AK23" s="3"/>
      <c r="AL23" s="3"/>
      <c r="AM23" s="3"/>
      <c r="AN23" s="14"/>
      <c r="AO23" s="1"/>
      <c r="AP23" s="1"/>
      <c r="AQ23" s="1"/>
      <c r="AR23" s="6"/>
      <c r="AS23" t="s">
        <v>57</v>
      </c>
    </row>
    <row r="24" spans="1:45">
      <c r="A24" s="4">
        <v>1971</v>
      </c>
      <c r="B24" s="2">
        <v>3.0047763522435673</v>
      </c>
      <c r="C24" s="2">
        <v>4.2257145006359291</v>
      </c>
      <c r="D24" s="2">
        <v>2.9096383147084222</v>
      </c>
      <c r="E24" s="7">
        <f t="shared" si="12"/>
        <v>10.140129167587919</v>
      </c>
      <c r="F24" s="1"/>
      <c r="G24" s="1"/>
      <c r="H24" s="1"/>
      <c r="I24" s="1"/>
      <c r="J24" s="3"/>
      <c r="K24" s="14"/>
      <c r="L24" s="1"/>
      <c r="M24" s="1"/>
      <c r="N24" s="1"/>
      <c r="O24" s="6"/>
      <c r="P24" s="2"/>
      <c r="Q24" s="2"/>
      <c r="R24" s="2"/>
      <c r="S24" s="2"/>
      <c r="T24" s="7"/>
      <c r="U24" s="3">
        <v>10364.869000000001</v>
      </c>
      <c r="V24" s="3">
        <v>5238.1420853979635</v>
      </c>
      <c r="W24" s="99" t="str">
        <f t="shared" si="0"/>
        <v/>
      </c>
      <c r="X24" s="100" t="str">
        <f t="shared" si="1"/>
        <v/>
      </c>
      <c r="Y24" s="100" t="str">
        <f t="shared" si="2"/>
        <v/>
      </c>
      <c r="Z24" s="99" t="str">
        <f t="shared" si="3"/>
        <v/>
      </c>
      <c r="AA24" s="100" t="str">
        <f t="shared" si="4"/>
        <v/>
      </c>
      <c r="AB24" s="100" t="str">
        <f t="shared" si="5"/>
        <v/>
      </c>
      <c r="AC24" s="101" t="str">
        <f t="shared" si="6"/>
        <v/>
      </c>
      <c r="AD24" s="99">
        <f t="shared" si="7"/>
        <v>0.29632525410505478</v>
      </c>
      <c r="AE24" s="100">
        <f t="shared" si="8"/>
        <v>0.41673182173488232</v>
      </c>
      <c r="AF24" s="100">
        <f t="shared" si="9"/>
        <v>0.28694292416006295</v>
      </c>
      <c r="AH24" s="107">
        <v>59.821616665666703</v>
      </c>
      <c r="AI24" s="3"/>
      <c r="AJ24" s="3"/>
      <c r="AK24" s="3"/>
      <c r="AL24" s="3"/>
      <c r="AM24" s="3"/>
      <c r="AN24" s="14"/>
      <c r="AO24" s="1"/>
      <c r="AP24" s="1"/>
      <c r="AQ24" s="1"/>
      <c r="AR24" s="6"/>
      <c r="AS24" t="s">
        <v>57</v>
      </c>
    </row>
    <row r="25" spans="1:45">
      <c r="A25" s="4">
        <v>1972</v>
      </c>
      <c r="B25" s="2">
        <v>2.8641273236653109</v>
      </c>
      <c r="C25" s="2">
        <v>4.2166318931612805</v>
      </c>
      <c r="D25" s="2">
        <v>3.0471132360136419</v>
      </c>
      <c r="E25" s="7">
        <f t="shared" si="12"/>
        <v>10.127872452840233</v>
      </c>
      <c r="F25" s="1"/>
      <c r="G25" s="1"/>
      <c r="H25" s="1"/>
      <c r="I25" s="1"/>
      <c r="J25" s="3"/>
      <c r="K25" s="14"/>
      <c r="L25" s="1"/>
      <c r="M25" s="1"/>
      <c r="N25" s="1"/>
      <c r="O25" s="6"/>
      <c r="P25" s="2"/>
      <c r="Q25" s="2"/>
      <c r="R25" s="2"/>
      <c r="S25" s="2"/>
      <c r="T25" s="7">
        <v>2.0291137944356854</v>
      </c>
      <c r="U25" s="3">
        <v>10394.091</v>
      </c>
      <c r="V25" s="3">
        <v>5335.7640781444516</v>
      </c>
      <c r="W25" s="99" t="str">
        <f t="shared" si="0"/>
        <v/>
      </c>
      <c r="X25" s="100" t="str">
        <f t="shared" si="1"/>
        <v/>
      </c>
      <c r="Y25" s="100" t="str">
        <f t="shared" si="2"/>
        <v/>
      </c>
      <c r="Z25" s="99" t="str">
        <f t="shared" si="3"/>
        <v/>
      </c>
      <c r="AA25" s="100" t="str">
        <f t="shared" si="4"/>
        <v/>
      </c>
      <c r="AB25" s="100" t="str">
        <f t="shared" si="5"/>
        <v/>
      </c>
      <c r="AC25" s="101" t="str">
        <f t="shared" si="6"/>
        <v/>
      </c>
      <c r="AD25" s="99">
        <f t="shared" si="7"/>
        <v>0.28279654359806861</v>
      </c>
      <c r="AE25" s="100">
        <f t="shared" si="8"/>
        <v>0.41633935585146314</v>
      </c>
      <c r="AF25" s="100">
        <f t="shared" si="9"/>
        <v>0.30086410055046831</v>
      </c>
      <c r="AH25" s="107">
        <v>55.259999999000001</v>
      </c>
      <c r="AI25" s="3"/>
      <c r="AJ25" s="3"/>
      <c r="AK25" s="3"/>
      <c r="AL25" s="3"/>
      <c r="AM25" s="3"/>
      <c r="AN25" s="14"/>
      <c r="AO25" s="1"/>
      <c r="AP25" s="1"/>
      <c r="AQ25" s="1"/>
      <c r="AR25" s="6"/>
      <c r="AS25" t="s">
        <v>57</v>
      </c>
    </row>
    <row r="26" spans="1:45">
      <c r="A26" s="4">
        <v>1973</v>
      </c>
      <c r="B26" s="2">
        <v>3.081692042334276</v>
      </c>
      <c r="C26" s="2">
        <v>4.2393224727321028</v>
      </c>
      <c r="D26" s="2">
        <v>2.9140352213811807</v>
      </c>
      <c r="E26" s="7">
        <f t="shared" si="12"/>
        <v>10.235049736447559</v>
      </c>
      <c r="F26" s="1"/>
      <c r="G26" s="1"/>
      <c r="H26" s="1"/>
      <c r="I26" s="1"/>
      <c r="J26" s="3"/>
      <c r="K26" s="14"/>
      <c r="L26" s="1"/>
      <c r="M26" s="1"/>
      <c r="N26" s="1"/>
      <c r="O26" s="6"/>
      <c r="P26" s="2"/>
      <c r="Q26" s="2"/>
      <c r="R26" s="2"/>
      <c r="S26" s="2"/>
      <c r="T26" s="7">
        <v>2.0978597262627461</v>
      </c>
      <c r="U26" s="3">
        <v>10425.984</v>
      </c>
      <c r="V26" s="3">
        <v>5595.5103329378253</v>
      </c>
      <c r="W26" s="99" t="str">
        <f t="shared" si="0"/>
        <v/>
      </c>
      <c r="X26" s="100" t="str">
        <f t="shared" si="1"/>
        <v/>
      </c>
      <c r="Y26" s="100" t="str">
        <f t="shared" si="2"/>
        <v/>
      </c>
      <c r="Z26" s="99" t="str">
        <f t="shared" si="3"/>
        <v/>
      </c>
      <c r="AA26" s="100" t="str">
        <f t="shared" si="4"/>
        <v/>
      </c>
      <c r="AB26" s="100" t="str">
        <f t="shared" si="5"/>
        <v/>
      </c>
      <c r="AC26" s="101" t="str">
        <f t="shared" si="6"/>
        <v/>
      </c>
      <c r="AD26" s="99">
        <f t="shared" si="7"/>
        <v>0.30109204368203568</v>
      </c>
      <c r="AE26" s="100">
        <f t="shared" si="8"/>
        <v>0.4141965678618687</v>
      </c>
      <c r="AF26" s="100">
        <f t="shared" si="9"/>
        <v>0.28471138845609567</v>
      </c>
      <c r="AH26" s="107">
        <v>48.966224998999998</v>
      </c>
      <c r="AI26" s="3"/>
      <c r="AJ26" s="3"/>
      <c r="AK26" s="3"/>
      <c r="AL26" s="3"/>
      <c r="AM26" s="3"/>
      <c r="AN26" s="14"/>
      <c r="AO26" s="1"/>
      <c r="AP26" s="1"/>
      <c r="AQ26" s="1"/>
      <c r="AR26" s="6"/>
      <c r="AS26" t="s">
        <v>57</v>
      </c>
    </row>
    <row r="27" spans="1:45">
      <c r="A27" s="4">
        <v>1974</v>
      </c>
      <c r="B27" s="2">
        <v>3.3502324094559177</v>
      </c>
      <c r="C27" s="2">
        <v>3.813987731039806</v>
      </c>
      <c r="D27" s="2">
        <v>3.1183547486613712</v>
      </c>
      <c r="E27" s="7">
        <f t="shared" si="12"/>
        <v>10.282574889157095</v>
      </c>
      <c r="F27" s="1"/>
      <c r="G27" s="1"/>
      <c r="H27" s="1"/>
      <c r="I27" s="1"/>
      <c r="J27" s="3"/>
      <c r="K27" s="14"/>
      <c r="L27" s="1"/>
      <c r="M27" s="1"/>
      <c r="N27" s="1"/>
      <c r="O27" s="6"/>
      <c r="P27" s="2"/>
      <c r="Q27" s="2"/>
      <c r="R27" s="2"/>
      <c r="S27" s="2"/>
      <c r="T27" s="7">
        <v>2.1355591082169076</v>
      </c>
      <c r="U27" s="3">
        <v>10471.272000000001</v>
      </c>
      <c r="V27" s="3">
        <v>5715.8152443853878</v>
      </c>
      <c r="W27" s="99" t="str">
        <f t="shared" si="0"/>
        <v/>
      </c>
      <c r="X27" s="100" t="str">
        <f t="shared" si="1"/>
        <v/>
      </c>
      <c r="Y27" s="100" t="str">
        <f t="shared" si="2"/>
        <v/>
      </c>
      <c r="Z27" s="99" t="str">
        <f t="shared" si="3"/>
        <v/>
      </c>
      <c r="AA27" s="100" t="str">
        <f t="shared" si="4"/>
        <v/>
      </c>
      <c r="AB27" s="100" t="str">
        <f t="shared" si="5"/>
        <v/>
      </c>
      <c r="AC27" s="101" t="str">
        <f t="shared" si="6"/>
        <v/>
      </c>
      <c r="AD27" s="99">
        <f t="shared" si="7"/>
        <v>0.32581648522576917</v>
      </c>
      <c r="AE27" s="100">
        <f t="shared" si="8"/>
        <v>0.3709175738716603</v>
      </c>
      <c r="AF27" s="100">
        <f t="shared" si="9"/>
        <v>0.30326594090257053</v>
      </c>
      <c r="AH27" s="107">
        <v>46.752399998999998</v>
      </c>
      <c r="AI27" s="3"/>
      <c r="AJ27" s="3"/>
      <c r="AK27" s="3"/>
      <c r="AL27" s="3"/>
      <c r="AM27" s="3"/>
      <c r="AN27" s="14"/>
      <c r="AO27" s="1"/>
      <c r="AP27" s="1"/>
      <c r="AQ27" s="1"/>
      <c r="AR27" s="6"/>
      <c r="AS27" t="s">
        <v>57</v>
      </c>
    </row>
    <row r="28" spans="1:45">
      <c r="A28" s="4">
        <v>1975</v>
      </c>
      <c r="B28" s="2">
        <v>3.625395357552299</v>
      </c>
      <c r="C28" s="2">
        <v>3.7691334994703776</v>
      </c>
      <c r="D28" s="2">
        <v>3.6174099052265065</v>
      </c>
      <c r="E28" s="7">
        <f t="shared" si="12"/>
        <v>11.011938762249184</v>
      </c>
      <c r="F28" s="1"/>
      <c r="G28" s="1"/>
      <c r="H28" s="1"/>
      <c r="I28" s="1"/>
      <c r="J28" s="3"/>
      <c r="K28" s="14"/>
      <c r="L28" s="1"/>
      <c r="M28" s="1"/>
      <c r="N28" s="1"/>
      <c r="O28" s="6"/>
      <c r="P28" s="2"/>
      <c r="Q28" s="2"/>
      <c r="R28" s="2"/>
      <c r="S28" s="2"/>
      <c r="T28" s="7">
        <v>2.2176107042966948</v>
      </c>
      <c r="U28" s="3">
        <v>10531.82</v>
      </c>
      <c r="V28" s="3">
        <v>5804.765780534125</v>
      </c>
      <c r="W28" s="99" t="str">
        <f t="shared" si="0"/>
        <v/>
      </c>
      <c r="X28" s="100" t="str">
        <f t="shared" si="1"/>
        <v/>
      </c>
      <c r="Y28" s="100" t="str">
        <f t="shared" si="2"/>
        <v/>
      </c>
      <c r="Z28" s="99" t="str">
        <f t="shared" si="3"/>
        <v/>
      </c>
      <c r="AA28" s="100" t="str">
        <f t="shared" si="4"/>
        <v/>
      </c>
      <c r="AB28" s="100" t="str">
        <f t="shared" si="5"/>
        <v/>
      </c>
      <c r="AC28" s="101" t="str">
        <f t="shared" si="6"/>
        <v/>
      </c>
      <c r="AD28" s="99">
        <f t="shared" si="7"/>
        <v>0.32922407541719872</v>
      </c>
      <c r="AE28" s="100">
        <f t="shared" si="8"/>
        <v>0.34227701232698587</v>
      </c>
      <c r="AF28" s="100">
        <f t="shared" si="9"/>
        <v>0.32849891225581535</v>
      </c>
      <c r="AH28" s="107">
        <v>43.971383332333303</v>
      </c>
      <c r="AI28" s="3"/>
      <c r="AJ28" s="3"/>
      <c r="AK28" s="3"/>
      <c r="AL28" s="3"/>
      <c r="AM28" s="3"/>
      <c r="AN28" s="14"/>
      <c r="AO28" s="1"/>
      <c r="AP28" s="1"/>
      <c r="AQ28" s="1"/>
      <c r="AR28" s="6"/>
      <c r="AS28" t="s">
        <v>57</v>
      </c>
    </row>
    <row r="29" spans="1:45">
      <c r="A29" s="4">
        <v>1976</v>
      </c>
      <c r="B29" s="2">
        <v>3.834161496671308</v>
      </c>
      <c r="C29" s="2">
        <v>3.8979313344420894</v>
      </c>
      <c r="D29" s="2">
        <v>4.0015573208543067</v>
      </c>
      <c r="E29" s="7">
        <f t="shared" si="12"/>
        <v>11.733650151967705</v>
      </c>
      <c r="F29" s="1"/>
      <c r="G29" s="1"/>
      <c r="H29" s="1"/>
      <c r="I29" s="1"/>
      <c r="J29" s="3"/>
      <c r="K29" s="14"/>
      <c r="L29" s="1"/>
      <c r="M29" s="1"/>
      <c r="N29" s="1"/>
      <c r="O29" s="6"/>
      <c r="P29" s="2"/>
      <c r="Q29" s="2"/>
      <c r="R29" s="2"/>
      <c r="S29" s="2"/>
      <c r="T29" s="7">
        <v>2.3335562253944939</v>
      </c>
      <c r="U29" s="3">
        <v>10588.728999999999</v>
      </c>
      <c r="V29" s="3">
        <v>5790.6542928825211</v>
      </c>
      <c r="W29" s="99" t="str">
        <f t="shared" si="0"/>
        <v/>
      </c>
      <c r="X29" s="100" t="str">
        <f t="shared" si="1"/>
        <v/>
      </c>
      <c r="Y29" s="100" t="str">
        <f t="shared" si="2"/>
        <v/>
      </c>
      <c r="Z29" s="99" t="str">
        <f t="shared" si="3"/>
        <v/>
      </c>
      <c r="AA29" s="100" t="str">
        <f t="shared" si="4"/>
        <v/>
      </c>
      <c r="AB29" s="100" t="str">
        <f t="shared" si="5"/>
        <v/>
      </c>
      <c r="AC29" s="101" t="str">
        <f t="shared" si="6"/>
        <v/>
      </c>
      <c r="AD29" s="99">
        <f t="shared" si="7"/>
        <v>0.32676630434804027</v>
      </c>
      <c r="AE29" s="100">
        <f t="shared" si="8"/>
        <v>0.33220108695574291</v>
      </c>
      <c r="AF29" s="100">
        <f t="shared" si="9"/>
        <v>0.34103260869621677</v>
      </c>
      <c r="AH29" s="107">
        <v>41.575266665666703</v>
      </c>
      <c r="AI29" s="3"/>
      <c r="AJ29" s="3"/>
      <c r="AK29" s="3"/>
      <c r="AL29" s="3"/>
      <c r="AM29" s="3"/>
      <c r="AN29" s="14"/>
      <c r="AO29" s="1"/>
      <c r="AP29" s="1"/>
      <c r="AQ29" s="1"/>
      <c r="AR29" s="6"/>
      <c r="AS29" t="s">
        <v>57</v>
      </c>
    </row>
    <row r="30" spans="1:45">
      <c r="A30" s="4">
        <v>1977</v>
      </c>
      <c r="B30" s="2">
        <v>4.044071035746204</v>
      </c>
      <c r="C30" s="2">
        <v>3.7506776468670906</v>
      </c>
      <c r="D30" s="2">
        <v>4.6308578134865588</v>
      </c>
      <c r="E30" s="7">
        <f t="shared" si="12"/>
        <v>12.425606496099853</v>
      </c>
      <c r="F30" s="1"/>
      <c r="G30" s="1"/>
      <c r="H30" s="1"/>
      <c r="I30" s="1"/>
      <c r="J30" s="3"/>
      <c r="K30" s="14"/>
      <c r="L30" s="1"/>
      <c r="M30" s="1"/>
      <c r="N30" s="1"/>
      <c r="O30" s="6"/>
      <c r="P30" s="2"/>
      <c r="Q30" s="2"/>
      <c r="R30" s="2"/>
      <c r="S30" s="2"/>
      <c r="T30" s="7">
        <v>2.424772504244471</v>
      </c>
      <c r="U30" s="3">
        <v>10637.171</v>
      </c>
      <c r="V30" s="3">
        <v>6126.0974079608905</v>
      </c>
      <c r="W30" s="99" t="str">
        <f t="shared" si="0"/>
        <v/>
      </c>
      <c r="X30" s="100" t="str">
        <f t="shared" si="1"/>
        <v/>
      </c>
      <c r="Y30" s="100" t="str">
        <f t="shared" si="2"/>
        <v/>
      </c>
      <c r="Z30" s="99" t="str">
        <f t="shared" si="3"/>
        <v/>
      </c>
      <c r="AA30" s="100" t="str">
        <f t="shared" si="4"/>
        <v/>
      </c>
      <c r="AB30" s="100" t="str">
        <f t="shared" si="5"/>
        <v/>
      </c>
      <c r="AC30" s="101" t="str">
        <f t="shared" si="6"/>
        <v/>
      </c>
      <c r="AD30" s="99">
        <f t="shared" si="7"/>
        <v>0.3254626675177229</v>
      </c>
      <c r="AE30" s="100">
        <f t="shared" si="8"/>
        <v>0.30185067006945315</v>
      </c>
      <c r="AF30" s="100">
        <f t="shared" si="9"/>
        <v>0.372686662412824</v>
      </c>
      <c r="AH30" s="107">
        <v>40.960749999000001</v>
      </c>
      <c r="AI30" s="3"/>
      <c r="AJ30" s="3"/>
      <c r="AK30" s="3"/>
      <c r="AL30" s="3"/>
      <c r="AM30" s="3"/>
      <c r="AN30" s="14"/>
      <c r="AO30" s="1"/>
      <c r="AP30" s="1"/>
      <c r="AQ30" s="1"/>
      <c r="AR30" s="6"/>
      <c r="AS30" t="s">
        <v>57</v>
      </c>
    </row>
    <row r="31" spans="1:45">
      <c r="A31" s="4">
        <v>1978</v>
      </c>
      <c r="B31" s="2">
        <v>4.3067285455638897</v>
      </c>
      <c r="C31" s="2">
        <v>3.7240998209243301</v>
      </c>
      <c r="D31" s="2">
        <v>4.6137896301699506</v>
      </c>
      <c r="E31" s="7">
        <f t="shared" si="12"/>
        <v>12.64461799665817</v>
      </c>
      <c r="F31" s="1"/>
      <c r="G31" s="1"/>
      <c r="H31" s="1"/>
      <c r="I31" s="1"/>
      <c r="J31" s="3"/>
      <c r="K31" s="14"/>
      <c r="L31" s="1"/>
      <c r="M31" s="1"/>
      <c r="N31" s="1"/>
      <c r="O31" s="6"/>
      <c r="P31" s="2"/>
      <c r="Q31" s="2"/>
      <c r="R31" s="2"/>
      <c r="S31" s="2"/>
      <c r="T31" s="7">
        <v>2.5384250528455419</v>
      </c>
      <c r="U31" s="3">
        <v>10673.3</v>
      </c>
      <c r="V31" s="3">
        <v>6253.2946659666395</v>
      </c>
      <c r="W31" s="99" t="str">
        <f t="shared" si="0"/>
        <v/>
      </c>
      <c r="X31" s="100" t="str">
        <f t="shared" si="1"/>
        <v/>
      </c>
      <c r="Y31" s="100" t="str">
        <f t="shared" si="2"/>
        <v/>
      </c>
      <c r="Z31" s="99" t="str">
        <f t="shared" si="3"/>
        <v/>
      </c>
      <c r="AA31" s="100" t="str">
        <f t="shared" si="4"/>
        <v/>
      </c>
      <c r="AB31" s="100" t="str">
        <f t="shared" si="5"/>
        <v/>
      </c>
      <c r="AC31" s="101" t="str">
        <f t="shared" si="6"/>
        <v/>
      </c>
      <c r="AD31" s="99">
        <f t="shared" si="7"/>
        <v>0.34059775840615431</v>
      </c>
      <c r="AE31" s="100">
        <f t="shared" si="8"/>
        <v>0.29452054794447469</v>
      </c>
      <c r="AF31" s="100">
        <f t="shared" si="9"/>
        <v>0.36488169364937106</v>
      </c>
      <c r="AH31" s="107">
        <v>37.911349999000002</v>
      </c>
      <c r="AI31" s="3"/>
      <c r="AJ31" s="3"/>
      <c r="AK31" s="3"/>
      <c r="AL31" s="3"/>
      <c r="AM31" s="3"/>
      <c r="AN31" s="14"/>
      <c r="AO31" s="1"/>
      <c r="AP31" s="1"/>
      <c r="AQ31" s="1"/>
      <c r="AR31" s="6"/>
      <c r="AS31" t="s">
        <v>57</v>
      </c>
    </row>
    <row r="32" spans="1:45">
      <c r="A32" s="4">
        <v>1979</v>
      </c>
      <c r="B32" s="2">
        <v>4.3042931782245457</v>
      </c>
      <c r="C32" s="2">
        <v>3.7408220712457467</v>
      </c>
      <c r="D32" s="2">
        <v>4.1555994138900347</v>
      </c>
      <c r="E32" s="7">
        <f t="shared" si="12"/>
        <v>12.200714663360326</v>
      </c>
      <c r="F32" s="1"/>
      <c r="G32" s="1"/>
      <c r="H32" s="1"/>
      <c r="I32" s="1"/>
      <c r="J32" s="3"/>
      <c r="K32" s="14"/>
      <c r="L32" s="1"/>
      <c r="M32" s="1"/>
      <c r="N32" s="1"/>
      <c r="O32" s="6"/>
      <c r="P32" s="2"/>
      <c r="Q32" s="2"/>
      <c r="R32" s="2"/>
      <c r="S32" s="2"/>
      <c r="T32" s="7">
        <v>2.7662845527085866</v>
      </c>
      <c r="U32" s="3">
        <v>10698.234</v>
      </c>
      <c r="V32" s="3">
        <v>6251.0194343467165</v>
      </c>
      <c r="W32" s="99" t="str">
        <f t="shared" si="0"/>
        <v/>
      </c>
      <c r="X32" s="100" t="str">
        <f t="shared" si="1"/>
        <v/>
      </c>
      <c r="Y32" s="100" t="str">
        <f t="shared" si="2"/>
        <v/>
      </c>
      <c r="Z32" s="99" t="str">
        <f t="shared" si="3"/>
        <v/>
      </c>
      <c r="AA32" s="100" t="str">
        <f t="shared" si="4"/>
        <v/>
      </c>
      <c r="AB32" s="100" t="str">
        <f t="shared" si="5"/>
        <v/>
      </c>
      <c r="AC32" s="101" t="str">
        <f t="shared" si="6"/>
        <v/>
      </c>
      <c r="AD32" s="99">
        <f t="shared" si="7"/>
        <v>0.35279025016056359</v>
      </c>
      <c r="AE32" s="100">
        <f t="shared" si="8"/>
        <v>0.30660679922953366</v>
      </c>
      <c r="AF32" s="100">
        <f t="shared" si="9"/>
        <v>0.34060295060990287</v>
      </c>
      <c r="AH32" s="107">
        <v>35.577999998999999</v>
      </c>
      <c r="AI32" s="3"/>
      <c r="AJ32" s="3"/>
      <c r="AK32" s="3"/>
      <c r="AL32" s="3"/>
      <c r="AM32" s="3"/>
      <c r="AN32" s="14"/>
      <c r="AO32" s="1"/>
      <c r="AP32" s="1"/>
      <c r="AQ32" s="1"/>
      <c r="AR32" s="6"/>
      <c r="AS32" t="s">
        <v>57</v>
      </c>
    </row>
    <row r="33" spans="1:45">
      <c r="A33" s="4">
        <v>1980</v>
      </c>
      <c r="B33" s="2">
        <v>4.2983325315213365</v>
      </c>
      <c r="C33" s="2">
        <v>4.1735170677985769</v>
      </c>
      <c r="D33" s="2">
        <v>4.6961818221024174</v>
      </c>
      <c r="E33" s="7">
        <f t="shared" si="12"/>
        <v>13.168031421422331</v>
      </c>
      <c r="F33" s="1"/>
      <c r="G33" s="1"/>
      <c r="H33" s="1"/>
      <c r="I33" s="1"/>
      <c r="J33" s="3"/>
      <c r="K33" s="14"/>
      <c r="L33" s="1"/>
      <c r="M33" s="1"/>
      <c r="N33" s="1"/>
      <c r="O33" s="6"/>
      <c r="P33" s="2"/>
      <c r="Q33" s="2"/>
      <c r="R33" s="2"/>
      <c r="S33" s="2"/>
      <c r="T33" s="7">
        <v>3.0231577926360877</v>
      </c>
      <c r="U33" s="3">
        <v>10711.121999999999</v>
      </c>
      <c r="V33" s="3">
        <v>6306.4550499882362</v>
      </c>
      <c r="W33" s="99" t="str">
        <f t="shared" si="0"/>
        <v/>
      </c>
      <c r="X33" s="100" t="str">
        <f t="shared" si="1"/>
        <v/>
      </c>
      <c r="Y33" s="100" t="str">
        <f t="shared" si="2"/>
        <v/>
      </c>
      <c r="Z33" s="99" t="str">
        <f t="shared" si="3"/>
        <v/>
      </c>
      <c r="AA33" s="100" t="str">
        <f t="shared" si="4"/>
        <v/>
      </c>
      <c r="AB33" s="100" t="str">
        <f t="shared" si="5"/>
        <v/>
      </c>
      <c r="AC33" s="101" t="str">
        <f t="shared" si="6"/>
        <v/>
      </c>
      <c r="AD33" s="99">
        <f t="shared" si="7"/>
        <v>0.32642180094806128</v>
      </c>
      <c r="AE33" s="100">
        <f t="shared" si="8"/>
        <v>0.31694312796132279</v>
      </c>
      <c r="AF33" s="100">
        <f t="shared" si="9"/>
        <v>0.35663507109061593</v>
      </c>
      <c r="AH33" s="107">
        <v>32.5322833323333</v>
      </c>
      <c r="AI33" s="3"/>
      <c r="AJ33" s="3"/>
      <c r="AK33" s="3"/>
      <c r="AL33" s="3"/>
      <c r="AM33" s="3"/>
      <c r="AN33" s="14"/>
      <c r="AO33" s="1"/>
      <c r="AP33" s="1"/>
      <c r="AQ33" s="1"/>
      <c r="AR33" s="6"/>
      <c r="AS33" t="s">
        <v>57</v>
      </c>
    </row>
    <row r="34" spans="1:45">
      <c r="A34" s="4">
        <v>1981</v>
      </c>
      <c r="B34" s="2">
        <v>4.4523630857599032</v>
      </c>
      <c r="C34" s="2">
        <v>3.5665526288964484</v>
      </c>
      <c r="D34" s="2">
        <v>4.9807412530103878</v>
      </c>
      <c r="E34" s="7">
        <f t="shared" si="12"/>
        <v>12.99965696766674</v>
      </c>
      <c r="F34" s="1"/>
      <c r="G34" s="1"/>
      <c r="H34" s="1"/>
      <c r="I34" s="1"/>
      <c r="J34" s="3"/>
      <c r="K34" s="14"/>
      <c r="L34" s="1"/>
      <c r="M34" s="1"/>
      <c r="N34" s="1"/>
      <c r="O34" s="6"/>
      <c r="P34" s="2"/>
      <c r="Q34" s="2"/>
      <c r="R34" s="2"/>
      <c r="S34" s="2"/>
      <c r="T34" s="7">
        <v>3.1595408509483431</v>
      </c>
      <c r="U34" s="3">
        <v>10711.848</v>
      </c>
      <c r="V34" s="3">
        <v>6350.5552146838481</v>
      </c>
      <c r="W34" s="99" t="str">
        <f t="shared" si="0"/>
        <v/>
      </c>
      <c r="X34" s="100" t="str">
        <f t="shared" si="1"/>
        <v/>
      </c>
      <c r="Y34" s="100" t="str">
        <f t="shared" si="2"/>
        <v/>
      </c>
      <c r="Z34" s="99" t="str">
        <f t="shared" si="3"/>
        <v/>
      </c>
      <c r="AA34" s="100" t="str">
        <f t="shared" si="4"/>
        <v/>
      </c>
      <c r="AB34" s="100" t="str">
        <f t="shared" si="5"/>
        <v/>
      </c>
      <c r="AC34" s="101" t="str">
        <f t="shared" si="6"/>
        <v/>
      </c>
      <c r="AD34" s="99">
        <f t="shared" si="7"/>
        <v>0.34249850567857265</v>
      </c>
      <c r="AE34" s="100">
        <f t="shared" si="8"/>
        <v>0.2743574417207561</v>
      </c>
      <c r="AF34" s="100">
        <f t="shared" si="9"/>
        <v>0.38314405260067125</v>
      </c>
      <c r="AH34" s="107">
        <v>34.314291665666701</v>
      </c>
      <c r="AI34" s="3"/>
      <c r="AJ34" s="3"/>
      <c r="AK34" s="3"/>
      <c r="AL34" s="3"/>
      <c r="AM34" s="3"/>
      <c r="AN34" s="14"/>
      <c r="AO34" s="1"/>
      <c r="AP34" s="1"/>
      <c r="AQ34" s="1"/>
      <c r="AR34" s="6"/>
      <c r="AS34" t="s">
        <v>57</v>
      </c>
    </row>
    <row r="35" spans="1:45">
      <c r="A35" s="4">
        <v>1982</v>
      </c>
      <c r="B35" s="2">
        <v>4.4774946876043469</v>
      </c>
      <c r="C35" s="2">
        <v>3.8167532840401721</v>
      </c>
      <c r="D35" s="2">
        <v>4.7806583904156721</v>
      </c>
      <c r="E35" s="7">
        <f t="shared" si="12"/>
        <v>13.074906362060192</v>
      </c>
      <c r="F35" s="1"/>
      <c r="G35" s="1"/>
      <c r="H35" s="1"/>
      <c r="I35" s="1"/>
      <c r="J35" s="3"/>
      <c r="K35" s="14"/>
      <c r="L35" s="1"/>
      <c r="M35" s="1"/>
      <c r="N35" s="1"/>
      <c r="O35" s="6"/>
      <c r="P35" s="2"/>
      <c r="Q35" s="2"/>
      <c r="R35" s="2"/>
      <c r="S35" s="2"/>
      <c r="T35" s="7">
        <v>3.3812080425199591</v>
      </c>
      <c r="U35" s="3">
        <v>10705.535</v>
      </c>
      <c r="V35" s="3">
        <v>6583.2146881559529</v>
      </c>
      <c r="W35" s="99" t="str">
        <f t="shared" ref="W35:W67" si="13">IFERROR(F35/$I35,"")</f>
        <v/>
      </c>
      <c r="X35" s="100" t="str">
        <f t="shared" ref="X35:X67" si="14">IFERROR(G35/$I35,"")</f>
        <v/>
      </c>
      <c r="Y35" s="100" t="str">
        <f t="shared" ref="Y35:Y67" si="15">IFERROR(H35/$I35,"")</f>
        <v/>
      </c>
      <c r="Z35" s="99" t="str">
        <f t="shared" ref="Z35:Z67" si="16">IFERROR(F35/$J35,"")</f>
        <v/>
      </c>
      <c r="AA35" s="100" t="str">
        <f t="shared" ref="AA35:AA67" si="17">IFERROR(G35/$J35,"")</f>
        <v/>
      </c>
      <c r="AB35" s="100" t="str">
        <f t="shared" ref="AB35:AB67" si="18">IFERROR(H35/$J35,"")</f>
        <v/>
      </c>
      <c r="AC35" s="101" t="str">
        <f t="shared" ref="AC35:AC67" si="19">IFERROR(I35/$J35,"")</f>
        <v/>
      </c>
      <c r="AD35" s="99">
        <f t="shared" ref="AD35:AD67" si="20">IFERROR(B35/$E35,"")</f>
        <v>0.34244946492288569</v>
      </c>
      <c r="AE35" s="100">
        <f t="shared" ref="AE35:AE67" si="21">IFERROR(C35/$E35,"")</f>
        <v>0.2919143876330425</v>
      </c>
      <c r="AF35" s="100">
        <f t="shared" ref="AF35:AF67" si="22">IFERROR(D35/$E35,"")</f>
        <v>0.36563614744407175</v>
      </c>
      <c r="AH35" s="107">
        <v>36.630549999000003</v>
      </c>
      <c r="AI35" s="3"/>
      <c r="AJ35" s="3"/>
      <c r="AK35" s="3"/>
      <c r="AL35" s="3"/>
      <c r="AM35" s="3"/>
      <c r="AN35" s="14"/>
      <c r="AO35" s="1"/>
      <c r="AP35" s="1"/>
      <c r="AQ35" s="1"/>
      <c r="AR35" s="6"/>
      <c r="AS35" t="s">
        <v>57</v>
      </c>
    </row>
    <row r="36" spans="1:45">
      <c r="A36" s="4">
        <v>1983</v>
      </c>
      <c r="B36" s="2">
        <v>4.437355004879878</v>
      </c>
      <c r="C36" s="2">
        <v>3.5561228158508862</v>
      </c>
      <c r="D36" s="2">
        <v>4.788288177502583</v>
      </c>
      <c r="E36" s="7">
        <f t="shared" si="12"/>
        <v>12.781765998233347</v>
      </c>
      <c r="F36" s="1"/>
      <c r="G36" s="1"/>
      <c r="H36" s="1"/>
      <c r="I36" s="1"/>
      <c r="J36" s="3"/>
      <c r="K36" s="14"/>
      <c r="L36" s="1"/>
      <c r="M36" s="1"/>
      <c r="N36" s="1"/>
      <c r="O36" s="6"/>
      <c r="P36" s="2"/>
      <c r="Q36" s="2"/>
      <c r="R36" s="2"/>
      <c r="S36" s="2"/>
      <c r="T36" s="7">
        <v>3.5977207676171936</v>
      </c>
      <c r="U36" s="3">
        <v>10689.463</v>
      </c>
      <c r="V36" s="3">
        <v>6525.4122183189838</v>
      </c>
      <c r="W36" s="99" t="str">
        <f t="shared" si="13"/>
        <v/>
      </c>
      <c r="X36" s="100" t="str">
        <f t="shared" si="14"/>
        <v/>
      </c>
      <c r="Y36" s="100" t="str">
        <f t="shared" si="15"/>
        <v/>
      </c>
      <c r="Z36" s="99" t="str">
        <f t="shared" si="16"/>
        <v/>
      </c>
      <c r="AA36" s="100" t="str">
        <f t="shared" si="17"/>
        <v/>
      </c>
      <c r="AB36" s="100" t="str">
        <f t="shared" si="18"/>
        <v/>
      </c>
      <c r="AC36" s="101" t="str">
        <f t="shared" si="19"/>
        <v/>
      </c>
      <c r="AD36" s="99">
        <f t="shared" si="20"/>
        <v>0.34716290421004381</v>
      </c>
      <c r="AE36" s="100">
        <f t="shared" si="21"/>
        <v>0.27821842586872592</v>
      </c>
      <c r="AF36" s="100">
        <f t="shared" si="22"/>
        <v>0.37461866992123033</v>
      </c>
      <c r="AH36" s="107">
        <v>42.671149999000001</v>
      </c>
      <c r="AI36" s="3"/>
      <c r="AJ36" s="3"/>
      <c r="AK36" s="3"/>
      <c r="AL36" s="3"/>
      <c r="AM36" s="3"/>
      <c r="AN36" s="14"/>
      <c r="AO36" s="1"/>
      <c r="AP36" s="1"/>
      <c r="AQ36" s="1"/>
      <c r="AR36" s="6"/>
      <c r="AS36" t="s">
        <v>57</v>
      </c>
    </row>
    <row r="37" spans="1:45">
      <c r="A37" s="4">
        <v>1984</v>
      </c>
      <c r="B37" s="2">
        <v>4.3731296705392309</v>
      </c>
      <c r="C37" s="2">
        <v>3.6925173604442305</v>
      </c>
      <c r="D37" s="2">
        <v>5.0928576306330706</v>
      </c>
      <c r="E37" s="7">
        <f t="shared" si="12"/>
        <v>13.158504661616533</v>
      </c>
      <c r="F37" s="1"/>
      <c r="G37" s="1"/>
      <c r="H37" s="1"/>
      <c r="I37" s="1"/>
      <c r="J37" s="3"/>
      <c r="K37" s="14"/>
      <c r="L37" s="1"/>
      <c r="M37" s="1"/>
      <c r="N37" s="1"/>
      <c r="O37" s="6"/>
      <c r="P37" s="2"/>
      <c r="Q37" s="2"/>
      <c r="R37" s="2"/>
      <c r="S37" s="2"/>
      <c r="T37" s="7">
        <v>3.9089535595289768</v>
      </c>
      <c r="U37" s="3">
        <v>10668.094999999999</v>
      </c>
      <c r="V37" s="3">
        <v>6709.6146759409194</v>
      </c>
      <c r="W37" s="99" t="str">
        <f t="shared" si="13"/>
        <v/>
      </c>
      <c r="X37" s="100" t="str">
        <f t="shared" si="14"/>
        <v/>
      </c>
      <c r="Y37" s="100" t="str">
        <f t="shared" si="15"/>
        <v/>
      </c>
      <c r="Z37" s="99" t="str">
        <f t="shared" si="16"/>
        <v/>
      </c>
      <c r="AA37" s="100" t="str">
        <f t="shared" si="17"/>
        <v/>
      </c>
      <c r="AB37" s="100" t="str">
        <f t="shared" si="18"/>
        <v/>
      </c>
      <c r="AC37" s="101" t="str">
        <f t="shared" si="19"/>
        <v/>
      </c>
      <c r="AD37" s="99">
        <f t="shared" si="20"/>
        <v>0.3323424494650738</v>
      </c>
      <c r="AE37" s="100">
        <f t="shared" si="21"/>
        <v>0.28061831153317401</v>
      </c>
      <c r="AF37" s="100">
        <f t="shared" si="22"/>
        <v>0.38703923900175213</v>
      </c>
      <c r="AH37" s="107">
        <v>48.042208332916701</v>
      </c>
      <c r="AI37" s="3"/>
      <c r="AJ37" s="3"/>
      <c r="AK37" s="3"/>
      <c r="AL37" s="3"/>
      <c r="AM37" s="3"/>
      <c r="AN37" s="14"/>
      <c r="AO37" s="1"/>
      <c r="AP37" s="1"/>
      <c r="AQ37" s="1"/>
      <c r="AR37" s="6"/>
      <c r="AS37" t="s">
        <v>57</v>
      </c>
    </row>
    <row r="38" spans="1:45">
      <c r="A38" s="4">
        <v>1985</v>
      </c>
      <c r="B38" s="2">
        <v>4.6386543200897528</v>
      </c>
      <c r="C38" s="2">
        <v>2.9853501620758345</v>
      </c>
      <c r="D38" s="2">
        <v>5.4927308756523114</v>
      </c>
      <c r="E38" s="7">
        <f t="shared" si="12"/>
        <v>13.116735357817898</v>
      </c>
      <c r="F38" s="1"/>
      <c r="G38" s="1"/>
      <c r="H38" s="1"/>
      <c r="I38" s="1"/>
      <c r="J38" s="3"/>
      <c r="K38" s="14"/>
      <c r="L38" s="1"/>
      <c r="M38" s="1"/>
      <c r="N38" s="1"/>
      <c r="O38" s="6"/>
      <c r="P38" s="2"/>
      <c r="Q38" s="2"/>
      <c r="R38" s="2"/>
      <c r="S38" s="2"/>
      <c r="T38" s="7">
        <v>4.1828484400223518</v>
      </c>
      <c r="U38" s="3">
        <v>10648.713</v>
      </c>
      <c r="V38" s="3">
        <v>6556.5615123566804</v>
      </c>
      <c r="W38" s="99" t="str">
        <f t="shared" si="13"/>
        <v/>
      </c>
      <c r="X38" s="100" t="str">
        <f t="shared" si="14"/>
        <v/>
      </c>
      <c r="Y38" s="100" t="str">
        <f t="shared" si="15"/>
        <v/>
      </c>
      <c r="Z38" s="99" t="str">
        <f t="shared" si="16"/>
        <v/>
      </c>
      <c r="AA38" s="100" t="str">
        <f t="shared" si="17"/>
        <v/>
      </c>
      <c r="AB38" s="100" t="str">
        <f t="shared" si="18"/>
        <v/>
      </c>
      <c r="AC38" s="101" t="str">
        <f t="shared" si="19"/>
        <v/>
      </c>
      <c r="AD38" s="99">
        <f t="shared" si="20"/>
        <v>0.35364396654728575</v>
      </c>
      <c r="AE38" s="100">
        <f t="shared" si="21"/>
        <v>0.22759856630762104</v>
      </c>
      <c r="AF38" s="100">
        <f t="shared" si="22"/>
        <v>0.41875746714509327</v>
      </c>
      <c r="AH38" s="107">
        <v>50.119399999999999</v>
      </c>
      <c r="AI38" s="3"/>
      <c r="AJ38" s="3"/>
      <c r="AK38" s="3"/>
      <c r="AL38" s="3"/>
      <c r="AM38" s="3"/>
      <c r="AN38" s="14"/>
      <c r="AO38" s="1"/>
      <c r="AP38" s="1"/>
      <c r="AQ38" s="1"/>
      <c r="AR38" s="6"/>
      <c r="AS38" t="s">
        <v>57</v>
      </c>
    </row>
    <row r="39" spans="1:45">
      <c r="A39" s="4">
        <v>1986</v>
      </c>
      <c r="B39" s="2">
        <v>5.0205511714554394</v>
      </c>
      <c r="C39" s="2">
        <v>2.8137154916863656</v>
      </c>
      <c r="D39" s="2">
        <v>5.3042871874299689</v>
      </c>
      <c r="E39" s="7">
        <f t="shared" si="12"/>
        <v>13.138553850571775</v>
      </c>
      <c r="F39" s="1"/>
      <c r="G39" s="1"/>
      <c r="H39" s="1"/>
      <c r="I39" s="1"/>
      <c r="J39" s="3"/>
      <c r="K39" s="14"/>
      <c r="L39" s="1"/>
      <c r="M39" s="1"/>
      <c r="N39" s="1"/>
      <c r="O39" s="6"/>
      <c r="P39" s="2"/>
      <c r="Q39" s="2"/>
      <c r="R39" s="2"/>
      <c r="S39" s="2"/>
      <c r="T39" s="7">
        <v>4.404190836640212</v>
      </c>
      <c r="U39" s="3">
        <v>10630.563</v>
      </c>
      <c r="V39" s="3">
        <v>6699.2656345465875</v>
      </c>
      <c r="W39" s="99" t="str">
        <f t="shared" si="13"/>
        <v/>
      </c>
      <c r="X39" s="100" t="str">
        <f t="shared" si="14"/>
        <v/>
      </c>
      <c r="Y39" s="100" t="str">
        <f t="shared" si="15"/>
        <v/>
      </c>
      <c r="Z39" s="99" t="str">
        <f t="shared" si="16"/>
        <v/>
      </c>
      <c r="AA39" s="100" t="str">
        <f t="shared" si="17"/>
        <v/>
      </c>
      <c r="AB39" s="100" t="str">
        <f t="shared" si="18"/>
        <v/>
      </c>
      <c r="AC39" s="101" t="str">
        <f t="shared" si="19"/>
        <v/>
      </c>
      <c r="AD39" s="99">
        <f t="shared" si="20"/>
        <v>0.38212357528503421</v>
      </c>
      <c r="AE39" s="100">
        <f t="shared" si="21"/>
        <v>0.21415716856569536</v>
      </c>
      <c r="AF39" s="100">
        <f t="shared" si="22"/>
        <v>0.40371925614927034</v>
      </c>
      <c r="AH39" s="107">
        <v>45.832149999999999</v>
      </c>
      <c r="AI39" s="3"/>
      <c r="AJ39" s="3"/>
      <c r="AK39" s="3"/>
      <c r="AL39" s="3"/>
      <c r="AM39" s="3"/>
      <c r="AN39" s="14"/>
      <c r="AO39" s="1"/>
      <c r="AP39" s="1"/>
      <c r="AQ39" s="1"/>
      <c r="AR39" s="6"/>
      <c r="AS39" t="s">
        <v>57</v>
      </c>
    </row>
    <row r="40" spans="1:45">
      <c r="A40" s="4">
        <v>1987</v>
      </c>
      <c r="B40" s="2">
        <v>5.0710604210984132</v>
      </c>
      <c r="C40" s="2">
        <v>2.6224175386286954</v>
      </c>
      <c r="D40" s="2">
        <v>4.7077134127378137</v>
      </c>
      <c r="E40" s="7">
        <f t="shared" si="12"/>
        <v>12.401191372464922</v>
      </c>
      <c r="F40" s="1"/>
      <c r="G40" s="1"/>
      <c r="H40" s="1"/>
      <c r="I40" s="1"/>
      <c r="J40" s="3"/>
      <c r="K40" s="14"/>
      <c r="L40" s="1"/>
      <c r="M40" s="1"/>
      <c r="N40" s="1"/>
      <c r="O40" s="6"/>
      <c r="P40" s="2"/>
      <c r="Q40" s="2"/>
      <c r="R40" s="2"/>
      <c r="S40" s="2"/>
      <c r="T40" s="7">
        <v>4.7865728981988926</v>
      </c>
      <c r="U40" s="3">
        <v>10612.74</v>
      </c>
      <c r="V40" s="3">
        <v>6814.3511384945614</v>
      </c>
      <c r="W40" s="99" t="str">
        <f t="shared" si="13"/>
        <v/>
      </c>
      <c r="X40" s="100" t="str">
        <f t="shared" si="14"/>
        <v/>
      </c>
      <c r="Y40" s="100" t="str">
        <f t="shared" si="15"/>
        <v/>
      </c>
      <c r="Z40" s="99" t="str">
        <f t="shared" si="16"/>
        <v/>
      </c>
      <c r="AA40" s="100" t="str">
        <f t="shared" si="17"/>
        <v/>
      </c>
      <c r="AB40" s="100" t="str">
        <f t="shared" si="18"/>
        <v/>
      </c>
      <c r="AC40" s="101" t="str">
        <f t="shared" si="19"/>
        <v/>
      </c>
      <c r="AD40" s="99">
        <f t="shared" si="20"/>
        <v>0.40891719745233351</v>
      </c>
      <c r="AE40" s="100">
        <f t="shared" si="21"/>
        <v>0.21146496815228574</v>
      </c>
      <c r="AF40" s="100">
        <f t="shared" si="22"/>
        <v>0.37961783439538077</v>
      </c>
      <c r="AH40" s="107">
        <v>46.970541666666698</v>
      </c>
      <c r="AI40" s="3"/>
      <c r="AJ40" s="3"/>
      <c r="AK40" s="3"/>
      <c r="AL40" s="3"/>
      <c r="AM40" s="3"/>
      <c r="AN40" s="14"/>
      <c r="AO40" s="1"/>
      <c r="AP40" s="1"/>
      <c r="AQ40" s="1"/>
      <c r="AR40" s="6"/>
      <c r="AS40" t="s">
        <v>57</v>
      </c>
    </row>
    <row r="41" spans="1:45">
      <c r="A41" s="4">
        <v>1988</v>
      </c>
      <c r="B41" s="2">
        <v>5.1374576606945972</v>
      </c>
      <c r="C41" s="2">
        <v>2.4896910201752975</v>
      </c>
      <c r="D41" s="2">
        <v>4.4972513983663838</v>
      </c>
      <c r="E41" s="7">
        <f t="shared" si="12"/>
        <v>12.124400079236278</v>
      </c>
      <c r="F41" s="1"/>
      <c r="G41" s="1"/>
      <c r="H41" s="1"/>
      <c r="I41" s="1"/>
      <c r="J41" s="3"/>
      <c r="K41" s="14"/>
      <c r="L41" s="1"/>
      <c r="M41" s="1"/>
      <c r="N41" s="1"/>
      <c r="O41" s="6"/>
      <c r="P41" s="2"/>
      <c r="Q41" s="2"/>
      <c r="R41" s="2"/>
      <c r="S41" s="2"/>
      <c r="T41" s="7">
        <v>5.5422741830296136</v>
      </c>
      <c r="U41" s="3">
        <v>10442.5</v>
      </c>
      <c r="V41" s="3">
        <v>7030.9704018492776</v>
      </c>
      <c r="W41" s="99" t="str">
        <f t="shared" si="13"/>
        <v/>
      </c>
      <c r="X41" s="100" t="str">
        <f t="shared" si="14"/>
        <v/>
      </c>
      <c r="Y41" s="100" t="str">
        <f t="shared" si="15"/>
        <v/>
      </c>
      <c r="Z41" s="99" t="str">
        <f t="shared" si="16"/>
        <v/>
      </c>
      <c r="AA41" s="100" t="str">
        <f t="shared" si="17"/>
        <v/>
      </c>
      <c r="AB41" s="100" t="str">
        <f t="shared" si="18"/>
        <v/>
      </c>
      <c r="AC41" s="101" t="str">
        <f t="shared" si="19"/>
        <v/>
      </c>
      <c r="AD41" s="99">
        <f t="shared" si="20"/>
        <v>0.42372881355942588</v>
      </c>
      <c r="AE41" s="100">
        <f t="shared" si="21"/>
        <v>0.20534550195510576</v>
      </c>
      <c r="AF41" s="100">
        <f t="shared" si="22"/>
        <v>0.37092568448546842</v>
      </c>
      <c r="AH41" s="107">
        <v>50.413208333333301</v>
      </c>
      <c r="AI41" s="3"/>
      <c r="AJ41" s="3"/>
      <c r="AK41" s="3"/>
      <c r="AL41" s="3"/>
      <c r="AM41" s="3"/>
      <c r="AN41" s="14"/>
      <c r="AO41" s="1"/>
      <c r="AP41" s="1"/>
      <c r="AQ41" s="1"/>
      <c r="AR41" s="6"/>
      <c r="AS41" t="s">
        <v>57</v>
      </c>
    </row>
    <row r="42" spans="1:45">
      <c r="A42" s="4">
        <v>1989</v>
      </c>
      <c r="B42" s="2">
        <v>5.1884240355288345</v>
      </c>
      <c r="C42" s="2">
        <v>2.7249127759031526</v>
      </c>
      <c r="D42" s="2">
        <v>4.9903925837960834</v>
      </c>
      <c r="E42" s="7">
        <f t="shared" si="12"/>
        <v>12.903729395228071</v>
      </c>
      <c r="F42" s="1"/>
      <c r="G42" s="1"/>
      <c r="H42" s="1"/>
      <c r="I42" s="1"/>
      <c r="J42" s="3"/>
      <c r="K42" s="14"/>
      <c r="L42" s="1"/>
      <c r="M42" s="1"/>
      <c r="N42" s="1"/>
      <c r="O42" s="6"/>
      <c r="P42" s="2"/>
      <c r="Q42" s="2"/>
      <c r="R42" s="2"/>
      <c r="S42" s="2"/>
      <c r="T42" s="7">
        <v>6.4816722285179509</v>
      </c>
      <c r="U42" s="3">
        <v>10397.959000000001</v>
      </c>
      <c r="V42" s="3">
        <v>6902.9099662465069</v>
      </c>
      <c r="W42" s="99" t="str">
        <f t="shared" si="13"/>
        <v/>
      </c>
      <c r="X42" s="100" t="str">
        <f t="shared" si="14"/>
        <v/>
      </c>
      <c r="Y42" s="100" t="str">
        <f t="shared" si="15"/>
        <v/>
      </c>
      <c r="Z42" s="99" t="str">
        <f t="shared" si="16"/>
        <v/>
      </c>
      <c r="AA42" s="100" t="str">
        <f t="shared" si="17"/>
        <v/>
      </c>
      <c r="AB42" s="100" t="str">
        <f t="shared" si="18"/>
        <v/>
      </c>
      <c r="AC42" s="101" t="str">
        <f t="shared" si="19"/>
        <v/>
      </c>
      <c r="AD42" s="99">
        <f t="shared" si="20"/>
        <v>0.40208717004307032</v>
      </c>
      <c r="AE42" s="100">
        <f t="shared" si="21"/>
        <v>0.21117249846473476</v>
      </c>
      <c r="AF42" s="100">
        <f t="shared" si="22"/>
        <v>0.38674033149219489</v>
      </c>
      <c r="AH42" s="107">
        <v>59.066341666666702</v>
      </c>
      <c r="AI42" s="3"/>
      <c r="AJ42" s="3"/>
      <c r="AK42" s="3"/>
      <c r="AL42" s="3"/>
      <c r="AM42" s="3"/>
      <c r="AN42" s="14"/>
      <c r="AO42" s="1"/>
      <c r="AP42" s="1"/>
      <c r="AQ42" s="1"/>
      <c r="AR42" s="6"/>
      <c r="AS42" t="s">
        <v>57</v>
      </c>
    </row>
    <row r="43" spans="1:45">
      <c r="A43" s="4">
        <v>1990</v>
      </c>
      <c r="B43" s="2">
        <v>5.2464023947423613</v>
      </c>
      <c r="C43" s="2">
        <v>3.3198024257981817</v>
      </c>
      <c r="D43" s="2">
        <v>4.2910635671759652</v>
      </c>
      <c r="E43" s="7">
        <f t="shared" si="12"/>
        <v>12.857268387716509</v>
      </c>
      <c r="F43" s="1"/>
      <c r="G43" s="1"/>
      <c r="H43" s="1"/>
      <c r="I43" s="1"/>
      <c r="J43" s="3"/>
      <c r="K43" s="14"/>
      <c r="L43" s="1"/>
      <c r="M43" s="1"/>
      <c r="N43" s="1"/>
      <c r="O43" s="6"/>
      <c r="P43" s="2"/>
      <c r="Q43" s="2"/>
      <c r="R43" s="2"/>
      <c r="S43" s="2"/>
      <c r="T43" s="7">
        <v>8.3594226073846638</v>
      </c>
      <c r="U43" s="3">
        <v>10371.878000000001</v>
      </c>
      <c r="V43" s="3">
        <v>6458.809781833188</v>
      </c>
      <c r="W43" s="99" t="str">
        <f t="shared" si="13"/>
        <v/>
      </c>
      <c r="X43" s="100" t="str">
        <f t="shared" si="14"/>
        <v/>
      </c>
      <c r="Y43" s="100" t="str">
        <f t="shared" si="15"/>
        <v/>
      </c>
      <c r="Z43" s="99" t="str">
        <f t="shared" si="16"/>
        <v/>
      </c>
      <c r="AA43" s="100" t="str">
        <f t="shared" si="17"/>
        <v/>
      </c>
      <c r="AB43" s="100" t="str">
        <f t="shared" si="18"/>
        <v/>
      </c>
      <c r="AC43" s="101" t="str">
        <f t="shared" si="19"/>
        <v/>
      </c>
      <c r="AD43" s="99">
        <f t="shared" si="20"/>
        <v>0.40804953560389501</v>
      </c>
      <c r="AE43" s="100">
        <f t="shared" si="21"/>
        <v>0.25820433436466428</v>
      </c>
      <c r="AF43" s="100">
        <f t="shared" si="22"/>
        <v>0.33374613003144066</v>
      </c>
      <c r="AH43" s="107">
        <v>63.205866666666701</v>
      </c>
      <c r="AI43" s="3"/>
      <c r="AJ43" s="3"/>
      <c r="AK43" s="3"/>
      <c r="AL43" s="3"/>
      <c r="AM43" s="3"/>
      <c r="AN43" s="14"/>
      <c r="AO43" s="1"/>
      <c r="AP43" s="1"/>
      <c r="AQ43" s="1"/>
      <c r="AR43" s="6"/>
      <c r="AS43" t="s">
        <v>57</v>
      </c>
    </row>
    <row r="44" spans="1:45">
      <c r="A44" s="4">
        <v>1991</v>
      </c>
      <c r="B44" s="2">
        <v>4.9978252135897332</v>
      </c>
      <c r="C44" s="2">
        <v>3.4409946757998617</v>
      </c>
      <c r="D44" s="2">
        <v>3.8801007249313741</v>
      </c>
      <c r="E44" s="7">
        <f t="shared" si="12"/>
        <v>12.31892061432097</v>
      </c>
      <c r="F44" s="1"/>
      <c r="G44" s="1"/>
      <c r="H44" s="1"/>
      <c r="I44" s="1"/>
      <c r="J44" s="3">
        <v>136892.10208614072</v>
      </c>
      <c r="K44" s="14">
        <f t="shared" ref="K44:K67" si="23">J44-I44</f>
        <v>136892.10208614072</v>
      </c>
      <c r="L44" s="1"/>
      <c r="M44" s="1"/>
      <c r="N44" s="1"/>
      <c r="O44" s="6"/>
      <c r="P44" s="2"/>
      <c r="Q44" s="2"/>
      <c r="R44" s="2"/>
      <c r="S44" s="2"/>
      <c r="T44" s="7">
        <v>11.221188081766613</v>
      </c>
      <c r="U44" s="3">
        <v>10364.736999999999</v>
      </c>
      <c r="V44" s="3">
        <v>5676.1318008311364</v>
      </c>
      <c r="W44" s="99" t="str">
        <f t="shared" si="13"/>
        <v/>
      </c>
      <c r="X44" s="100" t="str">
        <f t="shared" si="14"/>
        <v/>
      </c>
      <c r="Y44" s="100" t="str">
        <f t="shared" si="15"/>
        <v/>
      </c>
      <c r="Z44" s="99"/>
      <c r="AA44" s="100"/>
      <c r="AB44" s="100"/>
      <c r="AC44" s="101"/>
      <c r="AD44" s="99">
        <f t="shared" si="20"/>
        <v>0.40570317563209801</v>
      </c>
      <c r="AE44" s="100">
        <f t="shared" si="21"/>
        <v>0.27932598833372163</v>
      </c>
      <c r="AF44" s="100">
        <f t="shared" si="22"/>
        <v>0.31497083603418036</v>
      </c>
      <c r="AH44" s="107">
        <v>74.735383333333303</v>
      </c>
      <c r="AI44" s="3"/>
      <c r="AJ44" s="3"/>
      <c r="AK44" s="3"/>
      <c r="AL44" s="3"/>
      <c r="AM44" s="3">
        <f t="shared" ref="AI44:AM67" si="24">IFERROR(J44/$AH44," ")</f>
        <v>1831.690639433496</v>
      </c>
      <c r="AN44" s="14">
        <f t="shared" ref="AN44:AR67" si="25">IFERROR(K44/$AH44," ")</f>
        <v>1831.690639433496</v>
      </c>
      <c r="AO44" s="1"/>
      <c r="AP44" s="1"/>
      <c r="AQ44" s="1"/>
      <c r="AR44" s="6"/>
      <c r="AS44" t="s">
        <v>57</v>
      </c>
    </row>
    <row r="45" spans="1:45">
      <c r="A45" s="4">
        <v>1992</v>
      </c>
      <c r="B45" s="2">
        <v>4.6674240286249224</v>
      </c>
      <c r="C45" s="2">
        <v>3.5507769718520255</v>
      </c>
      <c r="D45" s="2">
        <v>3.687345316938007</v>
      </c>
      <c r="E45" s="7">
        <f t="shared" si="12"/>
        <v>11.905546317414956</v>
      </c>
      <c r="F45" s="1"/>
      <c r="G45" s="1"/>
      <c r="H45" s="1"/>
      <c r="I45" s="1"/>
      <c r="J45" s="3">
        <v>169793.25257201784</v>
      </c>
      <c r="K45" s="14">
        <f t="shared" si="23"/>
        <v>169793.25257201784</v>
      </c>
      <c r="L45" s="1"/>
      <c r="M45" s="1"/>
      <c r="N45" s="1"/>
      <c r="O45" s="6"/>
      <c r="P45" s="2"/>
      <c r="Q45" s="2"/>
      <c r="R45" s="2"/>
      <c r="S45" s="2"/>
      <c r="T45" s="7">
        <v>13.796428438007073</v>
      </c>
      <c r="U45" s="3">
        <v>10348.683999999999</v>
      </c>
      <c r="V45" s="3">
        <v>5510.0264373185146</v>
      </c>
      <c r="W45" s="99" t="str">
        <f t="shared" si="13"/>
        <v/>
      </c>
      <c r="X45" s="100" t="str">
        <f t="shared" si="14"/>
        <v/>
      </c>
      <c r="Y45" s="100" t="str">
        <f t="shared" si="15"/>
        <v/>
      </c>
      <c r="Z45" s="99"/>
      <c r="AA45" s="100"/>
      <c r="AB45" s="100"/>
      <c r="AC45" s="101"/>
      <c r="AD45" s="99">
        <f t="shared" si="20"/>
        <v>0.39203778677485818</v>
      </c>
      <c r="AE45" s="100">
        <f t="shared" si="21"/>
        <v>0.29824561403436745</v>
      </c>
      <c r="AF45" s="100">
        <f t="shared" si="22"/>
        <v>0.30971659919077432</v>
      </c>
      <c r="AH45" s="107">
        <v>78.988391666666701</v>
      </c>
      <c r="AI45" s="3"/>
      <c r="AJ45" s="3"/>
      <c r="AK45" s="3"/>
      <c r="AL45" s="3"/>
      <c r="AM45" s="3">
        <f t="shared" si="24"/>
        <v>2149.5975419850333</v>
      </c>
      <c r="AN45" s="14">
        <f t="shared" si="25"/>
        <v>2149.5975419850333</v>
      </c>
      <c r="AO45" s="1"/>
      <c r="AP45" s="1"/>
      <c r="AQ45" s="1"/>
      <c r="AR45" s="6"/>
      <c r="AS45" t="s">
        <v>57</v>
      </c>
    </row>
    <row r="46" spans="1:45">
      <c r="A46" s="4">
        <v>1993</v>
      </c>
      <c r="B46" s="2">
        <v>4.1132189293130077</v>
      </c>
      <c r="C46" s="2">
        <v>3.7488589847760037</v>
      </c>
      <c r="D46" s="2">
        <v>3.5950181193244135</v>
      </c>
      <c r="E46" s="7">
        <f t="shared" si="12"/>
        <v>11.457096033413425</v>
      </c>
      <c r="F46" s="1"/>
      <c r="G46" s="1"/>
      <c r="H46" s="1"/>
      <c r="I46" s="1"/>
      <c r="J46" s="3">
        <v>212312.59802002364</v>
      </c>
      <c r="K46" s="14">
        <f t="shared" si="23"/>
        <v>212312.59802002364</v>
      </c>
      <c r="L46" s="1"/>
      <c r="M46" s="1"/>
      <c r="N46" s="1"/>
      <c r="O46" s="6"/>
      <c r="P46" s="2"/>
      <c r="Q46" s="2"/>
      <c r="R46" s="2"/>
      <c r="S46" s="2"/>
      <c r="T46" s="7">
        <v>16.893871961044489</v>
      </c>
      <c r="U46" s="3">
        <v>10329.012000000001</v>
      </c>
      <c r="V46" s="3">
        <v>5506.400271828833</v>
      </c>
      <c r="W46" s="99" t="str">
        <f t="shared" si="13"/>
        <v/>
      </c>
      <c r="X46" s="100" t="str">
        <f t="shared" si="14"/>
        <v/>
      </c>
      <c r="Y46" s="100" t="str">
        <f t="shared" si="15"/>
        <v/>
      </c>
      <c r="Z46" s="99"/>
      <c r="AA46" s="100"/>
      <c r="AB46" s="100"/>
      <c r="AC46" s="101"/>
      <c r="AD46" s="99">
        <f t="shared" si="20"/>
        <v>0.35901060070695351</v>
      </c>
      <c r="AE46" s="100">
        <f t="shared" si="21"/>
        <v>0.32720848056460794</v>
      </c>
      <c r="AF46" s="100">
        <f t="shared" si="22"/>
        <v>0.31378091872843855</v>
      </c>
      <c r="AH46" s="107">
        <v>91.933183333333304</v>
      </c>
      <c r="AI46" s="3"/>
      <c r="AJ46" s="3"/>
      <c r="AK46" s="3"/>
      <c r="AL46" s="3"/>
      <c r="AM46" s="3">
        <f t="shared" si="24"/>
        <v>2309.4228908642931</v>
      </c>
      <c r="AN46" s="14">
        <f t="shared" si="25"/>
        <v>2309.4228908642931</v>
      </c>
      <c r="AO46" s="1"/>
      <c r="AP46" s="1"/>
      <c r="AQ46" s="1"/>
      <c r="AR46" s="6"/>
      <c r="AS46" t="s">
        <v>57</v>
      </c>
    </row>
    <row r="47" spans="1:45">
      <c r="A47" s="4">
        <v>1994</v>
      </c>
      <c r="B47" s="2">
        <v>4.1987823002729714</v>
      </c>
      <c r="C47" s="2">
        <v>3.4813204703129719</v>
      </c>
      <c r="D47" s="2">
        <v>3.4976264210075847</v>
      </c>
      <c r="E47" s="7">
        <f t="shared" si="12"/>
        <v>11.177729191593528</v>
      </c>
      <c r="F47" s="1"/>
      <c r="G47" s="1"/>
      <c r="H47" s="1"/>
      <c r="I47" s="1"/>
      <c r="J47" s="3">
        <v>254380.21323969617</v>
      </c>
      <c r="K47" s="14">
        <f t="shared" si="23"/>
        <v>254380.21323969617</v>
      </c>
      <c r="L47" s="1"/>
      <c r="M47" s="1"/>
      <c r="N47" s="1"/>
      <c r="O47" s="6"/>
      <c r="P47" s="2"/>
      <c r="Q47" s="2"/>
      <c r="R47" s="2"/>
      <c r="S47" s="2"/>
      <c r="T47" s="7">
        <v>20.081135738325735</v>
      </c>
      <c r="U47" s="3">
        <v>10312.714</v>
      </c>
      <c r="V47" s="3">
        <v>5687.1146160607204</v>
      </c>
      <c r="W47" s="99" t="str">
        <f t="shared" si="13"/>
        <v/>
      </c>
      <c r="X47" s="100" t="str">
        <f t="shared" si="14"/>
        <v/>
      </c>
      <c r="Y47" s="100" t="str">
        <f t="shared" si="15"/>
        <v/>
      </c>
      <c r="Z47" s="99"/>
      <c r="AA47" s="100"/>
      <c r="AB47" s="100"/>
      <c r="AC47" s="101"/>
      <c r="AD47" s="99">
        <f t="shared" si="20"/>
        <v>0.37563822027740335</v>
      </c>
      <c r="AE47" s="100">
        <f t="shared" si="21"/>
        <v>0.31145149525819432</v>
      </c>
      <c r="AF47" s="100">
        <f t="shared" si="22"/>
        <v>0.31291028446440233</v>
      </c>
      <c r="AH47" s="107">
        <v>105.160458333333</v>
      </c>
      <c r="AI47" s="3"/>
      <c r="AJ47" s="3"/>
      <c r="AK47" s="3"/>
      <c r="AL47" s="3"/>
      <c r="AM47" s="3">
        <f t="shared" si="24"/>
        <v>2418.9720858135952</v>
      </c>
      <c r="AN47" s="14">
        <f t="shared" si="25"/>
        <v>2418.9720858135952</v>
      </c>
      <c r="AO47" s="1"/>
      <c r="AP47" s="1"/>
      <c r="AQ47" s="1"/>
      <c r="AR47" s="6"/>
      <c r="AS47" t="s">
        <v>57</v>
      </c>
    </row>
    <row r="48" spans="1:45">
      <c r="A48" s="4">
        <v>1995</v>
      </c>
      <c r="B48" s="2">
        <v>3.7358878840116514</v>
      </c>
      <c r="C48" s="2">
        <v>3.1542035862723057</v>
      </c>
      <c r="D48" s="2">
        <v>3.3999856839175138</v>
      </c>
      <c r="E48" s="7">
        <f t="shared" si="12"/>
        <v>10.290077154201471</v>
      </c>
      <c r="F48" s="1"/>
      <c r="G48" s="1"/>
      <c r="H48" s="1"/>
      <c r="I48" s="1"/>
      <c r="J48" s="3">
        <v>304270.72048473009</v>
      </c>
      <c r="K48" s="14">
        <f t="shared" si="23"/>
        <v>304270.72048473009</v>
      </c>
      <c r="L48" s="1"/>
      <c r="M48" s="1"/>
      <c r="N48" s="1"/>
      <c r="O48" s="6"/>
      <c r="P48" s="2"/>
      <c r="Q48" s="2"/>
      <c r="R48" s="2"/>
      <c r="S48" s="2"/>
      <c r="T48" s="7">
        <v>25.764673553424831</v>
      </c>
      <c r="U48" s="3">
        <v>10295.874</v>
      </c>
      <c r="V48" s="3">
        <v>5780.6622240854567</v>
      </c>
      <c r="W48" s="99" t="str">
        <f t="shared" si="13"/>
        <v/>
      </c>
      <c r="X48" s="100" t="str">
        <f t="shared" si="14"/>
        <v/>
      </c>
      <c r="Y48" s="100" t="str">
        <f t="shared" si="15"/>
        <v/>
      </c>
      <c r="Z48" s="99"/>
      <c r="AA48" s="100"/>
      <c r="AB48" s="100"/>
      <c r="AC48" s="101"/>
      <c r="AD48" s="99">
        <f t="shared" si="20"/>
        <v>0.36305732484097814</v>
      </c>
      <c r="AE48" s="100">
        <f t="shared" si="21"/>
        <v>0.30652866241964322</v>
      </c>
      <c r="AF48" s="100">
        <f t="shared" si="22"/>
        <v>0.33041401273937859</v>
      </c>
      <c r="AH48" s="107">
        <v>125.681425</v>
      </c>
      <c r="AI48" s="3"/>
      <c r="AJ48" s="3"/>
      <c r="AK48" s="3"/>
      <c r="AL48" s="3"/>
      <c r="AM48" s="3">
        <f t="shared" si="24"/>
        <v>2420.9680983862977</v>
      </c>
      <c r="AN48" s="14">
        <f t="shared" si="25"/>
        <v>2420.9680983862977</v>
      </c>
      <c r="AO48" s="1"/>
      <c r="AP48" s="1"/>
      <c r="AQ48" s="1"/>
      <c r="AR48" s="6"/>
      <c r="AS48" t="s">
        <v>57</v>
      </c>
    </row>
    <row r="49" spans="1:45">
      <c r="A49" s="4">
        <v>1996</v>
      </c>
      <c r="B49" s="2">
        <v>3.5297443500980092</v>
      </c>
      <c r="C49" s="2">
        <v>3.5955670885505886</v>
      </c>
      <c r="D49" s="2">
        <v>3.2006306577843797</v>
      </c>
      <c r="E49" s="7">
        <f t="shared" si="12"/>
        <v>10.325942096432978</v>
      </c>
      <c r="F49" s="1"/>
      <c r="G49" s="1"/>
      <c r="H49" s="1"/>
      <c r="I49" s="1"/>
      <c r="J49" s="3">
        <v>366140.03808405454</v>
      </c>
      <c r="K49" s="14">
        <f t="shared" si="23"/>
        <v>366140.03808405454</v>
      </c>
      <c r="L49" s="1"/>
      <c r="M49" s="1"/>
      <c r="N49" s="1"/>
      <c r="O49" s="6"/>
      <c r="P49" s="2"/>
      <c r="Q49" s="2"/>
      <c r="R49" s="2"/>
      <c r="S49" s="2"/>
      <c r="T49" s="7">
        <v>31.800858300596936</v>
      </c>
      <c r="U49" s="3">
        <v>10273.591</v>
      </c>
      <c r="V49" s="3">
        <v>5802.1024826255207</v>
      </c>
      <c r="W49" s="99" t="str">
        <f t="shared" si="13"/>
        <v/>
      </c>
      <c r="X49" s="100" t="str">
        <f t="shared" si="14"/>
        <v/>
      </c>
      <c r="Y49" s="100" t="str">
        <f t="shared" si="15"/>
        <v/>
      </c>
      <c r="Z49" s="99"/>
      <c r="AA49" s="100"/>
      <c r="AB49" s="100"/>
      <c r="AC49" s="101"/>
      <c r="AD49" s="99">
        <f t="shared" si="20"/>
        <v>0.34183266932296025</v>
      </c>
      <c r="AE49" s="100">
        <f t="shared" si="21"/>
        <v>0.34820717131395218</v>
      </c>
      <c r="AF49" s="100">
        <f t="shared" si="22"/>
        <v>0.30996015936308746</v>
      </c>
      <c r="AH49" s="107">
        <v>152.64666666666699</v>
      </c>
      <c r="AI49" s="3"/>
      <c r="AJ49" s="3"/>
      <c r="AK49" s="3"/>
      <c r="AL49" s="3"/>
      <c r="AM49" s="3">
        <f t="shared" si="24"/>
        <v>2398.6114212607795</v>
      </c>
      <c r="AN49" s="14">
        <f t="shared" si="25"/>
        <v>2398.6114212607795</v>
      </c>
      <c r="AO49" s="1"/>
      <c r="AP49" s="1"/>
      <c r="AQ49" s="1"/>
      <c r="AR49" s="6"/>
      <c r="AS49" t="s">
        <v>57</v>
      </c>
    </row>
    <row r="50" spans="1:45">
      <c r="A50" s="4">
        <v>1997</v>
      </c>
      <c r="B50" s="2">
        <v>3.4339517498707561</v>
      </c>
      <c r="C50" s="2">
        <v>3.7889034932354537</v>
      </c>
      <c r="D50" s="2">
        <v>3.1037640816170566</v>
      </c>
      <c r="E50" s="7">
        <f t="shared" si="12"/>
        <v>10.326619324723266</v>
      </c>
      <c r="F50" s="1"/>
      <c r="G50" s="1"/>
      <c r="H50" s="1"/>
      <c r="I50" s="1"/>
      <c r="J50" s="3">
        <v>441915.24111431843</v>
      </c>
      <c r="K50" s="14">
        <f t="shared" si="23"/>
        <v>441915.24111431843</v>
      </c>
      <c r="L50" s="1"/>
      <c r="M50" s="1"/>
      <c r="N50" s="1"/>
      <c r="O50" s="6"/>
      <c r="P50" s="2"/>
      <c r="Q50" s="2"/>
      <c r="R50" s="2"/>
      <c r="S50" s="2"/>
      <c r="T50" s="7">
        <v>37.624908759529767</v>
      </c>
      <c r="U50" s="3">
        <v>10244.683999999999</v>
      </c>
      <c r="V50" s="3">
        <v>6000.9462781842813</v>
      </c>
      <c r="W50" s="99" t="str">
        <f t="shared" si="13"/>
        <v/>
      </c>
      <c r="X50" s="100" t="str">
        <f t="shared" si="14"/>
        <v/>
      </c>
      <c r="Y50" s="100" t="str">
        <f t="shared" si="15"/>
        <v/>
      </c>
      <c r="Z50" s="99"/>
      <c r="AA50" s="100"/>
      <c r="AB50" s="100"/>
      <c r="AC50" s="101"/>
      <c r="AD50" s="99">
        <f t="shared" si="20"/>
        <v>0.33253397282200869</v>
      </c>
      <c r="AE50" s="100">
        <f t="shared" si="21"/>
        <v>0.3669064748193368</v>
      </c>
      <c r="AF50" s="100">
        <f t="shared" si="22"/>
        <v>0.30055955235865456</v>
      </c>
      <c r="AH50" s="107">
        <v>186.789166666667</v>
      </c>
      <c r="AI50" s="3"/>
      <c r="AJ50" s="3"/>
      <c r="AK50" s="3"/>
      <c r="AL50" s="3"/>
      <c r="AM50" s="3">
        <f t="shared" si="24"/>
        <v>2365.85048801537</v>
      </c>
      <c r="AN50" s="14">
        <f t="shared" si="25"/>
        <v>2365.85048801537</v>
      </c>
      <c r="AO50" s="1"/>
      <c r="AP50" s="1"/>
      <c r="AQ50" s="1"/>
      <c r="AR50" s="6"/>
      <c r="AS50" t="s">
        <v>57</v>
      </c>
    </row>
    <row r="51" spans="1:45">
      <c r="A51" s="4">
        <v>1998</v>
      </c>
      <c r="B51" s="2">
        <v>3.4176716467255277</v>
      </c>
      <c r="C51" s="2">
        <v>3.9803875594916391</v>
      </c>
      <c r="D51" s="2">
        <v>3.1032127542938364</v>
      </c>
      <c r="E51" s="7">
        <f t="shared" si="12"/>
        <v>10.501271960511003</v>
      </c>
      <c r="F51" s="1"/>
      <c r="G51" s="1"/>
      <c r="H51" s="1"/>
      <c r="I51" s="1"/>
      <c r="J51" s="3">
        <v>528410.33120046393</v>
      </c>
      <c r="K51" s="14">
        <f t="shared" si="23"/>
        <v>528410.33120046393</v>
      </c>
      <c r="L51" s="1"/>
      <c r="M51" s="1"/>
      <c r="N51" s="1"/>
      <c r="O51" s="6"/>
      <c r="P51" s="2"/>
      <c r="Q51" s="2"/>
      <c r="R51" s="2"/>
      <c r="S51" s="2"/>
      <c r="T51" s="7">
        <v>42.958264753747585</v>
      </c>
      <c r="U51" s="3">
        <v>10211.127</v>
      </c>
      <c r="V51" s="3">
        <v>6263.2396768754179</v>
      </c>
      <c r="W51" s="99" t="str">
        <f t="shared" si="13"/>
        <v/>
      </c>
      <c r="X51" s="100" t="str">
        <f t="shared" si="14"/>
        <v/>
      </c>
      <c r="Y51" s="100" t="str">
        <f t="shared" si="15"/>
        <v/>
      </c>
      <c r="Z51" s="99"/>
      <c r="AA51" s="100"/>
      <c r="AB51" s="100"/>
      <c r="AC51" s="101"/>
      <c r="AD51" s="99">
        <f t="shared" si="20"/>
        <v>0.32545311268742916</v>
      </c>
      <c r="AE51" s="100">
        <f t="shared" si="21"/>
        <v>0.37903861308034814</v>
      </c>
      <c r="AF51" s="100">
        <f t="shared" si="22"/>
        <v>0.2955082742322227</v>
      </c>
      <c r="AH51" s="107">
        <v>214.40166666666701</v>
      </c>
      <c r="AI51" s="3"/>
      <c r="AJ51" s="3"/>
      <c r="AK51" s="3"/>
      <c r="AL51" s="3"/>
      <c r="AM51" s="3">
        <f t="shared" si="24"/>
        <v>2464.5812666278857</v>
      </c>
      <c r="AN51" s="14">
        <f t="shared" si="25"/>
        <v>2464.5812666278857</v>
      </c>
      <c r="AO51" s="1"/>
      <c r="AP51" s="1"/>
      <c r="AQ51" s="1"/>
      <c r="AR51" s="6"/>
      <c r="AS51" t="s">
        <v>57</v>
      </c>
    </row>
    <row r="52" spans="1:45">
      <c r="A52" s="4">
        <v>1999</v>
      </c>
      <c r="B52" s="2">
        <v>3.4011696353560161</v>
      </c>
      <c r="C52" s="2">
        <v>3.6251490991368787</v>
      </c>
      <c r="D52" s="2">
        <v>3.0029839219514862</v>
      </c>
      <c r="E52" s="7">
        <f t="shared" si="12"/>
        <v>10.029302656444381</v>
      </c>
      <c r="F52" s="1"/>
      <c r="G52" s="1"/>
      <c r="H52" s="1"/>
      <c r="I52" s="1"/>
      <c r="J52" s="3">
        <v>618764.31101245468</v>
      </c>
      <c r="K52" s="14">
        <f t="shared" si="23"/>
        <v>618764.31101245468</v>
      </c>
      <c r="L52" s="1"/>
      <c r="M52" s="1"/>
      <c r="N52" s="1"/>
      <c r="O52" s="6"/>
      <c r="P52" s="2"/>
      <c r="Q52" s="2"/>
      <c r="R52" s="2"/>
      <c r="S52" s="2"/>
      <c r="T52" s="7">
        <v>47.267376406769579</v>
      </c>
      <c r="U52" s="3">
        <v>10172.673000000001</v>
      </c>
      <c r="V52" s="3">
        <v>6481.8135968642118</v>
      </c>
      <c r="W52" s="99" t="str">
        <f t="shared" si="13"/>
        <v/>
      </c>
      <c r="X52" s="100" t="str">
        <f t="shared" si="14"/>
        <v/>
      </c>
      <c r="Y52" s="100" t="str">
        <f t="shared" si="15"/>
        <v/>
      </c>
      <c r="Z52" s="99"/>
      <c r="AA52" s="100"/>
      <c r="AB52" s="100"/>
      <c r="AC52" s="101"/>
      <c r="AD52" s="99">
        <f t="shared" si="20"/>
        <v>0.33912324234931496</v>
      </c>
      <c r="AE52" s="100">
        <f t="shared" si="21"/>
        <v>0.36145574855172208</v>
      </c>
      <c r="AF52" s="100">
        <f t="shared" si="22"/>
        <v>0.29942100909896296</v>
      </c>
      <c r="AH52" s="107">
        <v>237.145833333333</v>
      </c>
      <c r="AI52" s="3"/>
      <c r="AJ52" s="3"/>
      <c r="AK52" s="3"/>
      <c r="AL52" s="3"/>
      <c r="AM52" s="3">
        <f t="shared" si="24"/>
        <v>2609.214348466825</v>
      </c>
      <c r="AN52" s="14">
        <f t="shared" si="25"/>
        <v>2609.214348466825</v>
      </c>
      <c r="AO52" s="1"/>
      <c r="AP52" s="1"/>
      <c r="AQ52" s="1"/>
      <c r="AR52" s="6"/>
      <c r="AS52" t="s">
        <v>57</v>
      </c>
    </row>
    <row r="53" spans="1:45">
      <c r="A53" s="4">
        <v>2000</v>
      </c>
      <c r="B53" s="2">
        <v>3.5768273981286614</v>
      </c>
      <c r="C53" s="2">
        <v>3.3938269265863164</v>
      </c>
      <c r="D53" s="2">
        <v>3.1941900485646033</v>
      </c>
      <c r="E53" s="7">
        <f t="shared" si="12"/>
        <v>10.164844373279582</v>
      </c>
      <c r="F53" s="1">
        <f t="shared" ref="F53:F67" si="26">L53*B53</f>
        <v>19578.237852973904</v>
      </c>
      <c r="G53" s="1">
        <f t="shared" ref="G53:G67" si="27">M53*C53</f>
        <v>21427.766685465002</v>
      </c>
      <c r="H53" s="1">
        <f t="shared" ref="H53:H67" si="28">N53*D53</f>
        <v>26521.832235124908</v>
      </c>
      <c r="I53" s="1">
        <f t="shared" ref="I53:I67" si="29">SUM(F53:H53)</f>
        <v>67527.836773563817</v>
      </c>
      <c r="J53" s="3">
        <v>712377.54192400875</v>
      </c>
      <c r="K53" s="14">
        <f t="shared" si="23"/>
        <v>644849.70515044499</v>
      </c>
      <c r="L53" s="1">
        <f t="shared" ref="L53:L65" si="30">L$67*(P53/100)</f>
        <v>5473.6322650673392</v>
      </c>
      <c r="M53" s="1">
        <f t="shared" ref="M53:M65" si="31">M$67*(Q53/100)</f>
        <v>6313.7476214846756</v>
      </c>
      <c r="N53" s="1">
        <f t="shared" ref="N53:N65" si="32">N$67*(R53/100)</f>
        <v>8303.1478502799855</v>
      </c>
      <c r="O53" s="6">
        <f>I53/E53</f>
        <v>6643.2730589633866</v>
      </c>
      <c r="P53" s="2">
        <v>51.195784353465747</v>
      </c>
      <c r="Q53" s="2">
        <v>56.258948660257722</v>
      </c>
      <c r="R53" s="2">
        <v>47.931312665667868</v>
      </c>
      <c r="S53" s="43">
        <v>53.302421432251421</v>
      </c>
      <c r="T53" s="7">
        <v>51.890402959411361</v>
      </c>
      <c r="U53" s="3">
        <v>10137.449000000001</v>
      </c>
      <c r="V53" s="3">
        <v>6771.7835944667759</v>
      </c>
      <c r="W53" s="99">
        <f t="shared" si="13"/>
        <v>0.28992840269153275</v>
      </c>
      <c r="X53" s="100">
        <f t="shared" si="14"/>
        <v>0.31731753465340778</v>
      </c>
      <c r="Y53" s="100">
        <f t="shared" si="15"/>
        <v>0.39275406265505941</v>
      </c>
      <c r="Z53" s="99">
        <f t="shared" si="16"/>
        <v>2.7482952087591734E-2</v>
      </c>
      <c r="AA53" s="100">
        <f t="shared" si="17"/>
        <v>3.0079228252468913E-2</v>
      </c>
      <c r="AB53" s="100">
        <f t="shared" si="18"/>
        <v>3.7230022950322128E-2</v>
      </c>
      <c r="AC53" s="101">
        <f t="shared" si="19"/>
        <v>9.4792203290382779E-2</v>
      </c>
      <c r="AD53" s="99">
        <f t="shared" si="20"/>
        <v>0.35188216039304054</v>
      </c>
      <c r="AE53" s="100">
        <f t="shared" si="21"/>
        <v>0.33387888706960434</v>
      </c>
      <c r="AF53" s="100">
        <f t="shared" si="22"/>
        <v>0.31423895253735507</v>
      </c>
      <c r="AH53" s="107">
        <v>282.17916666666702</v>
      </c>
      <c r="AI53" s="3">
        <f t="shared" si="24"/>
        <v>69.38229382504808</v>
      </c>
      <c r="AJ53" s="3">
        <f t="shared" si="24"/>
        <v>75.936742384590076</v>
      </c>
      <c r="AK53" s="3">
        <f t="shared" si="24"/>
        <v>93.989335032853987</v>
      </c>
      <c r="AL53" s="3">
        <f t="shared" si="24"/>
        <v>239.30837124249214</v>
      </c>
      <c r="AM53" s="3">
        <f t="shared" si="24"/>
        <v>2524.5575367565211</v>
      </c>
      <c r="AN53" s="14">
        <f t="shared" si="25"/>
        <v>2285.2491655140293</v>
      </c>
      <c r="AO53" s="1">
        <f t="shared" si="25"/>
        <v>19.397719292059712</v>
      </c>
      <c r="AP53" s="1">
        <f t="shared" si="25"/>
        <v>22.374960193085368</v>
      </c>
      <c r="AQ53" s="1">
        <f t="shared" si="25"/>
        <v>29.42509168328624</v>
      </c>
      <c r="AR53" s="6">
        <f t="shared" si="25"/>
        <v>23.542748167553281</v>
      </c>
      <c r="AS53" t="s">
        <v>57</v>
      </c>
    </row>
    <row r="54" spans="1:45">
      <c r="A54" s="4">
        <v>2001</v>
      </c>
      <c r="B54" s="2">
        <v>3.5494796085244404</v>
      </c>
      <c r="C54" s="2">
        <v>4.0589343287945958</v>
      </c>
      <c r="D54" s="2">
        <v>3.3991487074609226</v>
      </c>
      <c r="E54" s="7">
        <f t="shared" si="12"/>
        <v>11.007562644779959</v>
      </c>
      <c r="F54" s="1">
        <f t="shared" si="26"/>
        <v>20878.380211407384</v>
      </c>
      <c r="G54" s="1">
        <f t="shared" si="27"/>
        <v>28212.622914948348</v>
      </c>
      <c r="H54" s="1">
        <f t="shared" si="28"/>
        <v>30476.638991479784</v>
      </c>
      <c r="I54" s="1">
        <f t="shared" si="29"/>
        <v>79567.642117835523</v>
      </c>
      <c r="J54" s="3">
        <v>818386.96342744876</v>
      </c>
      <c r="K54" s="14">
        <f t="shared" si="23"/>
        <v>738819.3213096133</v>
      </c>
      <c r="L54" s="1">
        <f t="shared" si="30"/>
        <v>5882.0961138263219</v>
      </c>
      <c r="M54" s="1">
        <f t="shared" si="31"/>
        <v>6950.7463362499893</v>
      </c>
      <c r="N54" s="1">
        <f t="shared" si="32"/>
        <v>8965.96224948483</v>
      </c>
      <c r="O54" s="6">
        <f t="shared" ref="O54:O67" si="33">I54/E54</f>
        <v>7228.452354578998</v>
      </c>
      <c r="P54" s="2">
        <v>55.016214025131731</v>
      </c>
      <c r="Q54" s="2">
        <v>61.934956023726727</v>
      </c>
      <c r="R54" s="2">
        <v>51.757519880142908</v>
      </c>
      <c r="S54" s="43">
        <v>53.302421432251421</v>
      </c>
      <c r="T54" s="7">
        <v>56.641629548514288</v>
      </c>
      <c r="U54" s="3">
        <v>10109.467000000001</v>
      </c>
      <c r="V54" s="3">
        <v>7035.2983683006687</v>
      </c>
      <c r="W54" s="99">
        <f t="shared" si="13"/>
        <v>0.26239787501164852</v>
      </c>
      <c r="X54" s="100">
        <f t="shared" si="14"/>
        <v>0.35457407262574059</v>
      </c>
      <c r="Y54" s="100">
        <f t="shared" si="15"/>
        <v>0.38302805236261084</v>
      </c>
      <c r="Z54" s="99">
        <f t="shared" si="16"/>
        <v>2.5511623650464325E-2</v>
      </c>
      <c r="AA54" s="100">
        <f t="shared" si="17"/>
        <v>3.4473451039337626E-2</v>
      </c>
      <c r="AB54" s="100">
        <f t="shared" si="18"/>
        <v>3.7239888162247811E-2</v>
      </c>
      <c r="AC54" s="101">
        <f t="shared" si="19"/>
        <v>9.7224962852049776E-2</v>
      </c>
      <c r="AD54" s="99">
        <f t="shared" si="20"/>
        <v>0.32245827010647865</v>
      </c>
      <c r="AE54" s="100">
        <f t="shared" si="21"/>
        <v>0.36874051593242002</v>
      </c>
      <c r="AF54" s="100">
        <f t="shared" si="22"/>
        <v>0.30880121396110133</v>
      </c>
      <c r="AH54" s="107">
        <v>286.49</v>
      </c>
      <c r="AI54" s="3">
        <f t="shared" si="24"/>
        <v>72.876471120832775</v>
      </c>
      <c r="AJ54" s="3">
        <f t="shared" si="24"/>
        <v>98.476815647835338</v>
      </c>
      <c r="AK54" s="3">
        <f t="shared" si="24"/>
        <v>106.37941635477603</v>
      </c>
      <c r="AL54" s="3">
        <f t="shared" si="24"/>
        <v>277.7327031234442</v>
      </c>
      <c r="AM54" s="3">
        <f t="shared" si="24"/>
        <v>2856.5987065079016</v>
      </c>
      <c r="AN54" s="14">
        <f t="shared" si="25"/>
        <v>2578.8660033844576</v>
      </c>
      <c r="AO54" s="1">
        <f t="shared" si="25"/>
        <v>20.531593123063011</v>
      </c>
      <c r="AP54" s="1">
        <f t="shared" si="25"/>
        <v>24.261741548570594</v>
      </c>
      <c r="AQ54" s="1">
        <f t="shared" si="25"/>
        <v>31.295899506038012</v>
      </c>
      <c r="AR54" s="6">
        <f t="shared" si="25"/>
        <v>25.231080856501091</v>
      </c>
      <c r="AS54" t="s">
        <v>57</v>
      </c>
    </row>
    <row r="55" spans="1:45">
      <c r="A55" s="4">
        <v>2002</v>
      </c>
      <c r="B55" s="2">
        <v>3.6359790053189895</v>
      </c>
      <c r="C55" s="2">
        <v>4.0967597548286907</v>
      </c>
      <c r="D55" s="2">
        <v>3.4013997146566495</v>
      </c>
      <c r="E55" s="7">
        <f t="shared" si="12"/>
        <v>11.134138474804329</v>
      </c>
      <c r="F55" s="1">
        <f t="shared" si="26"/>
        <v>23912.354083854381</v>
      </c>
      <c r="G55" s="1">
        <f t="shared" si="27"/>
        <v>31071.06244301613</v>
      </c>
      <c r="H55" s="1">
        <f t="shared" si="28"/>
        <v>32337.088328454513</v>
      </c>
      <c r="I55" s="1">
        <f t="shared" si="29"/>
        <v>87320.504855325024</v>
      </c>
      <c r="J55" s="3">
        <v>939460.57213536859</v>
      </c>
      <c r="K55" s="14">
        <f t="shared" si="23"/>
        <v>852140.06728004362</v>
      </c>
      <c r="L55" s="1">
        <f t="shared" si="30"/>
        <v>6576.5930025650732</v>
      </c>
      <c r="M55" s="1">
        <f t="shared" si="31"/>
        <v>7584.3018147192743</v>
      </c>
      <c r="N55" s="1">
        <f t="shared" si="32"/>
        <v>9506.9944849803524</v>
      </c>
      <c r="O55" s="6">
        <f t="shared" si="33"/>
        <v>7842.5919574221562</v>
      </c>
      <c r="P55" s="2">
        <v>61.51195784353466</v>
      </c>
      <c r="Q55" s="2">
        <v>67.580282266312125</v>
      </c>
      <c r="R55" s="2">
        <v>54.880719142560793</v>
      </c>
      <c r="S55" s="43">
        <v>57.52704791344668</v>
      </c>
      <c r="T55" s="7">
        <v>59.621851914139384</v>
      </c>
      <c r="U55" s="3">
        <v>10083.313</v>
      </c>
      <c r="V55" s="3">
        <v>7364.7859441221899</v>
      </c>
      <c r="W55" s="99">
        <f t="shared" si="13"/>
        <v>0.27384580658887642</v>
      </c>
      <c r="X55" s="100">
        <f t="shared" si="14"/>
        <v>0.35582779204604359</v>
      </c>
      <c r="Y55" s="100">
        <f t="shared" si="15"/>
        <v>0.37032640136507999</v>
      </c>
      <c r="Z55" s="99">
        <f t="shared" si="16"/>
        <v>2.5453281162723246E-2</v>
      </c>
      <c r="AA55" s="100">
        <f t="shared" si="17"/>
        <v>3.3073301173664416E-2</v>
      </c>
      <c r="AB55" s="100">
        <f t="shared" si="18"/>
        <v>3.4420910560358252E-2</v>
      </c>
      <c r="AC55" s="101">
        <f t="shared" si="19"/>
        <v>9.2947492896745906E-2</v>
      </c>
      <c r="AD55" s="99">
        <f t="shared" si="20"/>
        <v>0.32656132430424872</v>
      </c>
      <c r="AE55" s="100">
        <f t="shared" si="21"/>
        <v>0.36794582392695513</v>
      </c>
      <c r="AF55" s="100">
        <f t="shared" si="22"/>
        <v>0.3054928517687962</v>
      </c>
      <c r="AH55" s="107">
        <v>257.886666666667</v>
      </c>
      <c r="AI55" s="3">
        <f t="shared" si="24"/>
        <v>92.724274554149176</v>
      </c>
      <c r="AJ55" s="3">
        <f t="shared" si="24"/>
        <v>120.48340010992978</v>
      </c>
      <c r="AK55" s="3">
        <f t="shared" si="24"/>
        <v>125.39263369615</v>
      </c>
      <c r="AL55" s="3">
        <f t="shared" si="24"/>
        <v>338.60030836022895</v>
      </c>
      <c r="AM55" s="3">
        <f t="shared" si="24"/>
        <v>3642.9202962620561</v>
      </c>
      <c r="AN55" s="14">
        <f t="shared" si="25"/>
        <v>3304.3199879018271</v>
      </c>
      <c r="AO55" s="1">
        <f t="shared" si="25"/>
        <v>25.501872925697587</v>
      </c>
      <c r="AP55" s="1">
        <f t="shared" si="25"/>
        <v>29.409437536072428</v>
      </c>
      <c r="AQ55" s="1">
        <f t="shared" si="25"/>
        <v>36.865009765195332</v>
      </c>
      <c r="AR55" s="6">
        <f t="shared" si="25"/>
        <v>30.411002083947004</v>
      </c>
      <c r="AS55" t="s">
        <v>57</v>
      </c>
    </row>
    <row r="56" spans="1:45">
      <c r="A56" s="4">
        <v>2003</v>
      </c>
      <c r="B56" s="2">
        <v>3.7550584466456511</v>
      </c>
      <c r="C56" s="2">
        <v>3.8642659629794576</v>
      </c>
      <c r="D56" s="2">
        <v>3.5030411012366947</v>
      </c>
      <c r="E56" s="7">
        <f t="shared" si="12"/>
        <v>11.122365510861803</v>
      </c>
      <c r="F56" s="1">
        <f t="shared" si="26"/>
        <v>26485.609075758912</v>
      </c>
      <c r="G56" s="1">
        <f t="shared" si="27"/>
        <v>30571.789533600757</v>
      </c>
      <c r="H56" s="1">
        <f t="shared" si="28"/>
        <v>34841.978388668977</v>
      </c>
      <c r="I56" s="1">
        <f t="shared" si="29"/>
        <v>91899.376998028645</v>
      </c>
      <c r="J56" s="3">
        <v>1064584.4570527489</v>
      </c>
      <c r="K56" s="14">
        <f t="shared" si="23"/>
        <v>972685.08005472028</v>
      </c>
      <c r="L56" s="1">
        <f t="shared" si="30"/>
        <v>7053.3147358646811</v>
      </c>
      <c r="M56" s="1">
        <f t="shared" si="31"/>
        <v>7911.409262842004</v>
      </c>
      <c r="N56" s="1">
        <f t="shared" si="32"/>
        <v>9946.2088458992257</v>
      </c>
      <c r="O56" s="6">
        <f t="shared" si="33"/>
        <v>8262.5748010422958</v>
      </c>
      <c r="P56" s="2">
        <v>65.970814754762856</v>
      </c>
      <c r="Q56" s="2">
        <v>70.494988750255672</v>
      </c>
      <c r="R56" s="2">
        <v>57.416157658176793</v>
      </c>
      <c r="S56" s="43">
        <v>61.164348274085533</v>
      </c>
      <c r="T56" s="7">
        <v>62.393348410893552</v>
      </c>
      <c r="U56" s="3">
        <v>10057.745000000001</v>
      </c>
      <c r="V56" s="3">
        <v>7664.1167896519919</v>
      </c>
      <c r="W56" s="99">
        <f t="shared" si="13"/>
        <v>0.28820227014517258</v>
      </c>
      <c r="X56" s="100">
        <f t="shared" si="14"/>
        <v>0.33266590625806486</v>
      </c>
      <c r="Y56" s="100">
        <f t="shared" si="15"/>
        <v>0.37913182359676256</v>
      </c>
      <c r="Z56" s="99">
        <f t="shared" si="16"/>
        <v>2.4878823751647711E-2</v>
      </c>
      <c r="AA56" s="100">
        <f t="shared" si="17"/>
        <v>2.8717110541175185E-2</v>
      </c>
      <c r="AB56" s="100">
        <f t="shared" si="18"/>
        <v>3.2728242609447192E-2</v>
      </c>
      <c r="AC56" s="101">
        <f t="shared" si="19"/>
        <v>8.6324176902270081E-2</v>
      </c>
      <c r="AD56" s="99">
        <f t="shared" si="20"/>
        <v>0.33761329305160509</v>
      </c>
      <c r="AE56" s="100">
        <f t="shared" si="21"/>
        <v>0.34743202416839469</v>
      </c>
      <c r="AF56" s="100">
        <f t="shared" si="22"/>
        <v>0.31495468278000027</v>
      </c>
      <c r="AH56" s="107">
        <v>224.30666666666701</v>
      </c>
      <c r="AI56" s="3">
        <f t="shared" si="24"/>
        <v>118.07767227497565</v>
      </c>
      <c r="AJ56" s="3">
        <f t="shared" si="24"/>
        <v>136.29460946442686</v>
      </c>
      <c r="AK56" s="3">
        <f t="shared" si="24"/>
        <v>155.33188962433391</v>
      </c>
      <c r="AL56" s="3">
        <f t="shared" si="24"/>
        <v>409.70417136373641</v>
      </c>
      <c r="AM56" s="3">
        <f t="shared" si="24"/>
        <v>4746.111530580517</v>
      </c>
      <c r="AN56" s="14">
        <f t="shared" si="25"/>
        <v>4336.4073592167815</v>
      </c>
      <c r="AO56" s="1">
        <f t="shared" si="25"/>
        <v>31.444962562554256</v>
      </c>
      <c r="AP56" s="1">
        <f t="shared" si="25"/>
        <v>35.27050435196751</v>
      </c>
      <c r="AQ56" s="1">
        <f t="shared" si="25"/>
        <v>44.342011736458467</v>
      </c>
      <c r="AR56" s="6">
        <f t="shared" si="25"/>
        <v>36.836064321355956</v>
      </c>
      <c r="AS56" t="s">
        <v>57</v>
      </c>
    </row>
    <row r="57" spans="1:45">
      <c r="A57" s="4">
        <v>2004</v>
      </c>
      <c r="B57" s="2">
        <v>3.6560562241758681</v>
      </c>
      <c r="C57" s="2">
        <v>3.9256271900019439</v>
      </c>
      <c r="D57" s="2">
        <v>3.5970875754024347</v>
      </c>
      <c r="E57" s="7">
        <f t="shared" si="12"/>
        <v>11.178770989580247</v>
      </c>
      <c r="F57" s="1">
        <f t="shared" si="26"/>
        <v>27039.049744385491</v>
      </c>
      <c r="G57" s="1">
        <f t="shared" si="27"/>
        <v>32589.154342978894</v>
      </c>
      <c r="H57" s="1">
        <f t="shared" si="28"/>
        <v>38219.036339232189</v>
      </c>
      <c r="I57" s="1">
        <f t="shared" si="29"/>
        <v>97847.240426596574</v>
      </c>
      <c r="J57" s="3">
        <v>1147865.8841999029</v>
      </c>
      <c r="K57" s="14">
        <f t="shared" si="23"/>
        <v>1050018.6437733064</v>
      </c>
      <c r="L57" s="1">
        <f t="shared" si="30"/>
        <v>7395.6876170525829</v>
      </c>
      <c r="M57" s="1">
        <f t="shared" si="31"/>
        <v>8301.6427097252599</v>
      </c>
      <c r="N57" s="1">
        <f t="shared" si="32"/>
        <v>10624.994676410213</v>
      </c>
      <c r="O57" s="6">
        <f t="shared" si="33"/>
        <v>8752.9515111992332</v>
      </c>
      <c r="P57" s="2">
        <v>69.173084718281302</v>
      </c>
      <c r="Q57" s="2">
        <v>73.972182450398847</v>
      </c>
      <c r="R57" s="2">
        <v>61.334562636856056</v>
      </c>
      <c r="S57" s="43">
        <v>65.347758887171565</v>
      </c>
      <c r="T57" s="7">
        <v>66.62359233526459</v>
      </c>
      <c r="U57" s="3">
        <v>10032.375</v>
      </c>
      <c r="V57" s="3">
        <v>8047.2330408900971</v>
      </c>
      <c r="W57" s="99">
        <f t="shared" si="13"/>
        <v>0.27633942077977919</v>
      </c>
      <c r="X57" s="100">
        <f t="shared" si="14"/>
        <v>0.3330615580050697</v>
      </c>
      <c r="Y57" s="100">
        <f t="shared" si="15"/>
        <v>0.39059902121515111</v>
      </c>
      <c r="Z57" s="99">
        <f t="shared" si="16"/>
        <v>2.3555931155870638E-2</v>
      </c>
      <c r="AA57" s="100">
        <f t="shared" si="17"/>
        <v>2.8391081912582949E-2</v>
      </c>
      <c r="AB57" s="100">
        <f t="shared" si="18"/>
        <v>3.3295733295420668E-2</v>
      </c>
      <c r="AC57" s="101">
        <f t="shared" si="19"/>
        <v>8.5242746363874258E-2</v>
      </c>
      <c r="AD57" s="99">
        <f t="shared" si="20"/>
        <v>0.32705350414492657</v>
      </c>
      <c r="AE57" s="100">
        <f t="shared" si="21"/>
        <v>0.35116804822829167</v>
      </c>
      <c r="AF57" s="100">
        <f t="shared" si="22"/>
        <v>0.32177844762678176</v>
      </c>
      <c r="AH57" s="107">
        <v>202.745833333333</v>
      </c>
      <c r="AI57" s="3">
        <f t="shared" si="24"/>
        <v>133.36426845295892</v>
      </c>
      <c r="AJ57" s="3">
        <f t="shared" si="24"/>
        <v>160.7389597467056</v>
      </c>
      <c r="AK57" s="3">
        <f t="shared" si="24"/>
        <v>188.50713581075937</v>
      </c>
      <c r="AL57" s="3">
        <f t="shared" si="24"/>
        <v>482.61036401042389</v>
      </c>
      <c r="AM57" s="3">
        <f t="shared" si="24"/>
        <v>5661.6003659749922</v>
      </c>
      <c r="AN57" s="14">
        <f t="shared" si="25"/>
        <v>5178.9900019645684</v>
      </c>
      <c r="AO57" s="1">
        <f t="shared" si="25"/>
        <v>36.477630614945291</v>
      </c>
      <c r="AP57" s="1">
        <f t="shared" si="25"/>
        <v>40.946058290019643</v>
      </c>
      <c r="AQ57" s="1">
        <f t="shared" si="25"/>
        <v>52.405489679986346</v>
      </c>
      <c r="AR57" s="6">
        <f t="shared" si="25"/>
        <v>43.172041404217502</v>
      </c>
      <c r="AS57" t="s">
        <v>57</v>
      </c>
    </row>
    <row r="58" spans="1:45">
      <c r="A58" s="4">
        <v>2005</v>
      </c>
      <c r="B58" s="2">
        <v>3.6332569826876684</v>
      </c>
      <c r="C58" s="2">
        <v>3.8022456795454556</v>
      </c>
      <c r="D58" s="2">
        <v>3.4980660251958109</v>
      </c>
      <c r="E58" s="7">
        <f t="shared" si="12"/>
        <v>10.933568687428934</v>
      </c>
      <c r="F58" s="1">
        <f t="shared" si="26"/>
        <v>26504.340747644823</v>
      </c>
      <c r="G58" s="1">
        <f t="shared" si="27"/>
        <v>31774.357611466563</v>
      </c>
      <c r="H58" s="1">
        <f t="shared" si="28"/>
        <v>37774.509588767061</v>
      </c>
      <c r="I58" s="1">
        <f t="shared" si="29"/>
        <v>96053.207947878444</v>
      </c>
      <c r="J58" s="3">
        <v>1225695.137373605</v>
      </c>
      <c r="K58" s="14">
        <f t="shared" si="23"/>
        <v>1129641.9294257266</v>
      </c>
      <c r="L58" s="1">
        <f t="shared" si="30"/>
        <v>7294.9259779688036</v>
      </c>
      <c r="M58" s="1">
        <f t="shared" si="31"/>
        <v>8356.7344904617185</v>
      </c>
      <c r="N58" s="1">
        <f t="shared" si="32"/>
        <v>10798.683991864495</v>
      </c>
      <c r="O58" s="6">
        <f t="shared" si="33"/>
        <v>8785.1652734680611</v>
      </c>
      <c r="P58" s="2">
        <v>68.23064450749898</v>
      </c>
      <c r="Q58" s="2">
        <v>74.46308038453671</v>
      </c>
      <c r="R58" s="2">
        <v>62.337213322576936</v>
      </c>
      <c r="S58" s="43">
        <v>66.089644513137571</v>
      </c>
      <c r="T58" s="7">
        <v>68.989268391049279</v>
      </c>
      <c r="U58" s="3">
        <v>10006.834999999999</v>
      </c>
      <c r="V58" s="3">
        <v>8378.7287648568945</v>
      </c>
      <c r="W58" s="99">
        <f t="shared" si="13"/>
        <v>0.27593394654790632</v>
      </c>
      <c r="X58" s="100">
        <f t="shared" si="14"/>
        <v>0.33079954631716568</v>
      </c>
      <c r="Y58" s="100">
        <f t="shared" si="15"/>
        <v>0.393266507134928</v>
      </c>
      <c r="Z58" s="99">
        <f t="shared" si="16"/>
        <v>2.1623925835618302E-2</v>
      </c>
      <c r="AA58" s="100">
        <f t="shared" si="17"/>
        <v>2.59235405629103E-2</v>
      </c>
      <c r="AB58" s="100">
        <f t="shared" si="18"/>
        <v>3.081884592420716E-2</v>
      </c>
      <c r="AC58" s="101">
        <f t="shared" si="19"/>
        <v>7.8366312322735762E-2</v>
      </c>
      <c r="AD58" s="99">
        <f t="shared" si="20"/>
        <v>0.33230293663084315</v>
      </c>
      <c r="AE58" s="100">
        <f t="shared" si="21"/>
        <v>0.34775888717076936</v>
      </c>
      <c r="AF58" s="100">
        <f t="shared" si="22"/>
        <v>0.31993817619838749</v>
      </c>
      <c r="AH58" s="107">
        <v>199.58250000000001</v>
      </c>
      <c r="AI58" s="3">
        <f t="shared" si="24"/>
        <v>132.79892148682785</v>
      </c>
      <c r="AJ58" s="3">
        <f t="shared" si="24"/>
        <v>159.20412667176009</v>
      </c>
      <c r="AK58" s="3">
        <f t="shared" si="24"/>
        <v>189.26764415100052</v>
      </c>
      <c r="AL58" s="3">
        <f t="shared" si="24"/>
        <v>481.27069230958847</v>
      </c>
      <c r="AM58" s="3">
        <f t="shared" si="24"/>
        <v>6141.2956415196977</v>
      </c>
      <c r="AN58" s="14">
        <f t="shared" si="25"/>
        <v>5660.0249492101093</v>
      </c>
      <c r="AO58" s="1">
        <f t="shared" si="25"/>
        <v>36.550929956127433</v>
      </c>
      <c r="AP58" s="1">
        <f t="shared" si="25"/>
        <v>41.871078328318958</v>
      </c>
      <c r="AQ58" s="1">
        <f t="shared" si="25"/>
        <v>54.106367000435881</v>
      </c>
      <c r="AR58" s="6">
        <f t="shared" si="25"/>
        <v>44.017713343945793</v>
      </c>
      <c r="AS58" t="s">
        <v>57</v>
      </c>
    </row>
    <row r="59" spans="1:45">
      <c r="A59" s="4">
        <v>2006</v>
      </c>
      <c r="B59" s="2">
        <v>3.7078333031166792</v>
      </c>
      <c r="C59" s="2">
        <v>3.8348138956776645</v>
      </c>
      <c r="D59" s="2">
        <v>3.5977834562241204</v>
      </c>
      <c r="E59" s="7">
        <f t="shared" si="12"/>
        <v>11.140430655018463</v>
      </c>
      <c r="F59" s="1">
        <f t="shared" si="26"/>
        <v>29498.912390836369</v>
      </c>
      <c r="G59" s="1">
        <f t="shared" si="27"/>
        <v>32777.152308318968</v>
      </c>
      <c r="H59" s="1">
        <f t="shared" si="28"/>
        <v>42421.137916016145</v>
      </c>
      <c r="I59" s="1">
        <f t="shared" si="29"/>
        <v>104697.20261517148</v>
      </c>
      <c r="J59" s="3">
        <v>1287190.8704788359</v>
      </c>
      <c r="K59" s="14">
        <f t="shared" si="23"/>
        <v>1182493.6678636645</v>
      </c>
      <c r="L59" s="1">
        <f t="shared" si="30"/>
        <v>7955.8356536796246</v>
      </c>
      <c r="M59" s="1">
        <f t="shared" si="31"/>
        <v>8547.2602321753075</v>
      </c>
      <c r="N59" s="1">
        <f t="shared" si="32"/>
        <v>11790.9091617585</v>
      </c>
      <c r="O59" s="6">
        <f t="shared" si="33"/>
        <v>9397.9493124898381</v>
      </c>
      <c r="P59" s="2">
        <v>74.412241588974453</v>
      </c>
      <c r="Q59" s="2">
        <v>76.160769073430131</v>
      </c>
      <c r="R59" s="2">
        <v>68.064999423763993</v>
      </c>
      <c r="S59" s="43">
        <v>68.541988665636268</v>
      </c>
      <c r="T59" s="7">
        <v>71.66488772325684</v>
      </c>
      <c r="U59" s="3">
        <v>9981.3340000000007</v>
      </c>
      <c r="V59" s="3">
        <v>8715.0962496528555</v>
      </c>
      <c r="W59" s="99">
        <f t="shared" si="13"/>
        <v>0.28175454218450852</v>
      </c>
      <c r="X59" s="100">
        <f t="shared" si="14"/>
        <v>0.31306617072469223</v>
      </c>
      <c r="Y59" s="100">
        <f t="shared" si="15"/>
        <v>0.40517928709079926</v>
      </c>
      <c r="Z59" s="99">
        <f t="shared" si="16"/>
        <v>2.2917279066672337E-2</v>
      </c>
      <c r="AA59" s="100">
        <f t="shared" si="17"/>
        <v>2.5464096320171884E-2</v>
      </c>
      <c r="AB59" s="100">
        <f t="shared" si="18"/>
        <v>3.2956369477850203E-2</v>
      </c>
      <c r="AC59" s="101">
        <f t="shared" si="19"/>
        <v>8.1337744864694431E-2</v>
      </c>
      <c r="AD59" s="99">
        <f t="shared" si="20"/>
        <v>0.33282674772060095</v>
      </c>
      <c r="AE59" s="100">
        <f t="shared" si="21"/>
        <v>0.34422492401136973</v>
      </c>
      <c r="AF59" s="100">
        <f t="shared" si="22"/>
        <v>0.32294832826802938</v>
      </c>
      <c r="AH59" s="107">
        <v>210.39</v>
      </c>
      <c r="AI59" s="3">
        <f t="shared" si="24"/>
        <v>140.21062023307368</v>
      </c>
      <c r="AJ59" s="3">
        <f t="shared" si="24"/>
        <v>155.79234901049941</v>
      </c>
      <c r="AK59" s="3">
        <f t="shared" si="24"/>
        <v>201.63096114842031</v>
      </c>
      <c r="AL59" s="3">
        <f t="shared" si="24"/>
        <v>497.63393039199337</v>
      </c>
      <c r="AM59" s="3">
        <f t="shared" si="24"/>
        <v>6118.1181162547455</v>
      </c>
      <c r="AN59" s="14">
        <f t="shared" si="25"/>
        <v>5620.4841858627524</v>
      </c>
      <c r="AO59" s="1">
        <f t="shared" si="25"/>
        <v>37.814704376061719</v>
      </c>
      <c r="AP59" s="1">
        <f t="shared" si="25"/>
        <v>40.625791302701209</v>
      </c>
      <c r="AQ59" s="1">
        <f t="shared" si="25"/>
        <v>56.043106429766155</v>
      </c>
      <c r="AR59" s="6">
        <f t="shared" si="25"/>
        <v>44.669182530014922</v>
      </c>
      <c r="AS59" t="s">
        <v>57</v>
      </c>
    </row>
    <row r="60" spans="1:45">
      <c r="A60" s="4">
        <v>2007</v>
      </c>
      <c r="B60" s="2">
        <v>3.8866082480149702</v>
      </c>
      <c r="C60" s="2">
        <v>3.2671270207014733</v>
      </c>
      <c r="D60" s="2">
        <v>3.4962502143750416</v>
      </c>
      <c r="E60" s="7">
        <f t="shared" si="12"/>
        <v>10.649985483091486</v>
      </c>
      <c r="F60" s="1">
        <f t="shared" si="26"/>
        <v>31851.842760451236</v>
      </c>
      <c r="G60" s="1">
        <f t="shared" si="27"/>
        <v>29766.151443385432</v>
      </c>
      <c r="H60" s="1">
        <f t="shared" si="28"/>
        <v>44337.055381609185</v>
      </c>
      <c r="I60" s="1">
        <f t="shared" si="29"/>
        <v>105955.04958544586</v>
      </c>
      <c r="J60" s="3">
        <v>1389722.0681013102</v>
      </c>
      <c r="K60" s="14">
        <f t="shared" si="23"/>
        <v>1283767.0185158644</v>
      </c>
      <c r="L60" s="1">
        <f t="shared" si="30"/>
        <v>8195.2799788142038</v>
      </c>
      <c r="M60" s="1">
        <f t="shared" si="31"/>
        <v>9110.8032392920086</v>
      </c>
      <c r="N60" s="1">
        <f t="shared" si="32"/>
        <v>12681.316457075851</v>
      </c>
      <c r="O60" s="6">
        <f t="shared" si="33"/>
        <v>9948.8445081606951</v>
      </c>
      <c r="P60" s="2">
        <v>76.651803810295903</v>
      </c>
      <c r="Q60" s="2">
        <v>81.18224585804866</v>
      </c>
      <c r="R60" s="2">
        <v>73.205024778149138</v>
      </c>
      <c r="S60" s="43">
        <v>72.941782586295744</v>
      </c>
      <c r="T60" s="7">
        <v>77.351502924543979</v>
      </c>
      <c r="U60" s="3">
        <v>9956.1080000000002</v>
      </c>
      <c r="V60" s="3">
        <v>8735.5621706897291</v>
      </c>
      <c r="W60" s="99">
        <f t="shared" si="13"/>
        <v>0.30061656225987415</v>
      </c>
      <c r="X60" s="100">
        <f t="shared" si="14"/>
        <v>0.2809318815841898</v>
      </c>
      <c r="Y60" s="100">
        <f t="shared" si="15"/>
        <v>0.41845155615593604</v>
      </c>
      <c r="Z60" s="99">
        <f t="shared" si="16"/>
        <v>2.2919577584292378E-2</v>
      </c>
      <c r="AA60" s="100">
        <f t="shared" si="17"/>
        <v>2.1418780147927745E-2</v>
      </c>
      <c r="AB60" s="100">
        <f t="shared" si="18"/>
        <v>3.1903541290226552E-2</v>
      </c>
      <c r="AC60" s="101">
        <f t="shared" si="19"/>
        <v>7.6241899022446685E-2</v>
      </c>
      <c r="AD60" s="99">
        <f t="shared" si="20"/>
        <v>0.36494023904404072</v>
      </c>
      <c r="AE60" s="100">
        <f t="shared" si="21"/>
        <v>0.30677290836579518</v>
      </c>
      <c r="AF60" s="100">
        <f t="shared" si="22"/>
        <v>0.32828685259016405</v>
      </c>
      <c r="AH60" s="107">
        <v>183.62583333333299</v>
      </c>
      <c r="AI60" s="3">
        <f t="shared" si="24"/>
        <v>173.46057568398399</v>
      </c>
      <c r="AJ60" s="3">
        <f t="shared" si="24"/>
        <v>162.1021993640264</v>
      </c>
      <c r="AK60" s="3">
        <f t="shared" si="24"/>
        <v>241.45325620456055</v>
      </c>
      <c r="AL60" s="3">
        <f t="shared" si="24"/>
        <v>577.016031252571</v>
      </c>
      <c r="AM60" s="3">
        <f t="shared" si="24"/>
        <v>7568.2274267944113</v>
      </c>
      <c r="AN60" s="14">
        <f t="shared" si="25"/>
        <v>6991.2113955418408</v>
      </c>
      <c r="AO60" s="1">
        <f t="shared" si="25"/>
        <v>44.630321507853665</v>
      </c>
      <c r="AP60" s="1">
        <f t="shared" si="25"/>
        <v>49.616130115817178</v>
      </c>
      <c r="AQ60" s="1">
        <f t="shared" si="25"/>
        <v>69.060633936270079</v>
      </c>
      <c r="AR60" s="6">
        <f t="shared" si="25"/>
        <v>54.179982889993042</v>
      </c>
      <c r="AS60" t="s">
        <v>57</v>
      </c>
    </row>
    <row r="61" spans="1:45">
      <c r="A61" s="4">
        <v>2008</v>
      </c>
      <c r="B61" s="2">
        <v>3.6411856528549307</v>
      </c>
      <c r="C61" s="2">
        <v>2.7649190120894915</v>
      </c>
      <c r="D61" s="2">
        <v>3.4965591199179276</v>
      </c>
      <c r="E61" s="7">
        <f t="shared" si="12"/>
        <v>9.9026637848623498</v>
      </c>
      <c r="F61" s="1">
        <f t="shared" si="26"/>
        <v>31525.082260309409</v>
      </c>
      <c r="G61" s="1">
        <f t="shared" si="27"/>
        <v>26329.892008319774</v>
      </c>
      <c r="H61" s="1">
        <f t="shared" si="28"/>
        <v>46902.864553244872</v>
      </c>
      <c r="I61" s="1">
        <f t="shared" si="29"/>
        <v>104757.83882187406</v>
      </c>
      <c r="J61" s="3">
        <v>1454397.7065557404</v>
      </c>
      <c r="K61" s="14">
        <f t="shared" si="23"/>
        <v>1349639.8677338664</v>
      </c>
      <c r="L61" s="1">
        <f t="shared" si="30"/>
        <v>8657.9167518117774</v>
      </c>
      <c r="M61" s="1">
        <f t="shared" si="31"/>
        <v>9522.8438493834474</v>
      </c>
      <c r="N61" s="1">
        <f t="shared" si="32"/>
        <v>13414.005868245064</v>
      </c>
      <c r="O61" s="6">
        <f t="shared" si="33"/>
        <v>10578.753464498262</v>
      </c>
      <c r="P61" s="2">
        <v>80.978921767328728</v>
      </c>
      <c r="Q61" s="2">
        <v>84.853753323788084</v>
      </c>
      <c r="R61" s="2">
        <v>77.434597211017646</v>
      </c>
      <c r="S61" s="43">
        <v>77.454920144255553</v>
      </c>
      <c r="T61" s="7">
        <v>82.043766652225997</v>
      </c>
      <c r="U61" s="3">
        <v>9930.9150000000009</v>
      </c>
      <c r="V61" s="3">
        <v>8825.7648336207458</v>
      </c>
      <c r="W61" s="99">
        <f t="shared" si="13"/>
        <v>0.30093291933898492</v>
      </c>
      <c r="X61" s="100">
        <f t="shared" si="14"/>
        <v>0.25134054219169266</v>
      </c>
      <c r="Y61" s="100">
        <f t="shared" si="15"/>
        <v>0.44772653846932242</v>
      </c>
      <c r="Z61" s="99">
        <f t="shared" si="16"/>
        <v>2.1675695800542846E-2</v>
      </c>
      <c r="AA61" s="100">
        <f t="shared" si="17"/>
        <v>1.8103639664472111E-2</v>
      </c>
      <c r="AB61" s="100">
        <f t="shared" si="18"/>
        <v>3.2248995128243689E-2</v>
      </c>
      <c r="AC61" s="101">
        <f t="shared" si="19"/>
        <v>7.2028330593258652E-2</v>
      </c>
      <c r="AD61" s="99">
        <f t="shared" si="20"/>
        <v>0.36769759450189637</v>
      </c>
      <c r="AE61" s="100">
        <f t="shared" si="21"/>
        <v>0.27920962199242483</v>
      </c>
      <c r="AF61" s="100">
        <f t="shared" si="22"/>
        <v>0.3530927835056788</v>
      </c>
      <c r="AH61" s="107">
        <v>172.113333333333</v>
      </c>
      <c r="AI61" s="3">
        <f t="shared" si="24"/>
        <v>183.16467207833676</v>
      </c>
      <c r="AJ61" s="3">
        <f t="shared" si="24"/>
        <v>152.97996673695525</v>
      </c>
      <c r="AK61" s="3">
        <f t="shared" si="24"/>
        <v>272.51151113555966</v>
      </c>
      <c r="AL61" s="3">
        <f t="shared" si="24"/>
        <v>608.65614995085173</v>
      </c>
      <c r="AM61" s="3">
        <f t="shared" si="24"/>
        <v>8450.2326367649803</v>
      </c>
      <c r="AN61" s="14">
        <f t="shared" si="25"/>
        <v>7841.5764868141287</v>
      </c>
      <c r="AO61" s="1">
        <f t="shared" si="25"/>
        <v>50.303579531772442</v>
      </c>
      <c r="AP61" s="1">
        <f t="shared" si="25"/>
        <v>55.328914180869965</v>
      </c>
      <c r="AQ61" s="1">
        <f t="shared" si="25"/>
        <v>77.937052339030998</v>
      </c>
      <c r="AR61" s="6">
        <f t="shared" si="25"/>
        <v>61.463881150975809</v>
      </c>
      <c r="AS61" t="s">
        <v>57</v>
      </c>
    </row>
    <row r="62" spans="1:45">
      <c r="A62" s="4">
        <v>2009</v>
      </c>
      <c r="B62" s="2">
        <v>3.6314251220522706</v>
      </c>
      <c r="C62" s="2">
        <v>2.7363555497072345</v>
      </c>
      <c r="D62" s="2">
        <v>3.4012643748833455</v>
      </c>
      <c r="E62" s="7">
        <f t="shared" si="12"/>
        <v>9.7690450466428498</v>
      </c>
      <c r="F62" s="1">
        <f t="shared" si="26"/>
        <v>35571.799675482682</v>
      </c>
      <c r="G62" s="1">
        <f t="shared" si="27"/>
        <v>26717.420928587217</v>
      </c>
      <c r="H62" s="1">
        <f t="shared" si="28"/>
        <v>49366.081063504054</v>
      </c>
      <c r="I62" s="1">
        <f t="shared" si="29"/>
        <v>111655.30166757395</v>
      </c>
      <c r="J62" s="3">
        <v>1415784.877851807</v>
      </c>
      <c r="K62" s="14">
        <f t="shared" si="23"/>
        <v>1304129.5761842332</v>
      </c>
      <c r="L62" s="1">
        <f t="shared" si="30"/>
        <v>9795.548160822209</v>
      </c>
      <c r="M62" s="1">
        <f t="shared" si="31"/>
        <v>9763.8703901054596</v>
      </c>
      <c r="N62" s="1">
        <f t="shared" si="32"/>
        <v>14514.038199455514</v>
      </c>
      <c r="O62" s="6">
        <f t="shared" si="33"/>
        <v>11429.500133786823</v>
      </c>
      <c r="P62" s="2">
        <v>91.619375760032412</v>
      </c>
      <c r="Q62" s="2">
        <v>87.00143178564123</v>
      </c>
      <c r="R62" s="2">
        <v>83.784718220583159</v>
      </c>
      <c r="S62" s="43">
        <v>82.916022668727464</v>
      </c>
      <c r="T62" s="7">
        <v>85.49714454480636</v>
      </c>
      <c r="U62" s="3">
        <v>9906</v>
      </c>
      <c r="V62" s="3">
        <v>8236.6753038071693</v>
      </c>
      <c r="W62" s="99">
        <f t="shared" si="13"/>
        <v>0.31858585435906051</v>
      </c>
      <c r="X62" s="100">
        <f t="shared" si="14"/>
        <v>0.23928483940808948</v>
      </c>
      <c r="Y62" s="100">
        <f t="shared" si="15"/>
        <v>0.44212930623285002</v>
      </c>
      <c r="Z62" s="99">
        <f t="shared" si="16"/>
        <v>2.5125144527222483E-2</v>
      </c>
      <c r="AA62" s="100">
        <f t="shared" si="17"/>
        <v>1.8871102062571813E-2</v>
      </c>
      <c r="AB62" s="100">
        <f t="shared" si="18"/>
        <v>3.486834888249972E-2</v>
      </c>
      <c r="AC62" s="101">
        <f t="shared" si="19"/>
        <v>7.8864595472294005E-2</v>
      </c>
      <c r="AD62" s="99">
        <f t="shared" si="20"/>
        <v>0.37172774869128244</v>
      </c>
      <c r="AE62" s="100">
        <f t="shared" si="21"/>
        <v>0.28010471204118237</v>
      </c>
      <c r="AF62" s="100">
        <f t="shared" si="22"/>
        <v>0.3481675392675353</v>
      </c>
      <c r="AH62" s="107">
        <v>202.34166666666701</v>
      </c>
      <c r="AI62" s="3">
        <f t="shared" si="24"/>
        <v>175.80066558452759</v>
      </c>
      <c r="AJ62" s="3">
        <f t="shared" si="24"/>
        <v>132.04112315927929</v>
      </c>
      <c r="AK62" s="3">
        <f t="shared" si="24"/>
        <v>243.97387783124569</v>
      </c>
      <c r="AL62" s="3">
        <f t="shared" si="24"/>
        <v>551.81566657505255</v>
      </c>
      <c r="AM62" s="3">
        <f t="shared" si="24"/>
        <v>6997.0011672590317</v>
      </c>
      <c r="AN62" s="14">
        <f t="shared" si="25"/>
        <v>6445.1855006839796</v>
      </c>
      <c r="AO62" s="1">
        <f t="shared" si="25"/>
        <v>48.410929504495826</v>
      </c>
      <c r="AP62" s="1">
        <f t="shared" si="25"/>
        <v>48.254373658937162</v>
      </c>
      <c r="AQ62" s="1">
        <f t="shared" si="25"/>
        <v>71.730348170777916</v>
      </c>
      <c r="AR62" s="6">
        <f t="shared" si="25"/>
        <v>56.486142088646119</v>
      </c>
      <c r="AS62" t="s">
        <v>57</v>
      </c>
    </row>
    <row r="63" spans="1:45">
      <c r="A63" s="4">
        <v>2010</v>
      </c>
      <c r="B63" s="2">
        <v>3.3374144684050409</v>
      </c>
      <c r="C63" s="2">
        <v>2.7057810395939232</v>
      </c>
      <c r="D63" s="2">
        <v>3.1581671440181589</v>
      </c>
      <c r="E63" s="7">
        <f t="shared" si="12"/>
        <v>9.2013626520171243</v>
      </c>
      <c r="F63" s="1">
        <f t="shared" si="26"/>
        <v>33935.690965796282</v>
      </c>
      <c r="G63" s="1">
        <f t="shared" si="27"/>
        <v>26782.244470500686</v>
      </c>
      <c r="H63" s="1">
        <f t="shared" si="28"/>
        <v>48889.40576898172</v>
      </c>
      <c r="I63" s="1">
        <f t="shared" si="29"/>
        <v>109607.34120527869</v>
      </c>
      <c r="J63" s="3">
        <v>1414182.247380831</v>
      </c>
      <c r="K63" s="14">
        <f t="shared" si="23"/>
        <v>1304574.9061755524</v>
      </c>
      <c r="L63" s="1">
        <f t="shared" si="30"/>
        <v>10168.257879583723</v>
      </c>
      <c r="M63" s="1">
        <f t="shared" si="31"/>
        <v>9898.1566056505799</v>
      </c>
      <c r="N63" s="1">
        <f t="shared" si="32"/>
        <v>15480.309793477039</v>
      </c>
      <c r="O63" s="6">
        <f t="shared" si="33"/>
        <v>11912.077085805389</v>
      </c>
      <c r="P63" s="2">
        <v>95.105391163356288</v>
      </c>
      <c r="Q63" s="2">
        <v>88.197995500102266</v>
      </c>
      <c r="R63" s="2">
        <v>89.362682954938364</v>
      </c>
      <c r="S63" s="43">
        <v>89.283874291602288</v>
      </c>
      <c r="T63" s="7">
        <v>89.670555200216839</v>
      </c>
      <c r="U63" s="3">
        <v>10000.022999999999</v>
      </c>
      <c r="V63" s="3">
        <v>8352.6831552969579</v>
      </c>
      <c r="W63" s="99">
        <f t="shared" si="13"/>
        <v>0.3096114785070796</v>
      </c>
      <c r="X63" s="100">
        <f t="shared" si="14"/>
        <v>0.24434717762509556</v>
      </c>
      <c r="Y63" s="100">
        <f t="shared" si="15"/>
        <v>0.44604134386782485</v>
      </c>
      <c r="Z63" s="99">
        <f t="shared" si="16"/>
        <v>2.3996688565881566E-2</v>
      </c>
      <c r="AA63" s="100">
        <f t="shared" si="17"/>
        <v>1.8938326032661889E-2</v>
      </c>
      <c r="AB63" s="100">
        <f t="shared" si="18"/>
        <v>3.4570795850059975E-2</v>
      </c>
      <c r="AC63" s="101">
        <f t="shared" si="19"/>
        <v>7.7505810448603427E-2</v>
      </c>
      <c r="AD63" s="99">
        <f t="shared" si="20"/>
        <v>0.36270871985177244</v>
      </c>
      <c r="AE63" s="100">
        <f t="shared" si="21"/>
        <v>0.2940630797766417</v>
      </c>
      <c r="AF63" s="100">
        <f t="shared" si="22"/>
        <v>0.34322820037158575</v>
      </c>
      <c r="AH63" s="107">
        <v>207.944166666667</v>
      </c>
      <c r="AI63" s="3">
        <f t="shared" si="24"/>
        <v>163.1961670759197</v>
      </c>
      <c r="AJ63" s="3">
        <f t="shared" si="24"/>
        <v>128.79536319685482</v>
      </c>
      <c r="AK63" s="3">
        <f t="shared" si="24"/>
        <v>235.10833005164835</v>
      </c>
      <c r="AL63" s="3">
        <f t="shared" si="24"/>
        <v>527.09986032442282</v>
      </c>
      <c r="AM63" s="3">
        <f t="shared" si="24"/>
        <v>6800.7786419311051</v>
      </c>
      <c r="AN63" s="14">
        <f t="shared" si="25"/>
        <v>6273.6787816066826</v>
      </c>
      <c r="AO63" s="1">
        <f t="shared" si="25"/>
        <v>48.898981118731584</v>
      </c>
      <c r="AP63" s="1">
        <f t="shared" si="25"/>
        <v>47.600068635333507</v>
      </c>
      <c r="AQ63" s="1">
        <f t="shared" si="25"/>
        <v>74.444549427019339</v>
      </c>
      <c r="AR63" s="6">
        <f t="shared" si="25"/>
        <v>57.28497835142624</v>
      </c>
      <c r="AS63" t="s">
        <v>57</v>
      </c>
    </row>
    <row r="64" spans="1:45">
      <c r="A64" s="4">
        <v>2011</v>
      </c>
      <c r="B64" s="2">
        <v>3.4594697575641309</v>
      </c>
      <c r="C64" s="2">
        <v>3.1177937321163456</v>
      </c>
      <c r="D64" s="2">
        <v>3.2544641423043266</v>
      </c>
      <c r="E64" s="7">
        <f t="shared" si="12"/>
        <v>9.831727631984803</v>
      </c>
      <c r="F64" s="1">
        <f t="shared" si="26"/>
        <v>36057.60570901951</v>
      </c>
      <c r="G64" s="1">
        <f t="shared" si="27"/>
        <v>32026.979950162371</v>
      </c>
      <c r="H64" s="1">
        <f t="shared" si="28"/>
        <v>53940.636993000706</v>
      </c>
      <c r="I64" s="1">
        <f t="shared" si="29"/>
        <v>122025.22265218258</v>
      </c>
      <c r="J64" s="3">
        <v>1482709.2639018297</v>
      </c>
      <c r="K64" s="14">
        <f t="shared" si="23"/>
        <v>1360684.041249647</v>
      </c>
      <c r="L64" s="1">
        <f t="shared" si="30"/>
        <v>10422.870623505107</v>
      </c>
      <c r="M64" s="1">
        <f t="shared" si="31"/>
        <v>10272.321616485702</v>
      </c>
      <c r="N64" s="1">
        <f t="shared" si="32"/>
        <v>16574.352837947688</v>
      </c>
      <c r="O64" s="6">
        <f t="shared" si="33"/>
        <v>12411.371349955558</v>
      </c>
      <c r="P64" s="2">
        <v>97.486826104580459</v>
      </c>
      <c r="Q64" s="2">
        <v>91.53201063612191</v>
      </c>
      <c r="R64" s="2">
        <v>95.678229802927291</v>
      </c>
      <c r="S64" s="43">
        <v>91.334363730036074</v>
      </c>
      <c r="T64" s="7">
        <v>93.219058696970436</v>
      </c>
      <c r="U64" s="3">
        <v>9971.7270000000008</v>
      </c>
      <c r="V64" s="3">
        <v>8523.6000246493641</v>
      </c>
      <c r="W64" s="99">
        <f t="shared" si="13"/>
        <v>0.29549305402045561</v>
      </c>
      <c r="X64" s="100">
        <f t="shared" si="14"/>
        <v>0.26246196691196555</v>
      </c>
      <c r="Y64" s="100">
        <f t="shared" si="15"/>
        <v>0.44204497906757895</v>
      </c>
      <c r="Z64" s="99">
        <f t="shared" si="16"/>
        <v>2.4318729630198686E-2</v>
      </c>
      <c r="AA64" s="100">
        <f t="shared" si="17"/>
        <v>2.1600310141640069E-2</v>
      </c>
      <c r="AB64" s="100">
        <f t="shared" si="18"/>
        <v>3.637978011350182E-2</v>
      </c>
      <c r="AC64" s="101">
        <f t="shared" si="19"/>
        <v>8.2298819885340574E-2</v>
      </c>
      <c r="AD64" s="99">
        <f t="shared" si="20"/>
        <v>0.35186794092115653</v>
      </c>
      <c r="AE64" s="100">
        <f t="shared" si="21"/>
        <v>0.31711555169342437</v>
      </c>
      <c r="AF64" s="100">
        <f t="shared" si="22"/>
        <v>0.3310165073854191</v>
      </c>
      <c r="AH64" s="107">
        <v>201.05500000000001</v>
      </c>
      <c r="AI64" s="3">
        <f t="shared" si="24"/>
        <v>179.34199949774694</v>
      </c>
      <c r="AJ64" s="3">
        <f t="shared" si="24"/>
        <v>159.29462062700441</v>
      </c>
      <c r="AK64" s="3">
        <f t="shared" si="24"/>
        <v>268.28796594464552</v>
      </c>
      <c r="AL64" s="3">
        <f t="shared" si="24"/>
        <v>606.92458606939681</v>
      </c>
      <c r="AM64" s="3">
        <f t="shared" si="24"/>
        <v>7374.6450667818735</v>
      </c>
      <c r="AN64" s="14">
        <f t="shared" si="25"/>
        <v>6767.7204807124763</v>
      </c>
      <c r="AO64" s="1">
        <f t="shared" si="25"/>
        <v>51.840892410062452</v>
      </c>
      <c r="AP64" s="1">
        <f t="shared" si="25"/>
        <v>51.092097269332776</v>
      </c>
      <c r="AQ64" s="1">
        <f t="shared" si="25"/>
        <v>82.43690949216726</v>
      </c>
      <c r="AR64" s="6">
        <f t="shared" si="25"/>
        <v>61.73122454032756</v>
      </c>
      <c r="AS64" t="s">
        <v>57</v>
      </c>
    </row>
    <row r="65" spans="1:45">
      <c r="A65" s="4">
        <v>2012</v>
      </c>
      <c r="B65" s="2">
        <v>3.486533960395914</v>
      </c>
      <c r="C65" s="2">
        <v>2.8456269823734224</v>
      </c>
      <c r="D65" s="2">
        <v>3.3070800065553136</v>
      </c>
      <c r="E65" s="7">
        <f t="shared" si="12"/>
        <v>9.63924094932465</v>
      </c>
      <c r="F65" s="1">
        <f t="shared" si="26"/>
        <v>37420.061626988616</v>
      </c>
      <c r="G65" s="1">
        <f t="shared" si="27"/>
        <v>31181.030619512192</v>
      </c>
      <c r="H65" s="1">
        <f t="shared" si="28"/>
        <v>57163.147543083265</v>
      </c>
      <c r="I65" s="1">
        <f t="shared" si="29"/>
        <v>125764.23978958407</v>
      </c>
      <c r="J65" s="3">
        <v>1548595.4040790044</v>
      </c>
      <c r="K65" s="14">
        <f t="shared" si="23"/>
        <v>1422831.1642894205</v>
      </c>
      <c r="L65" s="1">
        <f t="shared" si="30"/>
        <v>10732.739750149853</v>
      </c>
      <c r="M65" s="1">
        <f t="shared" si="31"/>
        <v>10957.525639395419</v>
      </c>
      <c r="N65" s="1">
        <f t="shared" si="32"/>
        <v>17285.081531070955</v>
      </c>
      <c r="O65" s="6">
        <f t="shared" si="33"/>
        <v>13047.110291230498</v>
      </c>
      <c r="P65" s="2">
        <v>100.38508309687879</v>
      </c>
      <c r="Q65" s="2">
        <v>97.637553691961543</v>
      </c>
      <c r="R65" s="2">
        <v>99.781030310014998</v>
      </c>
      <c r="S65" s="43">
        <v>98.114374034003106</v>
      </c>
      <c r="T65" s="7">
        <v>98.537979100029304</v>
      </c>
      <c r="U65" s="3">
        <v>9920.3619999999992</v>
      </c>
      <c r="V65" s="3">
        <v>8423.032939642806</v>
      </c>
      <c r="W65" s="99">
        <f t="shared" si="13"/>
        <v>0.29754134950917732</v>
      </c>
      <c r="X65" s="100">
        <f t="shared" si="14"/>
        <v>0.24793240647485423</v>
      </c>
      <c r="Y65" s="100">
        <f t="shared" si="15"/>
        <v>0.45452624401596853</v>
      </c>
      <c r="Z65" s="99">
        <f t="shared" si="16"/>
        <v>2.4163872324833247E-2</v>
      </c>
      <c r="AA65" s="100">
        <f t="shared" si="17"/>
        <v>2.0135040138554768E-2</v>
      </c>
      <c r="AB65" s="100">
        <f t="shared" si="18"/>
        <v>3.6912900162634724E-2</v>
      </c>
      <c r="AC65" s="101">
        <f t="shared" si="19"/>
        <v>8.1211812626022728E-2</v>
      </c>
      <c r="AD65" s="99">
        <f t="shared" si="20"/>
        <v>0.36170212765977072</v>
      </c>
      <c r="AE65" s="100">
        <f t="shared" si="21"/>
        <v>0.29521276595672136</v>
      </c>
      <c r="AF65" s="100">
        <f t="shared" si="22"/>
        <v>0.34308510638350792</v>
      </c>
      <c r="AH65" s="107">
        <v>225.104166666667</v>
      </c>
      <c r="AI65" s="3">
        <f t="shared" si="24"/>
        <v>166.23442462706626</v>
      </c>
      <c r="AJ65" s="3">
        <f t="shared" si="24"/>
        <v>138.51822949898963</v>
      </c>
      <c r="AK65" s="3">
        <f t="shared" si="24"/>
        <v>253.94086830800487</v>
      </c>
      <c r="AL65" s="3">
        <f t="shared" si="24"/>
        <v>558.69352243406081</v>
      </c>
      <c r="AM65" s="3">
        <f t="shared" si="24"/>
        <v>6879.4613045619717</v>
      </c>
      <c r="AN65" s="14">
        <f t="shared" si="25"/>
        <v>6320.7677821279112</v>
      </c>
      <c r="AO65" s="1">
        <f t="shared" si="25"/>
        <v>47.678991948837776</v>
      </c>
      <c r="AP65" s="1">
        <f t="shared" si="25"/>
        <v>48.677578037110536</v>
      </c>
      <c r="AQ65" s="1">
        <f t="shared" si="25"/>
        <v>76.78703502928316</v>
      </c>
      <c r="AR65" s="6">
        <f t="shared" si="25"/>
        <v>57.96032336687302</v>
      </c>
      <c r="AS65" t="s">
        <v>57</v>
      </c>
    </row>
    <row r="66" spans="1:45">
      <c r="A66" s="4">
        <v>2013</v>
      </c>
      <c r="B66" s="2">
        <v>3.2390780912309145</v>
      </c>
      <c r="C66" s="2">
        <v>2.8630373629527739</v>
      </c>
      <c r="D66" s="2">
        <v>3.2048925704823423</v>
      </c>
      <c r="E66" s="7">
        <f t="shared" si="12"/>
        <v>9.3070080246660307</v>
      </c>
      <c r="F66" s="1">
        <f t="shared" si="26"/>
        <v>35736.287823090359</v>
      </c>
      <c r="G66" s="1">
        <f t="shared" si="27"/>
        <v>33806.759509858392</v>
      </c>
      <c r="H66" s="1">
        <f t="shared" si="28"/>
        <v>55454.414440835506</v>
      </c>
      <c r="I66" s="1">
        <f t="shared" si="29"/>
        <v>124997.46177378425</v>
      </c>
      <c r="J66" s="3">
        <v>1590026.1961735419</v>
      </c>
      <c r="K66" s="14">
        <f t="shared" si="23"/>
        <v>1465028.7343997578</v>
      </c>
      <c r="L66" s="1">
        <f t="shared" ref="L66" si="34">L$67*(P66/100)</f>
        <v>11032.857750431653</v>
      </c>
      <c r="M66" s="1">
        <f t="shared" ref="M66" si="35">M$67*(Q66/100)</f>
        <v>11808.005004514514</v>
      </c>
      <c r="N66" s="1">
        <f t="shared" ref="N66" si="36">N$67*(R66/100)</f>
        <v>17303.049391290366</v>
      </c>
      <c r="O66" s="6">
        <f t="shared" si="33"/>
        <v>13430.466745328675</v>
      </c>
      <c r="P66" s="2">
        <v>103.1921361978111</v>
      </c>
      <c r="Q66" s="2">
        <v>105.21579055021476</v>
      </c>
      <c r="R66" s="2">
        <v>99.884752794744742</v>
      </c>
      <c r="S66" s="43">
        <v>103.30757341576509</v>
      </c>
      <c r="T66" s="7">
        <v>100.23858645351143</v>
      </c>
      <c r="U66" s="3">
        <v>9897.2469999999994</v>
      </c>
      <c r="V66" s="3">
        <v>8602.2524534463173</v>
      </c>
      <c r="W66" s="99">
        <f t="shared" si="13"/>
        <v>0.28589610793669201</v>
      </c>
      <c r="X66" s="100">
        <f t="shared" si="14"/>
        <v>0.27045956797939308</v>
      </c>
      <c r="Y66" s="100">
        <f t="shared" si="15"/>
        <v>0.44364432408391491</v>
      </c>
      <c r="Z66" s="99">
        <f t="shared" si="16"/>
        <v>2.2475282425592158E-2</v>
      </c>
      <c r="AA66" s="100">
        <f t="shared" si="17"/>
        <v>2.1261762599393417E-2</v>
      </c>
      <c r="AB66" s="100">
        <f t="shared" si="18"/>
        <v>3.4876415605157099E-2</v>
      </c>
      <c r="AC66" s="101">
        <f t="shared" si="19"/>
        <v>7.861346063014267E-2</v>
      </c>
      <c r="AD66" s="99">
        <f t="shared" si="20"/>
        <v>0.34802571166227658</v>
      </c>
      <c r="AE66" s="100">
        <f t="shared" si="21"/>
        <v>0.30762167125729001</v>
      </c>
      <c r="AF66" s="100">
        <f t="shared" si="22"/>
        <v>0.34435261708043335</v>
      </c>
      <c r="AH66" s="107">
        <v>223.69499999999999</v>
      </c>
      <c r="AI66" s="3">
        <f t="shared" si="24"/>
        <v>159.75452210863168</v>
      </c>
      <c r="AJ66" s="3">
        <f t="shared" si="24"/>
        <v>151.1288115955135</v>
      </c>
      <c r="AK66" s="3">
        <f t="shared" si="24"/>
        <v>247.90189517349742</v>
      </c>
      <c r="AL66" s="3">
        <f t="shared" si="24"/>
        <v>558.78522887764257</v>
      </c>
      <c r="AM66" s="3">
        <f t="shared" si="24"/>
        <v>7108.0095494916832</v>
      </c>
      <c r="AN66" s="14">
        <f t="shared" si="25"/>
        <v>6549.2243206140411</v>
      </c>
      <c r="AO66" s="1">
        <f t="shared" si="25"/>
        <v>49.320985048533281</v>
      </c>
      <c r="AP66" s="1">
        <f t="shared" si="25"/>
        <v>52.786182098457786</v>
      </c>
      <c r="AQ66" s="1">
        <f t="shared" si="25"/>
        <v>77.351077991418521</v>
      </c>
      <c r="AR66" s="6">
        <f t="shared" si="25"/>
        <v>60.0391906181572</v>
      </c>
      <c r="AS66" t="s">
        <v>57</v>
      </c>
    </row>
    <row r="67" spans="1:45">
      <c r="A67" s="4">
        <v>2014</v>
      </c>
      <c r="B67" s="2">
        <v>3.4126966471645801</v>
      </c>
      <c r="C67" s="2">
        <v>2.875765708010686</v>
      </c>
      <c r="D67" s="2">
        <v>3.2357420062004909</v>
      </c>
      <c r="E67" s="7">
        <f t="shared" si="12"/>
        <v>9.524204361375757</v>
      </c>
      <c r="F67" s="1">
        <f t="shared" si="26"/>
        <v>36487.079384970151</v>
      </c>
      <c r="G67" s="1">
        <f t="shared" si="27"/>
        <v>32273.725925002891</v>
      </c>
      <c r="H67" s="1">
        <f t="shared" si="28"/>
        <v>56052.803039730592</v>
      </c>
      <c r="I67" s="1">
        <f t="shared" si="29"/>
        <v>124813.60834970363</v>
      </c>
      <c r="J67" s="3">
        <v>1637181.2035746861</v>
      </c>
      <c r="K67" s="14">
        <f t="shared" si="23"/>
        <v>1512367.5952249824</v>
      </c>
      <c r="L67" s="1">
        <v>10691.568327728524</v>
      </c>
      <c r="M67" s="1">
        <v>11222.65483418963</v>
      </c>
      <c r="N67" s="1">
        <v>17323.013680423039</v>
      </c>
      <c r="O67" s="6">
        <f t="shared" si="33"/>
        <v>13104.885575100627</v>
      </c>
      <c r="P67" s="2">
        <v>100</v>
      </c>
      <c r="Q67" s="2">
        <v>100</v>
      </c>
      <c r="R67" s="2">
        <v>100</v>
      </c>
      <c r="S67" s="43">
        <v>100.00000000000001</v>
      </c>
      <c r="T67" s="7">
        <v>100</v>
      </c>
      <c r="U67" s="3">
        <v>9889.5399999999991</v>
      </c>
      <c r="V67" s="3">
        <v>8925.0960749121059</v>
      </c>
      <c r="W67" s="99">
        <f t="shared" si="13"/>
        <v>0.2923325418390309</v>
      </c>
      <c r="X67" s="100">
        <f t="shared" si="14"/>
        <v>0.25857537773107353</v>
      </c>
      <c r="Y67" s="100">
        <f t="shared" si="15"/>
        <v>0.44909208042989562</v>
      </c>
      <c r="Z67" s="99">
        <f t="shared" si="16"/>
        <v>2.2286524732450397E-2</v>
      </c>
      <c r="AA67" s="100">
        <f t="shared" si="17"/>
        <v>1.9712983422076408E-2</v>
      </c>
      <c r="AB67" s="100">
        <f t="shared" si="18"/>
        <v>3.4237384913375919E-2</v>
      </c>
      <c r="AC67" s="101">
        <f t="shared" si="19"/>
        <v>7.6236893067902725E-2</v>
      </c>
      <c r="AD67" s="99">
        <f t="shared" si="20"/>
        <v>0.35831829281240046</v>
      </c>
      <c r="AE67" s="100">
        <f t="shared" si="21"/>
        <v>0.3019428814099161</v>
      </c>
      <c r="AF67" s="100">
        <f t="shared" si="22"/>
        <v>0.33973882577768344</v>
      </c>
      <c r="AH67" s="107">
        <v>232.601666666667</v>
      </c>
      <c r="AI67" s="3">
        <f t="shared" si="24"/>
        <v>156.86508144096172</v>
      </c>
      <c r="AJ67" s="3">
        <f t="shared" si="24"/>
        <v>138.75105190563056</v>
      </c>
      <c r="AK67" s="3">
        <f t="shared" si="24"/>
        <v>240.98194928266713</v>
      </c>
      <c r="AL67" s="3">
        <f t="shared" si="24"/>
        <v>536.59808262925935</v>
      </c>
      <c r="AM67" s="3">
        <f t="shared" si="24"/>
        <v>7038.5617912225498</v>
      </c>
      <c r="AN67" s="14">
        <f t="shared" si="25"/>
        <v>6501.96370859329</v>
      </c>
      <c r="AO67" s="1">
        <f t="shared" si="25"/>
        <v>45.965140667071068</v>
      </c>
      <c r="AP67" s="1">
        <f t="shared" si="25"/>
        <v>48.248385297567147</v>
      </c>
      <c r="AQ67" s="1">
        <f t="shared" si="25"/>
        <v>74.475019584653367</v>
      </c>
      <c r="AR67" s="6">
        <f t="shared" si="25"/>
        <v>56.340462916290114</v>
      </c>
      <c r="AS67" t="s">
        <v>57</v>
      </c>
    </row>
    <row r="68" spans="1:45">
      <c r="A68" s="4">
        <v>2015</v>
      </c>
      <c r="B68" s="4"/>
      <c r="C68" s="4"/>
      <c r="D68" s="4"/>
      <c r="E68" s="6" t="s">
        <v>16</v>
      </c>
      <c r="F68" s="1"/>
      <c r="G68" s="1"/>
      <c r="H68" s="1"/>
      <c r="I68" s="1"/>
      <c r="J68" s="4"/>
      <c r="K68" s="5"/>
      <c r="L68" s="1"/>
      <c r="M68" s="1"/>
      <c r="N68" s="1"/>
      <c r="O68" s="6"/>
      <c r="P68" s="2">
        <v>98.885285772192944</v>
      </c>
      <c r="Q68" s="2">
        <v>101.81018613213335</v>
      </c>
      <c r="R68" s="2">
        <v>113.04598363489686</v>
      </c>
      <c r="S68" s="43">
        <v>103.03967027305514</v>
      </c>
      <c r="T68" s="7"/>
      <c r="U68" s="3">
        <v>9855.0230000000029</v>
      </c>
      <c r="V68" s="14">
        <v>9308.7026748700628</v>
      </c>
      <c r="W68" s="4"/>
      <c r="X68" s="4"/>
      <c r="Y68" s="5"/>
      <c r="Z68" s="1"/>
      <c r="AA68" s="4"/>
      <c r="AC68" s="5" t="str">
        <f>IFERROR(LN(B68)-LN(B67),"")</f>
        <v/>
      </c>
      <c r="AD68" s="4" t="str">
        <f>IFERROR(LN(C68)-LN(C67),"")</f>
        <v/>
      </c>
      <c r="AE68" s="4" t="str">
        <f>IFERROR(LN(D68)-LN(D67),"")</f>
        <v/>
      </c>
      <c r="AF68" s="4" t="str">
        <f>IFERROR(LN(F68)-LN(F67),"")</f>
        <v/>
      </c>
      <c r="AH68" s="107">
        <v>279.33249999999998</v>
      </c>
      <c r="AI68" s="3"/>
      <c r="AJ68" s="3"/>
      <c r="AK68" s="3"/>
      <c r="AL68" s="3"/>
      <c r="AM68" s="3"/>
      <c r="AN68" s="14"/>
      <c r="AO68" s="1"/>
      <c r="AP68" s="1"/>
      <c r="AQ68" s="1"/>
      <c r="AR68" s="6"/>
      <c r="AS68" t="s">
        <v>57</v>
      </c>
    </row>
    <row r="69" spans="1:45"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46"/>
      <c r="AA69" s="46"/>
      <c r="AB69" s="46"/>
      <c r="AC69" s="46"/>
      <c r="AD69" s="33"/>
      <c r="AE69" s="33"/>
      <c r="AF69" s="33"/>
      <c r="AH69" s="33"/>
    </row>
    <row r="72" spans="1:45">
      <c r="AB72"/>
      <c r="AC72"/>
      <c r="AD72"/>
    </row>
    <row r="73" spans="1:45">
      <c r="Z73" s="4"/>
      <c r="AA73" s="4"/>
      <c r="AE73" s="4"/>
      <c r="AF73" s="4"/>
    </row>
    <row r="74" spans="1:45">
      <c r="Z74" s="82"/>
      <c r="AA74" s="63"/>
      <c r="AB74" s="63"/>
      <c r="AC74" s="63"/>
      <c r="AD74" s="63"/>
      <c r="AE74" s="63"/>
      <c r="AF74" s="63"/>
    </row>
    <row r="75" spans="1:45">
      <c r="Z75" s="82"/>
      <c r="AA75" s="63"/>
      <c r="AB75" s="63"/>
      <c r="AC75" s="63"/>
      <c r="AD75" s="63"/>
      <c r="AE75" s="63"/>
      <c r="AF75" s="63"/>
    </row>
    <row r="76" spans="1:45">
      <c r="Z76" s="82"/>
      <c r="AA76" s="63"/>
      <c r="AB76" s="63"/>
      <c r="AC76" s="63"/>
      <c r="AD76" s="63"/>
      <c r="AE76" s="63"/>
      <c r="AF76" s="63"/>
    </row>
    <row r="77" spans="1:45">
      <c r="Z77" s="82"/>
      <c r="AA77" s="63"/>
      <c r="AB77" s="63"/>
      <c r="AC77" s="63"/>
      <c r="AD77" s="63"/>
      <c r="AE77" s="63"/>
      <c r="AF77" s="63"/>
    </row>
    <row r="78" spans="1:45">
      <c r="Z78" s="85"/>
      <c r="AA78" s="85"/>
      <c r="AB78" s="85"/>
      <c r="AC78" s="85"/>
      <c r="AD78" s="85"/>
      <c r="AE78" s="85"/>
      <c r="AF78" s="85"/>
    </row>
    <row r="79" spans="1:45">
      <c r="Z79" s="85"/>
      <c r="AA79" s="85"/>
      <c r="AB79" s="85"/>
      <c r="AC79" s="85"/>
      <c r="AD79" s="85"/>
      <c r="AE79" s="85"/>
      <c r="AF79" s="85"/>
    </row>
    <row r="80" spans="1:45">
      <c r="Z80" s="85"/>
      <c r="AA80" s="86"/>
      <c r="AB80" s="86"/>
      <c r="AC80" s="86"/>
      <c r="AD80" s="86"/>
      <c r="AE80" s="86"/>
      <c r="AF80" s="86"/>
    </row>
    <row r="81" spans="26:32">
      <c r="Z81" s="85"/>
      <c r="AA81" s="85"/>
      <c r="AB81" s="85"/>
      <c r="AC81" s="85"/>
      <c r="AD81" s="85"/>
      <c r="AE81" s="85"/>
      <c r="AF81" s="85"/>
    </row>
    <row r="82" spans="26:32">
      <c r="Z82" s="82"/>
      <c r="AA82" s="81"/>
      <c r="AB82" s="81"/>
      <c r="AC82" s="81"/>
      <c r="AD82" s="81"/>
      <c r="AE82" s="81"/>
      <c r="AF82" s="81"/>
    </row>
    <row r="83" spans="26:32">
      <c r="Z83" s="82"/>
      <c r="AA83" s="63"/>
      <c r="AB83" s="63"/>
      <c r="AC83" s="63"/>
      <c r="AD83" s="63"/>
      <c r="AE83" s="63"/>
      <c r="AF83" s="63"/>
    </row>
    <row r="84" spans="26:32">
      <c r="Z84" s="82"/>
      <c r="AA84" s="81"/>
      <c r="AB84" s="81"/>
      <c r="AC84" s="81"/>
      <c r="AD84" s="81"/>
      <c r="AE84" s="81"/>
      <c r="AF84" s="81"/>
    </row>
    <row r="85" spans="26:32">
      <c r="Z85" s="82"/>
      <c r="AA85" s="81"/>
      <c r="AB85" s="81"/>
      <c r="AC85" s="81"/>
      <c r="AD85" s="81"/>
      <c r="AE85" s="81"/>
      <c r="AF85" s="81"/>
    </row>
    <row r="86" spans="26:32">
      <c r="AB86"/>
      <c r="AC86"/>
      <c r="AD86"/>
    </row>
    <row r="87" spans="26:32">
      <c r="AA87" s="63"/>
      <c r="AB87" s="63"/>
      <c r="AC87" s="63"/>
      <c r="AD87" s="63"/>
    </row>
    <row r="88" spans="26:32">
      <c r="AA88" s="63"/>
      <c r="AB88" s="63"/>
      <c r="AC88" s="63"/>
      <c r="AD88" s="63"/>
    </row>
    <row r="89" spans="26:32">
      <c r="AA89" s="63"/>
      <c r="AB89" s="63"/>
      <c r="AC89" s="63"/>
      <c r="AD89" s="63"/>
    </row>
    <row r="90" spans="26:32">
      <c r="AA90" s="63"/>
      <c r="AB90" s="63"/>
      <c r="AC90" s="63"/>
      <c r="AD90" s="63"/>
    </row>
    <row r="91" spans="26:32">
      <c r="AA91" s="63"/>
      <c r="AB91" s="63"/>
      <c r="AC91" s="63"/>
      <c r="AD91" s="63"/>
    </row>
    <row r="92" spans="26:32">
      <c r="AA92" s="63"/>
      <c r="AB92" s="63"/>
      <c r="AC92" s="63"/>
      <c r="AD92" s="63"/>
    </row>
    <row r="93" spans="26:32">
      <c r="AB93"/>
      <c r="AC93"/>
      <c r="AD93"/>
    </row>
    <row r="94" spans="26:32">
      <c r="AB94"/>
      <c r="AC94"/>
      <c r="AD94"/>
    </row>
    <row r="95" spans="26:32">
      <c r="AB95"/>
      <c r="AC95"/>
      <c r="AD95"/>
    </row>
    <row r="96" spans="26:32">
      <c r="AB96"/>
      <c r="AC96"/>
      <c r="AD96"/>
    </row>
    <row r="97" spans="18:30">
      <c r="AB97"/>
      <c r="AC97"/>
      <c r="AD97"/>
    </row>
    <row r="98" spans="18:30">
      <c r="AB98"/>
      <c r="AC98"/>
      <c r="AD98"/>
    </row>
    <row r="100" spans="18:30">
      <c r="R100" s="25"/>
      <c r="S100" s="25"/>
      <c r="T100" s="25"/>
    </row>
    <row r="101" spans="18:30">
      <c r="R101" s="25"/>
      <c r="S101" s="25"/>
      <c r="T101" s="25"/>
    </row>
    <row r="102" spans="18:30">
      <c r="R102" s="25"/>
      <c r="S102" s="25"/>
      <c r="T102" s="25"/>
    </row>
    <row r="103" spans="18:30">
      <c r="R103" s="25"/>
      <c r="S103" s="25"/>
      <c r="T103" s="25"/>
    </row>
    <row r="104" spans="18:30">
      <c r="R104" s="25"/>
      <c r="S104" s="25"/>
      <c r="T104" s="25"/>
    </row>
    <row r="105" spans="18:30">
      <c r="R105" s="25"/>
      <c r="S105" s="25"/>
      <c r="T105" s="25"/>
    </row>
    <row r="106" spans="18:30">
      <c r="R106" s="25"/>
      <c r="S106" s="25"/>
      <c r="T106" s="25"/>
    </row>
    <row r="107" spans="18:30">
      <c r="R107" s="25"/>
      <c r="S107" s="25"/>
      <c r="T107" s="25"/>
    </row>
    <row r="108" spans="18:30">
      <c r="R108" s="25"/>
      <c r="S108" s="25"/>
      <c r="T108" s="25"/>
    </row>
    <row r="109" spans="18:30">
      <c r="R109" s="25"/>
      <c r="S109" s="25"/>
      <c r="T109" s="25"/>
    </row>
    <row r="110" spans="18:30">
      <c r="R110" s="25"/>
      <c r="S110" s="25"/>
      <c r="T110" s="25"/>
    </row>
    <row r="111" spans="18:30">
      <c r="R111" s="25"/>
      <c r="S111" s="25"/>
      <c r="T111" s="25"/>
    </row>
    <row r="112" spans="18:30">
      <c r="R112" s="25"/>
      <c r="S112" s="25"/>
      <c r="T112" s="25"/>
    </row>
    <row r="113" spans="18:20">
      <c r="R113" s="25"/>
      <c r="S113" s="25"/>
      <c r="T113" s="25"/>
    </row>
    <row r="114" spans="18:20">
      <c r="R114" s="25"/>
      <c r="S114" s="25"/>
      <c r="T114" s="25"/>
    </row>
    <row r="115" spans="18:20">
      <c r="R115" s="25"/>
      <c r="S115" s="25"/>
      <c r="T115" s="25"/>
    </row>
    <row r="116" spans="18:20">
      <c r="R116" s="25"/>
      <c r="S116" s="25"/>
      <c r="T116" s="25"/>
    </row>
    <row r="117" spans="18:20">
      <c r="R117" s="25"/>
      <c r="S117" s="25"/>
      <c r="T117" s="25"/>
    </row>
    <row r="118" spans="18:20">
      <c r="R118" s="25"/>
      <c r="S118" s="25"/>
      <c r="T118" s="25"/>
    </row>
    <row r="119" spans="18:20">
      <c r="R119" s="25"/>
      <c r="S119" s="25"/>
      <c r="T119" s="25"/>
    </row>
    <row r="120" spans="18:20">
      <c r="R120" s="25"/>
      <c r="S120" s="25"/>
      <c r="T120" s="25"/>
    </row>
    <row r="121" spans="18:20">
      <c r="R121" s="25"/>
      <c r="S121" s="25"/>
      <c r="T121" s="25"/>
    </row>
    <row r="122" spans="18:20">
      <c r="R122" s="25"/>
      <c r="S122" s="25"/>
      <c r="T122" s="25"/>
    </row>
    <row r="123" spans="18:20">
      <c r="R123" s="25"/>
      <c r="S123" s="25"/>
      <c r="T123" s="25"/>
    </row>
    <row r="124" spans="18:20">
      <c r="R124" s="25"/>
      <c r="S124" s="25"/>
      <c r="T124" s="25"/>
    </row>
    <row r="125" spans="18:20">
      <c r="R125" s="25"/>
      <c r="S125" s="25"/>
      <c r="T125" s="25"/>
    </row>
    <row r="126" spans="18:20">
      <c r="R126" s="25"/>
      <c r="S126" s="25"/>
      <c r="T126" s="25"/>
    </row>
    <row r="127" spans="18:20">
      <c r="R127" s="25"/>
      <c r="S127" s="25"/>
      <c r="T127" s="25"/>
    </row>
    <row r="128" spans="18:20">
      <c r="R128" s="25"/>
      <c r="S128" s="25"/>
      <c r="T128" s="25"/>
    </row>
    <row r="129" spans="17:20">
      <c r="R129" s="25"/>
      <c r="S129" s="25"/>
      <c r="T129" s="25"/>
    </row>
    <row r="130" spans="17:20">
      <c r="R130" s="25"/>
      <c r="S130" s="25"/>
      <c r="T130" s="25"/>
    </row>
    <row r="131" spans="17:20">
      <c r="R131" s="25"/>
      <c r="S131" s="25"/>
      <c r="T131" s="25"/>
    </row>
    <row r="132" spans="17:20">
      <c r="R132" s="25"/>
      <c r="S132" s="25"/>
      <c r="T132" s="25"/>
    </row>
    <row r="133" spans="17:20">
      <c r="R133" s="25"/>
      <c r="S133" s="25"/>
      <c r="T133" s="25"/>
    </row>
    <row r="134" spans="17:20">
      <c r="R134" s="25"/>
      <c r="S134" s="25"/>
      <c r="T134" s="25"/>
    </row>
    <row r="135" spans="17:20">
      <c r="Q135" s="25"/>
      <c r="R135" s="25"/>
      <c r="S135" s="25"/>
      <c r="T135" s="25"/>
    </row>
    <row r="136" spans="17:20">
      <c r="Q136" s="25"/>
      <c r="R136" s="25"/>
      <c r="S136" s="25"/>
      <c r="T136" s="25"/>
    </row>
    <row r="137" spans="17:20">
      <c r="Q137" s="25"/>
      <c r="R137" s="25"/>
      <c r="S137" s="25"/>
      <c r="T137" s="25"/>
    </row>
    <row r="138" spans="17:20">
      <c r="Q138" s="25"/>
      <c r="R138" s="25"/>
      <c r="S138" s="25"/>
      <c r="T138" s="25"/>
    </row>
    <row r="139" spans="17:20">
      <c r="Q139" s="25"/>
      <c r="R139" s="25"/>
      <c r="S139" s="25"/>
      <c r="T139" s="25"/>
    </row>
    <row r="140" spans="17:20">
      <c r="Q140" s="25"/>
      <c r="R140" s="25"/>
      <c r="S140" s="25"/>
      <c r="T140" s="25"/>
    </row>
    <row r="141" spans="17:20">
      <c r="Q141" s="25"/>
      <c r="R141" s="25"/>
      <c r="S141" s="25"/>
      <c r="T141" s="25"/>
    </row>
  </sheetData>
  <mergeCells count="9">
    <mergeCell ref="AI1:AN1"/>
    <mergeCell ref="AO1:AR1"/>
    <mergeCell ref="AD1:AF1"/>
    <mergeCell ref="F1:K1"/>
    <mergeCell ref="B1:E1"/>
    <mergeCell ref="L1:O1"/>
    <mergeCell ref="P1:T1"/>
    <mergeCell ref="W1:Y1"/>
    <mergeCell ref="Z1:AC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S141"/>
  <sheetViews>
    <sheetView zoomScaleNormal="100" zoomScalePageLayoutView="70" workbookViewId="0">
      <pane xSplit="1" ySplit="2" topLeftCell="AD63" activePane="bottomRight" state="frozen"/>
      <selection activeCell="H33" sqref="H33"/>
      <selection pane="topRight" activeCell="H33" sqref="H33"/>
      <selection pane="bottomLeft" activeCell="H33" sqref="H33"/>
      <selection pane="bottomRight" activeCell="AS3" sqref="AS3:AS68"/>
    </sheetView>
  </sheetViews>
  <sheetFormatPr defaultColWidth="8.81640625" defaultRowHeight="14.5"/>
  <cols>
    <col min="6" max="6" width="9.453125" bestFit="1" customWidth="1"/>
    <col min="7" max="8" width="9.26953125" bestFit="1" customWidth="1"/>
    <col min="10" max="10" width="9.453125" bestFit="1" customWidth="1"/>
    <col min="11" max="11" width="9.453125" customWidth="1"/>
    <col min="20" max="20" width="14.1796875" customWidth="1"/>
    <col min="21" max="21" width="14.81640625" bestFit="1" customWidth="1"/>
    <col min="22" max="22" width="12.453125" bestFit="1" customWidth="1"/>
    <col min="28" max="30" width="8.81640625" style="4"/>
    <col min="34" max="34" width="12.81640625" customWidth="1"/>
  </cols>
  <sheetData>
    <row r="1" spans="1:45">
      <c r="A1" s="58" t="s">
        <v>58</v>
      </c>
      <c r="B1" s="139" t="s">
        <v>45</v>
      </c>
      <c r="C1" s="139"/>
      <c r="D1" s="139"/>
      <c r="E1" s="139"/>
      <c r="F1" s="139" t="s">
        <v>63</v>
      </c>
      <c r="G1" s="139"/>
      <c r="H1" s="139"/>
      <c r="I1" s="139"/>
      <c r="J1" s="139"/>
      <c r="K1" s="139"/>
      <c r="L1" s="139" t="s">
        <v>64</v>
      </c>
      <c r="M1" s="139"/>
      <c r="N1" s="139"/>
      <c r="O1" s="139"/>
      <c r="P1" s="139" t="s">
        <v>18</v>
      </c>
      <c r="Q1" s="139"/>
      <c r="R1" s="139"/>
      <c r="S1" s="139"/>
      <c r="T1" s="139"/>
      <c r="U1" s="4"/>
      <c r="W1" s="139" t="s">
        <v>66</v>
      </c>
      <c r="X1" s="139"/>
      <c r="Y1" s="139"/>
      <c r="Z1" s="139" t="s">
        <v>67</v>
      </c>
      <c r="AA1" s="139"/>
      <c r="AB1" s="139"/>
      <c r="AC1" s="139"/>
      <c r="AD1" s="139" t="s">
        <v>11</v>
      </c>
      <c r="AE1" s="139"/>
      <c r="AF1" s="139"/>
      <c r="AH1" s="24" t="s">
        <v>117</v>
      </c>
      <c r="AI1" s="139" t="s">
        <v>110</v>
      </c>
      <c r="AJ1" s="139"/>
      <c r="AK1" s="139"/>
      <c r="AL1" s="139"/>
      <c r="AM1" s="139"/>
      <c r="AN1" s="139"/>
      <c r="AO1" s="139" t="s">
        <v>112</v>
      </c>
      <c r="AP1" s="139"/>
      <c r="AQ1" s="139"/>
      <c r="AR1" s="139"/>
      <c r="AS1" t="s">
        <v>69</v>
      </c>
    </row>
    <row r="2" spans="1:45">
      <c r="A2" s="4" t="s">
        <v>15</v>
      </c>
      <c r="B2" s="4" t="s">
        <v>0</v>
      </c>
      <c r="C2" s="4" t="s">
        <v>1</v>
      </c>
      <c r="D2" s="4" t="s">
        <v>2</v>
      </c>
      <c r="E2" s="5" t="s">
        <v>3</v>
      </c>
      <c r="F2" s="4" t="s">
        <v>4</v>
      </c>
      <c r="G2" s="4" t="s">
        <v>1</v>
      </c>
      <c r="H2" s="4" t="s">
        <v>2</v>
      </c>
      <c r="I2" s="4" t="s">
        <v>3</v>
      </c>
      <c r="J2" s="4" t="s">
        <v>5</v>
      </c>
      <c r="K2" s="5" t="s">
        <v>19</v>
      </c>
      <c r="L2" s="4" t="s">
        <v>0</v>
      </c>
      <c r="M2" s="4" t="s">
        <v>6</v>
      </c>
      <c r="N2" s="4" t="s">
        <v>2</v>
      </c>
      <c r="O2" s="5" t="s">
        <v>3</v>
      </c>
      <c r="P2" s="4" t="s">
        <v>0</v>
      </c>
      <c r="Q2" s="4" t="s">
        <v>6</v>
      </c>
      <c r="R2" s="4" t="s">
        <v>2</v>
      </c>
      <c r="S2" s="4" t="s">
        <v>3</v>
      </c>
      <c r="T2" s="4" t="s">
        <v>17</v>
      </c>
      <c r="U2" s="8" t="s">
        <v>10</v>
      </c>
      <c r="V2" s="4" t="s">
        <v>8</v>
      </c>
      <c r="W2" s="8" t="s">
        <v>0</v>
      </c>
      <c r="X2" s="4" t="s">
        <v>1</v>
      </c>
      <c r="Y2" s="4" t="s">
        <v>2</v>
      </c>
      <c r="Z2" s="8" t="s">
        <v>0</v>
      </c>
      <c r="AA2" s="4" t="s">
        <v>1</v>
      </c>
      <c r="AB2" s="4" t="s">
        <v>2</v>
      </c>
      <c r="AC2" s="4" t="s">
        <v>3</v>
      </c>
      <c r="AD2" s="8" t="s">
        <v>0</v>
      </c>
      <c r="AE2" s="4" t="s">
        <v>1</v>
      </c>
      <c r="AF2" s="4" t="s">
        <v>2</v>
      </c>
      <c r="AH2" s="96"/>
      <c r="AI2" s="50" t="s">
        <v>4</v>
      </c>
      <c r="AJ2" s="50" t="s">
        <v>1</v>
      </c>
      <c r="AK2" s="50" t="s">
        <v>2</v>
      </c>
      <c r="AL2" s="50" t="s">
        <v>3</v>
      </c>
      <c r="AM2" s="50" t="s">
        <v>5</v>
      </c>
      <c r="AN2" s="51" t="s">
        <v>19</v>
      </c>
      <c r="AO2" s="50" t="s">
        <v>0</v>
      </c>
      <c r="AP2" s="50" t="s">
        <v>6</v>
      </c>
      <c r="AQ2" s="50" t="s">
        <v>2</v>
      </c>
      <c r="AR2" s="51" t="s">
        <v>3</v>
      </c>
      <c r="AS2" s="140" t="s">
        <v>69</v>
      </c>
    </row>
    <row r="3" spans="1:45">
      <c r="A3" s="4">
        <v>1950</v>
      </c>
      <c r="B3" s="1"/>
      <c r="C3" s="1">
        <v>9.7198194543536356E-2</v>
      </c>
      <c r="D3" s="1"/>
      <c r="E3" s="6"/>
      <c r="F3" s="1"/>
      <c r="G3" s="1"/>
      <c r="H3" s="1"/>
      <c r="I3" s="4"/>
      <c r="J3" s="4"/>
      <c r="K3" s="14"/>
      <c r="L3" s="4"/>
      <c r="M3" s="4"/>
      <c r="N3" s="4"/>
      <c r="O3" s="5"/>
      <c r="P3" s="4"/>
      <c r="Q3" s="4"/>
      <c r="R3" s="4"/>
      <c r="S3" s="4"/>
      <c r="T3" s="7"/>
      <c r="U3" s="3">
        <v>2963.018</v>
      </c>
      <c r="V3" s="3">
        <v>3452.8983624129182</v>
      </c>
      <c r="W3" s="12" t="str">
        <f t="shared" ref="W3:W34" si="0">IFERROR(F3/$I3,"")</f>
        <v/>
      </c>
      <c r="X3" s="1" t="str">
        <f t="shared" ref="X3:X34" si="1">IFERROR(G3/$I3,"")</f>
        <v/>
      </c>
      <c r="Y3" s="1" t="str">
        <f t="shared" ref="Y3:Y34" si="2">IFERROR(H3/$I3,"")</f>
        <v/>
      </c>
      <c r="Z3" s="17" t="str">
        <f t="shared" ref="Z3:Z16" si="3">IFERROR(F3/$J3,"")</f>
        <v/>
      </c>
      <c r="AA3" s="18" t="str">
        <f t="shared" ref="AA3:AA16" si="4">IFERROR(G3/$J3,"")</f>
        <v/>
      </c>
      <c r="AB3" s="18" t="str">
        <f t="shared" ref="AB3:AB16" si="5">IFERROR(H3/$J3,"")</f>
        <v/>
      </c>
      <c r="AC3" s="19" t="str">
        <f t="shared" ref="AC3:AC16" si="6">IFERROR(I3/$J3,"")</f>
        <v/>
      </c>
      <c r="AD3" s="12" t="str">
        <f t="shared" ref="AD3:AD34" si="7">IFERROR(B3/$E3,"")</f>
        <v/>
      </c>
      <c r="AE3" s="1" t="str">
        <f t="shared" ref="AE3:AE34" si="8">IFERROR(C3/$E3,"")</f>
        <v/>
      </c>
      <c r="AF3" s="1" t="str">
        <f t="shared" ref="AF3:AF34" si="9">IFERROR(D3/$E3,"")</f>
        <v/>
      </c>
      <c r="AH3" s="96"/>
      <c r="AI3" s="3" t="str">
        <f t="shared" ref="AI3:AR3" si="10">IFERROR(F3/$AH3," ")</f>
        <v xml:space="preserve"> </v>
      </c>
      <c r="AJ3" s="3" t="str">
        <f t="shared" si="10"/>
        <v xml:space="preserve"> </v>
      </c>
      <c r="AK3" s="3" t="str">
        <f t="shared" si="10"/>
        <v xml:space="preserve"> </v>
      </c>
      <c r="AL3" s="3" t="str">
        <f t="shared" si="10"/>
        <v xml:space="preserve"> </v>
      </c>
      <c r="AM3" s="3" t="str">
        <f t="shared" si="10"/>
        <v xml:space="preserve"> </v>
      </c>
      <c r="AN3" s="108" t="str">
        <f t="shared" si="10"/>
        <v xml:space="preserve"> </v>
      </c>
      <c r="AO3" s="1" t="str">
        <f t="shared" si="10"/>
        <v xml:space="preserve"> </v>
      </c>
      <c r="AP3" s="1" t="str">
        <f t="shared" si="10"/>
        <v xml:space="preserve"> </v>
      </c>
      <c r="AQ3" s="1" t="str">
        <f t="shared" si="10"/>
        <v xml:space="preserve"> </v>
      </c>
      <c r="AR3" s="6" t="str">
        <f t="shared" si="10"/>
        <v xml:space="preserve"> </v>
      </c>
      <c r="AS3" t="s">
        <v>58</v>
      </c>
    </row>
    <row r="4" spans="1:45">
      <c r="A4" s="4">
        <v>1951</v>
      </c>
      <c r="B4" s="1"/>
      <c r="C4" s="1">
        <v>0.11353994223655438</v>
      </c>
      <c r="D4" s="1"/>
      <c r="E4" s="6"/>
      <c r="F4" s="1"/>
      <c r="G4" s="1"/>
      <c r="H4" s="1"/>
      <c r="I4" s="4"/>
      <c r="J4" s="4"/>
      <c r="K4" s="14"/>
      <c r="L4" s="4"/>
      <c r="M4" s="4"/>
      <c r="N4" s="4"/>
      <c r="O4" s="5"/>
      <c r="P4" s="4"/>
      <c r="Q4" s="4"/>
      <c r="R4" s="4"/>
      <c r="S4" s="4"/>
      <c r="T4" s="7"/>
      <c r="U4" s="3">
        <v>2959.3110000000001</v>
      </c>
      <c r="V4" s="3">
        <v>3544.0681969553048</v>
      </c>
      <c r="W4" s="12" t="str">
        <f t="shared" si="0"/>
        <v/>
      </c>
      <c r="X4" s="1" t="str">
        <f t="shared" si="1"/>
        <v/>
      </c>
      <c r="Y4" s="1" t="str">
        <f t="shared" si="2"/>
        <v/>
      </c>
      <c r="Z4" s="17" t="str">
        <f t="shared" si="3"/>
        <v/>
      </c>
      <c r="AA4" s="18" t="str">
        <f t="shared" si="4"/>
        <v/>
      </c>
      <c r="AB4" s="18" t="str">
        <f t="shared" si="5"/>
        <v/>
      </c>
      <c r="AC4" s="19" t="str">
        <f t="shared" si="6"/>
        <v/>
      </c>
      <c r="AD4" s="12" t="str">
        <f t="shared" si="7"/>
        <v/>
      </c>
      <c r="AE4" s="1" t="str">
        <f t="shared" si="8"/>
        <v/>
      </c>
      <c r="AF4" s="1" t="str">
        <f t="shared" si="9"/>
        <v/>
      </c>
      <c r="AH4" s="107">
        <v>0.35670000000000002</v>
      </c>
      <c r="AI4" s="3"/>
      <c r="AJ4" s="3"/>
      <c r="AK4" s="3"/>
      <c r="AL4" s="3"/>
      <c r="AM4" s="3"/>
      <c r="AN4" s="14"/>
      <c r="AO4" s="1"/>
      <c r="AP4" s="1"/>
      <c r="AQ4" s="1"/>
      <c r="AR4" s="6"/>
      <c r="AS4" t="s">
        <v>58</v>
      </c>
    </row>
    <row r="5" spans="1:45">
      <c r="A5" s="4">
        <v>1952</v>
      </c>
      <c r="B5" s="1"/>
      <c r="C5" s="1">
        <v>8.9426168535809078E-2</v>
      </c>
      <c r="D5" s="1"/>
      <c r="E5" s="6"/>
      <c r="F5" s="1"/>
      <c r="G5" s="1"/>
      <c r="H5" s="1"/>
      <c r="I5" s="4"/>
      <c r="J5" s="4"/>
      <c r="K5" s="14"/>
      <c r="L5" s="4"/>
      <c r="M5" s="4"/>
      <c r="N5" s="4"/>
      <c r="O5" s="5"/>
      <c r="P5" s="4"/>
      <c r="Q5" s="4"/>
      <c r="R5" s="4"/>
      <c r="S5" s="4"/>
      <c r="T5" s="7"/>
      <c r="U5" s="3">
        <v>2952.1559999999999</v>
      </c>
      <c r="V5" s="3">
        <v>3642.4226903998301</v>
      </c>
      <c r="W5" s="12" t="str">
        <f t="shared" si="0"/>
        <v/>
      </c>
      <c r="X5" s="1" t="str">
        <f t="shared" si="1"/>
        <v/>
      </c>
      <c r="Y5" s="1" t="str">
        <f t="shared" si="2"/>
        <v/>
      </c>
      <c r="Z5" s="17" t="str">
        <f t="shared" si="3"/>
        <v/>
      </c>
      <c r="AA5" s="18" t="str">
        <f t="shared" si="4"/>
        <v/>
      </c>
      <c r="AB5" s="18" t="str">
        <f t="shared" si="5"/>
        <v/>
      </c>
      <c r="AC5" s="19" t="str">
        <f t="shared" si="6"/>
        <v/>
      </c>
      <c r="AD5" s="12" t="str">
        <f t="shared" si="7"/>
        <v/>
      </c>
      <c r="AE5" s="1" t="str">
        <f t="shared" si="8"/>
        <v/>
      </c>
      <c r="AF5" s="1" t="str">
        <f t="shared" si="9"/>
        <v/>
      </c>
      <c r="AH5" s="107">
        <v>0.35759999999999997</v>
      </c>
      <c r="AI5" s="3"/>
      <c r="AJ5" s="3"/>
      <c r="AK5" s="3"/>
      <c r="AL5" s="3"/>
      <c r="AM5" s="3"/>
      <c r="AN5" s="14"/>
      <c r="AO5" s="1"/>
      <c r="AP5" s="1"/>
      <c r="AQ5" s="1"/>
      <c r="AR5" s="6"/>
      <c r="AS5" t="s">
        <v>58</v>
      </c>
    </row>
    <row r="6" spans="1:45">
      <c r="A6" s="4">
        <v>1953</v>
      </c>
      <c r="B6" s="1"/>
      <c r="C6" s="1">
        <v>7.7358649969412788E-2</v>
      </c>
      <c r="D6" s="1"/>
      <c r="E6" s="6"/>
      <c r="F6" s="1"/>
      <c r="G6" s="1"/>
      <c r="H6" s="1"/>
      <c r="I6" s="4"/>
      <c r="J6" s="4"/>
      <c r="K6" s="14"/>
      <c r="L6" s="4"/>
      <c r="M6" s="4"/>
      <c r="N6" s="4"/>
      <c r="O6" s="5"/>
      <c r="P6" s="4"/>
      <c r="Q6" s="4"/>
      <c r="R6" s="4"/>
      <c r="S6" s="4"/>
      <c r="T6" s="7"/>
      <c r="U6" s="3">
        <v>2947.3110000000001</v>
      </c>
      <c r="V6" s="3">
        <v>3746.8051386501115</v>
      </c>
      <c r="W6" s="70" t="str">
        <f t="shared" si="0"/>
        <v/>
      </c>
      <c r="X6" s="71" t="str">
        <f t="shared" si="1"/>
        <v/>
      </c>
      <c r="Y6" s="71" t="str">
        <f t="shared" si="2"/>
        <v/>
      </c>
      <c r="Z6" s="70" t="str">
        <f t="shared" si="3"/>
        <v/>
      </c>
      <c r="AA6" s="71" t="str">
        <f t="shared" si="4"/>
        <v/>
      </c>
      <c r="AB6" s="71" t="str">
        <f t="shared" si="5"/>
        <v/>
      </c>
      <c r="AC6" s="72" t="str">
        <f t="shared" si="6"/>
        <v/>
      </c>
      <c r="AD6" s="70" t="str">
        <f t="shared" si="7"/>
        <v/>
      </c>
      <c r="AE6" s="71" t="str">
        <f t="shared" si="8"/>
        <v/>
      </c>
      <c r="AF6" s="71" t="str">
        <f t="shared" si="9"/>
        <v/>
      </c>
      <c r="AH6" s="107">
        <v>0.35549999999999998</v>
      </c>
      <c r="AI6" s="3"/>
      <c r="AJ6" s="3"/>
      <c r="AK6" s="3"/>
      <c r="AL6" s="3"/>
      <c r="AM6" s="3"/>
      <c r="AN6" s="14"/>
      <c r="AO6" s="1"/>
      <c r="AP6" s="1"/>
      <c r="AQ6" s="1"/>
      <c r="AR6" s="6"/>
      <c r="AS6" t="s">
        <v>58</v>
      </c>
    </row>
    <row r="7" spans="1:45">
      <c r="A7" s="4">
        <v>1954</v>
      </c>
      <c r="B7" s="1"/>
      <c r="C7" s="1">
        <v>9.3980834039040867E-2</v>
      </c>
      <c r="D7" s="1"/>
      <c r="E7" s="6"/>
      <c r="F7" s="1"/>
      <c r="G7" s="1"/>
      <c r="H7" s="1"/>
      <c r="I7" s="4"/>
      <c r="J7" s="4"/>
      <c r="K7" s="14"/>
      <c r="L7" s="4"/>
      <c r="M7" s="4"/>
      <c r="N7" s="4"/>
      <c r="O7" s="5"/>
      <c r="P7" s="4"/>
      <c r="Q7" s="4"/>
      <c r="R7" s="4"/>
      <c r="S7" s="4"/>
      <c r="T7" s="7"/>
      <c r="U7" s="3">
        <v>2936.7689999999998</v>
      </c>
      <c r="V7" s="3">
        <v>3793.9654089238888</v>
      </c>
      <c r="W7" s="70" t="str">
        <f t="shared" si="0"/>
        <v/>
      </c>
      <c r="X7" s="71" t="str">
        <f t="shared" si="1"/>
        <v/>
      </c>
      <c r="Y7" s="71" t="str">
        <f t="shared" si="2"/>
        <v/>
      </c>
      <c r="Z7" s="70" t="str">
        <f t="shared" si="3"/>
        <v/>
      </c>
      <c r="AA7" s="71" t="str">
        <f t="shared" si="4"/>
        <v/>
      </c>
      <c r="AB7" s="71" t="str">
        <f t="shared" si="5"/>
        <v/>
      </c>
      <c r="AC7" s="72" t="str">
        <f t="shared" si="6"/>
        <v/>
      </c>
      <c r="AD7" s="70" t="str">
        <f t="shared" si="7"/>
        <v/>
      </c>
      <c r="AE7" s="71" t="str">
        <f t="shared" si="8"/>
        <v/>
      </c>
      <c r="AF7" s="71" t="str">
        <f t="shared" si="9"/>
        <v/>
      </c>
      <c r="AH7" s="107">
        <v>0.35599999999999998</v>
      </c>
      <c r="AI7" s="3"/>
      <c r="AJ7" s="3"/>
      <c r="AK7" s="3"/>
      <c r="AL7" s="3"/>
      <c r="AM7" s="3"/>
      <c r="AN7" s="14"/>
      <c r="AO7" s="1"/>
      <c r="AP7" s="1"/>
      <c r="AQ7" s="1"/>
      <c r="AR7" s="6"/>
      <c r="AS7" t="s">
        <v>58</v>
      </c>
    </row>
    <row r="8" spans="1:45">
      <c r="A8" s="4">
        <v>1955</v>
      </c>
      <c r="B8" s="1"/>
      <c r="C8" s="1">
        <v>0.10699100486843365</v>
      </c>
      <c r="D8" s="1"/>
      <c r="E8" s="6"/>
      <c r="F8" s="1"/>
      <c r="G8" s="1"/>
      <c r="H8" s="1"/>
      <c r="I8" s="1"/>
      <c r="J8" s="1"/>
      <c r="K8" s="14"/>
      <c r="L8" s="1"/>
      <c r="M8" s="1"/>
      <c r="N8" s="1"/>
      <c r="O8" s="6"/>
      <c r="P8" s="2"/>
      <c r="Q8" s="2"/>
      <c r="R8" s="2"/>
      <c r="S8" s="2"/>
      <c r="T8" s="7"/>
      <c r="U8" s="3">
        <v>2916.1329999999998</v>
      </c>
      <c r="V8" s="3">
        <v>3920.2601527433767</v>
      </c>
      <c r="W8" s="70" t="str">
        <f t="shared" si="0"/>
        <v/>
      </c>
      <c r="X8" s="71" t="str">
        <f t="shared" si="1"/>
        <v/>
      </c>
      <c r="Y8" s="71" t="str">
        <f t="shared" si="2"/>
        <v/>
      </c>
      <c r="Z8" s="70" t="str">
        <f t="shared" si="3"/>
        <v/>
      </c>
      <c r="AA8" s="71" t="str">
        <f t="shared" si="4"/>
        <v/>
      </c>
      <c r="AB8" s="71" t="str">
        <f t="shared" si="5"/>
        <v/>
      </c>
      <c r="AC8" s="72" t="str">
        <f t="shared" si="6"/>
        <v/>
      </c>
      <c r="AD8" s="70" t="str">
        <f t="shared" si="7"/>
        <v/>
      </c>
      <c r="AE8" s="71" t="str">
        <f t="shared" si="8"/>
        <v/>
      </c>
      <c r="AF8" s="71" t="str">
        <f t="shared" si="9"/>
        <v/>
      </c>
      <c r="AH8" s="107">
        <v>0.35830000000000001</v>
      </c>
      <c r="AI8" s="3"/>
      <c r="AJ8" s="3"/>
      <c r="AK8" s="3"/>
      <c r="AL8" s="3"/>
      <c r="AM8" s="3"/>
      <c r="AN8" s="14"/>
      <c r="AO8" s="1"/>
      <c r="AP8" s="1"/>
      <c r="AQ8" s="1"/>
      <c r="AR8" s="6"/>
      <c r="AS8" t="s">
        <v>58</v>
      </c>
    </row>
    <row r="9" spans="1:45">
      <c r="A9" s="4">
        <v>1956</v>
      </c>
      <c r="B9" s="1"/>
      <c r="C9" s="1">
        <v>0.11190731863502083</v>
      </c>
      <c r="D9" s="1"/>
      <c r="E9" s="6"/>
      <c r="F9" s="1"/>
      <c r="G9" s="1"/>
      <c r="H9" s="1"/>
      <c r="I9" s="1"/>
      <c r="J9" s="4"/>
      <c r="K9" s="14"/>
      <c r="L9" s="1"/>
      <c r="M9" s="1"/>
      <c r="N9" s="1"/>
      <c r="O9" s="6"/>
      <c r="P9" s="2"/>
      <c r="Q9" s="2"/>
      <c r="R9" s="2"/>
      <c r="S9" s="2"/>
      <c r="T9" s="7"/>
      <c r="U9" s="3">
        <v>2895.2530000000002</v>
      </c>
      <c r="V9" s="3">
        <v>3897.0687535769753</v>
      </c>
      <c r="W9" s="70" t="str">
        <f t="shared" si="0"/>
        <v/>
      </c>
      <c r="X9" s="71" t="str">
        <f t="shared" si="1"/>
        <v/>
      </c>
      <c r="Y9" s="71" t="str">
        <f t="shared" si="2"/>
        <v/>
      </c>
      <c r="Z9" s="70" t="str">
        <f t="shared" si="3"/>
        <v/>
      </c>
      <c r="AA9" s="71" t="str">
        <f t="shared" si="4"/>
        <v/>
      </c>
      <c r="AB9" s="71" t="str">
        <f t="shared" si="5"/>
        <v/>
      </c>
      <c r="AC9" s="72" t="str">
        <f t="shared" si="6"/>
        <v/>
      </c>
      <c r="AD9" s="70" t="str">
        <f t="shared" si="7"/>
        <v/>
      </c>
      <c r="AE9" s="71" t="str">
        <f t="shared" si="8"/>
        <v/>
      </c>
      <c r="AF9" s="71" t="str">
        <f t="shared" si="9"/>
        <v/>
      </c>
      <c r="AH9" s="107">
        <v>0.35770000000000002</v>
      </c>
      <c r="AI9" s="3"/>
      <c r="AJ9" s="3"/>
      <c r="AK9" s="3"/>
      <c r="AL9" s="3"/>
      <c r="AM9" s="3"/>
      <c r="AN9" s="14"/>
      <c r="AO9" s="1"/>
      <c r="AP9" s="1"/>
      <c r="AQ9" s="1"/>
      <c r="AR9" s="6"/>
      <c r="AS9" t="s">
        <v>58</v>
      </c>
    </row>
    <row r="10" spans="1:45">
      <c r="A10" s="4">
        <v>1957</v>
      </c>
      <c r="B10" s="1"/>
      <c r="C10" s="1">
        <v>0.10840033075998361</v>
      </c>
      <c r="D10" s="1"/>
      <c r="E10" s="6"/>
      <c r="F10" s="1"/>
      <c r="G10" s="1"/>
      <c r="H10" s="1"/>
      <c r="I10" s="1"/>
      <c r="J10" s="4"/>
      <c r="K10" s="14"/>
      <c r="L10" s="1"/>
      <c r="M10" s="1"/>
      <c r="N10" s="1"/>
      <c r="O10" s="6"/>
      <c r="P10" s="2"/>
      <c r="Q10" s="2"/>
      <c r="R10" s="2"/>
      <c r="S10" s="2"/>
      <c r="T10" s="7"/>
      <c r="U10" s="3">
        <v>2878.22</v>
      </c>
      <c r="V10" s="3">
        <v>3914.2247639165876</v>
      </c>
      <c r="W10" s="70" t="str">
        <f t="shared" si="0"/>
        <v/>
      </c>
      <c r="X10" s="71" t="str">
        <f t="shared" si="1"/>
        <v/>
      </c>
      <c r="Y10" s="71" t="str">
        <f t="shared" si="2"/>
        <v/>
      </c>
      <c r="Z10" s="70" t="str">
        <f t="shared" si="3"/>
        <v/>
      </c>
      <c r="AA10" s="71" t="str">
        <f t="shared" si="4"/>
        <v/>
      </c>
      <c r="AB10" s="71" t="str">
        <f t="shared" si="5"/>
        <v/>
      </c>
      <c r="AC10" s="72" t="str">
        <f t="shared" si="6"/>
        <v/>
      </c>
      <c r="AD10" s="70" t="str">
        <f t="shared" si="7"/>
        <v/>
      </c>
      <c r="AE10" s="71" t="str">
        <f t="shared" si="8"/>
        <v/>
      </c>
      <c r="AF10" s="71" t="str">
        <f t="shared" si="9"/>
        <v/>
      </c>
      <c r="AH10" s="107">
        <v>0.35799999999999998</v>
      </c>
      <c r="AI10" s="3"/>
      <c r="AJ10" s="3"/>
      <c r="AK10" s="3"/>
      <c r="AL10" s="3"/>
      <c r="AM10" s="3"/>
      <c r="AN10" s="14"/>
      <c r="AO10" s="1"/>
      <c r="AP10" s="1"/>
      <c r="AQ10" s="1"/>
      <c r="AR10" s="6"/>
      <c r="AS10" t="s">
        <v>58</v>
      </c>
    </row>
    <row r="11" spans="1:45">
      <c r="A11" s="4">
        <v>1958</v>
      </c>
      <c r="B11" s="1"/>
      <c r="C11" s="1">
        <v>0.10520697367931932</v>
      </c>
      <c r="D11" s="1"/>
      <c r="E11" s="6"/>
      <c r="F11" s="1"/>
      <c r="G11" s="1"/>
      <c r="H11" s="1"/>
      <c r="I11" s="1"/>
      <c r="J11" s="4"/>
      <c r="K11" s="14"/>
      <c r="L11" s="1"/>
      <c r="M11" s="1"/>
      <c r="N11" s="1"/>
      <c r="O11" s="6"/>
      <c r="P11" s="2"/>
      <c r="Q11" s="2"/>
      <c r="R11" s="2"/>
      <c r="S11" s="2"/>
      <c r="T11" s="7"/>
      <c r="U11" s="3">
        <v>2851.5219999999999</v>
      </c>
      <c r="V11" s="3">
        <v>3869.5124919253649</v>
      </c>
      <c r="W11" s="70" t="str">
        <f t="shared" si="0"/>
        <v/>
      </c>
      <c r="X11" s="71" t="str">
        <f t="shared" si="1"/>
        <v/>
      </c>
      <c r="Y11" s="71" t="str">
        <f t="shared" si="2"/>
        <v/>
      </c>
      <c r="Z11" s="70" t="str">
        <f t="shared" si="3"/>
        <v/>
      </c>
      <c r="AA11" s="71" t="str">
        <f t="shared" si="4"/>
        <v/>
      </c>
      <c r="AB11" s="71" t="str">
        <f t="shared" si="5"/>
        <v/>
      </c>
      <c r="AC11" s="72" t="str">
        <f t="shared" si="6"/>
        <v/>
      </c>
      <c r="AD11" s="70" t="str">
        <f t="shared" si="7"/>
        <v/>
      </c>
      <c r="AE11" s="71" t="str">
        <f t="shared" si="8"/>
        <v/>
      </c>
      <c r="AF11" s="71" t="str">
        <f t="shared" si="9"/>
        <v/>
      </c>
      <c r="AH11" s="107">
        <v>0.35589999999999999</v>
      </c>
      <c r="AI11" s="3"/>
      <c r="AJ11" s="3"/>
      <c r="AK11" s="3"/>
      <c r="AL11" s="3"/>
      <c r="AM11" s="3"/>
      <c r="AN11" s="14"/>
      <c r="AO11" s="1"/>
      <c r="AP11" s="1"/>
      <c r="AQ11" s="1"/>
      <c r="AR11" s="6"/>
      <c r="AS11" t="s">
        <v>58</v>
      </c>
    </row>
    <row r="12" spans="1:45">
      <c r="A12" s="4">
        <v>1959</v>
      </c>
      <c r="B12" s="1"/>
      <c r="C12" s="1">
        <v>7.5974985939351564E-2</v>
      </c>
      <c r="D12" s="1"/>
      <c r="E12" s="6"/>
      <c r="F12" s="1"/>
      <c r="G12" s="1"/>
      <c r="H12" s="1"/>
      <c r="I12" s="1"/>
      <c r="J12" s="3"/>
      <c r="K12" s="14"/>
      <c r="L12" s="1"/>
      <c r="M12" s="1"/>
      <c r="N12" s="1"/>
      <c r="O12" s="6"/>
      <c r="P12" s="2"/>
      <c r="Q12" s="2"/>
      <c r="R12" s="2"/>
      <c r="S12" s="2"/>
      <c r="T12" s="7"/>
      <c r="U12" s="3">
        <v>2843.0410000000002</v>
      </c>
      <c r="V12" s="3">
        <v>4038.2815443041445</v>
      </c>
      <c r="W12" s="70" t="str">
        <f t="shared" si="0"/>
        <v/>
      </c>
      <c r="X12" s="71" t="str">
        <f t="shared" si="1"/>
        <v/>
      </c>
      <c r="Y12" s="71" t="str">
        <f t="shared" si="2"/>
        <v/>
      </c>
      <c r="Z12" s="70" t="str">
        <f t="shared" si="3"/>
        <v/>
      </c>
      <c r="AA12" s="71" t="str">
        <f t="shared" si="4"/>
        <v/>
      </c>
      <c r="AB12" s="71" t="str">
        <f t="shared" si="5"/>
        <v/>
      </c>
      <c r="AC12" s="72" t="str">
        <f t="shared" si="6"/>
        <v/>
      </c>
      <c r="AD12" s="70" t="str">
        <f t="shared" si="7"/>
        <v/>
      </c>
      <c r="AE12" s="71" t="str">
        <f t="shared" si="8"/>
        <v/>
      </c>
      <c r="AF12" s="71" t="str">
        <f t="shared" si="9"/>
        <v/>
      </c>
      <c r="AH12" s="107">
        <v>0.35599999999999998</v>
      </c>
      <c r="AI12" s="3"/>
      <c r="AJ12" s="3"/>
      <c r="AK12" s="3"/>
      <c r="AL12" s="3"/>
      <c r="AM12" s="3"/>
      <c r="AN12" s="14"/>
      <c r="AO12" s="1"/>
      <c r="AP12" s="1"/>
      <c r="AQ12" s="1"/>
      <c r="AR12" s="6"/>
      <c r="AS12" t="s">
        <v>58</v>
      </c>
    </row>
    <row r="13" spans="1:45">
      <c r="A13" s="4">
        <v>1960</v>
      </c>
      <c r="B13" s="1"/>
      <c r="C13" s="1">
        <v>0.11440677966101695</v>
      </c>
      <c r="D13" s="1"/>
      <c r="E13" s="6"/>
      <c r="F13" s="1"/>
      <c r="G13" s="1"/>
      <c r="H13" s="1"/>
      <c r="I13" s="1"/>
      <c r="J13" s="3"/>
      <c r="K13" s="14"/>
      <c r="L13" s="1"/>
      <c r="M13" s="1"/>
      <c r="N13" s="1"/>
      <c r="O13" s="6"/>
      <c r="P13" s="2"/>
      <c r="Q13" s="2"/>
      <c r="R13" s="2"/>
      <c r="S13" s="2"/>
      <c r="T13" s="7">
        <v>4.8369807409500849</v>
      </c>
      <c r="U13" s="3">
        <v>2832</v>
      </c>
      <c r="V13" s="3">
        <v>4282.1327683615818</v>
      </c>
      <c r="W13" s="70" t="str">
        <f t="shared" si="0"/>
        <v/>
      </c>
      <c r="X13" s="71" t="str">
        <f t="shared" si="1"/>
        <v/>
      </c>
      <c r="Y13" s="71" t="str">
        <f t="shared" si="2"/>
        <v/>
      </c>
      <c r="Z13" s="70" t="str">
        <f t="shared" si="3"/>
        <v/>
      </c>
      <c r="AA13" s="71" t="str">
        <f t="shared" si="4"/>
        <v/>
      </c>
      <c r="AB13" s="71" t="str">
        <f t="shared" si="5"/>
        <v/>
      </c>
      <c r="AC13" s="72" t="str">
        <f t="shared" si="6"/>
        <v/>
      </c>
      <c r="AD13" s="70" t="str">
        <f t="shared" si="7"/>
        <v/>
      </c>
      <c r="AE13" s="71" t="str">
        <f t="shared" si="8"/>
        <v/>
      </c>
      <c r="AF13" s="71" t="str">
        <f t="shared" si="9"/>
        <v/>
      </c>
      <c r="AH13" s="107">
        <v>0.35620000000000002</v>
      </c>
      <c r="AI13" s="3"/>
      <c r="AJ13" s="3"/>
      <c r="AK13" s="3"/>
      <c r="AL13" s="3"/>
      <c r="AM13" s="3"/>
      <c r="AN13" s="14"/>
      <c r="AO13" s="1"/>
      <c r="AP13" s="1"/>
      <c r="AQ13" s="1"/>
      <c r="AR13" s="6"/>
      <c r="AS13" t="s">
        <v>58</v>
      </c>
    </row>
    <row r="14" spans="1:45">
      <c r="A14" s="4">
        <v>1961</v>
      </c>
      <c r="B14" s="1">
        <v>3.7522620019160486</v>
      </c>
      <c r="C14" s="1">
        <v>0.24695738565802075</v>
      </c>
      <c r="D14" s="1">
        <v>0.8600000000000001</v>
      </c>
      <c r="E14" s="6">
        <f>SUM(B14:D14)</f>
        <v>4.8592193875740692</v>
      </c>
      <c r="F14" s="1"/>
      <c r="G14" s="1"/>
      <c r="H14" s="1"/>
      <c r="I14" s="1"/>
      <c r="J14" s="3"/>
      <c r="K14" s="14"/>
      <c r="L14" s="1"/>
      <c r="M14" s="1"/>
      <c r="N14" s="1"/>
      <c r="O14" s="6"/>
      <c r="P14" s="2"/>
      <c r="Q14" s="2"/>
      <c r="R14" s="2"/>
      <c r="S14" s="2"/>
      <c r="T14" s="7">
        <v>4.9703362689554016</v>
      </c>
      <c r="U14" s="3">
        <v>2818.3</v>
      </c>
      <c r="V14" s="3">
        <v>4508.3915835787529</v>
      </c>
      <c r="W14" s="99" t="str">
        <f t="shared" si="0"/>
        <v/>
      </c>
      <c r="X14" s="100" t="str">
        <f t="shared" si="1"/>
        <v/>
      </c>
      <c r="Y14" s="100" t="str">
        <f t="shared" si="2"/>
        <v/>
      </c>
      <c r="Z14" s="99" t="str">
        <f t="shared" si="3"/>
        <v/>
      </c>
      <c r="AA14" s="100" t="str">
        <f t="shared" si="4"/>
        <v/>
      </c>
      <c r="AB14" s="100" t="str">
        <f t="shared" si="5"/>
        <v/>
      </c>
      <c r="AC14" s="101" t="str">
        <f t="shared" si="6"/>
        <v/>
      </c>
      <c r="AD14" s="99">
        <f t="shared" si="7"/>
        <v>0.77219440050623822</v>
      </c>
      <c r="AE14" s="100">
        <f t="shared" si="8"/>
        <v>5.0822439976580779E-2</v>
      </c>
      <c r="AF14" s="100">
        <f t="shared" si="9"/>
        <v>0.17698315951718099</v>
      </c>
      <c r="AH14" s="107">
        <v>0.3569</v>
      </c>
      <c r="AI14" s="3"/>
      <c r="AJ14" s="3"/>
      <c r="AK14" s="3"/>
      <c r="AL14" s="3"/>
      <c r="AM14" s="3"/>
      <c r="AN14" s="14"/>
      <c r="AO14" s="1"/>
      <c r="AP14" s="1"/>
      <c r="AQ14" s="1"/>
      <c r="AR14" s="6"/>
      <c r="AS14" t="s">
        <v>58</v>
      </c>
    </row>
    <row r="15" spans="1:45">
      <c r="A15" s="4">
        <v>1962</v>
      </c>
      <c r="B15" s="1">
        <v>3.8162544169611308</v>
      </c>
      <c r="C15" s="1">
        <v>0.25441696113074203</v>
      </c>
      <c r="D15" s="1">
        <v>0.91999999999999993</v>
      </c>
      <c r="E15" s="6">
        <f t="shared" ref="E15:E67" si="11">SUM(B15:D15)</f>
        <v>4.9906713780918723</v>
      </c>
      <c r="F15" s="1"/>
      <c r="G15" s="1"/>
      <c r="H15" s="1"/>
      <c r="I15" s="1"/>
      <c r="J15" s="3"/>
      <c r="K15" s="14"/>
      <c r="L15" s="1"/>
      <c r="M15" s="1"/>
      <c r="N15" s="1"/>
      <c r="O15" s="6"/>
      <c r="P15" s="2"/>
      <c r="Q15" s="2"/>
      <c r="R15" s="2"/>
      <c r="S15" s="2"/>
      <c r="T15" s="7">
        <v>5.1822578444841501</v>
      </c>
      <c r="U15" s="3">
        <v>2830</v>
      </c>
      <c r="V15" s="3">
        <v>4636.0424028268553</v>
      </c>
      <c r="W15" s="99" t="str">
        <f t="shared" si="0"/>
        <v/>
      </c>
      <c r="X15" s="100" t="str">
        <f t="shared" si="1"/>
        <v/>
      </c>
      <c r="Y15" s="100" t="str">
        <f t="shared" si="2"/>
        <v/>
      </c>
      <c r="Z15" s="99" t="str">
        <f t="shared" si="3"/>
        <v/>
      </c>
      <c r="AA15" s="100" t="str">
        <f t="shared" si="4"/>
        <v/>
      </c>
      <c r="AB15" s="100" t="str">
        <f t="shared" si="5"/>
        <v/>
      </c>
      <c r="AC15" s="101" t="str">
        <f t="shared" si="6"/>
        <v/>
      </c>
      <c r="AD15" s="99">
        <f t="shared" si="7"/>
        <v>0.76467756096179451</v>
      </c>
      <c r="AE15" s="100">
        <f t="shared" si="8"/>
        <v>5.0978504064119627E-2</v>
      </c>
      <c r="AF15" s="100">
        <f t="shared" si="9"/>
        <v>0.18434393497408594</v>
      </c>
      <c r="AH15" s="107">
        <v>0.35620000000000002</v>
      </c>
      <c r="AI15" s="3"/>
      <c r="AJ15" s="3"/>
      <c r="AK15" s="3"/>
      <c r="AL15" s="3"/>
      <c r="AM15" s="3"/>
      <c r="AN15" s="14"/>
      <c r="AO15" s="1"/>
      <c r="AP15" s="1"/>
      <c r="AQ15" s="1"/>
      <c r="AR15" s="6"/>
      <c r="AS15" t="s">
        <v>58</v>
      </c>
    </row>
    <row r="16" spans="1:45">
      <c r="A16" s="4">
        <v>1963</v>
      </c>
      <c r="B16" s="1">
        <v>3.8685331565819125</v>
      </c>
      <c r="C16" s="1">
        <v>0.26250760705298515</v>
      </c>
      <c r="D16" s="1">
        <v>0.97404138406891994</v>
      </c>
      <c r="E16" s="6">
        <f t="shared" si="11"/>
        <v>5.1050821477038184</v>
      </c>
      <c r="F16" s="1"/>
      <c r="G16" s="1"/>
      <c r="H16" s="1"/>
      <c r="I16" s="1"/>
      <c r="J16" s="3"/>
      <c r="K16" s="14"/>
      <c r="L16" s="1"/>
      <c r="M16" s="1"/>
      <c r="N16" s="1"/>
      <c r="O16" s="6"/>
      <c r="P16" s="2"/>
      <c r="Q16" s="2"/>
      <c r="R16" s="2"/>
      <c r="S16" s="2"/>
      <c r="T16" s="7">
        <v>5.3094107898117322</v>
      </c>
      <c r="U16" s="3">
        <v>2850</v>
      </c>
      <c r="V16" s="3">
        <v>4821.4035087719294</v>
      </c>
      <c r="W16" s="99" t="str">
        <f t="shared" si="0"/>
        <v/>
      </c>
      <c r="X16" s="100" t="str">
        <f t="shared" si="1"/>
        <v/>
      </c>
      <c r="Y16" s="100" t="str">
        <f t="shared" si="2"/>
        <v/>
      </c>
      <c r="Z16" s="99" t="str">
        <f t="shared" si="3"/>
        <v/>
      </c>
      <c r="AA16" s="100" t="str">
        <f t="shared" si="4"/>
        <v/>
      </c>
      <c r="AB16" s="100" t="str">
        <f t="shared" si="5"/>
        <v/>
      </c>
      <c r="AC16" s="101" t="str">
        <f t="shared" si="6"/>
        <v/>
      </c>
      <c r="AD16" s="99">
        <f t="shared" si="7"/>
        <v>0.75778078484435651</v>
      </c>
      <c r="AE16" s="100">
        <f t="shared" si="8"/>
        <v>5.1420838971427074E-2</v>
      </c>
      <c r="AF16" s="100">
        <f t="shared" si="9"/>
        <v>0.19079837618421627</v>
      </c>
      <c r="AH16" s="107">
        <v>0.35709999999999997</v>
      </c>
      <c r="AI16" s="3"/>
      <c r="AJ16" s="3"/>
      <c r="AK16" s="3"/>
      <c r="AL16" s="3"/>
      <c r="AM16" s="3"/>
      <c r="AN16" s="14"/>
      <c r="AO16" s="1"/>
      <c r="AP16" s="1"/>
      <c r="AQ16" s="1"/>
      <c r="AR16" s="6"/>
      <c r="AS16" t="s">
        <v>58</v>
      </c>
    </row>
    <row r="17" spans="1:45">
      <c r="A17" s="4">
        <v>1964</v>
      </c>
      <c r="B17" s="1">
        <v>4.0214711572598114</v>
      </c>
      <c r="C17" s="1">
        <v>0.27638977025757716</v>
      </c>
      <c r="D17" s="1">
        <v>1.0019129171877248</v>
      </c>
      <c r="E17" s="6">
        <f t="shared" si="11"/>
        <v>5.299773844705113</v>
      </c>
      <c r="F17" s="1"/>
      <c r="G17" s="1"/>
      <c r="H17" s="1"/>
      <c r="I17" s="1"/>
      <c r="J17" s="3"/>
      <c r="K17" s="14"/>
      <c r="L17" s="1"/>
      <c r="M17" s="1"/>
      <c r="N17" s="1"/>
      <c r="O17" s="6"/>
      <c r="P17" s="2"/>
      <c r="Q17" s="2"/>
      <c r="R17" s="2"/>
      <c r="S17" s="2"/>
      <c r="T17" s="7">
        <v>5.6660592949491937</v>
      </c>
      <c r="U17" s="3">
        <v>2864</v>
      </c>
      <c r="V17" s="3">
        <v>4985.6843575418989</v>
      </c>
      <c r="W17" s="99" t="str">
        <f t="shared" si="0"/>
        <v/>
      </c>
      <c r="X17" s="100" t="str">
        <f t="shared" si="1"/>
        <v/>
      </c>
      <c r="Y17" s="100" t="str">
        <f t="shared" si="2"/>
        <v/>
      </c>
      <c r="Z17" s="99"/>
      <c r="AA17" s="100"/>
      <c r="AB17" s="100"/>
      <c r="AC17" s="101"/>
      <c r="AD17" s="99">
        <f t="shared" si="7"/>
        <v>0.75880052151236121</v>
      </c>
      <c r="AE17" s="100">
        <f t="shared" si="8"/>
        <v>5.2151238591758416E-2</v>
      </c>
      <c r="AF17" s="100">
        <f t="shared" si="9"/>
        <v>0.18904823989588043</v>
      </c>
      <c r="AH17" s="107">
        <v>0.35820000000000002</v>
      </c>
      <c r="AI17" s="3"/>
      <c r="AJ17" s="3"/>
      <c r="AK17" s="3"/>
      <c r="AL17" s="3"/>
      <c r="AM17" s="3"/>
      <c r="AN17" s="14"/>
      <c r="AO17" s="1"/>
      <c r="AP17" s="1"/>
      <c r="AQ17" s="1"/>
      <c r="AR17" s="6"/>
      <c r="AS17" t="s">
        <v>58</v>
      </c>
    </row>
    <row r="18" spans="1:45">
      <c r="A18" s="4">
        <v>1965</v>
      </c>
      <c r="B18" s="1">
        <v>3.9679374499453512</v>
      </c>
      <c r="C18" s="1">
        <v>0.29033688658049622</v>
      </c>
      <c r="D18" s="1">
        <v>1.0645685841327441</v>
      </c>
      <c r="E18" s="6">
        <f t="shared" si="11"/>
        <v>5.3228429206585917</v>
      </c>
      <c r="F18" s="1"/>
      <c r="G18" s="1"/>
      <c r="H18" s="1"/>
      <c r="I18" s="1"/>
      <c r="J18" s="3"/>
      <c r="K18" s="14"/>
      <c r="L18" s="1"/>
      <c r="M18" s="1"/>
      <c r="N18" s="1"/>
      <c r="O18" s="6"/>
      <c r="P18" s="2"/>
      <c r="Q18" s="2"/>
      <c r="R18" s="2"/>
      <c r="S18" s="2"/>
      <c r="T18" s="7">
        <v>5.948689331039299</v>
      </c>
      <c r="U18" s="3">
        <v>2876</v>
      </c>
      <c r="V18" s="3">
        <v>5051.4603616133518</v>
      </c>
      <c r="W18" s="99" t="str">
        <f t="shared" si="0"/>
        <v/>
      </c>
      <c r="X18" s="100" t="str">
        <f t="shared" si="1"/>
        <v/>
      </c>
      <c r="Y18" s="100" t="str">
        <f t="shared" si="2"/>
        <v/>
      </c>
      <c r="Z18" s="99"/>
      <c r="AA18" s="100"/>
      <c r="AB18" s="100"/>
      <c r="AC18" s="101"/>
      <c r="AD18" s="99">
        <f t="shared" si="7"/>
        <v>0.74545454545451828</v>
      </c>
      <c r="AE18" s="100">
        <f t="shared" si="8"/>
        <v>5.4545454545288939E-2</v>
      </c>
      <c r="AF18" s="100">
        <f t="shared" si="9"/>
        <v>0.20000000000019272</v>
      </c>
      <c r="AH18" s="107">
        <v>0.35770000000000002</v>
      </c>
      <c r="AI18" s="3"/>
      <c r="AJ18" s="3"/>
      <c r="AK18" s="3"/>
      <c r="AL18" s="3"/>
      <c r="AM18" s="3"/>
      <c r="AN18" s="14"/>
      <c r="AO18" s="1"/>
      <c r="AP18" s="1"/>
      <c r="AQ18" s="1"/>
      <c r="AR18" s="6"/>
      <c r="AS18" t="s">
        <v>58</v>
      </c>
    </row>
    <row r="19" spans="1:45">
      <c r="A19" s="4">
        <v>1966</v>
      </c>
      <c r="B19" s="1">
        <v>4.113511431834401</v>
      </c>
      <c r="C19" s="1">
        <v>0.31110590660839116</v>
      </c>
      <c r="D19" s="1">
        <v>1.0162792949248094</v>
      </c>
      <c r="E19" s="6">
        <f t="shared" si="11"/>
        <v>5.4408966333676023</v>
      </c>
      <c r="F19" s="1"/>
      <c r="G19" s="1"/>
      <c r="H19" s="1"/>
      <c r="I19" s="1"/>
      <c r="J19" s="3"/>
      <c r="K19" s="14"/>
      <c r="L19" s="1"/>
      <c r="M19" s="1"/>
      <c r="N19" s="1"/>
      <c r="O19" s="6"/>
      <c r="P19" s="2"/>
      <c r="Q19" s="2"/>
      <c r="R19" s="2"/>
      <c r="S19" s="2"/>
      <c r="T19" s="7">
        <v>6.1303800684585017</v>
      </c>
      <c r="U19" s="3">
        <v>2884</v>
      </c>
      <c r="V19" s="3">
        <v>5080.4438280166432</v>
      </c>
      <c r="W19" s="99" t="str">
        <f t="shared" si="0"/>
        <v/>
      </c>
      <c r="X19" s="100" t="str">
        <f t="shared" si="1"/>
        <v/>
      </c>
      <c r="Y19" s="100" t="str">
        <f t="shared" si="2"/>
        <v/>
      </c>
      <c r="Z19" s="99"/>
      <c r="AA19" s="100"/>
      <c r="AB19" s="100"/>
      <c r="AC19" s="101"/>
      <c r="AD19" s="99">
        <f t="shared" si="7"/>
        <v>0.75603557814484224</v>
      </c>
      <c r="AE19" s="100">
        <f t="shared" si="8"/>
        <v>5.717916137212746E-2</v>
      </c>
      <c r="AF19" s="100">
        <f t="shared" si="9"/>
        <v>0.18678526048303015</v>
      </c>
      <c r="AH19" s="107">
        <v>0.35799999999999998</v>
      </c>
      <c r="AI19" s="3"/>
      <c r="AJ19" s="3"/>
      <c r="AK19" s="3"/>
      <c r="AL19" s="3"/>
      <c r="AM19" s="3"/>
      <c r="AN19" s="14"/>
      <c r="AO19" s="1"/>
      <c r="AP19" s="1"/>
      <c r="AQ19" s="1"/>
      <c r="AR19" s="6"/>
      <c r="AS19" t="s">
        <v>58</v>
      </c>
    </row>
    <row r="20" spans="1:45">
      <c r="A20" s="4">
        <v>1967</v>
      </c>
      <c r="B20" s="1">
        <v>4.1546069785999507</v>
      </c>
      <c r="C20" s="1">
        <v>0.32544421332268642</v>
      </c>
      <c r="D20" s="1">
        <v>1.0663491245083871</v>
      </c>
      <c r="E20" s="6">
        <f t="shared" si="11"/>
        <v>5.5464003164310247</v>
      </c>
      <c r="F20" s="1"/>
      <c r="G20" s="1"/>
      <c r="H20" s="1"/>
      <c r="I20" s="1"/>
      <c r="J20" s="3"/>
      <c r="K20" s="14"/>
      <c r="L20" s="1"/>
      <c r="M20" s="1"/>
      <c r="N20" s="1"/>
      <c r="O20" s="6"/>
      <c r="P20" s="2"/>
      <c r="Q20" s="2"/>
      <c r="R20" s="2"/>
      <c r="S20" s="2"/>
      <c r="T20" s="7">
        <v>6.3255293791594358</v>
      </c>
      <c r="U20" s="3">
        <v>2900.1</v>
      </c>
      <c r="V20" s="3">
        <v>5351.8844177786968</v>
      </c>
      <c r="W20" s="99" t="str">
        <f t="shared" si="0"/>
        <v/>
      </c>
      <c r="X20" s="100" t="str">
        <f t="shared" si="1"/>
        <v/>
      </c>
      <c r="Y20" s="100" t="str">
        <f t="shared" si="2"/>
        <v/>
      </c>
      <c r="Z20" s="99"/>
      <c r="AA20" s="100"/>
      <c r="AB20" s="100"/>
      <c r="AC20" s="101"/>
      <c r="AD20" s="99">
        <f t="shared" si="7"/>
        <v>0.74906367041197275</v>
      </c>
      <c r="AE20" s="100">
        <f t="shared" si="8"/>
        <v>5.867665418209516E-2</v>
      </c>
      <c r="AF20" s="100">
        <f t="shared" si="9"/>
        <v>0.19225967540593197</v>
      </c>
      <c r="AH20" s="107">
        <v>0.36359999999999998</v>
      </c>
      <c r="AI20" s="3"/>
      <c r="AJ20" s="3"/>
      <c r="AK20" s="3"/>
      <c r="AL20" s="3"/>
      <c r="AM20" s="3"/>
      <c r="AN20" s="14"/>
      <c r="AO20" s="1"/>
      <c r="AP20" s="1"/>
      <c r="AQ20" s="1"/>
      <c r="AR20" s="6"/>
      <c r="AS20" t="s">
        <v>58</v>
      </c>
    </row>
    <row r="21" spans="1:45">
      <c r="A21" s="4">
        <v>1968</v>
      </c>
      <c r="B21" s="1">
        <v>4.5506964698642101</v>
      </c>
      <c r="C21" s="1">
        <v>0.33991482777847165</v>
      </c>
      <c r="D21" s="1">
        <v>1.1931704158802241</v>
      </c>
      <c r="E21" s="6">
        <f t="shared" si="11"/>
        <v>6.0837817135229058</v>
      </c>
      <c r="F21" s="1"/>
      <c r="G21" s="1"/>
      <c r="H21" s="1"/>
      <c r="I21" s="1"/>
      <c r="J21" s="3"/>
      <c r="K21" s="14"/>
      <c r="L21" s="1"/>
      <c r="M21" s="1"/>
      <c r="N21" s="1"/>
      <c r="O21" s="6"/>
      <c r="P21" s="2"/>
      <c r="Q21" s="2"/>
      <c r="R21" s="2"/>
      <c r="S21" s="2"/>
      <c r="T21" s="7">
        <v>6.6216179883966841</v>
      </c>
      <c r="U21" s="3">
        <v>2912.5</v>
      </c>
      <c r="V21" s="3">
        <v>5769.6137339055795</v>
      </c>
      <c r="W21" s="99" t="str">
        <f t="shared" si="0"/>
        <v/>
      </c>
      <c r="X21" s="100" t="str">
        <f t="shared" si="1"/>
        <v/>
      </c>
      <c r="Y21" s="100" t="str">
        <f t="shared" si="2"/>
        <v/>
      </c>
      <c r="Z21" s="99"/>
      <c r="AA21" s="100"/>
      <c r="AB21" s="100"/>
      <c r="AC21" s="101"/>
      <c r="AD21" s="99">
        <f t="shared" si="7"/>
        <v>0.7480045610033994</v>
      </c>
      <c r="AE21" s="100">
        <f t="shared" si="8"/>
        <v>5.5872291904049728E-2</v>
      </c>
      <c r="AF21" s="100">
        <f t="shared" si="9"/>
        <v>0.19612314709255088</v>
      </c>
      <c r="AH21" s="107">
        <v>0.4178</v>
      </c>
      <c r="AI21" s="3"/>
      <c r="AJ21" s="3"/>
      <c r="AK21" s="3"/>
      <c r="AL21" s="3"/>
      <c r="AM21" s="3"/>
      <c r="AN21" s="14"/>
      <c r="AO21" s="1"/>
      <c r="AP21" s="1"/>
      <c r="AQ21" s="1"/>
      <c r="AR21" s="6"/>
      <c r="AS21" t="s">
        <v>58</v>
      </c>
    </row>
    <row r="22" spans="1:45">
      <c r="A22" s="4">
        <v>1969</v>
      </c>
      <c r="B22" s="1">
        <v>4.7118890635477948</v>
      </c>
      <c r="C22" s="1">
        <v>0.35391213879266081</v>
      </c>
      <c r="D22" s="1">
        <v>1.2976778422449469</v>
      </c>
      <c r="E22" s="6">
        <f t="shared" si="11"/>
        <v>6.3634790445854028</v>
      </c>
      <c r="F22" s="1"/>
      <c r="G22" s="1"/>
      <c r="H22" s="1"/>
      <c r="I22" s="1"/>
      <c r="J22" s="3"/>
      <c r="K22" s="14"/>
      <c r="L22" s="1"/>
      <c r="M22" s="1"/>
      <c r="N22" s="1"/>
      <c r="O22" s="6"/>
      <c r="P22" s="2"/>
      <c r="Q22" s="2"/>
      <c r="R22" s="2"/>
      <c r="S22" s="2"/>
      <c r="T22" s="7">
        <v>7.1128559082002871</v>
      </c>
      <c r="U22" s="3">
        <v>2925.6</v>
      </c>
      <c r="V22" s="3">
        <v>6089.3491933278647</v>
      </c>
      <c r="W22" s="99" t="str">
        <f t="shared" si="0"/>
        <v/>
      </c>
      <c r="X22" s="100" t="str">
        <f t="shared" si="1"/>
        <v/>
      </c>
      <c r="Y22" s="100" t="str">
        <f t="shared" si="2"/>
        <v/>
      </c>
      <c r="Z22" s="99"/>
      <c r="AA22" s="100"/>
      <c r="AB22" s="100"/>
      <c r="AC22" s="101"/>
      <c r="AD22" s="99">
        <f t="shared" si="7"/>
        <v>0.74045801526714805</v>
      </c>
      <c r="AE22" s="100">
        <f t="shared" si="8"/>
        <v>5.5616139585436333E-2</v>
      </c>
      <c r="AF22" s="100">
        <f t="shared" si="9"/>
        <v>0.20392584514741557</v>
      </c>
      <c r="AH22" s="107">
        <v>0.41839999999999999</v>
      </c>
      <c r="AI22" s="3"/>
      <c r="AJ22" s="3"/>
      <c r="AK22" s="3"/>
      <c r="AL22" s="3"/>
      <c r="AM22" s="3"/>
      <c r="AN22" s="14"/>
      <c r="AO22" s="1"/>
      <c r="AP22" s="1"/>
      <c r="AQ22" s="1"/>
      <c r="AR22" s="6"/>
      <c r="AS22" t="s">
        <v>58</v>
      </c>
    </row>
    <row r="23" spans="1:45">
      <c r="A23" s="4">
        <v>1970</v>
      </c>
      <c r="B23" s="1">
        <v>5.0563342051881701</v>
      </c>
      <c r="C23" s="1">
        <v>0.39480965711624799</v>
      </c>
      <c r="D23" s="1">
        <v>1.4684148650698139</v>
      </c>
      <c r="E23" s="6">
        <f t="shared" si="11"/>
        <v>6.9195587273742323</v>
      </c>
      <c r="F23" s="1"/>
      <c r="G23" s="1"/>
      <c r="H23" s="1"/>
      <c r="I23" s="1"/>
      <c r="J23" s="3">
        <v>553.24280532863293</v>
      </c>
      <c r="K23" s="14"/>
      <c r="L23" s="1"/>
      <c r="M23" s="1"/>
      <c r="N23" s="1"/>
      <c r="O23" s="6"/>
      <c r="P23" s="2"/>
      <c r="Q23" s="2"/>
      <c r="R23" s="2"/>
      <c r="S23" s="2"/>
      <c r="T23" s="7">
        <v>7.6966215184578148</v>
      </c>
      <c r="U23" s="3">
        <v>2950.1</v>
      </c>
      <c r="V23" s="3">
        <v>6199.4508660723368</v>
      </c>
      <c r="W23" s="99" t="str">
        <f t="shared" si="0"/>
        <v/>
      </c>
      <c r="X23" s="100" t="str">
        <f t="shared" si="1"/>
        <v/>
      </c>
      <c r="Y23" s="100" t="str">
        <f t="shared" si="2"/>
        <v/>
      </c>
      <c r="Z23" s="99"/>
      <c r="AA23" s="100"/>
      <c r="AB23" s="100"/>
      <c r="AC23" s="101"/>
      <c r="AD23" s="99">
        <f t="shared" si="7"/>
        <v>0.73073073073070072</v>
      </c>
      <c r="AE23" s="100">
        <f t="shared" si="8"/>
        <v>5.7057057056883534E-2</v>
      </c>
      <c r="AF23" s="100">
        <f t="shared" si="9"/>
        <v>0.21221221221241574</v>
      </c>
      <c r="AH23" s="107">
        <v>0.41739999999999999</v>
      </c>
      <c r="AI23" s="3"/>
      <c r="AJ23" s="3"/>
      <c r="AK23" s="3"/>
      <c r="AL23" s="3"/>
      <c r="AM23" s="3">
        <f t="shared" ref="AM23:AM43" si="12">IFERROR(J23/$AH23," ")</f>
        <v>1325.4499408927479</v>
      </c>
      <c r="AN23" s="14"/>
      <c r="AO23" s="1"/>
      <c r="AP23" s="1"/>
      <c r="AQ23" s="1"/>
      <c r="AR23" s="6"/>
      <c r="AS23" t="s">
        <v>58</v>
      </c>
    </row>
    <row r="24" spans="1:45">
      <c r="A24" s="4">
        <v>1971</v>
      </c>
      <c r="B24" s="1">
        <v>5.4415628723918825</v>
      </c>
      <c r="C24" s="1">
        <v>0.38868306231253996</v>
      </c>
      <c r="D24" s="1">
        <v>1.4853245595574331</v>
      </c>
      <c r="E24" s="6">
        <f t="shared" si="11"/>
        <v>7.3155704942618556</v>
      </c>
      <c r="F24" s="1"/>
      <c r="G24" s="1"/>
      <c r="H24" s="1"/>
      <c r="I24" s="1"/>
      <c r="J24" s="3">
        <v>619.15663297854485</v>
      </c>
      <c r="K24" s="14"/>
      <c r="L24" s="1"/>
      <c r="M24" s="1"/>
      <c r="N24" s="1"/>
      <c r="O24" s="6"/>
      <c r="P24" s="2"/>
      <c r="Q24" s="2"/>
      <c r="R24" s="2"/>
      <c r="S24" s="2"/>
      <c r="T24" s="7">
        <v>8.3863733922659573</v>
      </c>
      <c r="U24" s="3">
        <v>2978.3</v>
      </c>
      <c r="V24" s="3">
        <v>6353.6245509183091</v>
      </c>
      <c r="W24" s="99" t="str">
        <f t="shared" si="0"/>
        <v/>
      </c>
      <c r="X24" s="100" t="str">
        <f t="shared" si="1"/>
        <v/>
      </c>
      <c r="Y24" s="100" t="str">
        <f t="shared" si="2"/>
        <v/>
      </c>
      <c r="Z24" s="99"/>
      <c r="AA24" s="100"/>
      <c r="AB24" s="100"/>
      <c r="AC24" s="101"/>
      <c r="AD24" s="99">
        <f t="shared" si="7"/>
        <v>0.74383301707776639</v>
      </c>
      <c r="AE24" s="100">
        <f t="shared" si="8"/>
        <v>5.313092979110965E-2</v>
      </c>
      <c r="AF24" s="100">
        <f t="shared" si="9"/>
        <v>0.20303605313112399</v>
      </c>
      <c r="AH24" s="107">
        <v>0.40910000000000002</v>
      </c>
      <c r="AI24" s="3"/>
      <c r="AJ24" s="3"/>
      <c r="AK24" s="3"/>
      <c r="AL24" s="3"/>
      <c r="AM24" s="3">
        <f t="shared" si="12"/>
        <v>1513.4603592729036</v>
      </c>
      <c r="AN24" s="14"/>
      <c r="AO24" s="1"/>
      <c r="AP24" s="1"/>
      <c r="AQ24" s="1"/>
      <c r="AR24" s="6"/>
      <c r="AS24" t="s">
        <v>58</v>
      </c>
    </row>
    <row r="25" spans="1:45">
      <c r="A25" s="4">
        <v>1972</v>
      </c>
      <c r="B25" s="1">
        <v>5.779479966884808</v>
      </c>
      <c r="C25" s="1">
        <v>0.38807059729565757</v>
      </c>
      <c r="D25" s="1">
        <v>1.6908790310806996</v>
      </c>
      <c r="E25" s="6">
        <f t="shared" si="11"/>
        <v>7.8584295952611649</v>
      </c>
      <c r="F25" s="1"/>
      <c r="G25" s="1"/>
      <c r="H25" s="1"/>
      <c r="I25" s="1"/>
      <c r="J25" s="3">
        <v>702.99745404047087</v>
      </c>
      <c r="K25" s="14"/>
      <c r="L25" s="1"/>
      <c r="M25" s="1"/>
      <c r="N25" s="1"/>
      <c r="O25" s="6"/>
      <c r="P25" s="2"/>
      <c r="Q25" s="2"/>
      <c r="R25" s="2"/>
      <c r="S25" s="2"/>
      <c r="T25" s="7">
        <v>9.1080893773322238</v>
      </c>
      <c r="U25" s="3">
        <v>3024.4</v>
      </c>
      <c r="V25" s="3">
        <v>6662.8091522285413</v>
      </c>
      <c r="W25" s="99" t="str">
        <f t="shared" si="0"/>
        <v/>
      </c>
      <c r="X25" s="100" t="str">
        <f t="shared" si="1"/>
        <v/>
      </c>
      <c r="Y25" s="100" t="str">
        <f t="shared" si="2"/>
        <v/>
      </c>
      <c r="Z25" s="99"/>
      <c r="AA25" s="100"/>
      <c r="AB25" s="100"/>
      <c r="AC25" s="101"/>
      <c r="AD25" s="99">
        <f t="shared" si="7"/>
        <v>0.73544973544968617</v>
      </c>
      <c r="AE25" s="100">
        <f t="shared" si="8"/>
        <v>4.9382716049231279E-2</v>
      </c>
      <c r="AF25" s="100">
        <f t="shared" si="9"/>
        <v>0.21516754850108261</v>
      </c>
      <c r="AH25" s="107">
        <v>0.39989999999999998</v>
      </c>
      <c r="AI25" s="3"/>
      <c r="AJ25" s="3"/>
      <c r="AK25" s="3"/>
      <c r="AL25" s="3"/>
      <c r="AM25" s="3">
        <f t="shared" si="12"/>
        <v>1757.9331183807724</v>
      </c>
      <c r="AN25" s="14"/>
      <c r="AO25" s="1"/>
      <c r="AP25" s="1"/>
      <c r="AQ25" s="1"/>
      <c r="AR25" s="6"/>
      <c r="AS25" t="s">
        <v>58</v>
      </c>
    </row>
    <row r="26" spans="1:45">
      <c r="A26" s="4">
        <v>1973</v>
      </c>
      <c r="B26" s="1">
        <v>6.3206195613915135</v>
      </c>
      <c r="C26" s="1">
        <v>0.42137463742483677</v>
      </c>
      <c r="D26" s="1">
        <v>1.8167463875930385</v>
      </c>
      <c r="E26" s="6">
        <f t="shared" si="11"/>
        <v>8.5587405864093888</v>
      </c>
      <c r="F26" s="1"/>
      <c r="G26" s="1"/>
      <c r="H26" s="1"/>
      <c r="I26" s="1"/>
      <c r="J26" s="3">
        <v>827.17470389170899</v>
      </c>
      <c r="K26" s="14"/>
      <c r="L26" s="1"/>
      <c r="M26" s="1"/>
      <c r="N26" s="1"/>
      <c r="O26" s="6"/>
      <c r="P26" s="2"/>
      <c r="Q26" s="2"/>
      <c r="R26" s="2"/>
      <c r="S26" s="2"/>
      <c r="T26" s="7">
        <v>10.14776415289896</v>
      </c>
      <c r="U26" s="3">
        <v>3073.2</v>
      </c>
      <c r="V26" s="3">
        <v>6866.7838084081741</v>
      </c>
      <c r="W26" s="99" t="str">
        <f t="shared" si="0"/>
        <v/>
      </c>
      <c r="X26" s="100" t="str">
        <f t="shared" si="1"/>
        <v/>
      </c>
      <c r="Y26" s="100" t="str">
        <f t="shared" si="2"/>
        <v/>
      </c>
      <c r="Z26" s="99"/>
      <c r="AA26" s="100"/>
      <c r="AB26" s="100"/>
      <c r="AC26" s="101"/>
      <c r="AD26" s="99">
        <f t="shared" si="7"/>
        <v>0.73849878934619928</v>
      </c>
      <c r="AE26" s="100">
        <f t="shared" si="8"/>
        <v>4.9233252622932253E-2</v>
      </c>
      <c r="AF26" s="100">
        <f t="shared" si="9"/>
        <v>0.21226795803086845</v>
      </c>
      <c r="AH26" s="107">
        <v>0.40799999999999997</v>
      </c>
      <c r="AI26" s="3"/>
      <c r="AJ26" s="3"/>
      <c r="AK26" s="3"/>
      <c r="AL26" s="3"/>
      <c r="AM26" s="3">
        <f t="shared" si="12"/>
        <v>2027.3889801267378</v>
      </c>
      <c r="AN26" s="14"/>
      <c r="AO26" s="1"/>
      <c r="AP26" s="1"/>
      <c r="AQ26" s="1"/>
      <c r="AR26" s="6"/>
      <c r="AS26" t="s">
        <v>58</v>
      </c>
    </row>
    <row r="27" spans="1:45">
      <c r="A27" s="4">
        <v>1974</v>
      </c>
      <c r="B27" s="1">
        <v>6.5078086444947703</v>
      </c>
      <c r="C27" s="1">
        <v>0.46878282608508148</v>
      </c>
      <c r="D27" s="1">
        <v>1.9096006297953965</v>
      </c>
      <c r="E27" s="6">
        <f t="shared" si="11"/>
        <v>8.8861921003752471</v>
      </c>
      <c r="F27" s="1"/>
      <c r="G27" s="1"/>
      <c r="H27" s="1"/>
      <c r="I27" s="1"/>
      <c r="J27" s="3">
        <v>956.96072594584211</v>
      </c>
      <c r="K27" s="14"/>
      <c r="L27" s="1"/>
      <c r="M27" s="1"/>
      <c r="N27" s="1"/>
      <c r="O27" s="6"/>
      <c r="P27" s="2"/>
      <c r="Q27" s="2"/>
      <c r="R27" s="2"/>
      <c r="S27" s="2"/>
      <c r="T27" s="7">
        <v>11.870461515750668</v>
      </c>
      <c r="U27" s="3">
        <v>3124.2</v>
      </c>
      <c r="V27" s="3">
        <v>7042.4428653735358</v>
      </c>
      <c r="W27" s="99" t="str">
        <f t="shared" si="0"/>
        <v/>
      </c>
      <c r="X27" s="100" t="str">
        <f t="shared" si="1"/>
        <v/>
      </c>
      <c r="Y27" s="100" t="str">
        <f t="shared" si="2"/>
        <v/>
      </c>
      <c r="Z27" s="99"/>
      <c r="AA27" s="100"/>
      <c r="AB27" s="100"/>
      <c r="AC27" s="101"/>
      <c r="AD27" s="99">
        <f t="shared" si="7"/>
        <v>0.73235065942587019</v>
      </c>
      <c r="AE27" s="100">
        <f t="shared" si="8"/>
        <v>5.2754072924586635E-2</v>
      </c>
      <c r="AF27" s="100">
        <f t="shared" si="9"/>
        <v>0.21489526764954334</v>
      </c>
      <c r="AH27" s="107">
        <v>0.42730000000000001</v>
      </c>
      <c r="AI27" s="3"/>
      <c r="AJ27" s="3"/>
      <c r="AK27" s="3"/>
      <c r="AL27" s="3"/>
      <c r="AM27" s="3">
        <f t="shared" si="12"/>
        <v>2239.5523658924458</v>
      </c>
      <c r="AN27" s="14"/>
      <c r="AO27" s="1"/>
      <c r="AP27" s="1"/>
      <c r="AQ27" s="1"/>
      <c r="AR27" s="6"/>
      <c r="AS27" t="s">
        <v>58</v>
      </c>
    </row>
    <row r="28" spans="1:45">
      <c r="A28" s="4">
        <v>1975</v>
      </c>
      <c r="B28" s="1">
        <v>6.4480388769445112</v>
      </c>
      <c r="C28" s="1">
        <v>0.50342977327864957</v>
      </c>
      <c r="D28" s="1">
        <v>2.0344079879150088</v>
      </c>
      <c r="E28" s="6">
        <f t="shared" si="11"/>
        <v>8.9858766381381692</v>
      </c>
      <c r="F28" s="1"/>
      <c r="G28" s="1"/>
      <c r="H28" s="1"/>
      <c r="I28" s="1"/>
      <c r="J28" s="3">
        <v>1119.3755389796368</v>
      </c>
      <c r="K28" s="14"/>
      <c r="L28" s="1"/>
      <c r="M28" s="1"/>
      <c r="N28" s="1"/>
      <c r="O28" s="6"/>
      <c r="P28" s="2"/>
      <c r="Q28" s="2"/>
      <c r="R28" s="2"/>
      <c r="S28" s="2"/>
      <c r="T28" s="7">
        <v>14.348521296469242</v>
      </c>
      <c r="U28" s="3">
        <v>3177.3</v>
      </c>
      <c r="V28" s="3">
        <v>7316.2748245365556</v>
      </c>
      <c r="W28" s="99" t="str">
        <f t="shared" si="0"/>
        <v/>
      </c>
      <c r="X28" s="100" t="str">
        <f t="shared" si="1"/>
        <v/>
      </c>
      <c r="Y28" s="100" t="str">
        <f t="shared" si="2"/>
        <v/>
      </c>
      <c r="Z28" s="99"/>
      <c r="AA28" s="100"/>
      <c r="AB28" s="100"/>
      <c r="AC28" s="101"/>
      <c r="AD28" s="99">
        <f t="shared" si="7"/>
        <v>0.71757482732152378</v>
      </c>
      <c r="AE28" s="100">
        <f t="shared" si="8"/>
        <v>5.6024558710496365E-2</v>
      </c>
      <c r="AF28" s="100">
        <f t="shared" si="9"/>
        <v>0.22640061396797992</v>
      </c>
      <c r="AH28" s="107">
        <v>0.4501</v>
      </c>
      <c r="AI28" s="3"/>
      <c r="AJ28" s="3"/>
      <c r="AK28" s="3"/>
      <c r="AL28" s="3"/>
      <c r="AM28" s="3">
        <f t="shared" si="12"/>
        <v>2486.9485425008593</v>
      </c>
      <c r="AN28" s="14"/>
      <c r="AO28" s="1"/>
      <c r="AP28" s="1"/>
      <c r="AQ28" s="1"/>
      <c r="AR28" s="6"/>
      <c r="AS28" t="s">
        <v>58</v>
      </c>
    </row>
    <row r="29" spans="1:45">
      <c r="A29" s="4">
        <v>1976</v>
      </c>
      <c r="B29" s="1">
        <v>6.152239606468866</v>
      </c>
      <c r="C29" s="1">
        <v>0.58494448159763401</v>
      </c>
      <c r="D29" s="1">
        <v>2.0301014361410856</v>
      </c>
      <c r="E29" s="6">
        <f t="shared" si="11"/>
        <v>8.7672855242075851</v>
      </c>
      <c r="F29" s="1"/>
      <c r="G29" s="1"/>
      <c r="H29" s="1"/>
      <c r="I29" s="1"/>
      <c r="J29" s="3">
        <v>1360.1674824958177</v>
      </c>
      <c r="K29" s="14"/>
      <c r="L29" s="1"/>
      <c r="M29" s="1"/>
      <c r="N29" s="1"/>
      <c r="O29" s="6"/>
      <c r="P29" s="2"/>
      <c r="Q29" s="2"/>
      <c r="R29" s="2"/>
      <c r="S29" s="2"/>
      <c r="T29" s="7">
        <v>16.929202697451586</v>
      </c>
      <c r="U29" s="3">
        <v>3227.8</v>
      </c>
      <c r="V29" s="3">
        <v>7302.4970568188855</v>
      </c>
      <c r="W29" s="99" t="str">
        <f t="shared" si="0"/>
        <v/>
      </c>
      <c r="X29" s="100" t="str">
        <f t="shared" si="1"/>
        <v/>
      </c>
      <c r="Y29" s="100" t="str">
        <f t="shared" si="2"/>
        <v/>
      </c>
      <c r="Z29" s="99"/>
      <c r="AA29" s="100"/>
      <c r="AB29" s="100"/>
      <c r="AC29" s="101"/>
      <c r="AD29" s="99">
        <f t="shared" si="7"/>
        <v>0.70172684458396539</v>
      </c>
      <c r="AE29" s="100">
        <f t="shared" si="8"/>
        <v>6.6718995290221614E-2</v>
      </c>
      <c r="AF29" s="100">
        <f t="shared" si="9"/>
        <v>0.23155416012581301</v>
      </c>
      <c r="AH29" s="107">
        <v>0.55410000000000004</v>
      </c>
      <c r="AI29" s="3"/>
      <c r="AJ29" s="3"/>
      <c r="AK29" s="3"/>
      <c r="AL29" s="3"/>
      <c r="AM29" s="3">
        <f t="shared" si="12"/>
        <v>2454.7328686082251</v>
      </c>
      <c r="AN29" s="14"/>
      <c r="AO29" s="1"/>
      <c r="AP29" s="1"/>
      <c r="AQ29" s="1"/>
      <c r="AR29" s="6"/>
      <c r="AS29" t="s">
        <v>58</v>
      </c>
    </row>
    <row r="30" spans="1:45">
      <c r="A30" s="4">
        <v>1977</v>
      </c>
      <c r="B30" s="1">
        <v>5.9976364969127456</v>
      </c>
      <c r="C30" s="1">
        <v>0.59976364968947538</v>
      </c>
      <c r="D30" s="1">
        <v>2.1577703718799617</v>
      </c>
      <c r="E30" s="6">
        <f t="shared" si="11"/>
        <v>8.7551705184821813</v>
      </c>
      <c r="F30" s="1"/>
      <c r="G30" s="1"/>
      <c r="H30" s="1"/>
      <c r="I30" s="1"/>
      <c r="J30" s="3">
        <v>1635.1877196735841</v>
      </c>
      <c r="K30" s="14"/>
      <c r="L30" s="1"/>
      <c r="M30" s="1"/>
      <c r="N30" s="1"/>
      <c r="O30" s="6"/>
      <c r="P30" s="2"/>
      <c r="Q30" s="2"/>
      <c r="R30" s="2"/>
      <c r="S30" s="2"/>
      <c r="T30" s="7">
        <v>19.237730337986342</v>
      </c>
      <c r="U30" s="3">
        <v>3271.9</v>
      </c>
      <c r="V30" s="3">
        <v>7795.4705217152114</v>
      </c>
      <c r="W30" s="99" t="str">
        <f t="shared" si="0"/>
        <v/>
      </c>
      <c r="X30" s="100" t="str">
        <f t="shared" si="1"/>
        <v/>
      </c>
      <c r="Y30" s="100" t="str">
        <f t="shared" si="2"/>
        <v/>
      </c>
      <c r="Z30" s="99"/>
      <c r="AA30" s="100"/>
      <c r="AB30" s="100"/>
      <c r="AC30" s="101"/>
      <c r="AD30" s="99">
        <f t="shared" si="7"/>
        <v>0.68503937007871218</v>
      </c>
      <c r="AE30" s="100">
        <f t="shared" si="8"/>
        <v>6.8503937007665716E-2</v>
      </c>
      <c r="AF30" s="100">
        <f t="shared" si="9"/>
        <v>0.24645669291362224</v>
      </c>
      <c r="AH30" s="107">
        <v>0.57310000000000005</v>
      </c>
      <c r="AI30" s="3"/>
      <c r="AJ30" s="3"/>
      <c r="AK30" s="3"/>
      <c r="AL30" s="3"/>
      <c r="AM30" s="3">
        <f t="shared" si="12"/>
        <v>2853.2328034785969</v>
      </c>
      <c r="AN30" s="14"/>
      <c r="AO30" s="1"/>
      <c r="AP30" s="1"/>
      <c r="AQ30" s="1"/>
      <c r="AR30" s="6"/>
      <c r="AS30" t="s">
        <v>58</v>
      </c>
    </row>
    <row r="31" spans="1:45">
      <c r="A31" s="4">
        <v>1978</v>
      </c>
      <c r="B31" s="1">
        <v>6.0903844558658831</v>
      </c>
      <c r="C31" s="1">
        <v>0.5744339884492633</v>
      </c>
      <c r="D31" s="1">
        <v>2.2908150623791173</v>
      </c>
      <c r="E31" s="6">
        <f t="shared" si="11"/>
        <v>8.9556335066942641</v>
      </c>
      <c r="F31" s="1"/>
      <c r="G31" s="1"/>
      <c r="H31" s="1"/>
      <c r="I31" s="1"/>
      <c r="J31" s="3">
        <v>1901.5258298129149</v>
      </c>
      <c r="K31" s="14"/>
      <c r="L31" s="1"/>
      <c r="M31" s="1"/>
      <c r="N31" s="1"/>
      <c r="O31" s="6"/>
      <c r="P31" s="2"/>
      <c r="Q31" s="2"/>
      <c r="R31" s="2"/>
      <c r="S31" s="2"/>
      <c r="T31" s="7">
        <v>20.706457058066544</v>
      </c>
      <c r="U31" s="3">
        <v>3314</v>
      </c>
      <c r="V31" s="3">
        <v>8249.8491249245617</v>
      </c>
      <c r="W31" s="99" t="str">
        <f t="shared" si="0"/>
        <v/>
      </c>
      <c r="X31" s="100" t="str">
        <f t="shared" si="1"/>
        <v/>
      </c>
      <c r="Y31" s="100" t="str">
        <f t="shared" si="2"/>
        <v/>
      </c>
      <c r="Z31" s="99"/>
      <c r="AA31" s="100"/>
      <c r="AB31" s="100"/>
      <c r="AC31" s="101"/>
      <c r="AD31" s="99">
        <f t="shared" si="7"/>
        <v>0.68006182380212077</v>
      </c>
      <c r="AE31" s="100">
        <f t="shared" si="8"/>
        <v>6.4142194744780306E-2</v>
      </c>
      <c r="AF31" s="100">
        <f t="shared" si="9"/>
        <v>0.2557959814530989</v>
      </c>
      <c r="AH31" s="107">
        <v>0.52129999999999999</v>
      </c>
      <c r="AI31" s="3"/>
      <c r="AJ31" s="3"/>
      <c r="AK31" s="3"/>
      <c r="AL31" s="3"/>
      <c r="AM31" s="3">
        <f t="shared" si="12"/>
        <v>3647.6612887260981</v>
      </c>
      <c r="AN31" s="14"/>
      <c r="AO31" s="1"/>
      <c r="AP31" s="1"/>
      <c r="AQ31" s="1"/>
      <c r="AR31" s="6"/>
      <c r="AS31" t="s">
        <v>58</v>
      </c>
    </row>
    <row r="32" spans="1:45">
      <c r="A32" s="4">
        <v>1979</v>
      </c>
      <c r="B32" s="1">
        <v>6.1673346238318016</v>
      </c>
      <c r="C32" s="1">
        <v>0.56950612517194898</v>
      </c>
      <c r="D32" s="1">
        <v>2.2502437141030431</v>
      </c>
      <c r="E32" s="6">
        <f t="shared" si="11"/>
        <v>8.9870844631067932</v>
      </c>
      <c r="F32" s="1"/>
      <c r="G32" s="1"/>
      <c r="H32" s="1"/>
      <c r="I32" s="1"/>
      <c r="J32" s="3">
        <v>2244.9909447182472</v>
      </c>
      <c r="K32" s="14"/>
      <c r="L32" s="1"/>
      <c r="M32" s="1"/>
      <c r="N32" s="1"/>
      <c r="O32" s="6"/>
      <c r="P32" s="2"/>
      <c r="Q32" s="2"/>
      <c r="R32" s="2"/>
      <c r="S32" s="2"/>
      <c r="T32" s="7">
        <v>23.447833631282389</v>
      </c>
      <c r="U32" s="3">
        <v>3368.2</v>
      </c>
      <c r="V32" s="3">
        <v>8366.4865506798888</v>
      </c>
      <c r="W32" s="99" t="str">
        <f t="shared" si="0"/>
        <v/>
      </c>
      <c r="X32" s="100" t="str">
        <f t="shared" si="1"/>
        <v/>
      </c>
      <c r="Y32" s="100" t="str">
        <f t="shared" si="2"/>
        <v/>
      </c>
      <c r="Z32" s="99"/>
      <c r="AA32" s="100"/>
      <c r="AB32" s="100"/>
      <c r="AC32" s="101"/>
      <c r="AD32" s="99">
        <f t="shared" si="7"/>
        <v>0.68624420401850572</v>
      </c>
      <c r="AE32" s="100">
        <f t="shared" si="8"/>
        <v>6.3369397217734991E-2</v>
      </c>
      <c r="AF32" s="100">
        <f t="shared" si="9"/>
        <v>0.25038639876375929</v>
      </c>
      <c r="AH32" s="107">
        <v>0.48859999999999998</v>
      </c>
      <c r="AI32" s="3"/>
      <c r="AJ32" s="3"/>
      <c r="AK32" s="3"/>
      <c r="AL32" s="3"/>
      <c r="AM32" s="3">
        <f t="shared" si="12"/>
        <v>4594.7420072006698</v>
      </c>
      <c r="AN32" s="14"/>
      <c r="AO32" s="1"/>
      <c r="AP32" s="1"/>
      <c r="AQ32" s="1"/>
      <c r="AR32" s="6"/>
      <c r="AS32" t="s">
        <v>58</v>
      </c>
    </row>
    <row r="33" spans="1:45">
      <c r="A33" s="4">
        <v>1980</v>
      </c>
      <c r="B33" s="1">
        <v>6.1103367629587648</v>
      </c>
      <c r="C33" s="1">
        <v>0.43148163929647715</v>
      </c>
      <c r="D33" s="1">
        <v>2.0460580960269632</v>
      </c>
      <c r="E33" s="6">
        <f t="shared" si="11"/>
        <v>8.5878764982822045</v>
      </c>
      <c r="F33" s="1"/>
      <c r="G33" s="1"/>
      <c r="H33" s="1"/>
      <c r="I33" s="1"/>
      <c r="J33" s="3">
        <v>2647.8486621581887</v>
      </c>
      <c r="K33" s="14"/>
      <c r="L33" s="1"/>
      <c r="M33" s="1"/>
      <c r="N33" s="1"/>
      <c r="O33" s="6"/>
      <c r="P33" s="2"/>
      <c r="Q33" s="2"/>
      <c r="R33" s="2"/>
      <c r="S33" s="2"/>
      <c r="T33" s="7">
        <v>27.720829504418933</v>
      </c>
      <c r="U33" s="3">
        <v>3401</v>
      </c>
      <c r="V33" s="3">
        <v>8540.7233166715669</v>
      </c>
      <c r="W33" s="99" t="str">
        <f t="shared" si="0"/>
        <v/>
      </c>
      <c r="X33" s="100" t="str">
        <f t="shared" si="1"/>
        <v/>
      </c>
      <c r="Y33" s="100" t="str">
        <f t="shared" si="2"/>
        <v/>
      </c>
      <c r="Z33" s="99"/>
      <c r="AA33" s="100"/>
      <c r="AB33" s="100"/>
      <c r="AC33" s="101"/>
      <c r="AD33" s="99">
        <f t="shared" si="7"/>
        <v>0.71150729335488105</v>
      </c>
      <c r="AE33" s="100">
        <f t="shared" si="8"/>
        <v>5.0243111831287345E-2</v>
      </c>
      <c r="AF33" s="100">
        <f t="shared" si="9"/>
        <v>0.23824959481383171</v>
      </c>
      <c r="AH33" s="107">
        <v>0.48599999999999999</v>
      </c>
      <c r="AI33" s="3"/>
      <c r="AJ33" s="3"/>
      <c r="AK33" s="3"/>
      <c r="AL33" s="3"/>
      <c r="AM33" s="3">
        <f t="shared" si="12"/>
        <v>5448.248276045656</v>
      </c>
      <c r="AN33" s="14"/>
      <c r="AO33" s="1"/>
      <c r="AP33" s="1"/>
      <c r="AQ33" s="1"/>
      <c r="AR33" s="6"/>
      <c r="AS33" t="s">
        <v>58</v>
      </c>
    </row>
    <row r="34" spans="1:45">
      <c r="A34" s="4">
        <v>1981</v>
      </c>
      <c r="B34" s="1">
        <v>5.8455631321138801</v>
      </c>
      <c r="C34" s="1">
        <v>0.43248796442717574</v>
      </c>
      <c r="D34" s="1">
        <v>1.8973665536235864</v>
      </c>
      <c r="E34" s="6">
        <f t="shared" si="11"/>
        <v>8.1754176501646416</v>
      </c>
      <c r="F34" s="1"/>
      <c r="G34" s="1"/>
      <c r="H34" s="1"/>
      <c r="I34" s="1"/>
      <c r="J34" s="3">
        <v>3181.0966486612069</v>
      </c>
      <c r="K34" s="14"/>
      <c r="L34" s="1"/>
      <c r="M34" s="1"/>
      <c r="N34" s="1"/>
      <c r="O34" s="6"/>
      <c r="P34" s="2"/>
      <c r="Q34" s="2"/>
      <c r="R34" s="2"/>
      <c r="S34" s="2"/>
      <c r="T34" s="7">
        <v>33.360165528774289</v>
      </c>
      <c r="U34" s="3">
        <v>3443.4</v>
      </c>
      <c r="V34" s="3">
        <v>8716.0945577045932</v>
      </c>
      <c r="W34" s="99" t="str">
        <f t="shared" si="0"/>
        <v/>
      </c>
      <c r="X34" s="100" t="str">
        <f t="shared" si="1"/>
        <v/>
      </c>
      <c r="Y34" s="100" t="str">
        <f t="shared" si="2"/>
        <v/>
      </c>
      <c r="Z34" s="99"/>
      <c r="AA34" s="100"/>
      <c r="AB34" s="100"/>
      <c r="AC34" s="101"/>
      <c r="AD34" s="99">
        <f t="shared" si="7"/>
        <v>0.71501706484636396</v>
      </c>
      <c r="AE34" s="100">
        <f t="shared" si="8"/>
        <v>5.2901023890622401E-2</v>
      </c>
      <c r="AF34" s="100">
        <f t="shared" si="9"/>
        <v>0.2320819112630137</v>
      </c>
      <c r="AH34" s="107">
        <v>0.61990000000000001</v>
      </c>
      <c r="AI34" s="3"/>
      <c r="AJ34" s="3"/>
      <c r="AK34" s="3"/>
      <c r="AL34" s="3"/>
      <c r="AM34" s="3">
        <f t="shared" si="12"/>
        <v>5131.6287282807016</v>
      </c>
      <c r="AN34" s="14"/>
      <c r="AO34" s="1"/>
      <c r="AP34" s="1"/>
      <c r="AQ34" s="1"/>
      <c r="AR34" s="6"/>
      <c r="AS34" t="s">
        <v>58</v>
      </c>
    </row>
    <row r="35" spans="1:45">
      <c r="A35" s="4">
        <v>1982</v>
      </c>
      <c r="B35" s="1">
        <v>5.7705805873506684</v>
      </c>
      <c r="C35" s="1">
        <v>0.41168591856429027</v>
      </c>
      <c r="D35" s="1">
        <v>1.6537214016970692</v>
      </c>
      <c r="E35" s="6">
        <f t="shared" si="11"/>
        <v>7.8359879076120276</v>
      </c>
      <c r="F35" s="1"/>
      <c r="G35" s="1"/>
      <c r="H35" s="1"/>
      <c r="I35" s="1"/>
      <c r="J35" s="3">
        <v>3362.4307471264369</v>
      </c>
      <c r="K35" s="14"/>
      <c r="L35" s="1"/>
      <c r="M35" s="1"/>
      <c r="N35" s="1"/>
      <c r="O35" s="6"/>
      <c r="P35" s="2"/>
      <c r="Q35" s="2"/>
      <c r="R35" s="2"/>
      <c r="S35" s="2"/>
      <c r="T35" s="7">
        <v>39.070372921273666</v>
      </c>
      <c r="U35" s="3">
        <v>3480</v>
      </c>
      <c r="V35" s="3">
        <v>8821.2643678160912</v>
      </c>
      <c r="W35" s="99" t="str">
        <f t="shared" ref="W35:W67" si="13">IFERROR(F35/$I35,"")</f>
        <v/>
      </c>
      <c r="X35" s="100" t="str">
        <f t="shared" ref="X35:X67" si="14">IFERROR(G35/$I35,"")</f>
        <v/>
      </c>
      <c r="Y35" s="100" t="str">
        <f t="shared" ref="Y35:Y67" si="15">IFERROR(H35/$I35,"")</f>
        <v/>
      </c>
      <c r="Z35" s="99"/>
      <c r="AA35" s="100"/>
      <c r="AB35" s="100"/>
      <c r="AC35" s="101"/>
      <c r="AD35" s="99">
        <f t="shared" ref="AD35:AD67" si="16">IFERROR(B35/$E35,"")</f>
        <v>0.7364203027604237</v>
      </c>
      <c r="AE35" s="100">
        <f t="shared" ref="AE35:AE67" si="17">IFERROR(C35/$E35,"")</f>
        <v>5.2537845057720259E-2</v>
      </c>
      <c r="AF35" s="100">
        <f t="shared" ref="AF35:AF67" si="18">IFERROR(D35/$E35,"")</f>
        <v>0.21104185218185606</v>
      </c>
      <c r="AH35" s="107">
        <v>0.70399999999999996</v>
      </c>
      <c r="AI35" s="3"/>
      <c r="AJ35" s="3"/>
      <c r="AK35" s="3"/>
      <c r="AL35" s="3"/>
      <c r="AM35" s="3">
        <f t="shared" si="12"/>
        <v>4776.1800385318711</v>
      </c>
      <c r="AN35" s="14"/>
      <c r="AO35" s="1"/>
      <c r="AP35" s="1"/>
      <c r="AQ35" s="1"/>
      <c r="AR35" s="6"/>
      <c r="AS35" t="s">
        <v>58</v>
      </c>
    </row>
    <row r="36" spans="1:45">
      <c r="A36" s="4">
        <v>1983</v>
      </c>
      <c r="B36" s="1">
        <v>5.3916208293023962</v>
      </c>
      <c r="C36" s="1">
        <v>0.38362114568013223</v>
      </c>
      <c r="D36" s="1">
        <v>1.3949859842969698</v>
      </c>
      <c r="E36" s="6">
        <f t="shared" si="11"/>
        <v>7.1702279592794991</v>
      </c>
      <c r="F36" s="1"/>
      <c r="G36" s="1"/>
      <c r="H36" s="1"/>
      <c r="I36" s="1"/>
      <c r="J36" s="3">
        <v>3678.6410673515984</v>
      </c>
      <c r="K36" s="14"/>
      <c r="L36" s="1"/>
      <c r="M36" s="1"/>
      <c r="N36" s="1"/>
      <c r="O36" s="6"/>
      <c r="P36" s="2"/>
      <c r="Q36" s="2"/>
      <c r="R36" s="2"/>
      <c r="S36" s="2"/>
      <c r="T36" s="7">
        <v>43.17078780398311</v>
      </c>
      <c r="U36" s="3">
        <v>3504</v>
      </c>
      <c r="V36" s="3">
        <v>8739.7260273972606</v>
      </c>
      <c r="W36" s="99" t="str">
        <f t="shared" si="13"/>
        <v/>
      </c>
      <c r="X36" s="100" t="str">
        <f t="shared" si="14"/>
        <v/>
      </c>
      <c r="Y36" s="100" t="str">
        <f t="shared" si="15"/>
        <v/>
      </c>
      <c r="Z36" s="99"/>
      <c r="AA36" s="100"/>
      <c r="AB36" s="100"/>
      <c r="AC36" s="101"/>
      <c r="AD36" s="99">
        <f t="shared" si="16"/>
        <v>0.75194552529180303</v>
      </c>
      <c r="AE36" s="100">
        <f t="shared" si="17"/>
        <v>5.3501945525129498E-2</v>
      </c>
      <c r="AF36" s="100">
        <f t="shared" si="18"/>
        <v>0.19455252918306731</v>
      </c>
      <c r="AH36" s="107">
        <v>0.80120000000000002</v>
      </c>
      <c r="AI36" s="3"/>
      <c r="AJ36" s="3"/>
      <c r="AK36" s="3"/>
      <c r="AL36" s="3"/>
      <c r="AM36" s="3">
        <f t="shared" si="12"/>
        <v>4591.4142128701924</v>
      </c>
      <c r="AN36" s="14"/>
      <c r="AO36" s="1"/>
      <c r="AP36" s="1"/>
      <c r="AQ36" s="1"/>
      <c r="AR36" s="6"/>
      <c r="AS36" t="s">
        <v>58</v>
      </c>
    </row>
    <row r="37" spans="1:45">
      <c r="A37" s="4">
        <v>1984</v>
      </c>
      <c r="B37" s="1">
        <v>5.4039086738987958</v>
      </c>
      <c r="C37" s="1">
        <v>0.39796226668127554</v>
      </c>
      <c r="D37" s="1">
        <v>1.4941039485988357</v>
      </c>
      <c r="E37" s="6">
        <f t="shared" si="11"/>
        <v>7.2959748891789076</v>
      </c>
      <c r="F37" s="1"/>
      <c r="G37" s="1"/>
      <c r="H37" s="1"/>
      <c r="I37" s="1"/>
      <c r="J37" s="3">
        <v>3999.8202606970813</v>
      </c>
      <c r="K37" s="14"/>
      <c r="L37" s="1"/>
      <c r="M37" s="1"/>
      <c r="N37" s="1"/>
      <c r="O37" s="6"/>
      <c r="P37" s="2"/>
      <c r="Q37" s="2"/>
      <c r="R37" s="2"/>
      <c r="S37" s="2"/>
      <c r="T37" s="7">
        <v>46.876347920493536</v>
      </c>
      <c r="U37" s="3">
        <v>3529</v>
      </c>
      <c r="V37" s="3">
        <v>9055.5398129781806</v>
      </c>
      <c r="W37" s="99" t="str">
        <f t="shared" si="13"/>
        <v/>
      </c>
      <c r="X37" s="100" t="str">
        <f t="shared" si="14"/>
        <v/>
      </c>
      <c r="Y37" s="100" t="str">
        <f t="shared" si="15"/>
        <v/>
      </c>
      <c r="Z37" s="99"/>
      <c r="AA37" s="100"/>
      <c r="AB37" s="100"/>
      <c r="AC37" s="101"/>
      <c r="AD37" s="99">
        <f t="shared" si="16"/>
        <v>0.74066985645929961</v>
      </c>
      <c r="AE37" s="100">
        <f t="shared" si="17"/>
        <v>5.4545454545288655E-2</v>
      </c>
      <c r="AF37" s="100">
        <f t="shared" si="18"/>
        <v>0.20478468899541166</v>
      </c>
      <c r="AH37" s="107">
        <v>0.92049999999999998</v>
      </c>
      <c r="AI37" s="3"/>
      <c r="AJ37" s="3"/>
      <c r="AK37" s="3"/>
      <c r="AL37" s="3"/>
      <c r="AM37" s="3">
        <f t="shared" si="12"/>
        <v>4345.2691588235539</v>
      </c>
      <c r="AN37" s="14"/>
      <c r="AO37" s="1"/>
      <c r="AP37" s="1"/>
      <c r="AQ37" s="1"/>
      <c r="AR37" s="6"/>
      <c r="AS37" t="s">
        <v>58</v>
      </c>
    </row>
    <row r="38" spans="1:45">
      <c r="A38" s="4">
        <v>1985</v>
      </c>
      <c r="B38" s="1">
        <v>5.4082424790513928</v>
      </c>
      <c r="C38" s="1">
        <v>0.42032972634988358</v>
      </c>
      <c r="D38" s="1">
        <v>1.7934068324333434</v>
      </c>
      <c r="E38" s="6">
        <f t="shared" si="11"/>
        <v>7.6219790378346204</v>
      </c>
      <c r="F38" s="1"/>
      <c r="G38" s="1"/>
      <c r="H38" s="1"/>
      <c r="I38" s="1"/>
      <c r="J38" s="3">
        <v>4378.1696045197741</v>
      </c>
      <c r="K38" s="14"/>
      <c r="L38" s="1"/>
      <c r="M38" s="1"/>
      <c r="N38" s="1"/>
      <c r="O38" s="6"/>
      <c r="P38" s="2"/>
      <c r="Q38" s="2"/>
      <c r="R38" s="2"/>
      <c r="S38" s="2"/>
      <c r="T38" s="7">
        <v>49.42771718097201</v>
      </c>
      <c r="U38" s="3">
        <v>3540</v>
      </c>
      <c r="V38" s="3">
        <v>9305.9322033898297</v>
      </c>
      <c r="W38" s="99" t="str">
        <f t="shared" si="13"/>
        <v/>
      </c>
      <c r="X38" s="100" t="str">
        <f t="shared" si="14"/>
        <v/>
      </c>
      <c r="Y38" s="100" t="str">
        <f t="shared" si="15"/>
        <v/>
      </c>
      <c r="Z38" s="99"/>
      <c r="AA38" s="100"/>
      <c r="AB38" s="100"/>
      <c r="AC38" s="101"/>
      <c r="AD38" s="99">
        <f t="shared" si="16"/>
        <v>0.70955882352936217</v>
      </c>
      <c r="AE38" s="100">
        <f t="shared" si="17"/>
        <v>5.5147058823360122E-2</v>
      </c>
      <c r="AF38" s="100">
        <f t="shared" si="18"/>
        <v>0.23529411764727767</v>
      </c>
      <c r="AH38" s="107">
        <v>0.93789999999999996</v>
      </c>
      <c r="AI38" s="3"/>
      <c r="AJ38" s="3"/>
      <c r="AK38" s="3"/>
      <c r="AL38" s="3"/>
      <c r="AM38" s="3">
        <f t="shared" si="12"/>
        <v>4668.0558743147185</v>
      </c>
      <c r="AN38" s="14"/>
      <c r="AO38" s="1"/>
      <c r="AP38" s="1"/>
      <c r="AQ38" s="1"/>
      <c r="AR38" s="6"/>
      <c r="AS38" t="s">
        <v>58</v>
      </c>
    </row>
    <row r="39" spans="1:45">
      <c r="A39" s="4">
        <v>1986</v>
      </c>
      <c r="B39" s="1">
        <v>5.3176352925519819</v>
      </c>
      <c r="C39" s="1">
        <v>0.40796672879244672</v>
      </c>
      <c r="D39" s="1">
        <v>1.6951720972305679</v>
      </c>
      <c r="E39" s="6">
        <f t="shared" si="11"/>
        <v>7.4207741185749967</v>
      </c>
      <c r="F39" s="1"/>
      <c r="G39" s="1"/>
      <c r="H39" s="1"/>
      <c r="I39" s="1"/>
      <c r="J39" s="3">
        <v>4669.9635927128929</v>
      </c>
      <c r="K39" s="14"/>
      <c r="L39" s="1"/>
      <c r="M39" s="1"/>
      <c r="N39" s="1"/>
      <c r="O39" s="6"/>
      <c r="P39" s="2"/>
      <c r="Q39" s="2"/>
      <c r="R39" s="2"/>
      <c r="S39" s="2"/>
      <c r="T39" s="7">
        <v>51.313398876893523</v>
      </c>
      <c r="U39" s="3">
        <v>3540.5</v>
      </c>
      <c r="V39" s="3">
        <v>9264.7931083180338</v>
      </c>
      <c r="W39" s="99" t="str">
        <f t="shared" si="13"/>
        <v/>
      </c>
      <c r="X39" s="100" t="str">
        <f t="shared" si="14"/>
        <v/>
      </c>
      <c r="Y39" s="100" t="str">
        <f t="shared" si="15"/>
        <v/>
      </c>
      <c r="Z39" s="99"/>
      <c r="AA39" s="100"/>
      <c r="AB39" s="100"/>
      <c r="AC39" s="101"/>
      <c r="AD39" s="99">
        <f t="shared" si="16"/>
        <v>0.71658767772507292</v>
      </c>
      <c r="AE39" s="100">
        <f t="shared" si="17"/>
        <v>5.497630331736713E-2</v>
      </c>
      <c r="AF39" s="100">
        <f t="shared" si="18"/>
        <v>0.22843601895755991</v>
      </c>
      <c r="AH39" s="107">
        <v>0.74550000000000005</v>
      </c>
      <c r="AI39" s="3"/>
      <c r="AJ39" s="3"/>
      <c r="AK39" s="3"/>
      <c r="AL39" s="3"/>
      <c r="AM39" s="3">
        <f t="shared" si="12"/>
        <v>6264.2033436792653</v>
      </c>
      <c r="AN39" s="14"/>
      <c r="AO39" s="1"/>
      <c r="AP39" s="1"/>
      <c r="AQ39" s="1"/>
      <c r="AR39" s="6"/>
      <c r="AS39" t="s">
        <v>58</v>
      </c>
    </row>
    <row r="40" spans="1:45">
      <c r="A40" s="4">
        <v>1987</v>
      </c>
      <c r="B40" s="1">
        <v>5.3008691470599878</v>
      </c>
      <c r="C40" s="1">
        <v>0.41755845083524828</v>
      </c>
      <c r="D40" s="1">
        <v>1.592383922683164</v>
      </c>
      <c r="E40" s="6">
        <f t="shared" si="11"/>
        <v>7.3108115205783992</v>
      </c>
      <c r="F40" s="1"/>
      <c r="G40" s="1"/>
      <c r="H40" s="1"/>
      <c r="I40" s="1"/>
      <c r="J40" s="3">
        <v>4942.8028475380661</v>
      </c>
      <c r="K40" s="14"/>
      <c r="L40" s="1"/>
      <c r="M40" s="1"/>
      <c r="N40" s="1"/>
      <c r="O40" s="6"/>
      <c r="P40" s="2"/>
      <c r="Q40" s="2"/>
      <c r="R40" s="2"/>
      <c r="S40" s="2"/>
      <c r="T40" s="7">
        <v>52.913371224948115</v>
      </c>
      <c r="U40" s="3">
        <v>3539.9</v>
      </c>
      <c r="V40" s="3">
        <v>9698.2965620497744</v>
      </c>
      <c r="W40" s="99" t="str">
        <f t="shared" si="13"/>
        <v/>
      </c>
      <c r="X40" s="100" t="str">
        <f t="shared" si="14"/>
        <v/>
      </c>
      <c r="Y40" s="100" t="str">
        <f t="shared" si="15"/>
        <v/>
      </c>
      <c r="Z40" s="99"/>
      <c r="AA40" s="100"/>
      <c r="AB40" s="100"/>
      <c r="AC40" s="101"/>
      <c r="AD40" s="99">
        <f t="shared" si="16"/>
        <v>0.7250726040657941</v>
      </c>
      <c r="AE40" s="100">
        <f t="shared" si="17"/>
        <v>5.7115198450939257E-2</v>
      </c>
      <c r="AF40" s="100">
        <f t="shared" si="18"/>
        <v>0.21781219748326675</v>
      </c>
      <c r="AH40" s="107">
        <v>0.67210000000000003</v>
      </c>
      <c r="AI40" s="3"/>
      <c r="AJ40" s="3"/>
      <c r="AK40" s="3"/>
      <c r="AL40" s="3"/>
      <c r="AM40" s="3">
        <f t="shared" si="12"/>
        <v>7354.2669952954411</v>
      </c>
      <c r="AN40" s="14"/>
      <c r="AO40" s="1"/>
      <c r="AP40" s="1"/>
      <c r="AQ40" s="1"/>
      <c r="AR40" s="6"/>
      <c r="AS40" t="s">
        <v>58</v>
      </c>
    </row>
    <row r="41" spans="1:45">
      <c r="A41" s="4">
        <v>1988</v>
      </c>
      <c r="B41" s="1">
        <v>5.470960794036686</v>
      </c>
      <c r="C41" s="1">
        <v>0.46364074525595539</v>
      </c>
      <c r="D41" s="1">
        <v>1.697638421097827</v>
      </c>
      <c r="E41" s="6">
        <f t="shared" si="11"/>
        <v>7.6322399603904687</v>
      </c>
      <c r="F41" s="1"/>
      <c r="G41" s="1"/>
      <c r="H41" s="1"/>
      <c r="I41" s="1"/>
      <c r="J41" s="3">
        <v>5378.3753966455124</v>
      </c>
      <c r="K41" s="14"/>
      <c r="L41" s="1"/>
      <c r="M41" s="1"/>
      <c r="N41" s="1"/>
      <c r="O41" s="6"/>
      <c r="P41" s="2"/>
      <c r="Q41" s="2"/>
      <c r="R41" s="2"/>
      <c r="S41" s="2"/>
      <c r="T41" s="7">
        <v>54.056208616415631</v>
      </c>
      <c r="U41" s="3">
        <v>3529.6</v>
      </c>
      <c r="V41" s="3">
        <v>10234.304170444244</v>
      </c>
      <c r="W41" s="99" t="str">
        <f t="shared" si="13"/>
        <v/>
      </c>
      <c r="X41" s="100" t="str">
        <f t="shared" si="14"/>
        <v/>
      </c>
      <c r="Y41" s="100" t="str">
        <f t="shared" si="15"/>
        <v/>
      </c>
      <c r="Z41" s="99"/>
      <c r="AA41" s="100"/>
      <c r="AB41" s="100"/>
      <c r="AC41" s="101"/>
      <c r="AD41" s="99">
        <f t="shared" si="16"/>
        <v>0.71682242990651324</v>
      </c>
      <c r="AE41" s="100">
        <f t="shared" si="17"/>
        <v>6.074766355121719E-2</v>
      </c>
      <c r="AF41" s="100">
        <f t="shared" si="18"/>
        <v>0.22242990654226955</v>
      </c>
      <c r="AH41" s="107">
        <v>0.65580000000000005</v>
      </c>
      <c r="AI41" s="3"/>
      <c r="AJ41" s="3"/>
      <c r="AK41" s="3"/>
      <c r="AL41" s="3"/>
      <c r="AM41" s="3">
        <f t="shared" si="12"/>
        <v>8201.2433617650386</v>
      </c>
      <c r="AN41" s="14"/>
      <c r="AO41" s="1"/>
      <c r="AP41" s="1"/>
      <c r="AQ41" s="1"/>
      <c r="AR41" s="6"/>
      <c r="AS41" t="s">
        <v>58</v>
      </c>
    </row>
    <row r="42" spans="1:45">
      <c r="A42" s="4">
        <v>1989</v>
      </c>
      <c r="B42" s="1">
        <v>5.8039252936554702</v>
      </c>
      <c r="C42" s="1">
        <v>0.48905442375141017</v>
      </c>
      <c r="D42" s="1">
        <v>1.6973065294969771</v>
      </c>
      <c r="E42" s="6">
        <f t="shared" si="11"/>
        <v>7.9902862469038576</v>
      </c>
      <c r="F42" s="1"/>
      <c r="G42" s="1"/>
      <c r="H42" s="1"/>
      <c r="I42" s="1"/>
      <c r="J42" s="3">
        <v>5989.9027382443355</v>
      </c>
      <c r="K42" s="14"/>
      <c r="L42" s="1"/>
      <c r="M42" s="1"/>
      <c r="N42" s="1"/>
      <c r="O42" s="6"/>
      <c r="P42" s="2"/>
      <c r="Q42" s="2"/>
      <c r="R42" s="2"/>
      <c r="S42" s="2"/>
      <c r="T42" s="7">
        <v>56.284741529777428</v>
      </c>
      <c r="U42" s="3">
        <v>3513.2</v>
      </c>
      <c r="V42" s="3">
        <v>10879.824661277467</v>
      </c>
      <c r="W42" s="99" t="str">
        <f t="shared" si="13"/>
        <v/>
      </c>
      <c r="X42" s="100" t="str">
        <f t="shared" si="14"/>
        <v/>
      </c>
      <c r="Y42" s="100" t="str">
        <f t="shared" si="15"/>
        <v/>
      </c>
      <c r="Z42" s="99"/>
      <c r="AA42" s="100"/>
      <c r="AB42" s="100"/>
      <c r="AC42" s="101"/>
      <c r="AD42" s="99">
        <f t="shared" si="16"/>
        <v>0.72637263726370549</v>
      </c>
      <c r="AE42" s="100">
        <f t="shared" si="17"/>
        <v>6.1206120611875831E-2</v>
      </c>
      <c r="AF42" s="100">
        <f t="shared" si="18"/>
        <v>0.21242124212441871</v>
      </c>
      <c r="AH42" s="107">
        <v>0.70520000000000005</v>
      </c>
      <c r="AI42" s="3"/>
      <c r="AJ42" s="3"/>
      <c r="AK42" s="3"/>
      <c r="AL42" s="3"/>
      <c r="AM42" s="3">
        <f t="shared" si="12"/>
        <v>8493.9063219573673</v>
      </c>
      <c r="AN42" s="14"/>
      <c r="AO42" s="1"/>
      <c r="AP42" s="1"/>
      <c r="AQ42" s="1"/>
      <c r="AR42" s="6"/>
      <c r="AS42" t="s">
        <v>58</v>
      </c>
    </row>
    <row r="43" spans="1:45">
      <c r="A43" s="4">
        <v>1990</v>
      </c>
      <c r="B43" s="1">
        <v>6.0957987693821858</v>
      </c>
      <c r="C43" s="1">
        <v>0.51462748231252886</v>
      </c>
      <c r="D43" s="1">
        <v>1.6888479349197023</v>
      </c>
      <c r="E43" s="6">
        <f t="shared" si="11"/>
        <v>8.2992741866144168</v>
      </c>
      <c r="F43" s="1"/>
      <c r="G43" s="1"/>
      <c r="H43" s="1"/>
      <c r="I43" s="1"/>
      <c r="J43" s="3">
        <v>6209.1143036314916</v>
      </c>
      <c r="K43" s="14"/>
      <c r="L43" s="1"/>
      <c r="M43" s="1"/>
      <c r="N43" s="1"/>
      <c r="O43" s="6"/>
      <c r="P43" s="2"/>
      <c r="Q43" s="2"/>
      <c r="R43" s="2"/>
      <c r="S43" s="2"/>
      <c r="T43" s="7">
        <v>58.127566823518883</v>
      </c>
      <c r="U43" s="3">
        <v>3508.2</v>
      </c>
      <c r="V43" s="3">
        <v>11817.741291830569</v>
      </c>
      <c r="W43" s="99" t="str">
        <f t="shared" si="13"/>
        <v/>
      </c>
      <c r="X43" s="100" t="str">
        <f t="shared" si="14"/>
        <v/>
      </c>
      <c r="Y43" s="100" t="str">
        <f t="shared" si="15"/>
        <v/>
      </c>
      <c r="Z43" s="99"/>
      <c r="AA43" s="100"/>
      <c r="AB43" s="100"/>
      <c r="AC43" s="101"/>
      <c r="AD43" s="99">
        <f t="shared" si="16"/>
        <v>0.73449781659387359</v>
      </c>
      <c r="AE43" s="100">
        <f t="shared" si="17"/>
        <v>6.2008733624267037E-2</v>
      </c>
      <c r="AF43" s="100">
        <f t="shared" si="18"/>
        <v>0.20349344978185935</v>
      </c>
      <c r="AH43" s="107">
        <v>0.60329999999999995</v>
      </c>
      <c r="AI43" s="3"/>
      <c r="AJ43" s="3"/>
      <c r="AK43" s="3"/>
      <c r="AL43" s="3"/>
      <c r="AM43" s="3">
        <f t="shared" si="12"/>
        <v>10291.918288797435</v>
      </c>
      <c r="AN43" s="14"/>
      <c r="AO43" s="1"/>
      <c r="AP43" s="1"/>
      <c r="AQ43" s="1"/>
      <c r="AR43" s="6"/>
      <c r="AS43" t="s">
        <v>58</v>
      </c>
    </row>
    <row r="44" spans="1:45">
      <c r="A44" s="4">
        <v>1991</v>
      </c>
      <c r="B44" s="1">
        <v>6.2025062154363297</v>
      </c>
      <c r="C44" s="1">
        <v>0.54189546628206786</v>
      </c>
      <c r="D44" s="1">
        <v>1.7062384276246871</v>
      </c>
      <c r="E44" s="6">
        <f t="shared" si="11"/>
        <v>8.4506401093430839</v>
      </c>
      <c r="F44" s="1"/>
      <c r="G44" s="1"/>
      <c r="H44" s="1"/>
      <c r="I44" s="1"/>
      <c r="J44" s="3">
        <v>6449.0618054810129</v>
      </c>
      <c r="K44" s="14"/>
      <c r="L44" s="1"/>
      <c r="M44" s="1"/>
      <c r="N44" s="1"/>
      <c r="O44" s="6"/>
      <c r="P44" s="2"/>
      <c r="Q44" s="2"/>
      <c r="R44" s="2"/>
      <c r="S44" s="2"/>
      <c r="T44" s="7">
        <v>59.984677584653632</v>
      </c>
      <c r="U44" s="3">
        <v>3530.7710000000002</v>
      </c>
      <c r="V44" s="3">
        <v>11968.780181093643</v>
      </c>
      <c r="W44" s="99" t="str">
        <f t="shared" si="13"/>
        <v/>
      </c>
      <c r="X44" s="100" t="str">
        <f t="shared" si="14"/>
        <v/>
      </c>
      <c r="Y44" s="100" t="str">
        <f t="shared" si="15"/>
        <v/>
      </c>
      <c r="Z44" s="99"/>
      <c r="AA44" s="100"/>
      <c r="AB44" s="100"/>
      <c r="AC44" s="101"/>
      <c r="AD44" s="99">
        <f t="shared" si="16"/>
        <v>0.73396880415943844</v>
      </c>
      <c r="AE44" s="100">
        <f t="shared" si="17"/>
        <v>6.41247833620254E-2</v>
      </c>
      <c r="AF44" s="100">
        <f t="shared" si="18"/>
        <v>0.20190641247853622</v>
      </c>
      <c r="AH44" s="107">
        <v>0.61960000000000004</v>
      </c>
      <c r="AI44" s="3"/>
      <c r="AJ44" s="3"/>
      <c r="AK44" s="3"/>
      <c r="AL44" s="3"/>
      <c r="AM44" s="3">
        <f t="shared" ref="AI44:AM67" si="19">IFERROR(J44/$AH44," ")</f>
        <v>10408.427704133332</v>
      </c>
      <c r="AN44" s="14"/>
      <c r="AO44" s="1"/>
      <c r="AP44" s="1"/>
      <c r="AQ44" s="1"/>
      <c r="AR44" s="6"/>
      <c r="AS44" t="s">
        <v>58</v>
      </c>
    </row>
    <row r="45" spans="1:45">
      <c r="A45" s="4">
        <v>1992</v>
      </c>
      <c r="B45" s="1">
        <v>6.5762137171650394</v>
      </c>
      <c r="C45" s="1">
        <v>0.59112033412542131</v>
      </c>
      <c r="D45" s="1">
        <v>1.6108029104982162</v>
      </c>
      <c r="E45" s="6">
        <f t="shared" si="11"/>
        <v>8.7781369617886771</v>
      </c>
      <c r="F45" s="1"/>
      <c r="G45" s="1"/>
      <c r="H45" s="1"/>
      <c r="I45" s="1"/>
      <c r="J45" s="3">
        <v>6779.7624123711512</v>
      </c>
      <c r="K45" s="14"/>
      <c r="L45" s="1"/>
      <c r="M45" s="1"/>
      <c r="N45" s="1"/>
      <c r="O45" s="6"/>
      <c r="P45" s="2"/>
      <c r="Q45" s="2"/>
      <c r="R45" s="2"/>
      <c r="S45" s="2"/>
      <c r="T45" s="7">
        <v>61.856073813181766</v>
      </c>
      <c r="U45" s="3">
        <v>3557.761</v>
      </c>
      <c r="V45" s="3">
        <v>12275.094441446301</v>
      </c>
      <c r="W45" s="99" t="str">
        <f t="shared" si="13"/>
        <v/>
      </c>
      <c r="X45" s="100" t="str">
        <f t="shared" si="14"/>
        <v/>
      </c>
      <c r="Y45" s="100" t="str">
        <f t="shared" si="15"/>
        <v/>
      </c>
      <c r="Z45" s="99"/>
      <c r="AA45" s="100"/>
      <c r="AB45" s="100"/>
      <c r="AC45" s="101"/>
      <c r="AD45" s="99">
        <f t="shared" si="16"/>
        <v>0.74915824915826301</v>
      </c>
      <c r="AE45" s="100">
        <f t="shared" si="17"/>
        <v>6.7340067339866583E-2</v>
      </c>
      <c r="AF45" s="100">
        <f t="shared" si="18"/>
        <v>0.18350168350187043</v>
      </c>
      <c r="AH45" s="107">
        <v>0.58679999999999999</v>
      </c>
      <c r="AI45" s="3"/>
      <c r="AJ45" s="3"/>
      <c r="AK45" s="3"/>
      <c r="AL45" s="3"/>
      <c r="AM45" s="3">
        <f t="shared" si="19"/>
        <v>11553.787342145793</v>
      </c>
      <c r="AN45" s="14"/>
      <c r="AO45" s="1"/>
      <c r="AP45" s="1"/>
      <c r="AQ45" s="1"/>
      <c r="AR45" s="6"/>
      <c r="AS45" t="s">
        <v>58</v>
      </c>
    </row>
    <row r="46" spans="1:45">
      <c r="A46" s="4">
        <v>1993</v>
      </c>
      <c r="B46" s="1">
        <v>6.3477882043614846</v>
      </c>
      <c r="C46" s="1">
        <v>0.64073918494536386</v>
      </c>
      <c r="D46" s="1">
        <v>1.7136047969537573</v>
      </c>
      <c r="E46" s="6">
        <f t="shared" si="11"/>
        <v>8.7021321862606058</v>
      </c>
      <c r="F46" s="1"/>
      <c r="G46" s="1"/>
      <c r="H46" s="1"/>
      <c r="I46" s="1"/>
      <c r="J46" s="3">
        <v>7086.5742832798032</v>
      </c>
      <c r="K46" s="14"/>
      <c r="L46" s="1"/>
      <c r="M46" s="1"/>
      <c r="N46" s="1"/>
      <c r="O46" s="6"/>
      <c r="P46" s="2"/>
      <c r="Q46" s="2"/>
      <c r="R46" s="2"/>
      <c r="S46" s="2"/>
      <c r="T46" s="7">
        <v>62.72748732417584</v>
      </c>
      <c r="U46" s="3">
        <v>3578.3490000000002</v>
      </c>
      <c r="V46" s="3">
        <v>12533.083683820756</v>
      </c>
      <c r="W46" s="99" t="str">
        <f t="shared" si="13"/>
        <v/>
      </c>
      <c r="X46" s="100" t="str">
        <f t="shared" si="14"/>
        <v/>
      </c>
      <c r="Y46" s="100" t="str">
        <f t="shared" si="15"/>
        <v/>
      </c>
      <c r="Z46" s="99"/>
      <c r="AA46" s="100"/>
      <c r="AB46" s="100"/>
      <c r="AC46" s="101"/>
      <c r="AD46" s="99">
        <f t="shared" si="16"/>
        <v>0.72945205479453801</v>
      </c>
      <c r="AE46" s="100">
        <f t="shared" si="17"/>
        <v>7.3630136986082256E-2</v>
      </c>
      <c r="AF46" s="100">
        <f t="shared" si="18"/>
        <v>0.19691780821937971</v>
      </c>
      <c r="AH46" s="107">
        <v>0.68269999999999997</v>
      </c>
      <c r="AI46" s="3"/>
      <c r="AJ46" s="3"/>
      <c r="AK46" s="3"/>
      <c r="AL46" s="3"/>
      <c r="AM46" s="3">
        <f t="shared" si="19"/>
        <v>10380.217201230122</v>
      </c>
      <c r="AN46" s="14"/>
      <c r="AO46" s="1"/>
      <c r="AP46" s="1"/>
      <c r="AQ46" s="1"/>
      <c r="AR46" s="6"/>
      <c r="AS46" t="s">
        <v>58</v>
      </c>
    </row>
    <row r="47" spans="1:45">
      <c r="A47" s="4">
        <v>1994</v>
      </c>
      <c r="B47" s="1">
        <v>6.7759267925611191</v>
      </c>
      <c r="C47" s="1">
        <v>0.67609025646194165</v>
      </c>
      <c r="D47" s="1">
        <v>1.6075923875937137</v>
      </c>
      <c r="E47" s="6">
        <f t="shared" si="11"/>
        <v>9.0596094366167748</v>
      </c>
      <c r="F47" s="1"/>
      <c r="G47" s="1"/>
      <c r="H47" s="1"/>
      <c r="I47" s="1"/>
      <c r="J47" s="3">
        <v>7558.9554509445306</v>
      </c>
      <c r="K47" s="14"/>
      <c r="L47" s="1"/>
      <c r="M47" s="1"/>
      <c r="N47" s="1"/>
      <c r="O47" s="6"/>
      <c r="P47" s="2"/>
      <c r="Q47" s="2"/>
      <c r="R47" s="2"/>
      <c r="S47" s="2"/>
      <c r="T47" s="7">
        <v>64.198890465690255</v>
      </c>
      <c r="U47" s="3">
        <v>3595.5419999999999</v>
      </c>
      <c r="V47" s="3">
        <v>13191.097860126714</v>
      </c>
      <c r="W47" s="99" t="str">
        <f t="shared" si="13"/>
        <v/>
      </c>
      <c r="X47" s="100" t="str">
        <f t="shared" si="14"/>
        <v/>
      </c>
      <c r="Y47" s="100" t="str">
        <f t="shared" si="15"/>
        <v/>
      </c>
      <c r="Z47" s="99"/>
      <c r="AA47" s="100"/>
      <c r="AB47" s="100"/>
      <c r="AC47" s="101"/>
      <c r="AD47" s="99">
        <f t="shared" si="16"/>
        <v>0.74792703150915574</v>
      </c>
      <c r="AE47" s="100">
        <f t="shared" si="17"/>
        <v>7.4626865671421391E-2</v>
      </c>
      <c r="AF47" s="100">
        <f t="shared" si="18"/>
        <v>0.17744610281942286</v>
      </c>
      <c r="AH47" s="107">
        <v>0.66800000000000004</v>
      </c>
      <c r="AI47" s="3"/>
      <c r="AJ47" s="3"/>
      <c r="AK47" s="3"/>
      <c r="AL47" s="3"/>
      <c r="AM47" s="3">
        <f t="shared" si="19"/>
        <v>11315.801573270255</v>
      </c>
      <c r="AN47" s="14"/>
      <c r="AO47" s="1"/>
      <c r="AP47" s="1"/>
      <c r="AQ47" s="1"/>
      <c r="AR47" s="6"/>
      <c r="AS47" t="s">
        <v>58</v>
      </c>
    </row>
    <row r="48" spans="1:45">
      <c r="A48" s="4">
        <v>1995</v>
      </c>
      <c r="B48" s="1">
        <v>6.9385674559703343</v>
      </c>
      <c r="C48" s="1">
        <v>0.73476096422172854</v>
      </c>
      <c r="D48" s="1">
        <v>1.6058693238724693</v>
      </c>
      <c r="E48" s="6">
        <f t="shared" si="11"/>
        <v>9.2791977440645326</v>
      </c>
      <c r="F48" s="1"/>
      <c r="G48" s="1"/>
      <c r="H48" s="1"/>
      <c r="I48" s="1"/>
      <c r="J48" s="3">
        <v>7994.5316265852034</v>
      </c>
      <c r="K48" s="14"/>
      <c r="L48" s="1"/>
      <c r="M48" s="1"/>
      <c r="N48" s="1"/>
      <c r="O48" s="6"/>
      <c r="P48" s="2"/>
      <c r="Q48" s="2"/>
      <c r="R48" s="2"/>
      <c r="S48" s="2"/>
      <c r="T48" s="7">
        <v>65.813148281138226</v>
      </c>
      <c r="U48" s="3">
        <v>3613.89</v>
      </c>
      <c r="V48" s="3">
        <v>14388.550841337175</v>
      </c>
      <c r="W48" s="99" t="str">
        <f t="shared" si="13"/>
        <v/>
      </c>
      <c r="X48" s="100" t="str">
        <f t="shared" si="14"/>
        <v/>
      </c>
      <c r="Y48" s="100" t="str">
        <f t="shared" si="15"/>
        <v/>
      </c>
      <c r="Z48" s="99"/>
      <c r="AA48" s="100"/>
      <c r="AB48" s="100"/>
      <c r="AC48" s="101"/>
      <c r="AD48" s="99">
        <f t="shared" si="16"/>
        <v>0.74775510204086448</v>
      </c>
      <c r="AE48" s="100">
        <f t="shared" si="17"/>
        <v>7.9183673469155308E-2</v>
      </c>
      <c r="AF48" s="100">
        <f t="shared" si="18"/>
        <v>0.17306122448998013</v>
      </c>
      <c r="AH48" s="107">
        <v>0.62360000000000004</v>
      </c>
      <c r="AI48" s="3"/>
      <c r="AJ48" s="3"/>
      <c r="AK48" s="3"/>
      <c r="AL48" s="3"/>
      <c r="AM48" s="3">
        <f t="shared" si="19"/>
        <v>12819.967329354078</v>
      </c>
      <c r="AN48" s="14"/>
      <c r="AO48" s="1"/>
      <c r="AP48" s="1"/>
      <c r="AQ48" s="1"/>
      <c r="AR48" s="6"/>
      <c r="AS48" t="s">
        <v>58</v>
      </c>
    </row>
    <row r="49" spans="1:45">
      <c r="A49" s="4">
        <v>1996</v>
      </c>
      <c r="B49" s="1">
        <v>7.2838942925209569</v>
      </c>
      <c r="C49" s="1">
        <v>0.82545706567670885</v>
      </c>
      <c r="D49" s="1">
        <v>1.8037765509303936</v>
      </c>
      <c r="E49" s="6">
        <f t="shared" si="11"/>
        <v>9.9131279091280593</v>
      </c>
      <c r="F49" s="1">
        <f t="shared" ref="F49:F67" si="20">L49*B49</f>
        <v>791.10017742415789</v>
      </c>
      <c r="G49" s="1">
        <f t="shared" ref="G49:G67" si="21">M49*C49</f>
        <v>79.179673976722952</v>
      </c>
      <c r="H49" s="1">
        <f t="shared" ref="H49:H67" si="22">N49*D49</f>
        <v>227.53933625214501</v>
      </c>
      <c r="I49" s="1">
        <f t="shared" ref="I49:I51" si="23">SUM(F49:H49)</f>
        <v>1097.8191876530259</v>
      </c>
      <c r="J49" s="3">
        <v>8792.1973038181022</v>
      </c>
      <c r="K49" s="14">
        <f t="shared" ref="K49:K67" si="24">J49-I49</f>
        <v>7694.3781161650768</v>
      </c>
      <c r="L49" s="1">
        <f t="shared" ref="L49:L65" si="25">L$67*(P49/100)</f>
        <v>108.60950827312982</v>
      </c>
      <c r="M49" s="1">
        <f t="shared" ref="M49:M65" si="26">M$67*(Q49/100)</f>
        <v>95.922219663613319</v>
      </c>
      <c r="N49" s="1">
        <f t="shared" ref="N49:N65" si="27">N$67*(R49/100)</f>
        <v>126.14607731472033</v>
      </c>
      <c r="O49" s="6">
        <f>I49/E49</f>
        <v>110.74397482979599</v>
      </c>
      <c r="P49" s="2">
        <v>85.500000000000014</v>
      </c>
      <c r="Q49" s="2">
        <v>77.93380140421263</v>
      </c>
      <c r="R49" s="2">
        <v>81.066376496191509</v>
      </c>
      <c r="S49" s="26">
        <v>77.391304347826079</v>
      </c>
      <c r="T49" s="7">
        <v>66.927414737819078</v>
      </c>
      <c r="U49" s="3">
        <v>3636.1790000000001</v>
      </c>
      <c r="V49" s="3">
        <v>15386.936290282658</v>
      </c>
      <c r="W49" s="99">
        <f t="shared" si="13"/>
        <v>0.72061063089579658</v>
      </c>
      <c r="X49" s="100">
        <f t="shared" si="14"/>
        <v>7.2124512731461102E-2</v>
      </c>
      <c r="Y49" s="100">
        <f t="shared" si="15"/>
        <v>0.20726485637274228</v>
      </c>
      <c r="Z49" s="99">
        <f t="shared" ref="Z49:Z67" si="28">IFERROR(F49/$J49,"")</f>
        <v>8.9977527811007429E-2</v>
      </c>
      <c r="AA49" s="100">
        <f t="shared" ref="AA49:AA67" si="29">IFERROR(G49/$J49,"")</f>
        <v>9.0056752869204105E-3</v>
      </c>
      <c r="AB49" s="100">
        <f t="shared" ref="AB49:AB67" si="30">IFERROR(H49/$J49,"")</f>
        <v>2.5879689500750137E-2</v>
      </c>
      <c r="AC49" s="101">
        <f t="shared" ref="AC49:AC67" si="31">IFERROR(I49/$J49,"")</f>
        <v>0.12486289259867799</v>
      </c>
      <c r="AD49" s="99">
        <f t="shared" si="16"/>
        <v>0.73477255204322633</v>
      </c>
      <c r="AE49" s="100">
        <f t="shared" si="17"/>
        <v>8.3269082497828328E-2</v>
      </c>
      <c r="AF49" s="100">
        <f t="shared" si="18"/>
        <v>0.18195836545894528</v>
      </c>
      <c r="AH49" s="107">
        <v>0.62519999999999998</v>
      </c>
      <c r="AI49" s="3">
        <f t="shared" si="19"/>
        <v>1265.3553701602013</v>
      </c>
      <c r="AJ49" s="3">
        <f t="shared" si="19"/>
        <v>126.64695133832846</v>
      </c>
      <c r="AK49" s="3">
        <f t="shared" si="19"/>
        <v>363.94647513139</v>
      </c>
      <c r="AL49" s="3">
        <f t="shared" si="19"/>
        <v>1755.94879662992</v>
      </c>
      <c r="AM49" s="3">
        <f t="shared" si="19"/>
        <v>14063.015521142199</v>
      </c>
      <c r="AN49" s="14">
        <f t="shared" ref="AN49:AR67" si="32">IFERROR(K49/$AH49," ")</f>
        <v>12307.066724512279</v>
      </c>
      <c r="AO49" s="1">
        <f t="shared" si="32"/>
        <v>173.71962295766127</v>
      </c>
      <c r="AP49" s="1">
        <f t="shared" si="32"/>
        <v>153.42645499618254</v>
      </c>
      <c r="AQ49" s="1">
        <f t="shared" si="32"/>
        <v>201.76915757312912</v>
      </c>
      <c r="AR49" s="6">
        <f t="shared" si="32"/>
        <v>177.13367695104924</v>
      </c>
      <c r="AS49" t="s">
        <v>58</v>
      </c>
    </row>
    <row r="50" spans="1:45">
      <c r="A50" s="4">
        <v>1997</v>
      </c>
      <c r="B50" s="1">
        <v>7.6765674338407086</v>
      </c>
      <c r="C50" s="1">
        <v>0.92488764262863599</v>
      </c>
      <c r="D50" s="1">
        <v>1.8035309031330542</v>
      </c>
      <c r="E50" s="6">
        <f t="shared" si="11"/>
        <v>10.404985979602399</v>
      </c>
      <c r="F50" s="1">
        <f t="shared" si="20"/>
        <v>848.37537586785538</v>
      </c>
      <c r="G50" s="1">
        <f t="shared" si="21"/>
        <v>90.886681330536518</v>
      </c>
      <c r="H50" s="1">
        <f t="shared" si="22"/>
        <v>230.86753241887104</v>
      </c>
      <c r="I50" s="1">
        <f t="shared" si="23"/>
        <v>1170.1295896172628</v>
      </c>
      <c r="J50" s="3">
        <v>9536.406931329424</v>
      </c>
      <c r="K50" s="14">
        <f t="shared" si="24"/>
        <v>8366.2773417121607</v>
      </c>
      <c r="L50" s="1">
        <f t="shared" si="25"/>
        <v>110.51493824283384</v>
      </c>
      <c r="M50" s="1">
        <f t="shared" si="26"/>
        <v>98.267808046636048</v>
      </c>
      <c r="N50" s="1">
        <f t="shared" si="27"/>
        <v>128.00863684554173</v>
      </c>
      <c r="O50" s="6">
        <f t="shared" ref="O50:O67" si="33">I50/E50</f>
        <v>112.45854553875876</v>
      </c>
      <c r="P50" s="2">
        <v>87</v>
      </c>
      <c r="Q50" s="2">
        <v>79.839518555666999</v>
      </c>
      <c r="R50" s="2">
        <v>82.263329706202398</v>
      </c>
      <c r="S50" s="26">
        <v>78.067632850241537</v>
      </c>
      <c r="T50" s="7">
        <v>67.88930287563764</v>
      </c>
      <c r="U50" s="3">
        <v>3667.2330000000002</v>
      </c>
      <c r="V50" s="3">
        <v>16857.898039513966</v>
      </c>
      <c r="W50" s="99">
        <f t="shared" si="13"/>
        <v>0.72502685462842631</v>
      </c>
      <c r="X50" s="100">
        <f t="shared" si="14"/>
        <v>7.7672321200136993E-2</v>
      </c>
      <c r="Y50" s="100">
        <f t="shared" si="15"/>
        <v>0.19730082417143677</v>
      </c>
      <c r="Z50" s="99">
        <f t="shared" si="28"/>
        <v>8.8961742297377772E-2</v>
      </c>
      <c r="AA50" s="100">
        <f t="shared" si="29"/>
        <v>9.5304952887393674E-3</v>
      </c>
      <c r="AB50" s="100">
        <f t="shared" si="30"/>
        <v>2.4209068895792905E-2</v>
      </c>
      <c r="AC50" s="101">
        <f t="shared" si="31"/>
        <v>0.12270130648191004</v>
      </c>
      <c r="AD50" s="99">
        <f t="shared" si="16"/>
        <v>0.73777777777784659</v>
      </c>
      <c r="AE50" s="100">
        <f t="shared" si="17"/>
        <v>8.8888888888630516E-2</v>
      </c>
      <c r="AF50" s="100">
        <f t="shared" si="18"/>
        <v>0.17333333333352283</v>
      </c>
      <c r="AH50" s="107">
        <v>0.65949999999999998</v>
      </c>
      <c r="AI50" s="3">
        <f t="shared" si="19"/>
        <v>1286.3917753871954</v>
      </c>
      <c r="AJ50" s="3">
        <f t="shared" si="19"/>
        <v>137.81149557321686</v>
      </c>
      <c r="AK50" s="3">
        <f t="shared" si="19"/>
        <v>350.06449191640797</v>
      </c>
      <c r="AL50" s="3">
        <f t="shared" si="19"/>
        <v>1774.2677628768201</v>
      </c>
      <c r="AM50" s="3">
        <f t="shared" si="19"/>
        <v>14460.055998983205</v>
      </c>
      <c r="AN50" s="14">
        <f t="shared" si="32"/>
        <v>12685.788236106386</v>
      </c>
      <c r="AO50" s="1">
        <f t="shared" si="32"/>
        <v>167.57382599368285</v>
      </c>
      <c r="AP50" s="1">
        <f t="shared" si="32"/>
        <v>149.00349969163921</v>
      </c>
      <c r="AQ50" s="1">
        <f t="shared" si="32"/>
        <v>194.0995251638237</v>
      </c>
      <c r="AR50" s="6">
        <f t="shared" si="32"/>
        <v>170.52091817855762</v>
      </c>
      <c r="AS50" t="s">
        <v>58</v>
      </c>
    </row>
    <row r="51" spans="1:45">
      <c r="A51" s="4">
        <v>1998</v>
      </c>
      <c r="B51" s="1">
        <v>7.7124999465727413</v>
      </c>
      <c r="C51" s="1">
        <v>1.0485271830656564</v>
      </c>
      <c r="D51" s="1">
        <v>1.9028826655712103</v>
      </c>
      <c r="E51" s="6">
        <f t="shared" si="11"/>
        <v>10.663909795209609</v>
      </c>
      <c r="F51" s="1">
        <f t="shared" si="20"/>
        <v>884.67683808033473</v>
      </c>
      <c r="G51" s="1">
        <f t="shared" si="21"/>
        <v>106.53142352858767</v>
      </c>
      <c r="H51" s="1">
        <f t="shared" si="22"/>
        <v>248.41846006695565</v>
      </c>
      <c r="I51" s="1">
        <f t="shared" si="23"/>
        <v>1239.6267216758781</v>
      </c>
      <c r="J51" s="3">
        <v>10565.500552250742</v>
      </c>
      <c r="K51" s="14">
        <f t="shared" si="24"/>
        <v>9325.873830574863</v>
      </c>
      <c r="L51" s="1">
        <f t="shared" si="25"/>
        <v>114.70688417618271</v>
      </c>
      <c r="M51" s="1">
        <f t="shared" si="26"/>
        <v>101.60101259093148</v>
      </c>
      <c r="N51" s="1">
        <f t="shared" si="27"/>
        <v>130.5484907512072</v>
      </c>
      <c r="O51" s="6">
        <f t="shared" si="33"/>
        <v>116.24504946888592</v>
      </c>
      <c r="P51" s="2">
        <v>90.3</v>
      </c>
      <c r="Q51" s="2">
        <v>82.547642928786345</v>
      </c>
      <c r="R51" s="2">
        <v>83.895538628944493</v>
      </c>
      <c r="S51" s="26">
        <v>80.483091787439605</v>
      </c>
      <c r="T51" s="7">
        <v>69.536893448336656</v>
      </c>
      <c r="U51" s="3">
        <v>3707.5549999999998</v>
      </c>
      <c r="V51" s="3">
        <v>17944.852615738688</v>
      </c>
      <c r="W51" s="99">
        <f t="shared" si="13"/>
        <v>0.71366389785815609</v>
      </c>
      <c r="X51" s="100">
        <f t="shared" si="14"/>
        <v>8.5938308416396131E-2</v>
      </c>
      <c r="Y51" s="100">
        <f t="shared" si="15"/>
        <v>0.20039779372544775</v>
      </c>
      <c r="Z51" s="99">
        <f t="shared" si="28"/>
        <v>8.3732600618895828E-2</v>
      </c>
      <c r="AA51" s="100">
        <f t="shared" si="29"/>
        <v>1.0082950921420713E-2</v>
      </c>
      <c r="AB51" s="100">
        <f t="shared" si="30"/>
        <v>2.3512228203332562E-2</v>
      </c>
      <c r="AC51" s="101">
        <f t="shared" si="31"/>
        <v>0.11732777974364912</v>
      </c>
      <c r="AD51" s="99">
        <f t="shared" si="16"/>
        <v>0.72323379461042647</v>
      </c>
      <c r="AE51" s="100">
        <f t="shared" si="17"/>
        <v>9.8324836124989615E-2</v>
      </c>
      <c r="AF51" s="100">
        <f t="shared" si="18"/>
        <v>0.17844136926458384</v>
      </c>
      <c r="AH51" s="107">
        <v>0.70189999999999997</v>
      </c>
      <c r="AI51" s="3">
        <f t="shared" si="19"/>
        <v>1260.4029606501422</v>
      </c>
      <c r="AJ51" s="3">
        <f t="shared" si="19"/>
        <v>151.77578505283896</v>
      </c>
      <c r="AK51" s="3">
        <f t="shared" si="19"/>
        <v>353.92286660059222</v>
      </c>
      <c r="AL51" s="3">
        <f t="shared" si="19"/>
        <v>1766.1016123035733</v>
      </c>
      <c r="AM51" s="3">
        <f t="shared" si="19"/>
        <v>15052.714848626218</v>
      </c>
      <c r="AN51" s="14">
        <f t="shared" si="32"/>
        <v>13286.613236322642</v>
      </c>
      <c r="AO51" s="1">
        <f t="shared" si="32"/>
        <v>163.42339959564427</v>
      </c>
      <c r="AP51" s="1">
        <f t="shared" si="32"/>
        <v>144.75140702511965</v>
      </c>
      <c r="AQ51" s="1">
        <f t="shared" si="32"/>
        <v>185.99300577177263</v>
      </c>
      <c r="AR51" s="6">
        <f t="shared" si="32"/>
        <v>165.61483041585117</v>
      </c>
      <c r="AS51" t="s">
        <v>58</v>
      </c>
    </row>
    <row r="52" spans="1:45">
      <c r="A52" s="4">
        <v>1999</v>
      </c>
      <c r="B52" s="1">
        <v>7.7720958895788419</v>
      </c>
      <c r="C52" s="1">
        <v>1.2041275321846592</v>
      </c>
      <c r="D52" s="1">
        <v>2.1033136763569411</v>
      </c>
      <c r="E52" s="6">
        <f t="shared" si="11"/>
        <v>11.079537098120444</v>
      </c>
      <c r="F52" s="1">
        <f t="shared" si="20"/>
        <v>936.92773528071825</v>
      </c>
      <c r="G52" s="1">
        <f t="shared" si="21"/>
        <v>128.28665561367586</v>
      </c>
      <c r="H52" s="1">
        <f t="shared" si="22"/>
        <v>282.41951989318295</v>
      </c>
      <c r="I52" s="1">
        <f t="shared" ref="I52:I67" si="34">SUM(F52:H52)</f>
        <v>1347.633910787577</v>
      </c>
      <c r="J52" s="3">
        <v>11769.880225836841</v>
      </c>
      <c r="K52" s="14">
        <f t="shared" si="24"/>
        <v>10422.246315049264</v>
      </c>
      <c r="L52" s="1">
        <f t="shared" si="25"/>
        <v>120.55020274994175</v>
      </c>
      <c r="M52" s="1">
        <f t="shared" si="26"/>
        <v>106.5390933972951</v>
      </c>
      <c r="N52" s="1">
        <f t="shared" si="27"/>
        <v>134.27360981285</v>
      </c>
      <c r="O52" s="6">
        <f t="shared" si="33"/>
        <v>121.63269086541463</v>
      </c>
      <c r="P52" s="2">
        <v>94.9</v>
      </c>
      <c r="Q52" s="2">
        <v>86.559679037111323</v>
      </c>
      <c r="R52" s="2">
        <v>86.289445048966272</v>
      </c>
      <c r="S52" s="26">
        <v>83.188405797101439</v>
      </c>
      <c r="T52" s="7">
        <v>70.67748728883538</v>
      </c>
      <c r="U52" s="3">
        <v>3750.1410000000001</v>
      </c>
      <c r="V52" s="3">
        <v>19479.448244438201</v>
      </c>
      <c r="W52" s="99">
        <f t="shared" si="13"/>
        <v>0.69523906142519376</v>
      </c>
      <c r="X52" s="100">
        <f t="shared" si="14"/>
        <v>9.5193994887456682E-2</v>
      </c>
      <c r="Y52" s="100">
        <f t="shared" si="15"/>
        <v>0.20956694368734968</v>
      </c>
      <c r="Z52" s="99">
        <f t="shared" si="28"/>
        <v>7.9603846199216732E-2</v>
      </c>
      <c r="AA52" s="100">
        <f t="shared" si="29"/>
        <v>1.0899571886217275E-2</v>
      </c>
      <c r="AB52" s="100">
        <f t="shared" si="30"/>
        <v>2.399510568282804E-2</v>
      </c>
      <c r="AC52" s="101">
        <f t="shared" si="31"/>
        <v>0.11449852376826204</v>
      </c>
      <c r="AD52" s="99">
        <f t="shared" si="16"/>
        <v>0.70148200423439322</v>
      </c>
      <c r="AE52" s="100">
        <f t="shared" si="17"/>
        <v>0.10868031051486167</v>
      </c>
      <c r="AF52" s="100">
        <f t="shared" si="18"/>
        <v>0.18983768525074499</v>
      </c>
      <c r="AH52" s="107">
        <v>0.67400000000000004</v>
      </c>
      <c r="AI52" s="3">
        <f t="shared" si="19"/>
        <v>1390.1004974491368</v>
      </c>
      <c r="AJ52" s="3">
        <f t="shared" si="19"/>
        <v>190.3362842932876</v>
      </c>
      <c r="AK52" s="3">
        <f t="shared" si="19"/>
        <v>419.02005918869872</v>
      </c>
      <c r="AL52" s="3">
        <f t="shared" si="19"/>
        <v>1999.456840931123</v>
      </c>
      <c r="AM52" s="3">
        <f t="shared" si="19"/>
        <v>17462.730305395908</v>
      </c>
      <c r="AN52" s="14">
        <f t="shared" si="32"/>
        <v>15463.273464464783</v>
      </c>
      <c r="AO52" s="1">
        <f t="shared" si="32"/>
        <v>178.85786758151593</v>
      </c>
      <c r="AP52" s="1">
        <f t="shared" si="32"/>
        <v>158.06987150933992</v>
      </c>
      <c r="AQ52" s="1">
        <f t="shared" si="32"/>
        <v>199.21900565704746</v>
      </c>
      <c r="AR52" s="6">
        <f t="shared" si="32"/>
        <v>180.4639330347398</v>
      </c>
      <c r="AS52" t="s">
        <v>58</v>
      </c>
    </row>
    <row r="53" spans="1:45">
      <c r="A53" s="4">
        <v>2000</v>
      </c>
      <c r="B53" s="1">
        <v>6.2976841055191972</v>
      </c>
      <c r="C53" s="1">
        <v>1.4073476340631146</v>
      </c>
      <c r="D53" s="1">
        <v>2.3744077401606734</v>
      </c>
      <c r="E53" s="6">
        <f t="shared" si="11"/>
        <v>10.079439479742986</v>
      </c>
      <c r="F53" s="1">
        <f t="shared" si="20"/>
        <v>795.18648387857979</v>
      </c>
      <c r="G53" s="1">
        <f t="shared" si="21"/>
        <v>154.28103874019266</v>
      </c>
      <c r="H53" s="1">
        <f t="shared" si="22"/>
        <v>326.05707696593248</v>
      </c>
      <c r="I53" s="1">
        <f t="shared" si="34"/>
        <v>1275.5245995847049</v>
      </c>
      <c r="J53" s="3">
        <v>13485.145436467643</v>
      </c>
      <c r="K53" s="14">
        <f t="shared" si="24"/>
        <v>12209.620836882938</v>
      </c>
      <c r="L53" s="1">
        <f t="shared" si="25"/>
        <v>126.26649265905384</v>
      </c>
      <c r="M53" s="1">
        <f t="shared" si="26"/>
        <v>109.62539390127236</v>
      </c>
      <c r="N53" s="1">
        <f t="shared" si="27"/>
        <v>137.32143449964857</v>
      </c>
      <c r="O53" s="6">
        <f t="shared" si="33"/>
        <v>126.54717577779725</v>
      </c>
      <c r="P53" s="2">
        <v>99.4</v>
      </c>
      <c r="Q53" s="2">
        <v>89.067201604814429</v>
      </c>
      <c r="R53" s="2">
        <v>88.248095756256788</v>
      </c>
      <c r="S53" s="26">
        <v>86.376811594202906</v>
      </c>
      <c r="T53" s="7">
        <v>74.610569497451777</v>
      </c>
      <c r="U53" s="3">
        <v>3791.69</v>
      </c>
      <c r="V53" s="3">
        <v>21026.819632672286</v>
      </c>
      <c r="W53" s="99">
        <f t="shared" si="13"/>
        <v>0.62341916740569547</v>
      </c>
      <c r="X53" s="100">
        <f t="shared" si="14"/>
        <v>0.12095496926552782</v>
      </c>
      <c r="Y53" s="100">
        <f t="shared" si="15"/>
        <v>0.25562586332877674</v>
      </c>
      <c r="Z53" s="99">
        <f t="shared" si="28"/>
        <v>5.8967586788361281E-2</v>
      </c>
      <c r="AA53" s="100">
        <f t="shared" si="29"/>
        <v>1.1440813854552369E-2</v>
      </c>
      <c r="AB53" s="100">
        <f t="shared" si="30"/>
        <v>2.4178981124236304E-2</v>
      </c>
      <c r="AC53" s="101">
        <f t="shared" si="31"/>
        <v>9.4587381767149953E-2</v>
      </c>
      <c r="AD53" s="99">
        <f t="shared" si="16"/>
        <v>0.62480499219980246</v>
      </c>
      <c r="AE53" s="100">
        <f t="shared" si="17"/>
        <v>0.13962558502300768</v>
      </c>
      <c r="AF53" s="100">
        <f t="shared" si="18"/>
        <v>0.23556942277718979</v>
      </c>
      <c r="AH53" s="107">
        <v>1.0854010000000001</v>
      </c>
      <c r="AI53" s="3">
        <f t="shared" si="19"/>
        <v>732.62000300218972</v>
      </c>
      <c r="AJ53" s="3">
        <f t="shared" si="19"/>
        <v>142.14197217451675</v>
      </c>
      <c r="AK53" s="3">
        <f t="shared" si="19"/>
        <v>300.40241069054889</v>
      </c>
      <c r="AL53" s="3">
        <f t="shared" si="19"/>
        <v>1175.1643858672553</v>
      </c>
      <c r="AM53" s="3">
        <f t="shared" si="19"/>
        <v>12424.113702187156</v>
      </c>
      <c r="AN53" s="14">
        <f t="shared" si="32"/>
        <v>11248.9493163199</v>
      </c>
      <c r="AO53" s="1">
        <f t="shared" si="32"/>
        <v>116.3316531485173</v>
      </c>
      <c r="AP53" s="1">
        <f t="shared" si="32"/>
        <v>100.99990132796299</v>
      </c>
      <c r="AQ53" s="1">
        <f t="shared" si="32"/>
        <v>126.51677536656827</v>
      </c>
      <c r="AR53" s="6">
        <f t="shared" si="32"/>
        <v>116.59025169296623</v>
      </c>
      <c r="AS53" t="s">
        <v>58</v>
      </c>
    </row>
    <row r="54" spans="1:45">
      <c r="A54" s="4">
        <v>2001</v>
      </c>
      <c r="B54" s="1">
        <v>6.2259300589836251</v>
      </c>
      <c r="C54" s="1">
        <v>1.5564825147412371</v>
      </c>
      <c r="D54" s="1">
        <v>2.4176835000645873</v>
      </c>
      <c r="E54" s="6">
        <f t="shared" si="11"/>
        <v>10.200096073789449</v>
      </c>
      <c r="F54" s="1">
        <f t="shared" si="20"/>
        <v>809.06162795419789</v>
      </c>
      <c r="G54" s="1">
        <f t="shared" si="21"/>
        <v>174.85732881626745</v>
      </c>
      <c r="H54" s="1">
        <f t="shared" si="22"/>
        <v>335.27473326449496</v>
      </c>
      <c r="I54" s="1">
        <f t="shared" si="34"/>
        <v>1319.1936900349604</v>
      </c>
      <c r="J54" s="3">
        <v>14558.751585713262</v>
      </c>
      <c r="K54" s="14">
        <f t="shared" si="24"/>
        <v>13239.557895678301</v>
      </c>
      <c r="L54" s="1">
        <f t="shared" si="25"/>
        <v>129.95032393381499</v>
      </c>
      <c r="M54" s="1">
        <f t="shared" si="26"/>
        <v>112.34133834477237</v>
      </c>
      <c r="N54" s="1">
        <f t="shared" si="27"/>
        <v>138.67602324933691</v>
      </c>
      <c r="O54" s="6">
        <f t="shared" si="33"/>
        <v>129.33149653607774</v>
      </c>
      <c r="P54" s="2">
        <v>102.30000000000001</v>
      </c>
      <c r="Q54" s="2">
        <v>91.27382146439318</v>
      </c>
      <c r="R54" s="2">
        <v>89.118607181719284</v>
      </c>
      <c r="S54" s="26">
        <v>88.309178743961354</v>
      </c>
      <c r="T54" s="7">
        <v>78.245861195987104</v>
      </c>
      <c r="U54" s="3">
        <v>3835.0250000000001</v>
      </c>
      <c r="V54" s="3">
        <v>21747.228032122293</v>
      </c>
      <c r="W54" s="99">
        <f t="shared" si="13"/>
        <v>0.61330010450001216</v>
      </c>
      <c r="X54" s="100">
        <f t="shared" si="14"/>
        <v>0.13254863947358139</v>
      </c>
      <c r="Y54" s="100">
        <f t="shared" si="15"/>
        <v>0.25415125602640637</v>
      </c>
      <c r="Z54" s="99">
        <f t="shared" si="28"/>
        <v>5.5572184413678928E-2</v>
      </c>
      <c r="AA54" s="100">
        <f t="shared" si="29"/>
        <v>1.2010461734085619E-2</v>
      </c>
      <c r="AB54" s="100">
        <f t="shared" si="30"/>
        <v>2.3029085378000781E-2</v>
      </c>
      <c r="AC54" s="101">
        <f t="shared" si="31"/>
        <v>9.0611731525765335E-2</v>
      </c>
      <c r="AD54" s="99">
        <f t="shared" si="16"/>
        <v>0.61037955073599837</v>
      </c>
      <c r="AE54" s="100">
        <f t="shared" si="17"/>
        <v>0.15259488768354185</v>
      </c>
      <c r="AF54" s="100">
        <f t="shared" si="18"/>
        <v>0.23702556158045979</v>
      </c>
      <c r="AH54" s="107">
        <v>1.11751</v>
      </c>
      <c r="AI54" s="3">
        <f t="shared" si="19"/>
        <v>723.98602961422978</v>
      </c>
      <c r="AJ54" s="3">
        <f t="shared" si="19"/>
        <v>156.47048242634739</v>
      </c>
      <c r="AK54" s="3">
        <f t="shared" si="19"/>
        <v>300.01944793737414</v>
      </c>
      <c r="AL54" s="3">
        <f t="shared" si="19"/>
        <v>1180.4759599779513</v>
      </c>
      <c r="AM54" s="3">
        <f t="shared" si="19"/>
        <v>13027.849044494691</v>
      </c>
      <c r="AN54" s="14">
        <f t="shared" si="32"/>
        <v>11847.373084516739</v>
      </c>
      <c r="AO54" s="1">
        <f t="shared" si="32"/>
        <v>116.2856027541722</v>
      </c>
      <c r="AP54" s="1">
        <f t="shared" si="32"/>
        <v>100.52826224800884</v>
      </c>
      <c r="AQ54" s="1">
        <f t="shared" si="32"/>
        <v>124.09376493215892</v>
      </c>
      <c r="AR54" s="6">
        <f t="shared" si="32"/>
        <v>115.73184717459149</v>
      </c>
      <c r="AS54" t="s">
        <v>58</v>
      </c>
    </row>
    <row r="55" spans="1:45">
      <c r="A55" s="4">
        <v>2002</v>
      </c>
      <c r="B55" s="1">
        <v>6.0856443593062783</v>
      </c>
      <c r="C55" s="1">
        <v>1.7217533584947859</v>
      </c>
      <c r="D55" s="1">
        <v>2.4993193913733962</v>
      </c>
      <c r="E55" s="6">
        <f t="shared" si="11"/>
        <v>10.30671710917446</v>
      </c>
      <c r="F55" s="1">
        <f t="shared" si="20"/>
        <v>817.11519923812489</v>
      </c>
      <c r="G55" s="1">
        <f t="shared" si="21"/>
        <v>204.0517731090049</v>
      </c>
      <c r="H55" s="1">
        <f t="shared" si="22"/>
        <v>379.60478583757896</v>
      </c>
      <c r="I55" s="1">
        <f t="shared" si="34"/>
        <v>1400.7717581847087</v>
      </c>
      <c r="J55" s="3">
        <v>15693.75113910117</v>
      </c>
      <c r="K55" s="14">
        <f t="shared" si="24"/>
        <v>14292.979380916462</v>
      </c>
      <c r="L55" s="1">
        <f t="shared" si="25"/>
        <v>134.26929853181076</v>
      </c>
      <c r="M55" s="1">
        <f t="shared" si="26"/>
        <v>118.51393935272689</v>
      </c>
      <c r="N55" s="1">
        <f t="shared" si="27"/>
        <v>151.88326355879752</v>
      </c>
      <c r="O55" s="6">
        <f t="shared" si="33"/>
        <v>135.9086257386283</v>
      </c>
      <c r="P55" s="2">
        <v>105.7</v>
      </c>
      <c r="Q55" s="2">
        <v>96.288866599799391</v>
      </c>
      <c r="R55" s="2">
        <v>97.60609357997825</v>
      </c>
      <c r="S55" s="26">
        <v>92.077294685990339</v>
      </c>
      <c r="T55" s="7">
        <v>81.885821462150176</v>
      </c>
      <c r="U55" s="3">
        <v>3879.1550000000002</v>
      </c>
      <c r="V55" s="3">
        <v>22670.70755352607</v>
      </c>
      <c r="W55" s="99">
        <f t="shared" si="13"/>
        <v>0.58333214848437742</v>
      </c>
      <c r="X55" s="100">
        <f t="shared" si="14"/>
        <v>0.14567096453560724</v>
      </c>
      <c r="Y55" s="100">
        <f t="shared" si="15"/>
        <v>0.27099688698001539</v>
      </c>
      <c r="Z55" s="99">
        <f t="shared" si="28"/>
        <v>5.2066277335204615E-2</v>
      </c>
      <c r="AA55" s="100">
        <f t="shared" si="29"/>
        <v>1.3002103276673442E-2</v>
      </c>
      <c r="AB55" s="100">
        <f t="shared" si="30"/>
        <v>2.4188276115312487E-2</v>
      </c>
      <c r="AC55" s="101">
        <f t="shared" si="31"/>
        <v>8.9256656727190548E-2</v>
      </c>
      <c r="AD55" s="99">
        <f t="shared" si="16"/>
        <v>0.59045419553517964</v>
      </c>
      <c r="AE55" s="100">
        <f t="shared" si="17"/>
        <v>0.16705157813657054</v>
      </c>
      <c r="AF55" s="100">
        <f t="shared" si="18"/>
        <v>0.2424942263282498</v>
      </c>
      <c r="AH55" s="107">
        <v>1.0625519999999999</v>
      </c>
      <c r="AI55" s="3">
        <f t="shared" si="19"/>
        <v>769.01196293275518</v>
      </c>
      <c r="AJ55" s="3">
        <f t="shared" si="19"/>
        <v>192.03932900131468</v>
      </c>
      <c r="AK55" s="3">
        <f t="shared" si="19"/>
        <v>357.25760794537962</v>
      </c>
      <c r="AL55" s="3">
        <f t="shared" si="19"/>
        <v>1318.3088998794494</v>
      </c>
      <c r="AM55" s="3">
        <f t="shared" si="19"/>
        <v>14769.866452748827</v>
      </c>
      <c r="AN55" s="14">
        <f t="shared" si="32"/>
        <v>13451.557552869377</v>
      </c>
      <c r="AO55" s="1">
        <f t="shared" si="32"/>
        <v>126.3649200526758</v>
      </c>
      <c r="AP55" s="1">
        <f t="shared" si="32"/>
        <v>111.53707239996433</v>
      </c>
      <c r="AQ55" s="1">
        <f t="shared" si="32"/>
        <v>142.94195819009096</v>
      </c>
      <c r="AR55" s="6">
        <f t="shared" si="32"/>
        <v>127.90774073986807</v>
      </c>
      <c r="AS55" t="s">
        <v>58</v>
      </c>
    </row>
    <row r="56" spans="1:45">
      <c r="A56" s="4">
        <v>2003</v>
      </c>
      <c r="B56" s="1">
        <v>5.81911843544533</v>
      </c>
      <c r="C56" s="1">
        <v>1.8229522868850658</v>
      </c>
      <c r="D56" s="1">
        <v>1.9582806226005236</v>
      </c>
      <c r="E56" s="6">
        <f t="shared" si="11"/>
        <v>9.6003513449309192</v>
      </c>
      <c r="F56" s="1">
        <f t="shared" si="20"/>
        <v>768.76263804806388</v>
      </c>
      <c r="G56" s="1">
        <f t="shared" si="21"/>
        <v>220.09610533526418</v>
      </c>
      <c r="H56" s="1">
        <f t="shared" si="22"/>
        <v>341.19902277629052</v>
      </c>
      <c r="I56" s="1">
        <f t="shared" si="34"/>
        <v>1330.0577661596185</v>
      </c>
      <c r="J56" s="3">
        <v>16591.178823365713</v>
      </c>
      <c r="K56" s="14">
        <f t="shared" si="24"/>
        <v>15261.121057206095</v>
      </c>
      <c r="L56" s="1">
        <f t="shared" si="25"/>
        <v>132.10981123281286</v>
      </c>
      <c r="M56" s="1">
        <f t="shared" si="26"/>
        <v>120.73607571559052</v>
      </c>
      <c r="N56" s="1">
        <f t="shared" si="27"/>
        <v>174.23397792865404</v>
      </c>
      <c r="O56" s="6">
        <f t="shared" si="33"/>
        <v>138.54261353277474</v>
      </c>
      <c r="P56" s="2">
        <v>104.00000000000001</v>
      </c>
      <c r="Q56" s="2">
        <v>98.094282848545632</v>
      </c>
      <c r="R56" s="2">
        <v>111.96953210010882</v>
      </c>
      <c r="S56" s="26">
        <v>98.454106280193244</v>
      </c>
      <c r="T56" s="7">
        <v>84.73535240044211</v>
      </c>
      <c r="U56" s="3">
        <v>3924.0230000000001</v>
      </c>
      <c r="V56" s="3">
        <v>23206.340560246066</v>
      </c>
      <c r="W56" s="99">
        <f t="shared" si="13"/>
        <v>0.5779919170486657</v>
      </c>
      <c r="X56" s="100">
        <f t="shared" si="14"/>
        <v>0.16547860621931118</v>
      </c>
      <c r="Y56" s="100">
        <f t="shared" si="15"/>
        <v>0.25652947673202314</v>
      </c>
      <c r="Z56" s="99">
        <f t="shared" si="28"/>
        <v>4.633562486623307E-2</v>
      </c>
      <c r="AA56" s="100">
        <f t="shared" si="29"/>
        <v>1.3265850948776354E-2</v>
      </c>
      <c r="AB56" s="100">
        <f t="shared" si="30"/>
        <v>2.0565086206880769E-2</v>
      </c>
      <c r="AC56" s="101">
        <f t="shared" si="31"/>
        <v>8.0166562021890181E-2</v>
      </c>
      <c r="AD56" s="99">
        <f t="shared" si="16"/>
        <v>0.60613598673322333</v>
      </c>
      <c r="AE56" s="100">
        <f t="shared" si="17"/>
        <v>0.18988391376401059</v>
      </c>
      <c r="AF56" s="100">
        <f t="shared" si="18"/>
        <v>0.20398009950276613</v>
      </c>
      <c r="AH56" s="107">
        <v>0.88398289870649205</v>
      </c>
      <c r="AI56" s="3">
        <f t="shared" si="19"/>
        <v>869.65781710593399</v>
      </c>
      <c r="AJ56" s="3">
        <f t="shared" si="19"/>
        <v>248.9823113742639</v>
      </c>
      <c r="AK56" s="3">
        <f t="shared" si="19"/>
        <v>385.97921212679307</v>
      </c>
      <c r="AL56" s="3">
        <f t="shared" si="19"/>
        <v>1504.6193406069908</v>
      </c>
      <c r="AM56" s="3">
        <f t="shared" si="19"/>
        <v>18768.664922865737</v>
      </c>
      <c r="AN56" s="14">
        <f t="shared" si="32"/>
        <v>17264.045582258746</v>
      </c>
      <c r="AO56" s="1">
        <f t="shared" si="32"/>
        <v>149.4483789518163</v>
      </c>
      <c r="AP56" s="1">
        <f t="shared" si="32"/>
        <v>136.58191339703552</v>
      </c>
      <c r="AQ56" s="1">
        <f t="shared" si="32"/>
        <v>197.10107309044761</v>
      </c>
      <c r="AR56" s="6">
        <f t="shared" si="32"/>
        <v>156.72544540793757</v>
      </c>
      <c r="AS56" t="s">
        <v>58</v>
      </c>
    </row>
    <row r="57" spans="1:45">
      <c r="A57" s="4">
        <v>2004</v>
      </c>
      <c r="B57" s="1">
        <v>5.6637959421494015</v>
      </c>
      <c r="C57" s="1">
        <v>2.0501345875042665</v>
      </c>
      <c r="D57" s="1">
        <v>1.9783399910626145</v>
      </c>
      <c r="E57" s="6">
        <f t="shared" si="11"/>
        <v>9.6922705207162831</v>
      </c>
      <c r="F57" s="1">
        <f t="shared" si="20"/>
        <v>754.71819269680475</v>
      </c>
      <c r="G57" s="1">
        <f t="shared" si="21"/>
        <v>246.00664524551354</v>
      </c>
      <c r="H57" s="1">
        <f t="shared" si="22"/>
        <v>335.31461650584583</v>
      </c>
      <c r="I57" s="1">
        <f t="shared" si="34"/>
        <v>1336.0394544481642</v>
      </c>
      <c r="J57" s="3">
        <v>17301.144661445935</v>
      </c>
      <c r="K57" s="14">
        <f t="shared" si="24"/>
        <v>15965.10520699777</v>
      </c>
      <c r="L57" s="1">
        <f t="shared" si="25"/>
        <v>133.2530692146353</v>
      </c>
      <c r="M57" s="1">
        <f t="shared" si="26"/>
        <v>119.99536359463599</v>
      </c>
      <c r="N57" s="1">
        <f t="shared" si="27"/>
        <v>169.49291730474508</v>
      </c>
      <c r="O57" s="6">
        <f t="shared" si="33"/>
        <v>137.84586919984437</v>
      </c>
      <c r="P57" s="2">
        <v>104.90000000000002</v>
      </c>
      <c r="Q57" s="2">
        <v>97.492477432296894</v>
      </c>
      <c r="R57" s="2">
        <v>108.92274211099021</v>
      </c>
      <c r="S57" s="26">
        <v>98.74396135265701</v>
      </c>
      <c r="T57" s="7">
        <v>86.595186113080103</v>
      </c>
      <c r="U57" s="3">
        <v>3969.558</v>
      </c>
      <c r="V57" s="3">
        <v>23724.889762316801</v>
      </c>
      <c r="W57" s="99">
        <f t="shared" si="13"/>
        <v>0.56489214460252035</v>
      </c>
      <c r="X57" s="100">
        <f t="shared" si="14"/>
        <v>0.18413127279023639</v>
      </c>
      <c r="Y57" s="100">
        <f t="shared" si="15"/>
        <v>0.2509765826072432</v>
      </c>
      <c r="Z57" s="99">
        <f t="shared" si="28"/>
        <v>4.3622442761179103E-2</v>
      </c>
      <c r="AA57" s="100">
        <f t="shared" si="29"/>
        <v>1.421909648520063E-2</v>
      </c>
      <c r="AB57" s="100">
        <f t="shared" si="30"/>
        <v>1.938106541892946E-2</v>
      </c>
      <c r="AC57" s="101">
        <f t="shared" si="31"/>
        <v>7.7222604665309197E-2</v>
      </c>
      <c r="AD57" s="99">
        <f t="shared" si="16"/>
        <v>0.58436213991794694</v>
      </c>
      <c r="AE57" s="100">
        <f t="shared" si="17"/>
        <v>0.2115226337443124</v>
      </c>
      <c r="AF57" s="100">
        <f t="shared" si="18"/>
        <v>0.20411522633774054</v>
      </c>
      <c r="AH57" s="107">
        <v>0.80426653491829514</v>
      </c>
      <c r="AI57" s="3">
        <f t="shared" si="19"/>
        <v>938.39313203983556</v>
      </c>
      <c r="AJ57" s="3">
        <f t="shared" si="19"/>
        <v>305.87701286179362</v>
      </c>
      <c r="AK57" s="3">
        <f t="shared" si="19"/>
        <v>416.91976720119305</v>
      </c>
      <c r="AL57" s="3">
        <f t="shared" si="19"/>
        <v>1661.1899121028223</v>
      </c>
      <c r="AM57" s="3">
        <f t="shared" si="19"/>
        <v>21511.705274674328</v>
      </c>
      <c r="AN57" s="14">
        <f t="shared" si="32"/>
        <v>19850.515362571507</v>
      </c>
      <c r="AO57" s="1">
        <f t="shared" si="32"/>
        <v>165.68272261654204</v>
      </c>
      <c r="AP57" s="1">
        <f t="shared" si="32"/>
        <v>149.19850371099454</v>
      </c>
      <c r="AQ57" s="1">
        <f t="shared" si="32"/>
        <v>210.7422228154299</v>
      </c>
      <c r="AR57" s="6">
        <f t="shared" si="32"/>
        <v>171.39326730018431</v>
      </c>
      <c r="AS57" t="s">
        <v>58</v>
      </c>
    </row>
    <row r="58" spans="1:45">
      <c r="A58" s="4">
        <v>2005</v>
      </c>
      <c r="B58" s="1">
        <v>5.5805148963952096</v>
      </c>
      <c r="C58" s="1">
        <v>2.091695139987352</v>
      </c>
      <c r="D58" s="1">
        <v>1.9958923091562195</v>
      </c>
      <c r="E58" s="6">
        <f t="shared" si="11"/>
        <v>9.6681023455387809</v>
      </c>
      <c r="F58" s="1">
        <f t="shared" si="20"/>
        <v>740.07631096599698</v>
      </c>
      <c r="G58" s="1">
        <f t="shared" si="21"/>
        <v>251.51016683309209</v>
      </c>
      <c r="H58" s="1">
        <f t="shared" si="22"/>
        <v>332.20648025295401</v>
      </c>
      <c r="I58" s="1">
        <f t="shared" si="34"/>
        <v>1323.7929580520431</v>
      </c>
      <c r="J58" s="3">
        <v>18595.80150390619</v>
      </c>
      <c r="K58" s="14">
        <f t="shared" si="24"/>
        <v>17272.008545854147</v>
      </c>
      <c r="L58" s="1">
        <f t="shared" si="25"/>
        <v>132.6179258914006</v>
      </c>
      <c r="M58" s="1">
        <f t="shared" si="26"/>
        <v>120.24226763495416</v>
      </c>
      <c r="N58" s="1">
        <f t="shared" si="27"/>
        <v>166.44509261794647</v>
      </c>
      <c r="O58" s="6">
        <f t="shared" si="33"/>
        <v>136.92376339632875</v>
      </c>
      <c r="P58" s="2">
        <v>104.4</v>
      </c>
      <c r="Q58" s="2">
        <v>97.693079237713135</v>
      </c>
      <c r="R58" s="2">
        <v>106.96409140369968</v>
      </c>
      <c r="S58" s="26">
        <v>98.840579710144922</v>
      </c>
      <c r="T58" s="7">
        <v>88.700783566316773</v>
      </c>
      <c r="U58" s="3">
        <v>4015.6759999999999</v>
      </c>
      <c r="V58" s="3">
        <v>24348.760118022768</v>
      </c>
      <c r="W58" s="99">
        <f t="shared" si="13"/>
        <v>0.55905744660782664</v>
      </c>
      <c r="X58" s="100">
        <f t="shared" si="14"/>
        <v>0.18999207187443304</v>
      </c>
      <c r="Y58" s="100">
        <f t="shared" si="15"/>
        <v>0.2509504815177403</v>
      </c>
      <c r="Z58" s="99">
        <f t="shared" si="28"/>
        <v>3.9798032411269731E-2</v>
      </c>
      <c r="AA58" s="100">
        <f t="shared" si="29"/>
        <v>1.3525104942653882E-2</v>
      </c>
      <c r="AB58" s="100">
        <f t="shared" si="30"/>
        <v>1.7864595951036125E-2</v>
      </c>
      <c r="AC58" s="101">
        <f t="shared" si="31"/>
        <v>7.1187733304959741E-2</v>
      </c>
      <c r="AD58" s="99">
        <f t="shared" si="16"/>
        <v>0.57720891824963616</v>
      </c>
      <c r="AE58" s="100">
        <f t="shared" si="17"/>
        <v>0.2163501238640215</v>
      </c>
      <c r="AF58" s="100">
        <f t="shared" si="18"/>
        <v>0.2064409578863424</v>
      </c>
      <c r="AH58" s="107">
        <v>0.80356298094425893</v>
      </c>
      <c r="AI58" s="3">
        <f t="shared" si="19"/>
        <v>920.99353568570393</v>
      </c>
      <c r="AJ58" s="3">
        <f t="shared" si="19"/>
        <v>312.99372021536504</v>
      </c>
      <c r="AK58" s="3">
        <f t="shared" si="19"/>
        <v>413.41685484637611</v>
      </c>
      <c r="AL58" s="3">
        <f t="shared" si="19"/>
        <v>1647.4041107474452</v>
      </c>
      <c r="AM58" s="3">
        <f t="shared" si="19"/>
        <v>23141.685150869504</v>
      </c>
      <c r="AN58" s="14">
        <f t="shared" si="32"/>
        <v>21494.281040122059</v>
      </c>
      <c r="AO58" s="1">
        <f t="shared" si="32"/>
        <v>165.03737608166392</v>
      </c>
      <c r="AP58" s="1">
        <f t="shared" si="32"/>
        <v>149.63639501369096</v>
      </c>
      <c r="AQ58" s="1">
        <f t="shared" si="32"/>
        <v>207.13384832929771</v>
      </c>
      <c r="AR58" s="6">
        <f t="shared" si="32"/>
        <v>170.39580797441786</v>
      </c>
      <c r="AS58" t="s">
        <v>58</v>
      </c>
    </row>
    <row r="59" spans="1:45">
      <c r="A59" s="4">
        <v>2006</v>
      </c>
      <c r="B59" s="1">
        <v>5.4841003721001469</v>
      </c>
      <c r="C59" s="1">
        <v>2.2112020423103105</v>
      </c>
      <c r="D59" s="1">
        <v>2.0595311441095387</v>
      </c>
      <c r="E59" s="6">
        <f t="shared" si="11"/>
        <v>9.7548335585199961</v>
      </c>
      <c r="F59" s="1">
        <f t="shared" si="20"/>
        <v>716.84044752231523</v>
      </c>
      <c r="G59" s="1">
        <f t="shared" si="21"/>
        <v>258.50955907064952</v>
      </c>
      <c r="H59" s="1">
        <f t="shared" si="22"/>
        <v>334.77812609320762</v>
      </c>
      <c r="I59" s="1">
        <f t="shared" si="34"/>
        <v>1310.1281326861724</v>
      </c>
      <c r="J59" s="3">
        <v>20100.845815173176</v>
      </c>
      <c r="K59" s="14">
        <f t="shared" si="24"/>
        <v>18790.717682487004</v>
      </c>
      <c r="L59" s="1">
        <f t="shared" si="25"/>
        <v>130.71249592169659</v>
      </c>
      <c r="M59" s="1">
        <f t="shared" si="26"/>
        <v>116.90906309065872</v>
      </c>
      <c r="N59" s="1">
        <f t="shared" si="27"/>
        <v>162.55064996259267</v>
      </c>
      <c r="O59" s="6">
        <f t="shared" si="33"/>
        <v>134.30553425915605</v>
      </c>
      <c r="P59" s="2">
        <v>102.9</v>
      </c>
      <c r="Q59" s="2">
        <v>94.984954864593789</v>
      </c>
      <c r="R59" s="2">
        <v>104.46137105549511</v>
      </c>
      <c r="S59" s="26">
        <v>97.874396135265698</v>
      </c>
      <c r="T59" s="7">
        <v>92.194614040772549</v>
      </c>
      <c r="U59" s="3">
        <v>4062.2350000000001</v>
      </c>
      <c r="V59" s="3">
        <v>24988.521752045704</v>
      </c>
      <c r="W59" s="99">
        <f t="shared" si="13"/>
        <v>0.54715293079965244</v>
      </c>
      <c r="X59" s="100">
        <f t="shared" si="14"/>
        <v>0.19731624153480626</v>
      </c>
      <c r="Y59" s="100">
        <f t="shared" si="15"/>
        <v>0.25553082766554119</v>
      </c>
      <c r="Z59" s="99">
        <f t="shared" si="28"/>
        <v>3.566220317859492E-2</v>
      </c>
      <c r="AA59" s="100">
        <f t="shared" si="29"/>
        <v>1.2860630913128685E-2</v>
      </c>
      <c r="AB59" s="100">
        <f t="shared" si="30"/>
        <v>1.6654927318555893E-2</v>
      </c>
      <c r="AC59" s="101">
        <f t="shared" si="31"/>
        <v>6.5177761410279506E-2</v>
      </c>
      <c r="AD59" s="99">
        <f t="shared" si="16"/>
        <v>0.56219312602317684</v>
      </c>
      <c r="AE59" s="100">
        <f t="shared" si="17"/>
        <v>0.22667757774083377</v>
      </c>
      <c r="AF59" s="100">
        <f t="shared" si="18"/>
        <v>0.21112929623598939</v>
      </c>
      <c r="AH59" s="107">
        <v>0.79614163830077589</v>
      </c>
      <c r="AI59" s="3">
        <f t="shared" si="19"/>
        <v>900.39311227620874</v>
      </c>
      <c r="AJ59" s="3">
        <f t="shared" si="19"/>
        <v>324.70297574485949</v>
      </c>
      <c r="AK59" s="3">
        <f t="shared" si="19"/>
        <v>420.50071242063478</v>
      </c>
      <c r="AL59" s="3">
        <f t="shared" si="19"/>
        <v>1645.596800441703</v>
      </c>
      <c r="AM59" s="3">
        <f t="shared" si="19"/>
        <v>25247.82632657537</v>
      </c>
      <c r="AN59" s="14">
        <f t="shared" si="32"/>
        <v>23602.229526133669</v>
      </c>
      <c r="AO59" s="1">
        <f t="shared" si="32"/>
        <v>164.18246406591595</v>
      </c>
      <c r="AP59" s="1">
        <f t="shared" si="32"/>
        <v>146.84455311266035</v>
      </c>
      <c r="AQ59" s="1">
        <f t="shared" si="32"/>
        <v>204.17302919808139</v>
      </c>
      <c r="AR59" s="6">
        <f t="shared" si="32"/>
        <v>168.69552828037931</v>
      </c>
      <c r="AS59" t="s">
        <v>58</v>
      </c>
    </row>
    <row r="60" spans="1:45">
      <c r="A60" s="4">
        <v>2007</v>
      </c>
      <c r="B60" s="1">
        <v>5.374409640218003</v>
      </c>
      <c r="C60" s="1">
        <v>2.3363531521945857</v>
      </c>
      <c r="D60" s="1">
        <v>2.1768751213367685</v>
      </c>
      <c r="E60" s="6">
        <f t="shared" si="11"/>
        <v>9.8876379137493569</v>
      </c>
      <c r="F60" s="1">
        <f t="shared" si="20"/>
        <v>703.86790633824728</v>
      </c>
      <c r="G60" s="1">
        <f t="shared" si="21"/>
        <v>274.87142317063706</v>
      </c>
      <c r="H60" s="1">
        <f t="shared" si="22"/>
        <v>359.01281432115792</v>
      </c>
      <c r="I60" s="1">
        <f t="shared" si="34"/>
        <v>1337.7521438300423</v>
      </c>
      <c r="J60" s="3">
        <v>21829.938701696676</v>
      </c>
      <c r="K60" s="14">
        <f t="shared" si="24"/>
        <v>20492.186557866633</v>
      </c>
      <c r="L60" s="1">
        <f t="shared" si="25"/>
        <v>130.96655325099042</v>
      </c>
      <c r="M60" s="1">
        <f t="shared" si="26"/>
        <v>117.64977521161326</v>
      </c>
      <c r="N60" s="1">
        <f t="shared" si="27"/>
        <v>164.92118027454717</v>
      </c>
      <c r="O60" s="6">
        <f t="shared" si="33"/>
        <v>135.2954219702784</v>
      </c>
      <c r="P60" s="2">
        <v>103.1</v>
      </c>
      <c r="Q60" s="2">
        <v>95.586760280842526</v>
      </c>
      <c r="R60" s="2">
        <v>105.98476605005442</v>
      </c>
      <c r="S60" s="26">
        <v>96.618357487922708</v>
      </c>
      <c r="T60" s="7">
        <v>96.693641792220191</v>
      </c>
      <c r="U60" s="3">
        <v>4109.0860000000002</v>
      </c>
      <c r="V60" s="3">
        <v>25623.679292666486</v>
      </c>
      <c r="W60" s="99">
        <f t="shared" si="13"/>
        <v>0.52615718807449863</v>
      </c>
      <c r="X60" s="100">
        <f t="shared" si="14"/>
        <v>0.20547260898694453</v>
      </c>
      <c r="Y60" s="100">
        <f t="shared" si="15"/>
        <v>0.26837020293855685</v>
      </c>
      <c r="Z60" s="99">
        <f t="shared" si="28"/>
        <v>3.2243237874210844E-2</v>
      </c>
      <c r="AA60" s="100">
        <f t="shared" si="29"/>
        <v>1.2591488548214447E-2</v>
      </c>
      <c r="AB60" s="100">
        <f t="shared" si="30"/>
        <v>1.644589200304326E-2</v>
      </c>
      <c r="AC60" s="101">
        <f t="shared" si="31"/>
        <v>6.1280618425468551E-2</v>
      </c>
      <c r="AD60" s="99">
        <f t="shared" si="16"/>
        <v>0.5435483870970399</v>
      </c>
      <c r="AE60" s="100">
        <f t="shared" si="17"/>
        <v>0.23629032258005178</v>
      </c>
      <c r="AF60" s="100">
        <f t="shared" si="18"/>
        <v>0.2201612903229084</v>
      </c>
      <c r="AH60" s="107">
        <v>0.72950891882916724</v>
      </c>
      <c r="AI60" s="3">
        <f t="shared" si="19"/>
        <v>964.85168059072839</v>
      </c>
      <c r="AJ60" s="3">
        <f t="shared" si="19"/>
        <v>376.78966778335587</v>
      </c>
      <c r="AK60" s="3">
        <f t="shared" si="19"/>
        <v>492.12943811209215</v>
      </c>
      <c r="AL60" s="3">
        <f t="shared" si="19"/>
        <v>1833.7707864861766</v>
      </c>
      <c r="AM60" s="3">
        <f t="shared" si="19"/>
        <v>29924.156015436874</v>
      </c>
      <c r="AN60" s="14">
        <f t="shared" si="32"/>
        <v>28090.385228950698</v>
      </c>
      <c r="AO60" s="1">
        <f t="shared" si="32"/>
        <v>179.52700764945618</v>
      </c>
      <c r="AP60" s="1">
        <f t="shared" si="32"/>
        <v>161.27256593440484</v>
      </c>
      <c r="AQ60" s="1">
        <f t="shared" si="32"/>
        <v>226.0715064858139</v>
      </c>
      <c r="AR60" s="6">
        <f t="shared" si="32"/>
        <v>185.46095664933358</v>
      </c>
      <c r="AS60" t="s">
        <v>58</v>
      </c>
    </row>
    <row r="61" spans="1:45">
      <c r="A61" s="4">
        <v>2008</v>
      </c>
      <c r="B61" s="1">
        <v>5.0218256150141336</v>
      </c>
      <c r="C61" s="1">
        <v>2.2283853759108392</v>
      </c>
      <c r="D61" s="1">
        <v>1.9896297999283505</v>
      </c>
      <c r="E61" s="6">
        <f t="shared" si="11"/>
        <v>9.2398407908533233</v>
      </c>
      <c r="F61" s="1">
        <f t="shared" si="20"/>
        <v>708.08654018117306</v>
      </c>
      <c r="G61" s="1">
        <f t="shared" si="21"/>
        <v>269.3216041458349</v>
      </c>
      <c r="H61" s="1">
        <f t="shared" si="22"/>
        <v>344.30287577175955</v>
      </c>
      <c r="I61" s="1">
        <f t="shared" si="34"/>
        <v>1321.7110200987674</v>
      </c>
      <c r="J61" s="3">
        <v>21923.29483347325</v>
      </c>
      <c r="K61" s="14">
        <f t="shared" si="24"/>
        <v>20601.583813374484</v>
      </c>
      <c r="L61" s="1">
        <f t="shared" si="25"/>
        <v>141.00181775809835</v>
      </c>
      <c r="M61" s="1">
        <f t="shared" si="26"/>
        <v>120.85952773574962</v>
      </c>
      <c r="N61" s="1">
        <f t="shared" si="27"/>
        <v>173.04871277267679</v>
      </c>
      <c r="O61" s="6">
        <f t="shared" si="33"/>
        <v>143.04478291521556</v>
      </c>
      <c r="P61" s="2">
        <v>111</v>
      </c>
      <c r="Q61" s="2">
        <v>98.194583751253774</v>
      </c>
      <c r="R61" s="2">
        <v>111.20783460282917</v>
      </c>
      <c r="S61" s="26">
        <v>98.840579710144922</v>
      </c>
      <c r="T61" s="7">
        <v>100.6131246374661</v>
      </c>
      <c r="U61" s="3">
        <v>4156.1189999999997</v>
      </c>
      <c r="V61" s="3">
        <v>24324.285976744857</v>
      </c>
      <c r="W61" s="99">
        <f t="shared" si="13"/>
        <v>0.53573476305604228</v>
      </c>
      <c r="X61" s="100">
        <f t="shared" si="14"/>
        <v>0.20376738942958145</v>
      </c>
      <c r="Y61" s="100">
        <f t="shared" si="15"/>
        <v>0.26049784751437638</v>
      </c>
      <c r="Z61" s="99">
        <f t="shared" si="28"/>
        <v>3.2298363250584119E-2</v>
      </c>
      <c r="AA61" s="100">
        <f t="shared" si="29"/>
        <v>1.2284722994037616E-2</v>
      </c>
      <c r="AB61" s="100">
        <f t="shared" si="30"/>
        <v>1.5704887353248834E-2</v>
      </c>
      <c r="AC61" s="101">
        <f t="shared" si="31"/>
        <v>6.0287973597870567E-2</v>
      </c>
      <c r="AD61" s="99">
        <f t="shared" si="16"/>
        <v>0.54349698535772661</v>
      </c>
      <c r="AE61" s="100">
        <f t="shared" si="17"/>
        <v>0.24117140396150072</v>
      </c>
      <c r="AF61" s="100">
        <f t="shared" si="18"/>
        <v>0.21533161068077267</v>
      </c>
      <c r="AH61" s="107">
        <v>0.68106593943311367</v>
      </c>
      <c r="AI61" s="3">
        <f t="shared" si="19"/>
        <v>1039.6739862964664</v>
      </c>
      <c r="AJ61" s="3">
        <f t="shared" si="19"/>
        <v>395.44130538961497</v>
      </c>
      <c r="AK61" s="3">
        <f t="shared" si="19"/>
        <v>505.53530258515144</v>
      </c>
      <c r="AL61" s="3">
        <f t="shared" si="19"/>
        <v>1940.6505942712326</v>
      </c>
      <c r="AM61" s="3">
        <f t="shared" si="19"/>
        <v>32189.680270490608</v>
      </c>
      <c r="AN61" s="14">
        <f t="shared" si="32"/>
        <v>30249.029676219376</v>
      </c>
      <c r="AO61" s="1">
        <f t="shared" si="32"/>
        <v>207.03108112477545</v>
      </c>
      <c r="AP61" s="1">
        <f t="shared" si="32"/>
        <v>177.45642637238217</v>
      </c>
      <c r="AQ61" s="1">
        <f t="shared" si="32"/>
        <v>254.08510799514386</v>
      </c>
      <c r="AR61" s="6">
        <f t="shared" si="32"/>
        <v>210.03073951147684</v>
      </c>
      <c r="AS61" t="s">
        <v>58</v>
      </c>
    </row>
    <row r="62" spans="1:45">
      <c r="A62" s="4">
        <v>2009</v>
      </c>
      <c r="B62" s="1">
        <v>4.6379339108886759</v>
      </c>
      <c r="C62" s="1">
        <v>2.0489502551467278</v>
      </c>
      <c r="D62" s="1">
        <v>1.5962751987834867</v>
      </c>
      <c r="E62" s="6">
        <f t="shared" si="11"/>
        <v>8.2831593648188893</v>
      </c>
      <c r="F62" s="1">
        <f t="shared" si="20"/>
        <v>646.29815490875728</v>
      </c>
      <c r="G62" s="1">
        <f t="shared" si="21"/>
        <v>240.55264284138346</v>
      </c>
      <c r="H62" s="1">
        <f t="shared" si="22"/>
        <v>258.12413581537345</v>
      </c>
      <c r="I62" s="1">
        <f t="shared" si="34"/>
        <v>1144.9749335655142</v>
      </c>
      <c r="J62" s="3">
        <v>19114.252510111826</v>
      </c>
      <c r="K62" s="14">
        <f t="shared" si="24"/>
        <v>17969.277576546312</v>
      </c>
      <c r="L62" s="1">
        <f t="shared" si="25"/>
        <v>139.35044511768817</v>
      </c>
      <c r="M62" s="1">
        <f t="shared" si="26"/>
        <v>117.40287117129508</v>
      </c>
      <c r="N62" s="1">
        <f t="shared" si="27"/>
        <v>161.70403199403748</v>
      </c>
      <c r="O62" s="6">
        <f t="shared" si="33"/>
        <v>138.22925325191412</v>
      </c>
      <c r="P62" s="2">
        <v>109.7</v>
      </c>
      <c r="Q62" s="2">
        <v>95.386158475426271</v>
      </c>
      <c r="R62" s="2">
        <v>103.91730141458108</v>
      </c>
      <c r="S62" s="26">
        <v>100.96618357487922</v>
      </c>
      <c r="T62" s="7">
        <v>96.105719365433586</v>
      </c>
      <c r="U62" s="3">
        <v>4203</v>
      </c>
      <c r="V62" s="3">
        <v>22315.237991266375</v>
      </c>
      <c r="W62" s="99">
        <f t="shared" si="13"/>
        <v>0.56446489435026292</v>
      </c>
      <c r="X62" s="100">
        <f t="shared" si="14"/>
        <v>0.21009424380347738</v>
      </c>
      <c r="Y62" s="100">
        <f t="shared" si="15"/>
        <v>0.22544086184625969</v>
      </c>
      <c r="Z62" s="99">
        <f t="shared" si="28"/>
        <v>3.3812368784332657E-2</v>
      </c>
      <c r="AA62" s="100">
        <f t="shared" si="29"/>
        <v>1.2584988228764178E-2</v>
      </c>
      <c r="AB62" s="100">
        <f t="shared" si="30"/>
        <v>1.3504275706246977E-2</v>
      </c>
      <c r="AC62" s="101">
        <f t="shared" si="31"/>
        <v>5.9901632719343817E-2</v>
      </c>
      <c r="AD62" s="99">
        <f t="shared" si="16"/>
        <v>0.55992329817863939</v>
      </c>
      <c r="AE62" s="100">
        <f t="shared" si="17"/>
        <v>0.24736337487954729</v>
      </c>
      <c r="AF62" s="100">
        <f t="shared" si="18"/>
        <v>0.19271332694181348</v>
      </c>
      <c r="AH62" s="107">
        <v>0.71813438559995013</v>
      </c>
      <c r="AI62" s="3">
        <f t="shared" si="19"/>
        <v>899.96826202497073</v>
      </c>
      <c r="AJ62" s="3">
        <f t="shared" si="19"/>
        <v>334.96884102049904</v>
      </c>
      <c r="AK62" s="3">
        <f t="shared" si="19"/>
        <v>359.43709282174132</v>
      </c>
      <c r="AL62" s="3">
        <f t="shared" si="19"/>
        <v>1594.374195867211</v>
      </c>
      <c r="AM62" s="3">
        <f t="shared" si="19"/>
        <v>26616.539875253613</v>
      </c>
      <c r="AN62" s="14">
        <f t="shared" si="32"/>
        <v>25022.165679386402</v>
      </c>
      <c r="AO62" s="1">
        <f t="shared" si="32"/>
        <v>194.04508113237162</v>
      </c>
      <c r="AP62" s="1">
        <f t="shared" si="32"/>
        <v>163.48314956846599</v>
      </c>
      <c r="AQ62" s="1">
        <f t="shared" si="32"/>
        <v>225.17238449589806</v>
      </c>
      <c r="AR62" s="6">
        <f t="shared" si="32"/>
        <v>192.48382478779848</v>
      </c>
      <c r="AS62" t="s">
        <v>58</v>
      </c>
    </row>
    <row r="63" spans="1:45">
      <c r="A63" s="4">
        <v>2010</v>
      </c>
      <c r="B63" s="1">
        <v>4.5428551973885849</v>
      </c>
      <c r="C63" s="1">
        <v>2.3626018303974465</v>
      </c>
      <c r="D63" s="1">
        <v>1.7600590817125206</v>
      </c>
      <c r="E63" s="6">
        <f t="shared" si="11"/>
        <v>8.6655161094985527</v>
      </c>
      <c r="F63" s="1">
        <f t="shared" si="20"/>
        <v>568.99380979694092</v>
      </c>
      <c r="G63" s="1">
        <f t="shared" si="21"/>
        <v>258.41782035159889</v>
      </c>
      <c r="H63" s="1">
        <f t="shared" si="22"/>
        <v>251.23046282839533</v>
      </c>
      <c r="I63" s="1">
        <f t="shared" si="34"/>
        <v>1078.6420929769351</v>
      </c>
      <c r="J63" s="3">
        <v>17260.418187539679</v>
      </c>
      <c r="K63" s="14">
        <f t="shared" si="24"/>
        <v>16181.776094562743</v>
      </c>
      <c r="L63" s="1">
        <f t="shared" si="25"/>
        <v>125.25026334187834</v>
      </c>
      <c r="M63" s="1">
        <f t="shared" si="26"/>
        <v>109.37848986095419</v>
      </c>
      <c r="N63" s="1">
        <f t="shared" si="27"/>
        <v>142.73978949840168</v>
      </c>
      <c r="O63" s="6">
        <f t="shared" si="33"/>
        <v>124.47522794338823</v>
      </c>
      <c r="P63" s="2">
        <v>98.6</v>
      </c>
      <c r="Q63" s="2">
        <v>88.866599799398188</v>
      </c>
      <c r="R63" s="2">
        <v>91.730141458106644</v>
      </c>
      <c r="S63" s="26">
        <v>92.65700483091787</v>
      </c>
      <c r="T63" s="7">
        <v>95.196399345336303</v>
      </c>
      <c r="U63" s="3">
        <v>4560.1549999999997</v>
      </c>
      <c r="V63" s="3">
        <v>22013.138881918785</v>
      </c>
      <c r="W63" s="99">
        <f t="shared" si="13"/>
        <v>0.52750936895720413</v>
      </c>
      <c r="X63" s="100">
        <f t="shared" si="14"/>
        <v>0.23957698483506587</v>
      </c>
      <c r="Y63" s="100">
        <f t="shared" si="15"/>
        <v>0.23291364620773006</v>
      </c>
      <c r="Z63" s="99">
        <f t="shared" si="28"/>
        <v>3.296523894233909E-2</v>
      </c>
      <c r="AA63" s="100">
        <f t="shared" si="29"/>
        <v>1.4971701006534771E-2</v>
      </c>
      <c r="AB63" s="100">
        <f t="shared" si="30"/>
        <v>1.4555294089557979E-2</v>
      </c>
      <c r="AC63" s="101">
        <f t="shared" si="31"/>
        <v>6.2492234038431842E-2</v>
      </c>
      <c r="AD63" s="99">
        <f t="shared" si="16"/>
        <v>0.52424519670663516</v>
      </c>
      <c r="AE63" s="100">
        <f t="shared" si="17"/>
        <v>0.27264409880996265</v>
      </c>
      <c r="AF63" s="100">
        <f t="shared" si="18"/>
        <v>0.20311070448340207</v>
      </c>
      <c r="AH63" s="107">
        <v>0.75413087607752327</v>
      </c>
      <c r="AI63" s="3">
        <f t="shared" si="19"/>
        <v>754.50273665555289</v>
      </c>
      <c r="AJ63" s="3">
        <f t="shared" si="19"/>
        <v>342.66972557298396</v>
      </c>
      <c r="AK63" s="3">
        <f t="shared" si="19"/>
        <v>333.13907545481442</v>
      </c>
      <c r="AL63" s="3">
        <f t="shared" si="19"/>
        <v>1430.3115376833514</v>
      </c>
      <c r="AM63" s="3">
        <f t="shared" si="19"/>
        <v>22887.828538882604</v>
      </c>
      <c r="AN63" s="14">
        <f t="shared" si="32"/>
        <v>21457.517001199252</v>
      </c>
      <c r="AO63" s="1">
        <f t="shared" si="32"/>
        <v>166.0855791946156</v>
      </c>
      <c r="AP63" s="1">
        <f t="shared" si="32"/>
        <v>145.0391348911038</v>
      </c>
      <c r="AQ63" s="1">
        <f t="shared" si="32"/>
        <v>189.27721172329814</v>
      </c>
      <c r="AR63" s="6">
        <f t="shared" si="32"/>
        <v>165.05785917535144</v>
      </c>
      <c r="AS63" t="s">
        <v>58</v>
      </c>
    </row>
    <row r="64" spans="1:45">
      <c r="A64" s="4">
        <v>2011</v>
      </c>
      <c r="B64" s="1">
        <v>4.3440294202437091</v>
      </c>
      <c r="C64" s="1">
        <v>2.3852670634721176</v>
      </c>
      <c r="D64" s="1">
        <v>1.7928994152660145</v>
      </c>
      <c r="E64" s="6">
        <f t="shared" si="11"/>
        <v>8.52219589898184</v>
      </c>
      <c r="F64" s="1">
        <f t="shared" si="20"/>
        <v>536.91721751666432</v>
      </c>
      <c r="G64" s="1">
        <f t="shared" si="21"/>
        <v>254.12419045274777</v>
      </c>
      <c r="H64" s="1">
        <f t="shared" si="22"/>
        <v>255.61450495472317</v>
      </c>
      <c r="I64" s="1">
        <f t="shared" si="34"/>
        <v>1046.6559129241352</v>
      </c>
      <c r="J64" s="3">
        <v>17404.93037265824</v>
      </c>
      <c r="K64" s="14">
        <f t="shared" si="24"/>
        <v>16358.274459734104</v>
      </c>
      <c r="L64" s="1">
        <f t="shared" si="25"/>
        <v>123.59889070146818</v>
      </c>
      <c r="M64" s="1">
        <f t="shared" si="26"/>
        <v>106.5390933972951</v>
      </c>
      <c r="N64" s="1">
        <f t="shared" si="27"/>
        <v>142.57046590469068</v>
      </c>
      <c r="O64" s="6">
        <f t="shared" si="33"/>
        <v>122.81528438570402</v>
      </c>
      <c r="P64" s="2">
        <v>97.3</v>
      </c>
      <c r="Q64" s="2">
        <v>86.559679037111323</v>
      </c>
      <c r="R64" s="2">
        <v>91.621327529923846</v>
      </c>
      <c r="S64" s="26">
        <v>90.724637681159422</v>
      </c>
      <c r="T64" s="7">
        <v>97.651391162030436</v>
      </c>
      <c r="U64" s="3">
        <v>4576.7939999999999</v>
      </c>
      <c r="V64" s="3">
        <v>22500.757171998248</v>
      </c>
      <c r="W64" s="99">
        <f t="shared" si="13"/>
        <v>0.51298350383043378</v>
      </c>
      <c r="X64" s="100">
        <f t="shared" si="14"/>
        <v>0.24279630709081701</v>
      </c>
      <c r="Y64" s="100">
        <f t="shared" si="15"/>
        <v>0.24422018907874921</v>
      </c>
      <c r="Z64" s="99">
        <f t="shared" si="28"/>
        <v>3.0848570262603205E-2</v>
      </c>
      <c r="AA64" s="100">
        <f t="shared" si="29"/>
        <v>1.4600701353678303E-2</v>
      </c>
      <c r="AB64" s="100">
        <f t="shared" si="30"/>
        <v>1.4686327349879734E-2</v>
      </c>
      <c r="AC64" s="101">
        <f t="shared" si="31"/>
        <v>6.013559896616124E-2</v>
      </c>
      <c r="AD64" s="99">
        <f t="shared" si="16"/>
        <v>0.5097312326231197</v>
      </c>
      <c r="AE64" s="100">
        <f t="shared" si="17"/>
        <v>0.27988878591221883</v>
      </c>
      <c r="AF64" s="100">
        <f t="shared" si="18"/>
        <v>0.21037998146466158</v>
      </c>
      <c r="AH64" s="107">
        <v>0.71867289149576519</v>
      </c>
      <c r="AI64" s="3">
        <f t="shared" si="19"/>
        <v>747.09540859289268</v>
      </c>
      <c r="AJ64" s="3">
        <f t="shared" si="19"/>
        <v>353.60202598409154</v>
      </c>
      <c r="AK64" s="3">
        <f t="shared" si="19"/>
        <v>355.6757295001288</v>
      </c>
      <c r="AL64" s="3">
        <f t="shared" si="19"/>
        <v>1456.373164077113</v>
      </c>
      <c r="AM64" s="3">
        <f t="shared" si="19"/>
        <v>24218.153458430261</v>
      </c>
      <c r="AN64" s="14">
        <f t="shared" si="32"/>
        <v>22761.780294353146</v>
      </c>
      <c r="AO64" s="1">
        <f t="shared" si="32"/>
        <v>171.98212450204335</v>
      </c>
      <c r="AP64" s="1">
        <f t="shared" si="32"/>
        <v>148.24420770283484</v>
      </c>
      <c r="AQ64" s="1">
        <f t="shared" si="32"/>
        <v>198.38019158891674</v>
      </c>
      <c r="AR64" s="6">
        <f t="shared" si="32"/>
        <v>170.89177265346694</v>
      </c>
      <c r="AS64" t="s">
        <v>58</v>
      </c>
    </row>
    <row r="65" spans="1:45">
      <c r="A65" s="4">
        <v>2012</v>
      </c>
      <c r="B65" s="1">
        <v>4.2274610785866846</v>
      </c>
      <c r="C65" s="1">
        <v>2.3066035307675659</v>
      </c>
      <c r="D65" s="1">
        <v>1.8106444098247851</v>
      </c>
      <c r="E65" s="6">
        <f t="shared" si="11"/>
        <v>8.3447090191790352</v>
      </c>
      <c r="F65" s="1">
        <f t="shared" si="20"/>
        <v>510.15829887677194</v>
      </c>
      <c r="G65" s="1">
        <f t="shared" si="21"/>
        <v>251.72330117214267</v>
      </c>
      <c r="H65" s="1">
        <f t="shared" si="22"/>
        <v>254.46539927559132</v>
      </c>
      <c r="I65" s="1">
        <f t="shared" si="34"/>
        <v>1016.346999324506</v>
      </c>
      <c r="J65" s="3">
        <v>17296.444110255801</v>
      </c>
      <c r="K65" s="14">
        <f t="shared" si="24"/>
        <v>16280.097110931296</v>
      </c>
      <c r="L65" s="1">
        <f t="shared" si="25"/>
        <v>120.67723141458866</v>
      </c>
      <c r="M65" s="1">
        <f t="shared" si="26"/>
        <v>109.13158582063602</v>
      </c>
      <c r="N65" s="1">
        <f t="shared" si="27"/>
        <v>140.53858278015824</v>
      </c>
      <c r="O65" s="6">
        <f t="shared" si="33"/>
        <v>121.79537920238897</v>
      </c>
      <c r="P65" s="2">
        <v>95</v>
      </c>
      <c r="Q65" s="2">
        <v>88.665997993981946</v>
      </c>
      <c r="R65" s="2">
        <v>90.315560391730145</v>
      </c>
      <c r="S65" s="26">
        <v>89.661835748792271</v>
      </c>
      <c r="T65" s="7">
        <v>99.304418985270573</v>
      </c>
      <c r="U65" s="3">
        <v>4586.8969999999999</v>
      </c>
      <c r="V65" s="3">
        <v>22485.125192001342</v>
      </c>
      <c r="W65" s="99">
        <f t="shared" si="13"/>
        <v>0.50195287555907386</v>
      </c>
      <c r="X65" s="100">
        <f t="shared" si="14"/>
        <v>0.24767456522176515</v>
      </c>
      <c r="Y65" s="100">
        <f t="shared" si="15"/>
        <v>0.25037255921916085</v>
      </c>
      <c r="Z65" s="99">
        <f t="shared" si="28"/>
        <v>2.9494981490113176E-2</v>
      </c>
      <c r="AA65" s="100">
        <f t="shared" si="29"/>
        <v>1.4553471197174289E-2</v>
      </c>
      <c r="AB65" s="100">
        <f t="shared" si="30"/>
        <v>1.4712006563517175E-2</v>
      </c>
      <c r="AC65" s="101">
        <f t="shared" si="31"/>
        <v>5.8760459250804642E-2</v>
      </c>
      <c r="AD65" s="99">
        <f t="shared" si="16"/>
        <v>0.50660377358521591</v>
      </c>
      <c r="AE65" s="100">
        <f t="shared" si="17"/>
        <v>0.27641509433896272</v>
      </c>
      <c r="AF65" s="100">
        <f t="shared" si="18"/>
        <v>0.21698113207582151</v>
      </c>
      <c r="AH65" s="107">
        <v>0.77776895968898119</v>
      </c>
      <c r="AI65" s="3">
        <f t="shared" si="19"/>
        <v>655.92524942211253</v>
      </c>
      <c r="AJ65" s="3">
        <f t="shared" si="19"/>
        <v>323.64791373623763</v>
      </c>
      <c r="AK65" s="3">
        <f t="shared" si="19"/>
        <v>327.17350841225192</v>
      </c>
      <c r="AL65" s="3">
        <f t="shared" si="19"/>
        <v>1306.7466715706021</v>
      </c>
      <c r="AM65" s="3">
        <f t="shared" si="19"/>
        <v>22238.537414982984</v>
      </c>
      <c r="AN65" s="14">
        <f t="shared" si="32"/>
        <v>20931.790743412384</v>
      </c>
      <c r="AO65" s="1">
        <f t="shared" si="32"/>
        <v>155.1581995029035</v>
      </c>
      <c r="AP65" s="1">
        <f t="shared" si="32"/>
        <v>140.3136297240201</v>
      </c>
      <c r="AQ65" s="1">
        <f t="shared" si="32"/>
        <v>180.6945122062439</v>
      </c>
      <c r="AR65" s="6">
        <f t="shared" si="32"/>
        <v>156.59583438646513</v>
      </c>
      <c r="AS65" t="s">
        <v>58</v>
      </c>
    </row>
    <row r="66" spans="1:45">
      <c r="A66" s="4">
        <v>2013</v>
      </c>
      <c r="B66" s="1">
        <v>3.9179773949746992</v>
      </c>
      <c r="C66" s="1">
        <v>2.0728377400204767</v>
      </c>
      <c r="D66" s="1">
        <v>1.5781832793400843</v>
      </c>
      <c r="E66" s="6">
        <f t="shared" si="11"/>
        <v>7.56899841433526</v>
      </c>
      <c r="F66" s="1">
        <f t="shared" si="20"/>
        <v>500.68160922011788</v>
      </c>
      <c r="G66" s="1">
        <f t="shared" si="21"/>
        <v>250.01039831877827</v>
      </c>
      <c r="H66" s="1">
        <f t="shared" si="22"/>
        <v>244.50965291916293</v>
      </c>
      <c r="I66" s="1">
        <f t="shared" si="34"/>
        <v>995.20166045805911</v>
      </c>
      <c r="J66" s="3">
        <v>17557.449500911913</v>
      </c>
      <c r="K66" s="14">
        <f t="shared" si="24"/>
        <v>16562.247840453852</v>
      </c>
      <c r="L66" s="1">
        <f t="shared" ref="L66" si="35">L$67*(P66/100)</f>
        <v>127.79083663481705</v>
      </c>
      <c r="M66" s="1">
        <f t="shared" ref="M66" si="36">M$67*(Q66/100)</f>
        <v>120.61262369543142</v>
      </c>
      <c r="N66" s="1">
        <f t="shared" ref="N66" si="37">N$67*(R66/100)</f>
        <v>154.93108824559616</v>
      </c>
      <c r="O66" s="6">
        <f t="shared" si="33"/>
        <v>131.48393036695617</v>
      </c>
      <c r="P66" s="2">
        <v>100.6</v>
      </c>
      <c r="Q66" s="2">
        <v>97.993981945837504</v>
      </c>
      <c r="R66" s="2">
        <v>99.56474428726878</v>
      </c>
      <c r="S66" s="26">
        <v>96.425120772946855</v>
      </c>
      <c r="T66" s="7">
        <v>99.803600654664734</v>
      </c>
      <c r="U66" s="3">
        <v>4595.2809999999999</v>
      </c>
      <c r="V66" s="3">
        <v>22766.017821054687</v>
      </c>
      <c r="W66" s="99">
        <f t="shared" si="13"/>
        <v>0.50309563288878589</v>
      </c>
      <c r="X66" s="100">
        <f t="shared" si="14"/>
        <v>0.25121581710756652</v>
      </c>
      <c r="Y66" s="100">
        <f t="shared" si="15"/>
        <v>0.24568855000364756</v>
      </c>
      <c r="Z66" s="99">
        <f t="shared" si="28"/>
        <v>2.8516762027087878E-2</v>
      </c>
      <c r="AA66" s="100">
        <f t="shared" si="29"/>
        <v>1.4239562432219613E-2</v>
      </c>
      <c r="AB66" s="100">
        <f t="shared" si="30"/>
        <v>1.3926262633218077E-2</v>
      </c>
      <c r="AC66" s="101">
        <f t="shared" si="31"/>
        <v>5.668258709252557E-2</v>
      </c>
      <c r="AD66" s="99">
        <f t="shared" si="16"/>
        <v>0.51763485477210158</v>
      </c>
      <c r="AE66" s="100">
        <f t="shared" si="17"/>
        <v>0.27385892116117211</v>
      </c>
      <c r="AF66" s="100">
        <f t="shared" si="18"/>
        <v>0.20850622406672636</v>
      </c>
      <c r="AH66" s="107">
        <v>0.75312198329311975</v>
      </c>
      <c r="AI66" s="3">
        <f t="shared" si="19"/>
        <v>664.80811917191045</v>
      </c>
      <c r="AJ66" s="3">
        <f t="shared" si="19"/>
        <v>331.96534408088399</v>
      </c>
      <c r="AK66" s="3">
        <f t="shared" si="19"/>
        <v>324.6614205178476</v>
      </c>
      <c r="AL66" s="3">
        <f t="shared" si="19"/>
        <v>1321.434883770642</v>
      </c>
      <c r="AM66" s="3">
        <f t="shared" si="19"/>
        <v>23312.889399589396</v>
      </c>
      <c r="AN66" s="14">
        <f t="shared" si="32"/>
        <v>21991.45451581875</v>
      </c>
      <c r="AO66" s="1">
        <f t="shared" si="32"/>
        <v>169.68145860785486</v>
      </c>
      <c r="AP66" s="1">
        <f t="shared" si="32"/>
        <v>160.15018333157357</v>
      </c>
      <c r="AQ66" s="1">
        <f t="shared" si="32"/>
        <v>205.71845156894858</v>
      </c>
      <c r="AR66" s="6">
        <f t="shared" si="32"/>
        <v>174.58517117243915</v>
      </c>
      <c r="AS66" t="s">
        <v>58</v>
      </c>
    </row>
    <row r="67" spans="1:45">
      <c r="A67" s="4">
        <v>2014</v>
      </c>
      <c r="B67" s="1">
        <v>4.0194032872389522</v>
      </c>
      <c r="C67" s="1">
        <v>2.1938263556014239</v>
      </c>
      <c r="D67" s="1">
        <v>1.5435135430543185</v>
      </c>
      <c r="E67" s="6">
        <f t="shared" si="11"/>
        <v>7.7567431858946954</v>
      </c>
      <c r="F67" s="1">
        <f t="shared" si="20"/>
        <v>510.57943225546677</v>
      </c>
      <c r="G67" s="1">
        <f t="shared" si="21"/>
        <v>270.01979859081933</v>
      </c>
      <c r="H67" s="1">
        <f t="shared" si="22"/>
        <v>240.18364598742781</v>
      </c>
      <c r="I67" s="1">
        <f t="shared" si="34"/>
        <v>1020.7828768337139</v>
      </c>
      <c r="J67" s="3">
        <v>17918.776261110841</v>
      </c>
      <c r="K67" s="14">
        <f t="shared" si="24"/>
        <v>16897.993384277128</v>
      </c>
      <c r="L67" s="1">
        <v>127.02866464693544</v>
      </c>
      <c r="M67" s="1">
        <v>123.08166409861325</v>
      </c>
      <c r="N67" s="1">
        <v>155.60838262044027</v>
      </c>
      <c r="O67" s="6">
        <f t="shared" si="33"/>
        <v>131.59941645225069</v>
      </c>
      <c r="P67" s="2">
        <v>100</v>
      </c>
      <c r="Q67" s="2">
        <v>100</v>
      </c>
      <c r="R67" s="2">
        <v>100</v>
      </c>
      <c r="S67" s="26">
        <v>100</v>
      </c>
      <c r="T67" s="7">
        <v>100</v>
      </c>
      <c r="U67" s="3">
        <v>4675.1639999999998</v>
      </c>
      <c r="V67" s="3">
        <v>23540.486249457063</v>
      </c>
      <c r="W67" s="99">
        <f t="shared" si="13"/>
        <v>0.50018416633240648</v>
      </c>
      <c r="X67" s="100">
        <f t="shared" si="14"/>
        <v>0.26452226493882081</v>
      </c>
      <c r="Y67" s="100">
        <f t="shared" si="15"/>
        <v>0.23529356872877275</v>
      </c>
      <c r="Z67" s="99">
        <f t="shared" si="28"/>
        <v>2.8494101651549635E-2</v>
      </c>
      <c r="AA67" s="100">
        <f t="shared" si="29"/>
        <v>1.5069098171443989E-2</v>
      </c>
      <c r="AB67" s="100">
        <f t="shared" si="30"/>
        <v>1.3404020592003199E-2</v>
      </c>
      <c r="AC67" s="101">
        <f t="shared" si="31"/>
        <v>5.6967220414996821E-2</v>
      </c>
      <c r="AD67" s="99">
        <f t="shared" si="16"/>
        <v>0.5181818181821547</v>
      </c>
      <c r="AE67" s="100">
        <f t="shared" si="17"/>
        <v>0.28282828282761802</v>
      </c>
      <c r="AF67" s="100">
        <f t="shared" si="18"/>
        <v>0.1989898989902272</v>
      </c>
      <c r="AH67" s="107">
        <v>0.75373166666666658</v>
      </c>
      <c r="AI67" s="3">
        <f t="shared" si="19"/>
        <v>677.40212443703467</v>
      </c>
      <c r="AJ67" s="3">
        <f t="shared" si="19"/>
        <v>358.24393551748437</v>
      </c>
      <c r="AK67" s="3">
        <f t="shared" si="19"/>
        <v>318.65935399745865</v>
      </c>
      <c r="AL67" s="3">
        <f t="shared" si="19"/>
        <v>1354.3054139519777</v>
      </c>
      <c r="AM67" s="3">
        <f t="shared" si="19"/>
        <v>23773.415730767374</v>
      </c>
      <c r="AN67" s="14">
        <f t="shared" si="32"/>
        <v>22419.110316815397</v>
      </c>
      <c r="AO67" s="1">
        <f t="shared" si="32"/>
        <v>168.53300752071641</v>
      </c>
      <c r="AP67" s="1">
        <f t="shared" si="32"/>
        <v>163.29639517858467</v>
      </c>
      <c r="AQ67" s="1">
        <f t="shared" si="32"/>
        <v>206.45063688064093</v>
      </c>
      <c r="AR67" s="6">
        <f t="shared" si="32"/>
        <v>174.59717068043761</v>
      </c>
      <c r="AS67" t="s">
        <v>58</v>
      </c>
    </row>
    <row r="68" spans="1:45">
      <c r="A68" s="4">
        <v>2015</v>
      </c>
      <c r="B68" s="4"/>
      <c r="C68" s="4"/>
      <c r="D68" s="4"/>
      <c r="E68" s="6"/>
      <c r="F68" s="1"/>
      <c r="G68" s="1"/>
      <c r="H68" s="1"/>
      <c r="I68" s="1"/>
      <c r="J68" s="4"/>
      <c r="K68" s="5"/>
      <c r="L68" s="1"/>
      <c r="M68" s="1"/>
      <c r="N68" s="1"/>
      <c r="O68" s="6"/>
      <c r="P68" s="2">
        <v>98.500000000000014</v>
      </c>
      <c r="Q68" s="2">
        <v>93.58074222668003</v>
      </c>
      <c r="R68" s="2">
        <v>99.238302502720359</v>
      </c>
      <c r="S68" s="26">
        <v>96.618357487922708</v>
      </c>
      <c r="T68" s="7"/>
      <c r="U68" s="3">
        <v>4688.4649999999992</v>
      </c>
      <c r="V68" s="14">
        <v>29609.529018474357</v>
      </c>
      <c r="W68" s="4"/>
      <c r="X68" s="4"/>
      <c r="Y68" s="5"/>
      <c r="Z68" s="1"/>
      <c r="AA68" s="4"/>
      <c r="AC68" s="5" t="str">
        <f>IFERROR(LN(B68)-LN(B67),"")</f>
        <v/>
      </c>
      <c r="AD68" s="4" t="str">
        <f>IFERROR(LN(C68)-LN(C67),"")</f>
        <v/>
      </c>
      <c r="AE68" s="4" t="str">
        <f>IFERROR(LN(D68)-LN(D67),"")</f>
        <v/>
      </c>
      <c r="AF68" s="4" t="str">
        <f>IFERROR(LN(F68)-LN(F67),"")</f>
        <v/>
      </c>
      <c r="AH68" s="107">
        <v>0.90166000000000002</v>
      </c>
      <c r="AI68" s="3"/>
      <c r="AJ68" s="3"/>
      <c r="AK68" s="3"/>
      <c r="AL68" s="3"/>
      <c r="AM68" s="3"/>
      <c r="AN68" s="14"/>
      <c r="AO68" s="1"/>
      <c r="AP68" s="1"/>
      <c r="AQ68" s="1"/>
      <c r="AR68" s="6"/>
      <c r="AS68" t="s">
        <v>58</v>
      </c>
    </row>
    <row r="69" spans="1:45">
      <c r="L69" s="1"/>
      <c r="AH69" s="33"/>
    </row>
    <row r="70" spans="1:45"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46"/>
      <c r="AA70" s="46"/>
      <c r="AB70" s="46"/>
      <c r="AC70" s="46"/>
      <c r="AD70" s="33"/>
      <c r="AE70" s="33"/>
      <c r="AF70" s="33"/>
    </row>
    <row r="73" spans="1:45">
      <c r="AB73"/>
      <c r="AC73"/>
      <c r="AD73"/>
    </row>
    <row r="74" spans="1:45">
      <c r="AB74"/>
      <c r="AC74"/>
      <c r="AD74"/>
    </row>
    <row r="75" spans="1:45">
      <c r="AE75" s="4"/>
      <c r="AF75" s="4"/>
    </row>
    <row r="76" spans="1:45">
      <c r="AB76" s="82"/>
      <c r="AC76" s="63"/>
      <c r="AD76" s="63"/>
      <c r="AE76" s="63"/>
      <c r="AF76" s="63"/>
    </row>
    <row r="77" spans="1:45">
      <c r="AB77" s="82"/>
      <c r="AC77" s="63"/>
      <c r="AD77" s="63"/>
      <c r="AE77" s="63"/>
      <c r="AF77" s="63"/>
    </row>
    <row r="78" spans="1:45">
      <c r="AB78" s="82"/>
      <c r="AC78" s="63"/>
      <c r="AD78" s="63"/>
      <c r="AE78" s="63"/>
      <c r="AF78" s="81"/>
      <c r="AI78" s="23"/>
      <c r="AJ78" s="23"/>
    </row>
    <row r="79" spans="1:45">
      <c r="AB79" s="82"/>
      <c r="AC79" s="63"/>
      <c r="AD79" s="63"/>
      <c r="AE79" s="63"/>
      <c r="AF79" s="63"/>
      <c r="AI79" s="23"/>
      <c r="AJ79" s="23"/>
    </row>
    <row r="80" spans="1:45">
      <c r="AB80" s="85"/>
      <c r="AC80" s="85"/>
      <c r="AD80" s="85"/>
      <c r="AE80" s="85"/>
      <c r="AF80" s="85"/>
      <c r="AI80" s="23"/>
      <c r="AJ80" s="23"/>
    </row>
    <row r="81" spans="8:36">
      <c r="AB81" s="85"/>
      <c r="AC81" s="85"/>
      <c r="AD81" s="85"/>
      <c r="AE81" s="85"/>
      <c r="AF81" s="85"/>
      <c r="AI81" s="23"/>
      <c r="AJ81" s="23"/>
    </row>
    <row r="82" spans="8:36">
      <c r="AB82" s="85"/>
      <c r="AC82" s="86"/>
      <c r="AD82" s="86"/>
      <c r="AE82" s="86"/>
      <c r="AF82" s="86"/>
      <c r="AI82" s="23"/>
      <c r="AJ82" s="23"/>
    </row>
    <row r="83" spans="8:36">
      <c r="AB83" s="85"/>
      <c r="AC83" s="85"/>
      <c r="AD83" s="85"/>
      <c r="AE83" s="85"/>
      <c r="AF83" s="85"/>
      <c r="AI83" s="23"/>
      <c r="AJ83" s="23"/>
    </row>
    <row r="84" spans="8:36">
      <c r="AB84" s="82"/>
      <c r="AC84" s="81"/>
      <c r="AD84" s="81"/>
      <c r="AE84" s="81"/>
      <c r="AF84" s="81"/>
      <c r="AI84" s="23"/>
      <c r="AJ84" s="23"/>
    </row>
    <row r="85" spans="8:36">
      <c r="AB85" s="82"/>
      <c r="AC85" s="63"/>
      <c r="AD85" s="63"/>
      <c r="AE85" s="63"/>
      <c r="AF85" s="63"/>
      <c r="AI85" s="23"/>
      <c r="AJ85" s="23"/>
    </row>
    <row r="86" spans="8:36">
      <c r="AB86" s="82"/>
      <c r="AC86" s="81"/>
      <c r="AD86" s="81"/>
      <c r="AE86" s="81"/>
      <c r="AF86" s="81"/>
      <c r="AI86" s="23"/>
      <c r="AJ86" s="23"/>
    </row>
    <row r="87" spans="8:36">
      <c r="AB87" s="82"/>
      <c r="AC87" s="81"/>
      <c r="AD87" s="81"/>
      <c r="AE87" s="81"/>
      <c r="AF87" s="81"/>
      <c r="AI87" s="23"/>
      <c r="AJ87" s="23"/>
    </row>
    <row r="88" spans="8:36">
      <c r="AB88"/>
      <c r="AC88"/>
      <c r="AD88"/>
      <c r="AI88" s="23"/>
      <c r="AJ88" s="23"/>
    </row>
    <row r="89" spans="8:36">
      <c r="AB89"/>
      <c r="AC89" s="81"/>
      <c r="AD89" s="63"/>
      <c r="AE89" s="81"/>
      <c r="AF89" s="81"/>
      <c r="AI89" s="23"/>
      <c r="AJ89" s="23"/>
    </row>
    <row r="90" spans="8:36">
      <c r="H90" s="81"/>
      <c r="I90" s="63"/>
      <c r="J90" s="81"/>
      <c r="L90" s="81"/>
      <c r="R90" s="25"/>
      <c r="T90" s="25"/>
      <c r="X90" s="23"/>
      <c r="Y90" s="23"/>
      <c r="Z90" s="23"/>
      <c r="AB90"/>
      <c r="AC90" s="81"/>
      <c r="AD90" s="63"/>
      <c r="AE90" s="81"/>
      <c r="AF90" s="81"/>
      <c r="AI90" s="23"/>
      <c r="AJ90" s="23"/>
    </row>
    <row r="91" spans="8:36">
      <c r="H91" s="81"/>
      <c r="I91" s="63"/>
      <c r="J91" s="81"/>
      <c r="L91" s="81"/>
      <c r="R91" s="25"/>
      <c r="T91" s="25"/>
      <c r="X91" s="23"/>
      <c r="Y91" s="23"/>
      <c r="Z91" s="23"/>
      <c r="AB91"/>
      <c r="AC91" s="81"/>
      <c r="AD91" s="63"/>
      <c r="AE91" s="81"/>
      <c r="AF91" s="81"/>
      <c r="AI91" s="23"/>
      <c r="AJ91" s="23"/>
    </row>
    <row r="92" spans="8:36">
      <c r="R92" s="25"/>
      <c r="T92" s="25"/>
      <c r="X92" s="23"/>
      <c r="Y92" s="23"/>
      <c r="Z92" s="23"/>
      <c r="AB92"/>
      <c r="AC92" s="81"/>
      <c r="AD92" s="63"/>
      <c r="AE92" s="81"/>
      <c r="AF92" s="81"/>
      <c r="AI92" s="23"/>
      <c r="AJ92" s="23"/>
    </row>
    <row r="93" spans="8:36">
      <c r="R93" s="25"/>
      <c r="T93" s="25"/>
      <c r="X93" s="23"/>
      <c r="Y93" s="23"/>
      <c r="Z93" s="23"/>
    </row>
    <row r="94" spans="8:36">
      <c r="R94" s="25"/>
      <c r="T94" s="25"/>
      <c r="X94" s="23"/>
      <c r="Y94" s="23"/>
      <c r="Z94" s="23"/>
    </row>
    <row r="95" spans="8:36">
      <c r="R95" s="25"/>
      <c r="S95" s="25"/>
      <c r="T95" s="25"/>
      <c r="X95" s="23"/>
      <c r="Y95" s="23"/>
      <c r="Z95" s="23"/>
    </row>
    <row r="96" spans="8:36">
      <c r="R96" s="25"/>
      <c r="S96" s="25"/>
      <c r="T96" s="25"/>
      <c r="X96" s="23"/>
      <c r="Y96" s="23"/>
      <c r="Z96" s="23"/>
    </row>
    <row r="97" spans="18:26">
      <c r="R97" s="25"/>
      <c r="S97" s="25"/>
      <c r="T97" s="25"/>
      <c r="X97" s="23"/>
      <c r="Y97" s="23"/>
      <c r="Z97" s="23"/>
    </row>
    <row r="98" spans="18:26">
      <c r="R98" s="25"/>
      <c r="S98" s="25"/>
      <c r="T98" s="25"/>
      <c r="X98" s="23"/>
      <c r="Y98" s="23"/>
      <c r="Z98" s="23"/>
    </row>
    <row r="99" spans="18:26">
      <c r="R99" s="25"/>
      <c r="S99" s="25"/>
      <c r="T99" s="25"/>
      <c r="X99" s="23"/>
      <c r="Y99" s="23"/>
      <c r="Z99" s="23"/>
    </row>
    <row r="100" spans="18:26">
      <c r="R100" s="25"/>
      <c r="S100" s="25"/>
      <c r="T100" s="25"/>
      <c r="X100" s="23"/>
      <c r="Y100" s="23"/>
      <c r="Z100" s="23"/>
    </row>
    <row r="101" spans="18:26">
      <c r="R101" s="25"/>
      <c r="S101" s="25"/>
      <c r="T101" s="25"/>
    </row>
    <row r="102" spans="18:26">
      <c r="R102" s="25"/>
      <c r="S102" s="25"/>
      <c r="T102" s="25"/>
    </row>
    <row r="103" spans="18:26">
      <c r="R103" s="25"/>
      <c r="S103" s="25"/>
      <c r="T103" s="25"/>
    </row>
    <row r="104" spans="18:26">
      <c r="R104" s="25"/>
      <c r="S104" s="25"/>
      <c r="T104" s="25"/>
    </row>
    <row r="105" spans="18:26">
      <c r="R105" s="25"/>
      <c r="S105" s="25"/>
      <c r="T105" s="25"/>
    </row>
    <row r="106" spans="18:26">
      <c r="R106" s="25"/>
      <c r="S106" s="25"/>
      <c r="T106" s="25"/>
    </row>
    <row r="107" spans="18:26">
      <c r="R107" s="25"/>
      <c r="S107" s="25"/>
      <c r="T107" s="25"/>
    </row>
    <row r="108" spans="18:26">
      <c r="R108" s="25"/>
      <c r="S108" s="25"/>
      <c r="T108" s="25"/>
    </row>
    <row r="109" spans="18:26">
      <c r="R109" s="25"/>
      <c r="S109" s="25"/>
      <c r="T109" s="25"/>
    </row>
    <row r="110" spans="18:26">
      <c r="R110" s="25"/>
      <c r="S110" s="25"/>
      <c r="T110" s="25"/>
    </row>
    <row r="111" spans="18:26">
      <c r="R111" s="25"/>
      <c r="S111" s="25"/>
      <c r="T111" s="25"/>
    </row>
    <row r="112" spans="18:26">
      <c r="R112" s="25"/>
      <c r="S112" s="25"/>
      <c r="T112" s="25"/>
    </row>
    <row r="113" spans="18:20">
      <c r="R113" s="25"/>
      <c r="S113" s="25"/>
      <c r="T113" s="25"/>
    </row>
    <row r="114" spans="18:20">
      <c r="R114" s="25"/>
      <c r="S114" s="25"/>
      <c r="T114" s="25"/>
    </row>
    <row r="115" spans="18:20">
      <c r="R115" s="25"/>
      <c r="S115" s="25"/>
      <c r="T115" s="25"/>
    </row>
    <row r="116" spans="18:20">
      <c r="R116" s="25"/>
      <c r="S116" s="25"/>
      <c r="T116" s="25"/>
    </row>
    <row r="117" spans="18:20">
      <c r="R117" s="25"/>
      <c r="S117" s="25"/>
      <c r="T117" s="25"/>
    </row>
    <row r="118" spans="18:20">
      <c r="R118" s="25"/>
      <c r="S118" s="25"/>
      <c r="T118" s="25"/>
    </row>
    <row r="119" spans="18:20">
      <c r="R119" s="25"/>
      <c r="S119" s="25"/>
      <c r="T119" s="25"/>
    </row>
    <row r="120" spans="18:20">
      <c r="R120" s="25"/>
      <c r="S120" s="25"/>
      <c r="T120" s="25"/>
    </row>
    <row r="121" spans="18:20">
      <c r="R121" s="25"/>
      <c r="S121" s="25"/>
      <c r="T121" s="25"/>
    </row>
    <row r="122" spans="18:20">
      <c r="R122" s="25"/>
      <c r="S122" s="25"/>
      <c r="T122" s="25"/>
    </row>
    <row r="123" spans="18:20">
      <c r="R123" s="25"/>
      <c r="S123" s="25"/>
      <c r="T123" s="25"/>
    </row>
    <row r="124" spans="18:20">
      <c r="R124" s="25"/>
      <c r="S124" s="25"/>
      <c r="T124" s="25"/>
    </row>
    <row r="125" spans="18:20">
      <c r="R125" s="25"/>
      <c r="S125" s="25"/>
      <c r="T125" s="25"/>
    </row>
    <row r="126" spans="18:20">
      <c r="R126" s="25"/>
      <c r="S126" s="25"/>
      <c r="T126" s="25"/>
    </row>
    <row r="127" spans="18:20">
      <c r="R127" s="25"/>
      <c r="S127" s="25"/>
      <c r="T127" s="25"/>
    </row>
    <row r="128" spans="18:20">
      <c r="R128" s="25"/>
      <c r="S128" s="25"/>
      <c r="T128" s="25"/>
    </row>
    <row r="129" spans="17:20">
      <c r="R129" s="25"/>
      <c r="S129" s="25"/>
      <c r="T129" s="25"/>
    </row>
    <row r="130" spans="17:20">
      <c r="R130" s="25"/>
      <c r="S130" s="25"/>
      <c r="T130" s="25"/>
    </row>
    <row r="131" spans="17:20">
      <c r="R131" s="25"/>
      <c r="S131" s="25"/>
      <c r="T131" s="25"/>
    </row>
    <row r="132" spans="17:20">
      <c r="R132" s="25"/>
      <c r="S132" s="25"/>
      <c r="T132" s="25"/>
    </row>
    <row r="133" spans="17:20">
      <c r="R133" s="25"/>
      <c r="S133" s="25"/>
      <c r="T133" s="25"/>
    </row>
    <row r="134" spans="17:20">
      <c r="R134" s="25"/>
      <c r="S134" s="25"/>
      <c r="T134" s="25"/>
    </row>
    <row r="135" spans="17:20">
      <c r="Q135" s="25"/>
      <c r="R135" s="25"/>
      <c r="S135" s="25"/>
      <c r="T135" s="25"/>
    </row>
    <row r="136" spans="17:20">
      <c r="Q136" s="25"/>
      <c r="R136" s="25"/>
      <c r="S136" s="25"/>
      <c r="T136" s="25"/>
    </row>
    <row r="137" spans="17:20">
      <c r="Q137" s="25"/>
      <c r="R137" s="25"/>
      <c r="S137" s="25"/>
      <c r="T137" s="25"/>
    </row>
    <row r="138" spans="17:20">
      <c r="Q138" s="25"/>
      <c r="R138" s="25"/>
      <c r="S138" s="25"/>
      <c r="T138" s="25"/>
    </row>
    <row r="139" spans="17:20">
      <c r="Q139" s="25"/>
      <c r="R139" s="25"/>
      <c r="S139" s="25"/>
      <c r="T139" s="25"/>
    </row>
    <row r="140" spans="17:20">
      <c r="Q140" s="25"/>
      <c r="R140" s="25"/>
      <c r="S140" s="25"/>
      <c r="T140" s="25"/>
    </row>
    <row r="141" spans="17:20">
      <c r="Q141" s="25"/>
      <c r="R141" s="25"/>
      <c r="S141" s="25"/>
      <c r="T141" s="25"/>
    </row>
  </sheetData>
  <mergeCells count="9">
    <mergeCell ref="AI1:AN1"/>
    <mergeCell ref="AO1:AR1"/>
    <mergeCell ref="AD1:AF1"/>
    <mergeCell ref="F1:K1"/>
    <mergeCell ref="B1:E1"/>
    <mergeCell ref="L1:O1"/>
    <mergeCell ref="P1:T1"/>
    <mergeCell ref="W1:Y1"/>
    <mergeCell ref="Z1:AC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S94"/>
  <sheetViews>
    <sheetView zoomScaleNormal="100" zoomScalePageLayoutView="85" workbookViewId="0">
      <pane xSplit="1" ySplit="2" topLeftCell="AE3" activePane="bottomRight" state="frozen"/>
      <selection activeCell="H33" sqref="H33"/>
      <selection pane="topRight" activeCell="H33" sqref="H33"/>
      <selection pane="bottomLeft" activeCell="H33" sqref="H33"/>
      <selection pane="bottomRight" activeCell="AS3" sqref="AS3:AS68"/>
    </sheetView>
  </sheetViews>
  <sheetFormatPr defaultColWidth="8.81640625" defaultRowHeight="14.5"/>
  <cols>
    <col min="11" max="11" width="9.453125" customWidth="1"/>
    <col min="21" max="21" width="14.81640625" bestFit="1" customWidth="1"/>
    <col min="22" max="22" width="12.453125" bestFit="1" customWidth="1"/>
    <col min="34" max="34" width="12.81640625" customWidth="1"/>
    <col min="35" max="36" width="10.54296875" bestFit="1" customWidth="1"/>
    <col min="37" max="37" width="9.54296875" bestFit="1" customWidth="1"/>
    <col min="38" max="38" width="10.54296875" bestFit="1" customWidth="1"/>
    <col min="39" max="40" width="12.54296875" bestFit="1" customWidth="1"/>
    <col min="41" max="41" width="10.54296875" bestFit="1" customWidth="1"/>
    <col min="42" max="42" width="9.54296875" bestFit="1" customWidth="1"/>
    <col min="43" max="43" width="10.54296875" bestFit="1" customWidth="1"/>
    <col min="44" max="44" width="9.54296875" bestFit="1" customWidth="1"/>
  </cols>
  <sheetData>
    <row r="1" spans="1:45">
      <c r="A1" s="58" t="s">
        <v>20</v>
      </c>
      <c r="B1" s="139" t="s">
        <v>45</v>
      </c>
      <c r="C1" s="139"/>
      <c r="D1" s="139"/>
      <c r="E1" s="139"/>
      <c r="F1" s="139" t="s">
        <v>63</v>
      </c>
      <c r="G1" s="139"/>
      <c r="H1" s="139"/>
      <c r="I1" s="139"/>
      <c r="J1" s="139"/>
      <c r="K1" s="139"/>
      <c r="L1" s="139" t="s">
        <v>64</v>
      </c>
      <c r="M1" s="139"/>
      <c r="N1" s="139"/>
      <c r="O1" s="139"/>
      <c r="P1" s="139" t="s">
        <v>18</v>
      </c>
      <c r="Q1" s="139"/>
      <c r="R1" s="139"/>
      <c r="S1" s="139"/>
      <c r="T1" s="139"/>
      <c r="U1" s="4"/>
      <c r="W1" s="139" t="s">
        <v>66</v>
      </c>
      <c r="X1" s="139"/>
      <c r="Y1" s="139"/>
      <c r="Z1" s="139" t="s">
        <v>67</v>
      </c>
      <c r="AA1" s="139"/>
      <c r="AB1" s="139"/>
      <c r="AC1" s="139"/>
      <c r="AD1" s="139" t="s">
        <v>11</v>
      </c>
      <c r="AE1" s="139"/>
      <c r="AF1" s="139"/>
      <c r="AH1" s="24" t="s">
        <v>117</v>
      </c>
      <c r="AI1" s="139" t="s">
        <v>110</v>
      </c>
      <c r="AJ1" s="139"/>
      <c r="AK1" s="139"/>
      <c r="AL1" s="139"/>
      <c r="AM1" s="139"/>
      <c r="AN1" s="139"/>
      <c r="AO1" s="139" t="s">
        <v>112</v>
      </c>
      <c r="AP1" s="139"/>
      <c r="AQ1" s="139"/>
      <c r="AR1" s="139"/>
      <c r="AS1" t="s">
        <v>69</v>
      </c>
    </row>
    <row r="2" spans="1:45">
      <c r="A2" s="4" t="s">
        <v>15</v>
      </c>
      <c r="B2" s="4" t="s">
        <v>0</v>
      </c>
      <c r="C2" s="4" t="s">
        <v>1</v>
      </c>
      <c r="D2" s="4" t="s">
        <v>2</v>
      </c>
      <c r="E2" s="5" t="s">
        <v>3</v>
      </c>
      <c r="F2" s="4" t="s">
        <v>4</v>
      </c>
      <c r="G2" s="4" t="s">
        <v>1</v>
      </c>
      <c r="H2" s="4" t="s">
        <v>2</v>
      </c>
      <c r="I2" s="4" t="s">
        <v>3</v>
      </c>
      <c r="J2" s="4" t="s">
        <v>5</v>
      </c>
      <c r="K2" s="5" t="s">
        <v>19</v>
      </c>
      <c r="L2" s="4" t="s">
        <v>0</v>
      </c>
      <c r="M2" s="4" t="s">
        <v>6</v>
      </c>
      <c r="N2" s="4" t="s">
        <v>2</v>
      </c>
      <c r="O2" s="5" t="s">
        <v>3</v>
      </c>
      <c r="P2" s="4" t="s">
        <v>0</v>
      </c>
      <c r="Q2" s="4" t="s">
        <v>6</v>
      </c>
      <c r="R2" s="4" t="s">
        <v>2</v>
      </c>
      <c r="S2" s="4" t="s">
        <v>3</v>
      </c>
      <c r="T2" s="4" t="s">
        <v>17</v>
      </c>
      <c r="U2" s="8" t="s">
        <v>10</v>
      </c>
      <c r="V2" s="4" t="s">
        <v>8</v>
      </c>
      <c r="W2" s="8" t="s">
        <v>0</v>
      </c>
      <c r="X2" s="4" t="s">
        <v>1</v>
      </c>
      <c r="Y2" s="4" t="s">
        <v>2</v>
      </c>
      <c r="Z2" s="8" t="s">
        <v>0</v>
      </c>
      <c r="AA2" s="4" t="s">
        <v>1</v>
      </c>
      <c r="AB2" s="4" t="s">
        <v>2</v>
      </c>
      <c r="AC2" s="4" t="s">
        <v>3</v>
      </c>
      <c r="AD2" s="8" t="s">
        <v>0</v>
      </c>
      <c r="AE2" s="4" t="s">
        <v>1</v>
      </c>
      <c r="AF2" s="4" t="s">
        <v>2</v>
      </c>
      <c r="AH2" s="96"/>
      <c r="AI2" s="50" t="s">
        <v>4</v>
      </c>
      <c r="AJ2" s="50" t="s">
        <v>1</v>
      </c>
      <c r="AK2" s="50" t="s">
        <v>2</v>
      </c>
      <c r="AL2" s="50" t="s">
        <v>3</v>
      </c>
      <c r="AM2" s="50" t="s">
        <v>5</v>
      </c>
      <c r="AN2" s="51" t="s">
        <v>19</v>
      </c>
      <c r="AO2" s="50" t="s">
        <v>0</v>
      </c>
      <c r="AP2" s="50" t="s">
        <v>6</v>
      </c>
      <c r="AQ2" s="50" t="s">
        <v>2</v>
      </c>
      <c r="AR2" s="51" t="s">
        <v>3</v>
      </c>
      <c r="AS2" s="140" t="s">
        <v>69</v>
      </c>
    </row>
    <row r="3" spans="1:45">
      <c r="A3" s="4">
        <v>1950</v>
      </c>
      <c r="B3" s="1">
        <v>0.13211772635601315</v>
      </c>
      <c r="C3" s="1">
        <v>10.322235972826665</v>
      </c>
      <c r="D3" s="1"/>
      <c r="E3" s="6"/>
      <c r="F3" s="1"/>
      <c r="G3" s="1"/>
      <c r="H3" s="1"/>
      <c r="I3" s="4"/>
      <c r="J3" s="4"/>
      <c r="K3" s="14"/>
      <c r="L3" s="4"/>
      <c r="M3" s="4"/>
      <c r="N3" s="4"/>
      <c r="O3" s="5"/>
      <c r="P3" s="4"/>
      <c r="Q3" s="4"/>
      <c r="R3" s="4"/>
      <c r="S3" s="4"/>
      <c r="T3" s="7">
        <v>2.7431537708772358</v>
      </c>
      <c r="U3" s="3">
        <v>47105</v>
      </c>
      <c r="V3" s="3">
        <v>3171.7020703267281</v>
      </c>
      <c r="W3" s="12" t="str">
        <f t="shared" ref="W3:W34" si="0">IFERROR(F3/$I3,"")</f>
        <v/>
      </c>
      <c r="X3" s="1" t="str">
        <f t="shared" ref="X3:X34" si="1">IFERROR(G3/$I3,"")</f>
        <v/>
      </c>
      <c r="Y3" s="1" t="str">
        <f t="shared" ref="Y3:Y34" si="2">IFERROR(H3/$I3,"")</f>
        <v/>
      </c>
      <c r="Z3" s="17" t="str">
        <f t="shared" ref="Z3:Z22" si="3">IFERROR(F3/$J3,"")</f>
        <v/>
      </c>
      <c r="AA3" s="18" t="str">
        <f t="shared" ref="AA3:AA22" si="4">IFERROR(G3/$J3,"")</f>
        <v/>
      </c>
      <c r="AB3" s="18" t="str">
        <f t="shared" ref="AB3:AB22" si="5">IFERROR(H3/$J3,"")</f>
        <v/>
      </c>
      <c r="AC3" s="19" t="str">
        <f t="shared" ref="AC3:AC22" si="6">IFERROR(I3/$J3,"")</f>
        <v/>
      </c>
      <c r="AD3" s="12" t="str">
        <f t="shared" ref="AD3:AD34" si="7">IFERROR(B3/$E3,"")</f>
        <v/>
      </c>
      <c r="AE3" s="1" t="str">
        <f t="shared" ref="AE3:AE34" si="8">IFERROR(C3/$E3,"")</f>
        <v/>
      </c>
      <c r="AF3" s="1" t="str">
        <f t="shared" ref="AF3:AF34" si="9">IFERROR(D3/$E3,"")</f>
        <v/>
      </c>
      <c r="AH3" s="107"/>
      <c r="AI3" s="3"/>
      <c r="AJ3" s="3"/>
      <c r="AK3" s="3"/>
      <c r="AL3" s="3"/>
      <c r="AM3" s="3"/>
      <c r="AN3" s="108"/>
      <c r="AO3" s="1"/>
      <c r="AP3" s="1"/>
      <c r="AQ3" s="1"/>
      <c r="AR3" s="6"/>
      <c r="AS3" t="s">
        <v>20</v>
      </c>
    </row>
    <row r="4" spans="1:45">
      <c r="A4" s="4">
        <v>1951</v>
      </c>
      <c r="B4" s="1">
        <v>0.11075325825635833</v>
      </c>
      <c r="C4" s="1">
        <v>12.360533579653296</v>
      </c>
      <c r="D4" s="1"/>
      <c r="E4" s="6"/>
      <c r="F4" s="1"/>
      <c r="G4" s="1"/>
      <c r="H4" s="1"/>
      <c r="I4" s="4"/>
      <c r="J4" s="4"/>
      <c r="K4" s="14"/>
      <c r="L4" s="4"/>
      <c r="M4" s="4"/>
      <c r="N4" s="4"/>
      <c r="O4" s="5"/>
      <c r="P4" s="4"/>
      <c r="Q4" s="4"/>
      <c r="R4" s="4"/>
      <c r="S4" s="4"/>
      <c r="T4" s="7">
        <v>2.9983308658425605</v>
      </c>
      <c r="U4" s="3">
        <v>47418</v>
      </c>
      <c r="V4" s="3">
        <v>3450.7099711975006</v>
      </c>
      <c r="W4" s="12" t="str">
        <f t="shared" si="0"/>
        <v/>
      </c>
      <c r="X4" s="1" t="str">
        <f t="shared" si="1"/>
        <v/>
      </c>
      <c r="Y4" s="1" t="str">
        <f t="shared" si="2"/>
        <v/>
      </c>
      <c r="Z4" s="17" t="str">
        <f t="shared" si="3"/>
        <v/>
      </c>
      <c r="AA4" s="18" t="str">
        <f t="shared" si="4"/>
        <v/>
      </c>
      <c r="AB4" s="18" t="str">
        <f t="shared" si="5"/>
        <v/>
      </c>
      <c r="AC4" s="19" t="str">
        <f t="shared" si="6"/>
        <v/>
      </c>
      <c r="AD4" s="12" t="str">
        <f t="shared" si="7"/>
        <v/>
      </c>
      <c r="AE4" s="1" t="str">
        <f t="shared" si="8"/>
        <v/>
      </c>
      <c r="AF4" s="1" t="str">
        <f t="shared" si="9"/>
        <v/>
      </c>
      <c r="AH4" s="107"/>
      <c r="AI4" s="3"/>
      <c r="AJ4" s="3"/>
      <c r="AK4" s="3"/>
      <c r="AL4" s="3"/>
      <c r="AM4" s="3"/>
      <c r="AN4" s="14"/>
      <c r="AO4" s="1"/>
      <c r="AP4" s="1"/>
      <c r="AQ4" s="1"/>
      <c r="AR4" s="6"/>
      <c r="AS4" t="s">
        <v>20</v>
      </c>
    </row>
    <row r="5" spans="1:45">
      <c r="A5" s="4">
        <v>1952</v>
      </c>
      <c r="B5" s="1">
        <v>0.13960620777912977</v>
      </c>
      <c r="C5" s="1">
        <v>10.998074249150338</v>
      </c>
      <c r="D5" s="1"/>
      <c r="E5" s="6"/>
      <c r="F5" s="1"/>
      <c r="G5" s="1"/>
      <c r="H5" s="1"/>
      <c r="I5" s="4"/>
      <c r="J5" s="4"/>
      <c r="K5" s="14"/>
      <c r="L5" s="4"/>
      <c r="M5" s="4"/>
      <c r="N5" s="4"/>
      <c r="O5" s="5"/>
      <c r="P5" s="4"/>
      <c r="Q5" s="4"/>
      <c r="R5" s="4"/>
      <c r="S5" s="4"/>
      <c r="T5" s="7">
        <v>3.1259194133252222</v>
      </c>
      <c r="U5" s="3">
        <v>47666</v>
      </c>
      <c r="V5" s="3">
        <v>3590.6027168740502</v>
      </c>
      <c r="W5" s="12" t="str">
        <f t="shared" si="0"/>
        <v/>
      </c>
      <c r="X5" s="1" t="str">
        <f t="shared" si="1"/>
        <v/>
      </c>
      <c r="Y5" s="1" t="str">
        <f t="shared" si="2"/>
        <v/>
      </c>
      <c r="Z5" s="17" t="str">
        <f t="shared" si="3"/>
        <v/>
      </c>
      <c r="AA5" s="18" t="str">
        <f t="shared" si="4"/>
        <v/>
      </c>
      <c r="AB5" s="18" t="str">
        <f t="shared" si="5"/>
        <v/>
      </c>
      <c r="AC5" s="19" t="str">
        <f t="shared" si="6"/>
        <v/>
      </c>
      <c r="AD5" s="12" t="str">
        <f t="shared" si="7"/>
        <v/>
      </c>
      <c r="AE5" s="1" t="str">
        <f t="shared" si="8"/>
        <v/>
      </c>
      <c r="AF5" s="1" t="str">
        <f t="shared" si="9"/>
        <v/>
      </c>
      <c r="AH5" s="107"/>
      <c r="AI5" s="3"/>
      <c r="AJ5" s="3"/>
      <c r="AK5" s="3"/>
      <c r="AL5" s="3"/>
      <c r="AM5" s="3"/>
      <c r="AN5" s="14"/>
      <c r="AO5" s="1"/>
      <c r="AP5" s="1"/>
      <c r="AQ5" s="1"/>
      <c r="AR5" s="6"/>
      <c r="AS5" t="s">
        <v>20</v>
      </c>
    </row>
    <row r="6" spans="1:45">
      <c r="A6" s="4">
        <v>1953</v>
      </c>
      <c r="B6" s="1">
        <v>0.12594247972141709</v>
      </c>
      <c r="C6" s="1">
        <v>12.869250263360925</v>
      </c>
      <c r="D6" s="1"/>
      <c r="E6" s="6"/>
      <c r="F6" s="1"/>
      <c r="G6" s="1"/>
      <c r="H6" s="1"/>
      <c r="I6" s="4"/>
      <c r="J6" s="4"/>
      <c r="K6" s="14"/>
      <c r="L6" s="4"/>
      <c r="M6" s="4"/>
      <c r="N6" s="4"/>
      <c r="O6" s="5"/>
      <c r="P6" s="4"/>
      <c r="Q6" s="4"/>
      <c r="R6" s="4"/>
      <c r="S6" s="4"/>
      <c r="T6" s="7">
        <v>3.1897136870665532</v>
      </c>
      <c r="U6" s="3">
        <v>47957</v>
      </c>
      <c r="V6" s="3">
        <v>3829.8209343635153</v>
      </c>
      <c r="W6" s="12" t="str">
        <f t="shared" si="0"/>
        <v/>
      </c>
      <c r="X6" s="1" t="str">
        <f t="shared" si="1"/>
        <v/>
      </c>
      <c r="Y6" s="1" t="str">
        <f t="shared" si="2"/>
        <v/>
      </c>
      <c r="Z6" s="17" t="str">
        <f t="shared" si="3"/>
        <v/>
      </c>
      <c r="AA6" s="18" t="str">
        <f t="shared" si="4"/>
        <v/>
      </c>
      <c r="AB6" s="18" t="str">
        <f t="shared" si="5"/>
        <v/>
      </c>
      <c r="AC6" s="19" t="str">
        <f t="shared" si="6"/>
        <v/>
      </c>
      <c r="AD6" s="12" t="str">
        <f t="shared" si="7"/>
        <v/>
      </c>
      <c r="AE6" s="1" t="str">
        <f t="shared" si="8"/>
        <v/>
      </c>
      <c r="AF6" s="1" t="str">
        <f t="shared" si="9"/>
        <v/>
      </c>
      <c r="AH6" s="107"/>
      <c r="AI6" s="3"/>
      <c r="AJ6" s="3"/>
      <c r="AK6" s="3"/>
      <c r="AL6" s="3"/>
      <c r="AM6" s="3"/>
      <c r="AN6" s="14"/>
      <c r="AO6" s="1"/>
      <c r="AP6" s="1"/>
      <c r="AQ6" s="1"/>
      <c r="AR6" s="6"/>
      <c r="AS6" t="s">
        <v>20</v>
      </c>
    </row>
    <row r="7" spans="1:45">
      <c r="A7" s="4">
        <v>1954</v>
      </c>
      <c r="B7" s="1">
        <v>0.1314604857243421</v>
      </c>
      <c r="C7" s="1">
        <v>12.265526242779353</v>
      </c>
      <c r="D7" s="1"/>
      <c r="E7" s="6"/>
      <c r="F7" s="1"/>
      <c r="G7" s="1"/>
      <c r="H7" s="1"/>
      <c r="I7" s="4"/>
      <c r="J7" s="4"/>
      <c r="K7" s="14"/>
      <c r="L7" s="4"/>
      <c r="M7" s="4"/>
      <c r="N7" s="4"/>
      <c r="O7" s="5"/>
      <c r="P7" s="4"/>
      <c r="Q7" s="4"/>
      <c r="R7" s="4"/>
      <c r="S7" s="4"/>
      <c r="T7" s="7">
        <v>3.28540509767855</v>
      </c>
      <c r="U7" s="3">
        <v>48299</v>
      </c>
      <c r="V7" s="3">
        <v>3947.2123425229397</v>
      </c>
      <c r="W7" s="12" t="str">
        <f t="shared" si="0"/>
        <v/>
      </c>
      <c r="X7" s="1" t="str">
        <f t="shared" si="1"/>
        <v/>
      </c>
      <c r="Y7" s="1" t="str">
        <f t="shared" si="2"/>
        <v/>
      </c>
      <c r="Z7" s="17" t="str">
        <f t="shared" si="3"/>
        <v/>
      </c>
      <c r="AA7" s="18" t="str">
        <f t="shared" si="4"/>
        <v/>
      </c>
      <c r="AB7" s="18" t="str">
        <f t="shared" si="5"/>
        <v/>
      </c>
      <c r="AC7" s="19" t="str">
        <f t="shared" si="6"/>
        <v/>
      </c>
      <c r="AD7" s="12" t="str">
        <f t="shared" si="7"/>
        <v/>
      </c>
      <c r="AE7" s="1" t="str">
        <f t="shared" si="8"/>
        <v/>
      </c>
      <c r="AF7" s="1" t="str">
        <f t="shared" si="9"/>
        <v/>
      </c>
      <c r="AH7" s="107"/>
      <c r="AI7" s="3"/>
      <c r="AJ7" s="3"/>
      <c r="AK7" s="3"/>
      <c r="AL7" s="3"/>
      <c r="AM7" s="3"/>
      <c r="AN7" s="14"/>
      <c r="AO7" s="1"/>
      <c r="AP7" s="1"/>
      <c r="AQ7" s="1"/>
      <c r="AR7" s="6"/>
      <c r="AS7" t="s">
        <v>20</v>
      </c>
    </row>
    <row r="8" spans="1:45">
      <c r="A8" s="4">
        <v>1955</v>
      </c>
      <c r="B8" s="1">
        <v>0.14196943433471101</v>
      </c>
      <c r="C8" s="1">
        <v>14.14507239775461</v>
      </c>
      <c r="D8" s="1"/>
      <c r="E8" s="6"/>
      <c r="F8" s="1"/>
      <c r="G8" s="1"/>
      <c r="H8" s="1"/>
      <c r="I8" s="1"/>
      <c r="J8" s="1"/>
      <c r="K8" s="14"/>
      <c r="L8" s="1"/>
      <c r="M8" s="1"/>
      <c r="N8" s="1"/>
      <c r="O8" s="6"/>
      <c r="P8" s="2"/>
      <c r="Q8" s="2"/>
      <c r="R8" s="2"/>
      <c r="S8" s="2"/>
      <c r="T8" s="7">
        <v>3.3810965082905464</v>
      </c>
      <c r="U8" s="3">
        <v>48633</v>
      </c>
      <c r="V8" s="3">
        <v>4189.7355158701175</v>
      </c>
      <c r="W8" s="70" t="str">
        <f t="shared" si="0"/>
        <v/>
      </c>
      <c r="X8" s="71" t="str">
        <f t="shared" si="1"/>
        <v/>
      </c>
      <c r="Y8" s="71" t="str">
        <f t="shared" si="2"/>
        <v/>
      </c>
      <c r="Z8" s="70" t="str">
        <f t="shared" si="3"/>
        <v/>
      </c>
      <c r="AA8" s="71" t="str">
        <f t="shared" si="4"/>
        <v/>
      </c>
      <c r="AB8" s="71" t="str">
        <f t="shared" si="5"/>
        <v/>
      </c>
      <c r="AC8" s="72" t="str">
        <f t="shared" si="6"/>
        <v/>
      </c>
      <c r="AD8" s="70" t="str">
        <f t="shared" si="7"/>
        <v/>
      </c>
      <c r="AE8" s="71" t="str">
        <f t="shared" si="8"/>
        <v/>
      </c>
      <c r="AF8" s="71" t="str">
        <f t="shared" si="9"/>
        <v/>
      </c>
      <c r="AH8" s="107"/>
      <c r="AI8" s="3"/>
      <c r="AJ8" s="3"/>
      <c r="AK8" s="3"/>
      <c r="AL8" s="3"/>
      <c r="AM8" s="3"/>
      <c r="AN8" s="14"/>
      <c r="AO8" s="1"/>
      <c r="AP8" s="1"/>
      <c r="AQ8" s="1"/>
      <c r="AR8" s="6"/>
      <c r="AS8" t="s">
        <v>20</v>
      </c>
    </row>
    <row r="9" spans="1:45">
      <c r="A9" s="4">
        <v>1956</v>
      </c>
      <c r="B9" s="1">
        <v>0.1541486171582756</v>
      </c>
      <c r="C9" s="1">
        <v>15.09400159440731</v>
      </c>
      <c r="D9" s="1"/>
      <c r="E9" s="6"/>
      <c r="F9" s="1"/>
      <c r="G9" s="1"/>
      <c r="H9" s="1"/>
      <c r="I9" s="1"/>
      <c r="J9" s="4"/>
      <c r="K9" s="14"/>
      <c r="L9" s="1"/>
      <c r="M9" s="1"/>
      <c r="N9" s="1"/>
      <c r="O9" s="6"/>
      <c r="P9" s="2"/>
      <c r="Q9" s="2"/>
      <c r="R9" s="2"/>
      <c r="S9" s="2"/>
      <c r="T9" s="7">
        <v>3.5405821926438739</v>
      </c>
      <c r="U9" s="3">
        <v>48921</v>
      </c>
      <c r="V9" s="3">
        <v>4368.0079081532494</v>
      </c>
      <c r="W9" s="70" t="str">
        <f t="shared" si="0"/>
        <v/>
      </c>
      <c r="X9" s="71" t="str">
        <f t="shared" si="1"/>
        <v/>
      </c>
      <c r="Y9" s="71" t="str">
        <f t="shared" si="2"/>
        <v/>
      </c>
      <c r="Z9" s="70" t="str">
        <f t="shared" si="3"/>
        <v/>
      </c>
      <c r="AA9" s="71" t="str">
        <f t="shared" si="4"/>
        <v/>
      </c>
      <c r="AB9" s="71" t="str">
        <f t="shared" si="5"/>
        <v/>
      </c>
      <c r="AC9" s="72" t="str">
        <f t="shared" si="6"/>
        <v/>
      </c>
      <c r="AD9" s="70" t="str">
        <f t="shared" si="7"/>
        <v/>
      </c>
      <c r="AE9" s="71" t="str">
        <f t="shared" si="8"/>
        <v/>
      </c>
      <c r="AF9" s="71" t="str">
        <f t="shared" si="9"/>
        <v/>
      </c>
      <c r="AH9" s="107"/>
      <c r="AI9" s="3"/>
      <c r="AJ9" s="3"/>
      <c r="AK9" s="3"/>
      <c r="AL9" s="3"/>
      <c r="AM9" s="3"/>
      <c r="AN9" s="14"/>
      <c r="AO9" s="1"/>
      <c r="AP9" s="1"/>
      <c r="AQ9" s="1"/>
      <c r="AR9" s="6"/>
      <c r="AS9" t="s">
        <v>20</v>
      </c>
    </row>
    <row r="10" spans="1:45">
      <c r="A10" s="4">
        <v>1957</v>
      </c>
      <c r="B10" s="1">
        <v>0.15531359033792852</v>
      </c>
      <c r="C10" s="1">
        <v>10.064052702208125</v>
      </c>
      <c r="D10" s="1"/>
      <c r="E10" s="6"/>
      <c r="F10" s="1"/>
      <c r="G10" s="1"/>
      <c r="H10" s="1"/>
      <c r="I10" s="1"/>
      <c r="J10" s="4"/>
      <c r="K10" s="14"/>
      <c r="L10" s="1"/>
      <c r="M10" s="1"/>
      <c r="N10" s="1"/>
      <c r="O10" s="6"/>
      <c r="P10" s="2"/>
      <c r="Q10" s="2"/>
      <c r="R10" s="2"/>
      <c r="S10" s="2"/>
      <c r="T10" s="7">
        <v>3.6043764663852054</v>
      </c>
      <c r="U10" s="3">
        <v>49182</v>
      </c>
      <c r="V10" s="3">
        <v>4590.9740407483787</v>
      </c>
      <c r="W10" s="70" t="str">
        <f t="shared" si="0"/>
        <v/>
      </c>
      <c r="X10" s="71" t="str">
        <f t="shared" si="1"/>
        <v/>
      </c>
      <c r="Y10" s="71" t="str">
        <f t="shared" si="2"/>
        <v/>
      </c>
      <c r="Z10" s="70" t="str">
        <f t="shared" si="3"/>
        <v/>
      </c>
      <c r="AA10" s="71" t="str">
        <f t="shared" si="4"/>
        <v/>
      </c>
      <c r="AB10" s="71" t="str">
        <f t="shared" si="5"/>
        <v/>
      </c>
      <c r="AC10" s="72" t="str">
        <f t="shared" si="6"/>
        <v/>
      </c>
      <c r="AD10" s="70" t="str">
        <f t="shared" si="7"/>
        <v/>
      </c>
      <c r="AE10" s="71" t="str">
        <f t="shared" si="8"/>
        <v/>
      </c>
      <c r="AF10" s="71" t="str">
        <f t="shared" si="9"/>
        <v/>
      </c>
      <c r="AH10" s="107"/>
      <c r="AI10" s="3"/>
      <c r="AJ10" s="3"/>
      <c r="AK10" s="3"/>
      <c r="AL10" s="3"/>
      <c r="AM10" s="3"/>
      <c r="AN10" s="14"/>
      <c r="AO10" s="1"/>
      <c r="AP10" s="1"/>
      <c r="AQ10" s="1"/>
      <c r="AR10" s="6"/>
      <c r="AS10" t="s">
        <v>20</v>
      </c>
    </row>
    <row r="11" spans="1:45">
      <c r="A11" s="4">
        <v>1958</v>
      </c>
      <c r="B11" s="1">
        <v>0.17816292747999032</v>
      </c>
      <c r="C11" s="1">
        <v>16.082110356536504</v>
      </c>
      <c r="D11" s="1"/>
      <c r="E11" s="6"/>
      <c r="F11" s="1"/>
      <c r="G11" s="1"/>
      <c r="H11" s="1"/>
      <c r="I11" s="1"/>
      <c r="J11" s="4"/>
      <c r="K11" s="14"/>
      <c r="L11" s="1"/>
      <c r="M11" s="1"/>
      <c r="N11" s="1"/>
      <c r="O11" s="6"/>
      <c r="P11" s="2"/>
      <c r="Q11" s="2"/>
      <c r="R11" s="2"/>
      <c r="S11" s="2"/>
      <c r="T11" s="7">
        <v>3.7638621507385328</v>
      </c>
      <c r="U11" s="3">
        <v>49476</v>
      </c>
      <c r="V11" s="3">
        <v>4822.8831424414157</v>
      </c>
      <c r="W11" s="70" t="str">
        <f t="shared" si="0"/>
        <v/>
      </c>
      <c r="X11" s="71" t="str">
        <f t="shared" si="1"/>
        <v/>
      </c>
      <c r="Y11" s="71" t="str">
        <f t="shared" si="2"/>
        <v/>
      </c>
      <c r="Z11" s="70" t="str">
        <f t="shared" si="3"/>
        <v/>
      </c>
      <c r="AA11" s="71" t="str">
        <f t="shared" si="4"/>
        <v/>
      </c>
      <c r="AB11" s="71" t="str">
        <f t="shared" si="5"/>
        <v/>
      </c>
      <c r="AC11" s="72" t="str">
        <f t="shared" si="6"/>
        <v/>
      </c>
      <c r="AD11" s="70" t="str">
        <f t="shared" si="7"/>
        <v/>
      </c>
      <c r="AE11" s="71" t="str">
        <f t="shared" si="8"/>
        <v/>
      </c>
      <c r="AF11" s="71" t="str">
        <f t="shared" si="9"/>
        <v/>
      </c>
      <c r="AH11" s="107"/>
      <c r="AI11" s="3"/>
      <c r="AJ11" s="3"/>
      <c r="AK11" s="3"/>
      <c r="AL11" s="3"/>
      <c r="AM11" s="3"/>
      <c r="AN11" s="14"/>
      <c r="AO11" s="1"/>
      <c r="AP11" s="1"/>
      <c r="AQ11" s="1"/>
      <c r="AR11" s="6"/>
      <c r="AS11" t="s">
        <v>20</v>
      </c>
    </row>
    <row r="12" spans="1:45">
      <c r="A12" s="4">
        <v>1959</v>
      </c>
      <c r="B12" s="1">
        <v>0.18702641876705731</v>
      </c>
      <c r="C12" s="1">
        <v>16.086716647937067</v>
      </c>
      <c r="D12" s="1"/>
      <c r="E12" s="6"/>
      <c r="F12" s="1"/>
      <c r="G12" s="1"/>
      <c r="H12" s="1"/>
      <c r="I12" s="1"/>
      <c r="J12" s="3"/>
      <c r="K12" s="14"/>
      <c r="L12" s="1"/>
      <c r="M12" s="1"/>
      <c r="N12" s="1"/>
      <c r="O12" s="6"/>
      <c r="P12" s="2"/>
      <c r="Q12" s="2"/>
      <c r="R12" s="2"/>
      <c r="S12" s="2"/>
      <c r="T12" s="7">
        <v>3.7638621507385328</v>
      </c>
      <c r="U12" s="3">
        <v>49832</v>
      </c>
      <c r="V12" s="3">
        <v>5130.8140344975873</v>
      </c>
      <c r="W12" s="70" t="str">
        <f t="shared" si="0"/>
        <v/>
      </c>
      <c r="X12" s="71" t="str">
        <f t="shared" si="1"/>
        <v/>
      </c>
      <c r="Y12" s="71" t="str">
        <f t="shared" si="2"/>
        <v/>
      </c>
      <c r="Z12" s="70" t="str">
        <f t="shared" si="3"/>
        <v/>
      </c>
      <c r="AA12" s="71" t="str">
        <f t="shared" si="4"/>
        <v/>
      </c>
      <c r="AB12" s="71" t="str">
        <f t="shared" si="5"/>
        <v/>
      </c>
      <c r="AC12" s="72" t="str">
        <f t="shared" si="6"/>
        <v/>
      </c>
      <c r="AD12" s="70" t="str">
        <f t="shared" si="7"/>
        <v/>
      </c>
      <c r="AE12" s="71" t="str">
        <f t="shared" si="8"/>
        <v/>
      </c>
      <c r="AF12" s="71" t="str">
        <f t="shared" si="9"/>
        <v/>
      </c>
      <c r="AH12" s="107"/>
      <c r="AI12" s="3"/>
      <c r="AJ12" s="3"/>
      <c r="AK12" s="3"/>
      <c r="AL12" s="3"/>
      <c r="AM12" s="3"/>
      <c r="AN12" s="14"/>
      <c r="AO12" s="1"/>
      <c r="AP12" s="1"/>
      <c r="AQ12" s="1"/>
      <c r="AR12" s="6"/>
      <c r="AS12" t="s">
        <v>20</v>
      </c>
    </row>
    <row r="13" spans="1:45">
      <c r="A13" s="4">
        <v>1960</v>
      </c>
      <c r="B13" s="1">
        <v>0.22311824668908475</v>
      </c>
      <c r="C13" s="1">
        <v>12.785329975935104</v>
      </c>
      <c r="D13" s="1"/>
      <c r="E13" s="6"/>
      <c r="F13" s="1"/>
      <c r="G13" s="1"/>
      <c r="H13" s="1"/>
      <c r="I13" s="1"/>
      <c r="J13" s="3"/>
      <c r="K13" s="14"/>
      <c r="L13" s="1"/>
      <c r="M13" s="1"/>
      <c r="N13" s="1"/>
      <c r="O13" s="6"/>
      <c r="P13" s="2"/>
      <c r="Q13" s="2"/>
      <c r="R13" s="2"/>
      <c r="S13" s="2"/>
      <c r="T13" s="7">
        <v>3.8595535613505296</v>
      </c>
      <c r="U13" s="3">
        <v>50197.599999999999</v>
      </c>
      <c r="V13" s="3">
        <v>5456.1900480206577</v>
      </c>
      <c r="W13" s="70" t="str">
        <f t="shared" si="0"/>
        <v/>
      </c>
      <c r="X13" s="71" t="str">
        <f t="shared" si="1"/>
        <v/>
      </c>
      <c r="Y13" s="71" t="str">
        <f t="shared" si="2"/>
        <v/>
      </c>
      <c r="Z13" s="70" t="str">
        <f t="shared" si="3"/>
        <v/>
      </c>
      <c r="AA13" s="71" t="str">
        <f t="shared" si="4"/>
        <v/>
      </c>
      <c r="AB13" s="71" t="str">
        <f t="shared" si="5"/>
        <v/>
      </c>
      <c r="AC13" s="72" t="str">
        <f t="shared" si="6"/>
        <v/>
      </c>
      <c r="AD13" s="70" t="str">
        <f t="shared" si="7"/>
        <v/>
      </c>
      <c r="AE13" s="71" t="str">
        <f t="shared" si="8"/>
        <v/>
      </c>
      <c r="AF13" s="71" t="str">
        <f t="shared" si="9"/>
        <v/>
      </c>
      <c r="AH13" s="107">
        <v>0.32226204506602901</v>
      </c>
      <c r="AI13" s="3"/>
      <c r="AJ13" s="3"/>
      <c r="AK13" s="3"/>
      <c r="AL13" s="3"/>
      <c r="AM13" s="3"/>
      <c r="AN13" s="14"/>
      <c r="AO13" s="1"/>
      <c r="AP13" s="1"/>
      <c r="AQ13" s="1"/>
      <c r="AR13" s="6"/>
      <c r="AS13" t="s">
        <v>20</v>
      </c>
    </row>
    <row r="14" spans="1:45">
      <c r="A14" s="4">
        <v>1961</v>
      </c>
      <c r="B14" s="1">
        <v>0.29999240225119012</v>
      </c>
      <c r="C14" s="1">
        <v>12.929672536987503</v>
      </c>
      <c r="D14" s="1">
        <v>1.1924697989496733</v>
      </c>
      <c r="E14" s="6">
        <f>SUM(B14:D14)</f>
        <v>14.422134738188367</v>
      </c>
      <c r="F14" s="1"/>
      <c r="G14" s="1"/>
      <c r="H14" s="1"/>
      <c r="I14" s="1"/>
      <c r="J14" s="3"/>
      <c r="K14" s="14"/>
      <c r="L14" s="1"/>
      <c r="M14" s="1"/>
      <c r="N14" s="1"/>
      <c r="O14" s="6"/>
      <c r="P14" s="2"/>
      <c r="Q14" s="2"/>
      <c r="R14" s="2"/>
      <c r="S14" s="2"/>
      <c r="T14" s="7">
        <v>3.9638658197654131</v>
      </c>
      <c r="U14" s="3">
        <v>50523.199999999997</v>
      </c>
      <c r="V14" s="3">
        <v>5852.6749230675687</v>
      </c>
      <c r="W14" s="99" t="str">
        <f t="shared" si="0"/>
        <v/>
      </c>
      <c r="X14" s="100" t="str">
        <f t="shared" si="1"/>
        <v/>
      </c>
      <c r="Y14" s="100" t="str">
        <f t="shared" si="2"/>
        <v/>
      </c>
      <c r="Z14" s="99" t="str">
        <f t="shared" si="3"/>
        <v/>
      </c>
      <c r="AA14" s="100" t="str">
        <f t="shared" si="4"/>
        <v/>
      </c>
      <c r="AB14" s="100" t="str">
        <f t="shared" si="5"/>
        <v/>
      </c>
      <c r="AC14" s="101" t="str">
        <f t="shared" si="6"/>
        <v/>
      </c>
      <c r="AD14" s="99">
        <f t="shared" si="7"/>
        <v>2.0800832033335558E-2</v>
      </c>
      <c r="AE14" s="100">
        <f t="shared" si="8"/>
        <v>0.89651586063407285</v>
      </c>
      <c r="AF14" s="100">
        <f t="shared" si="9"/>
        <v>8.2683307332591535E-2</v>
      </c>
      <c r="AH14" s="107">
        <v>0.322785561930929</v>
      </c>
      <c r="AI14" s="3"/>
      <c r="AJ14" s="3"/>
      <c r="AK14" s="3"/>
      <c r="AL14" s="3"/>
      <c r="AM14" s="3"/>
      <c r="AN14" s="14"/>
      <c r="AO14" s="1"/>
      <c r="AP14" s="1"/>
      <c r="AQ14" s="1"/>
      <c r="AR14" s="6"/>
      <c r="AS14" t="s">
        <v>20</v>
      </c>
    </row>
    <row r="15" spans="1:45">
      <c r="A15" s="4">
        <v>1962</v>
      </c>
      <c r="B15" s="1">
        <v>0.36809250898482765</v>
      </c>
      <c r="C15" s="1">
        <v>12.943334550590929</v>
      </c>
      <c r="D15" s="1">
        <v>1.2920798274582384</v>
      </c>
      <c r="E15" s="6">
        <f t="shared" ref="E15:E67" si="10">SUM(B15:D15)</f>
        <v>14.603506887033996</v>
      </c>
      <c r="F15" s="1"/>
      <c r="G15" s="1"/>
      <c r="H15" s="1"/>
      <c r="I15" s="1"/>
      <c r="J15" s="3"/>
      <c r="K15" s="14"/>
      <c r="L15" s="1"/>
      <c r="M15" s="1"/>
      <c r="N15" s="1"/>
      <c r="O15" s="6"/>
      <c r="P15" s="2"/>
      <c r="Q15" s="2"/>
      <c r="R15" s="2"/>
      <c r="S15" s="2"/>
      <c r="T15" s="7">
        <v>4.1203342073877272</v>
      </c>
      <c r="U15" s="3">
        <v>50843.199999999997</v>
      </c>
      <c r="V15" s="3">
        <v>6203.0070713051336</v>
      </c>
      <c r="W15" s="99" t="str">
        <f t="shared" si="0"/>
        <v/>
      </c>
      <c r="X15" s="100" t="str">
        <f t="shared" si="1"/>
        <v/>
      </c>
      <c r="Y15" s="100" t="str">
        <f t="shared" si="2"/>
        <v/>
      </c>
      <c r="Z15" s="99" t="str">
        <f t="shared" si="3"/>
        <v/>
      </c>
      <c r="AA15" s="100" t="str">
        <f t="shared" si="4"/>
        <v/>
      </c>
      <c r="AB15" s="100" t="str">
        <f t="shared" si="5"/>
        <v/>
      </c>
      <c r="AC15" s="101" t="str">
        <f t="shared" si="6"/>
        <v/>
      </c>
      <c r="AD15" s="99">
        <f t="shared" si="7"/>
        <v>2.5205761316937213E-2</v>
      </c>
      <c r="AE15" s="100">
        <f t="shared" si="8"/>
        <v>0.88631687242760282</v>
      </c>
      <c r="AF15" s="100">
        <f t="shared" si="9"/>
        <v>8.8477366255459933E-2</v>
      </c>
      <c r="AH15" s="107">
        <v>0.322785561930929</v>
      </c>
      <c r="AI15" s="3"/>
      <c r="AJ15" s="3"/>
      <c r="AK15" s="3"/>
      <c r="AL15" s="3"/>
      <c r="AM15" s="3"/>
      <c r="AN15" s="14"/>
      <c r="AO15" s="1"/>
      <c r="AP15" s="1"/>
      <c r="AQ15" s="1"/>
      <c r="AR15" s="6"/>
      <c r="AS15" t="s">
        <v>20</v>
      </c>
    </row>
    <row r="16" spans="1:45">
      <c r="A16" s="4">
        <v>1963</v>
      </c>
      <c r="B16" s="1">
        <v>0.40647879377018004</v>
      </c>
      <c r="C16" s="1">
        <v>11.787885019299857</v>
      </c>
      <c r="D16" s="1">
        <v>1.4904222438254839</v>
      </c>
      <c r="E16" s="6">
        <f t="shared" si="10"/>
        <v>13.684786056895522</v>
      </c>
      <c r="F16" s="1"/>
      <c r="G16" s="1"/>
      <c r="H16" s="1"/>
      <c r="I16" s="1"/>
      <c r="J16" s="3"/>
      <c r="K16" s="14"/>
      <c r="L16" s="1"/>
      <c r="M16" s="1"/>
      <c r="N16" s="1"/>
      <c r="O16" s="6"/>
      <c r="P16" s="2"/>
      <c r="Q16" s="2"/>
      <c r="R16" s="2"/>
      <c r="S16" s="2"/>
      <c r="T16" s="7">
        <v>4.433270982632366</v>
      </c>
      <c r="U16" s="3">
        <v>51198.3</v>
      </c>
      <c r="V16" s="3">
        <v>6531.85997605379</v>
      </c>
      <c r="W16" s="99" t="str">
        <f t="shared" si="0"/>
        <v/>
      </c>
      <c r="X16" s="100" t="str">
        <f t="shared" si="1"/>
        <v/>
      </c>
      <c r="Y16" s="100" t="str">
        <f t="shared" si="2"/>
        <v/>
      </c>
      <c r="Z16" s="99" t="str">
        <f t="shared" si="3"/>
        <v/>
      </c>
      <c r="AA16" s="100" t="str">
        <f t="shared" si="4"/>
        <v/>
      </c>
      <c r="AB16" s="100" t="str">
        <f t="shared" si="5"/>
        <v/>
      </c>
      <c r="AC16" s="101" t="str">
        <f t="shared" si="6"/>
        <v/>
      </c>
      <c r="AD16" s="99">
        <f t="shared" si="7"/>
        <v>2.9702970297103223E-2</v>
      </c>
      <c r="AE16" s="100">
        <f t="shared" si="8"/>
        <v>0.86138613861340929</v>
      </c>
      <c r="AF16" s="100">
        <f t="shared" si="9"/>
        <v>0.1089108910894874</v>
      </c>
      <c r="AH16" s="107">
        <v>0.322785561930929</v>
      </c>
      <c r="AI16" s="3"/>
      <c r="AJ16" s="3"/>
      <c r="AK16" s="3"/>
      <c r="AL16" s="3"/>
      <c r="AM16" s="3"/>
      <c r="AN16" s="14"/>
      <c r="AO16" s="1"/>
      <c r="AP16" s="1"/>
      <c r="AQ16" s="1"/>
      <c r="AR16" s="6"/>
      <c r="AS16" t="s">
        <v>20</v>
      </c>
    </row>
    <row r="17" spans="1:45">
      <c r="A17" s="4">
        <v>1964</v>
      </c>
      <c r="B17" s="1">
        <v>0.41463052748117318</v>
      </c>
      <c r="C17" s="1">
        <v>11.375953926676605</v>
      </c>
      <c r="D17" s="1">
        <v>1.5906734781566367</v>
      </c>
      <c r="E17" s="6">
        <f t="shared" si="10"/>
        <v>13.381257932314414</v>
      </c>
      <c r="F17" s="1"/>
      <c r="G17" s="1"/>
      <c r="H17" s="1"/>
      <c r="I17" s="1"/>
      <c r="J17" s="3"/>
      <c r="K17" s="14"/>
      <c r="L17" s="1"/>
      <c r="M17" s="1"/>
      <c r="N17" s="1"/>
      <c r="O17" s="6"/>
      <c r="P17" s="2"/>
      <c r="Q17" s="2"/>
      <c r="R17" s="2"/>
      <c r="S17" s="2"/>
      <c r="T17" s="7">
        <v>4.6940516286695635</v>
      </c>
      <c r="U17" s="3">
        <v>51600.2</v>
      </c>
      <c r="V17" s="3">
        <v>6727.9389542287427</v>
      </c>
      <c r="W17" s="99" t="str">
        <f t="shared" si="0"/>
        <v/>
      </c>
      <c r="X17" s="100" t="str">
        <f t="shared" si="1"/>
        <v/>
      </c>
      <c r="Y17" s="100" t="str">
        <f t="shared" si="2"/>
        <v/>
      </c>
      <c r="Z17" s="99" t="str">
        <f t="shared" si="3"/>
        <v/>
      </c>
      <c r="AA17" s="100" t="str">
        <f t="shared" si="4"/>
        <v/>
      </c>
      <c r="AB17" s="100" t="str">
        <f t="shared" si="5"/>
        <v/>
      </c>
      <c r="AC17" s="101" t="str">
        <f t="shared" si="6"/>
        <v/>
      </c>
      <c r="AD17" s="99">
        <f t="shared" si="7"/>
        <v>3.0985915493033093E-2</v>
      </c>
      <c r="AE17" s="100">
        <f t="shared" si="8"/>
        <v>0.85014084506993937</v>
      </c>
      <c r="AF17" s="100">
        <f t="shared" si="9"/>
        <v>0.11887323943702764</v>
      </c>
      <c r="AH17" s="107">
        <v>0.322785561930929</v>
      </c>
      <c r="AI17" s="3"/>
      <c r="AJ17" s="3"/>
      <c r="AK17" s="3"/>
      <c r="AL17" s="3"/>
      <c r="AM17" s="3"/>
      <c r="AN17" s="14"/>
      <c r="AO17" s="1"/>
      <c r="AP17" s="1"/>
      <c r="AQ17" s="1"/>
      <c r="AR17" s="6"/>
      <c r="AS17" t="s">
        <v>20</v>
      </c>
    </row>
    <row r="18" spans="1:45">
      <c r="A18" s="4">
        <v>1965</v>
      </c>
      <c r="B18" s="1">
        <v>0.42998948854597968</v>
      </c>
      <c r="C18" s="1">
        <v>12.069880380201818</v>
      </c>
      <c r="D18" s="1">
        <v>1.3955799189664175</v>
      </c>
      <c r="E18" s="6">
        <f t="shared" si="10"/>
        <v>13.895449787714215</v>
      </c>
      <c r="F18" s="1"/>
      <c r="G18" s="1"/>
      <c r="H18" s="1"/>
      <c r="I18" s="1"/>
      <c r="J18" s="3"/>
      <c r="K18" s="14"/>
      <c r="L18" s="1"/>
      <c r="M18" s="1"/>
      <c r="N18" s="1"/>
      <c r="O18" s="6"/>
      <c r="P18" s="2"/>
      <c r="Q18" s="2"/>
      <c r="R18" s="2"/>
      <c r="S18" s="2"/>
      <c r="T18" s="7">
        <v>4.9026761454993295</v>
      </c>
      <c r="U18" s="3">
        <v>51987.1</v>
      </c>
      <c r="V18" s="3">
        <v>6963.9393207073153</v>
      </c>
      <c r="W18" s="99" t="str">
        <f t="shared" si="0"/>
        <v/>
      </c>
      <c r="X18" s="100" t="str">
        <f t="shared" si="1"/>
        <v/>
      </c>
      <c r="Y18" s="100" t="str">
        <f t="shared" si="2"/>
        <v/>
      </c>
      <c r="Z18" s="99" t="str">
        <f t="shared" si="3"/>
        <v/>
      </c>
      <c r="AA18" s="100" t="str">
        <f t="shared" si="4"/>
        <v/>
      </c>
      <c r="AB18" s="100" t="str">
        <f t="shared" si="5"/>
        <v/>
      </c>
      <c r="AC18" s="101" t="str">
        <f t="shared" si="6"/>
        <v/>
      </c>
      <c r="AD18" s="99">
        <f t="shared" si="7"/>
        <v>3.0944625407243652E-2</v>
      </c>
      <c r="AE18" s="100">
        <f t="shared" si="8"/>
        <v>0.86862106406037387</v>
      </c>
      <c r="AF18" s="100">
        <f t="shared" si="9"/>
        <v>0.10043431053238247</v>
      </c>
      <c r="AH18" s="107">
        <v>0.322785561930929</v>
      </c>
      <c r="AI18" s="3"/>
      <c r="AJ18" s="3"/>
      <c r="AK18" s="3"/>
      <c r="AL18" s="3"/>
      <c r="AM18" s="3"/>
      <c r="AN18" s="14"/>
      <c r="AO18" s="1"/>
      <c r="AP18" s="1"/>
      <c r="AQ18" s="1"/>
      <c r="AR18" s="6"/>
      <c r="AS18" t="s">
        <v>20</v>
      </c>
    </row>
    <row r="19" spans="1:45">
      <c r="A19" s="4">
        <v>1966</v>
      </c>
      <c r="B19" s="1">
        <v>0.49017802817092559</v>
      </c>
      <c r="C19" s="1">
        <v>12.141332697735736</v>
      </c>
      <c r="D19" s="1">
        <v>1.4931576858144666</v>
      </c>
      <c r="E19" s="6">
        <f t="shared" si="10"/>
        <v>14.124668411721128</v>
      </c>
      <c r="F19" s="1"/>
      <c r="G19" s="1"/>
      <c r="H19" s="1"/>
      <c r="I19" s="1"/>
      <c r="J19" s="3"/>
      <c r="K19" s="14"/>
      <c r="L19" s="1"/>
      <c r="M19" s="1"/>
      <c r="N19" s="1"/>
      <c r="O19" s="6"/>
      <c r="P19" s="2"/>
      <c r="Q19" s="2"/>
      <c r="R19" s="2"/>
      <c r="S19" s="2"/>
      <c r="T19" s="7">
        <v>5.0591445331216436</v>
      </c>
      <c r="U19" s="3">
        <v>52331.6</v>
      </c>
      <c r="V19" s="3">
        <v>7366.0233115000683</v>
      </c>
      <c r="W19" s="99" t="str">
        <f t="shared" si="0"/>
        <v/>
      </c>
      <c r="X19" s="100" t="str">
        <f t="shared" si="1"/>
        <v/>
      </c>
      <c r="Y19" s="100" t="str">
        <f t="shared" si="2"/>
        <v/>
      </c>
      <c r="Z19" s="99" t="str">
        <f t="shared" si="3"/>
        <v/>
      </c>
      <c r="AA19" s="100" t="str">
        <f t="shared" si="4"/>
        <v/>
      </c>
      <c r="AB19" s="100" t="str">
        <f t="shared" si="5"/>
        <v/>
      </c>
      <c r="AC19" s="101" t="str">
        <f t="shared" si="6"/>
        <v/>
      </c>
      <c r="AD19" s="99">
        <f t="shared" si="7"/>
        <v>3.4703683929610644E-2</v>
      </c>
      <c r="AE19" s="100">
        <f t="shared" si="8"/>
        <v>0.85958355579239276</v>
      </c>
      <c r="AF19" s="100">
        <f t="shared" si="9"/>
        <v>0.1057127602779966</v>
      </c>
      <c r="AH19" s="107">
        <v>0.322785561930929</v>
      </c>
      <c r="AI19" s="3"/>
      <c r="AJ19" s="3"/>
      <c r="AK19" s="3"/>
      <c r="AL19" s="3"/>
      <c r="AM19" s="3"/>
      <c r="AN19" s="14"/>
      <c r="AO19" s="1"/>
      <c r="AP19" s="1"/>
      <c r="AQ19" s="1"/>
      <c r="AR19" s="6"/>
      <c r="AS19" t="s">
        <v>20</v>
      </c>
    </row>
    <row r="20" spans="1:45">
      <c r="A20" s="4">
        <v>1967</v>
      </c>
      <c r="B20" s="1">
        <v>0.52023247283551244</v>
      </c>
      <c r="C20" s="1">
        <v>12.214153710014521</v>
      </c>
      <c r="D20" s="1">
        <v>1.5983954237860718</v>
      </c>
      <c r="E20" s="6">
        <f t="shared" si="10"/>
        <v>14.332781606636106</v>
      </c>
      <c r="F20" s="1"/>
      <c r="G20" s="1"/>
      <c r="H20" s="1"/>
      <c r="I20" s="1"/>
      <c r="J20" s="3"/>
      <c r="K20" s="14"/>
      <c r="L20" s="1"/>
      <c r="M20" s="1"/>
      <c r="N20" s="1"/>
      <c r="O20" s="6"/>
      <c r="P20" s="2"/>
      <c r="Q20" s="2"/>
      <c r="R20" s="2"/>
      <c r="S20" s="2"/>
      <c r="T20" s="7">
        <v>5.2156129207439585</v>
      </c>
      <c r="U20" s="3">
        <v>52667.1</v>
      </c>
      <c r="V20" s="3">
        <v>7872.3137602709467</v>
      </c>
      <c r="W20" s="99" t="str">
        <f t="shared" si="0"/>
        <v/>
      </c>
      <c r="X20" s="100" t="str">
        <f t="shared" si="1"/>
        <v/>
      </c>
      <c r="Y20" s="100" t="str">
        <f t="shared" si="2"/>
        <v/>
      </c>
      <c r="Z20" s="99" t="str">
        <f t="shared" si="3"/>
        <v/>
      </c>
      <c r="AA20" s="100" t="str">
        <f t="shared" si="4"/>
        <v/>
      </c>
      <c r="AB20" s="100" t="str">
        <f t="shared" si="5"/>
        <v/>
      </c>
      <c r="AC20" s="101" t="str">
        <f t="shared" si="6"/>
        <v/>
      </c>
      <c r="AD20" s="99">
        <f t="shared" si="7"/>
        <v>3.6296685954849389E-2</v>
      </c>
      <c r="AE20" s="100">
        <f t="shared" si="8"/>
        <v>0.85218306154608148</v>
      </c>
      <c r="AF20" s="100">
        <f t="shared" si="9"/>
        <v>0.11152025249906911</v>
      </c>
      <c r="AH20" s="107">
        <v>0.322785561930929</v>
      </c>
      <c r="AI20" s="3"/>
      <c r="AJ20" s="3"/>
      <c r="AK20" s="3"/>
      <c r="AL20" s="3"/>
      <c r="AM20" s="3"/>
      <c r="AN20" s="14"/>
      <c r="AO20" s="1"/>
      <c r="AP20" s="1"/>
      <c r="AQ20" s="1"/>
      <c r="AR20" s="6"/>
      <c r="AS20" t="s">
        <v>20</v>
      </c>
    </row>
    <row r="21" spans="1:45">
      <c r="A21" s="4">
        <v>1968</v>
      </c>
      <c r="B21" s="1">
        <v>0.53520339839367193</v>
      </c>
      <c r="C21" s="1">
        <v>12.731810420904228</v>
      </c>
      <c r="D21" s="1">
        <v>1.5980721191489005</v>
      </c>
      <c r="E21" s="6">
        <f t="shared" si="10"/>
        <v>14.865085938446802</v>
      </c>
      <c r="F21" s="1"/>
      <c r="G21" s="1"/>
      <c r="H21" s="1"/>
      <c r="I21" s="1"/>
      <c r="J21" s="3"/>
      <c r="K21" s="14"/>
      <c r="L21" s="1"/>
      <c r="M21" s="1"/>
      <c r="N21" s="1"/>
      <c r="O21" s="6"/>
      <c r="P21" s="2"/>
      <c r="Q21" s="2"/>
      <c r="R21" s="2"/>
      <c r="S21" s="2"/>
      <c r="T21" s="7">
        <v>5.3199251791588411</v>
      </c>
      <c r="U21" s="3">
        <v>52986.6</v>
      </c>
      <c r="V21" s="3">
        <v>8382.4052863768284</v>
      </c>
      <c r="W21" s="99" t="str">
        <f t="shared" si="0"/>
        <v/>
      </c>
      <c r="X21" s="100" t="str">
        <f t="shared" si="1"/>
        <v/>
      </c>
      <c r="Y21" s="100" t="str">
        <f t="shared" si="2"/>
        <v/>
      </c>
      <c r="Z21" s="99" t="str">
        <f t="shared" si="3"/>
        <v/>
      </c>
      <c r="AA21" s="100" t="str">
        <f t="shared" si="4"/>
        <v/>
      </c>
      <c r="AB21" s="100" t="str">
        <f t="shared" si="5"/>
        <v/>
      </c>
      <c r="AC21" s="101" t="str">
        <f t="shared" si="6"/>
        <v/>
      </c>
      <c r="AD21" s="99">
        <f t="shared" si="7"/>
        <v>3.6004056795220479E-2</v>
      </c>
      <c r="AE21" s="100">
        <f t="shared" si="8"/>
        <v>0.85649087221049247</v>
      </c>
      <c r="AF21" s="100">
        <f t="shared" si="9"/>
        <v>0.10750507099428698</v>
      </c>
      <c r="AH21" s="107">
        <v>0.322785561930929</v>
      </c>
      <c r="AI21" s="3"/>
      <c r="AJ21" s="3"/>
      <c r="AK21" s="3"/>
      <c r="AL21" s="3"/>
      <c r="AM21" s="3"/>
      <c r="AN21" s="14"/>
      <c r="AO21" s="1"/>
      <c r="AP21" s="1"/>
      <c r="AQ21" s="1"/>
      <c r="AR21" s="6"/>
      <c r="AS21" t="s">
        <v>20</v>
      </c>
    </row>
    <row r="22" spans="1:45">
      <c r="A22" s="4">
        <v>1969</v>
      </c>
      <c r="B22" s="1">
        <v>0.55014989995440855</v>
      </c>
      <c r="C22" s="1">
        <v>12.623302498916026</v>
      </c>
      <c r="D22" s="1">
        <v>1.695667499861174</v>
      </c>
      <c r="E22" s="6">
        <f t="shared" si="10"/>
        <v>14.869119898731608</v>
      </c>
      <c r="F22" s="1"/>
      <c r="G22" s="1"/>
      <c r="H22" s="1"/>
      <c r="I22" s="1"/>
      <c r="J22" s="3"/>
      <c r="K22" s="14"/>
      <c r="L22" s="1"/>
      <c r="M22" s="1"/>
      <c r="N22" s="1"/>
      <c r="O22" s="6"/>
      <c r="P22" s="2"/>
      <c r="Q22" s="2"/>
      <c r="R22" s="2"/>
      <c r="S22" s="2"/>
      <c r="T22" s="7">
        <v>5.4242374375737246</v>
      </c>
      <c r="U22" s="3">
        <v>53317</v>
      </c>
      <c r="V22" s="3">
        <v>8879.3740468347569</v>
      </c>
      <c r="W22" s="99" t="str">
        <f t="shared" si="0"/>
        <v/>
      </c>
      <c r="X22" s="100" t="str">
        <f t="shared" si="1"/>
        <v/>
      </c>
      <c r="Y22" s="100" t="str">
        <f t="shared" si="2"/>
        <v/>
      </c>
      <c r="Z22" s="99" t="str">
        <f t="shared" si="3"/>
        <v/>
      </c>
      <c r="AA22" s="100" t="str">
        <f t="shared" si="4"/>
        <v/>
      </c>
      <c r="AB22" s="100" t="str">
        <f t="shared" si="5"/>
        <v/>
      </c>
      <c r="AC22" s="101" t="str">
        <f t="shared" si="6"/>
        <v/>
      </c>
      <c r="AD22" s="99">
        <f t="shared" si="7"/>
        <v>3.6999493157717993E-2</v>
      </c>
      <c r="AE22" s="100">
        <f t="shared" si="8"/>
        <v>0.8489609731368728</v>
      </c>
      <c r="AF22" s="100">
        <f t="shared" si="9"/>
        <v>0.11403953370540922</v>
      </c>
      <c r="AH22" s="107">
        <v>0.322785561930929</v>
      </c>
      <c r="AI22" s="3"/>
      <c r="AJ22" s="3"/>
      <c r="AK22" s="3"/>
      <c r="AL22" s="3"/>
      <c r="AM22" s="3"/>
      <c r="AN22" s="14"/>
      <c r="AO22" s="1"/>
      <c r="AP22" s="1"/>
      <c r="AQ22" s="1"/>
      <c r="AR22" s="6"/>
      <c r="AS22" t="s">
        <v>20</v>
      </c>
    </row>
    <row r="23" spans="1:45">
      <c r="A23" s="4">
        <v>1970</v>
      </c>
      <c r="B23" s="1">
        <v>0.56509900851302364</v>
      </c>
      <c r="C23" s="1">
        <v>12.492455414823766</v>
      </c>
      <c r="D23" s="1">
        <v>1.8007821737966363</v>
      </c>
      <c r="E23" s="6">
        <f t="shared" si="10"/>
        <v>14.858336597133425</v>
      </c>
      <c r="F23" s="1"/>
      <c r="G23" s="1"/>
      <c r="H23" s="1"/>
      <c r="I23" s="1"/>
      <c r="J23" s="3">
        <v>401.86585440850075</v>
      </c>
      <c r="K23" s="14"/>
      <c r="L23" s="1"/>
      <c r="M23" s="1"/>
      <c r="N23" s="1"/>
      <c r="O23" s="6"/>
      <c r="P23" s="2"/>
      <c r="Q23" s="2"/>
      <c r="R23" s="2"/>
      <c r="S23" s="2"/>
      <c r="T23" s="7">
        <v>5.6850180836109221</v>
      </c>
      <c r="U23" s="3">
        <v>53661.1</v>
      </c>
      <c r="V23" s="3">
        <v>9366.5963497348221</v>
      </c>
      <c r="W23" s="99" t="str">
        <f t="shared" si="0"/>
        <v/>
      </c>
      <c r="X23" s="100" t="str">
        <f t="shared" si="1"/>
        <v/>
      </c>
      <c r="Y23" s="100" t="str">
        <f t="shared" si="2"/>
        <v/>
      </c>
      <c r="Z23" s="99"/>
      <c r="AA23" s="100"/>
      <c r="AB23" s="100"/>
      <c r="AC23" s="101"/>
      <c r="AD23" s="99">
        <f t="shared" si="7"/>
        <v>3.8032454361146086E-2</v>
      </c>
      <c r="AE23" s="100">
        <f t="shared" si="8"/>
        <v>0.84077079107454722</v>
      </c>
      <c r="AF23" s="100">
        <f t="shared" si="9"/>
        <v>0.12119675456430674</v>
      </c>
      <c r="AH23" s="107">
        <v>0.322785561930929</v>
      </c>
      <c r="AI23" s="3"/>
      <c r="AJ23" s="3"/>
      <c r="AK23" s="3"/>
      <c r="AL23" s="3"/>
      <c r="AM23" s="3">
        <f t="shared" ref="AM23:AM43" si="11">IFERROR(J23/$AH23," ")</f>
        <v>1244.9932766648767</v>
      </c>
      <c r="AN23" s="14"/>
      <c r="AO23" s="1"/>
      <c r="AP23" s="1"/>
      <c r="AQ23" s="1"/>
      <c r="AR23" s="6"/>
      <c r="AS23" t="s">
        <v>20</v>
      </c>
    </row>
    <row r="24" spans="1:45">
      <c r="A24" s="4">
        <v>1971</v>
      </c>
      <c r="B24" s="1">
        <v>0.55049089394490103</v>
      </c>
      <c r="C24" s="1">
        <v>12.397356570447979</v>
      </c>
      <c r="D24" s="1">
        <v>1.8022921048351086</v>
      </c>
      <c r="E24" s="6">
        <f t="shared" si="10"/>
        <v>14.750139569227988</v>
      </c>
      <c r="F24" s="1"/>
      <c r="G24" s="1"/>
      <c r="H24" s="1"/>
      <c r="I24" s="1"/>
      <c r="J24" s="3">
        <v>437.0907389062225</v>
      </c>
      <c r="K24" s="14"/>
      <c r="L24" s="1"/>
      <c r="M24" s="1"/>
      <c r="N24" s="1"/>
      <c r="O24" s="6"/>
      <c r="P24" s="2"/>
      <c r="Q24" s="2"/>
      <c r="R24" s="2"/>
      <c r="S24" s="2"/>
      <c r="T24" s="7">
        <v>5.9979548588555609</v>
      </c>
      <c r="U24" s="3">
        <v>54005.5</v>
      </c>
      <c r="V24" s="3">
        <v>9489.2475777009713</v>
      </c>
      <c r="W24" s="99" t="str">
        <f t="shared" si="0"/>
        <v/>
      </c>
      <c r="X24" s="100" t="str">
        <f t="shared" si="1"/>
        <v/>
      </c>
      <c r="Y24" s="100" t="str">
        <f t="shared" si="2"/>
        <v/>
      </c>
      <c r="Z24" s="99"/>
      <c r="AA24" s="100"/>
      <c r="AB24" s="100"/>
      <c r="AC24" s="101"/>
      <c r="AD24" s="99">
        <f t="shared" si="7"/>
        <v>3.7321063394772563E-2</v>
      </c>
      <c r="AE24" s="100">
        <f t="shared" si="8"/>
        <v>0.84049079754550737</v>
      </c>
      <c r="AF24" s="100">
        <f t="shared" si="9"/>
        <v>0.12218813905972005</v>
      </c>
      <c r="AH24" s="107">
        <v>0.32038884556389302</v>
      </c>
      <c r="AI24" s="3"/>
      <c r="AJ24" s="3"/>
      <c r="AK24" s="3"/>
      <c r="AL24" s="3"/>
      <c r="AM24" s="3">
        <f t="shared" si="11"/>
        <v>1364.2508001080093</v>
      </c>
      <c r="AN24" s="14"/>
      <c r="AO24" s="1"/>
      <c r="AP24" s="1"/>
      <c r="AQ24" s="1"/>
      <c r="AR24" s="6"/>
      <c r="AS24" t="s">
        <v>20</v>
      </c>
    </row>
    <row r="25" spans="1:45">
      <c r="A25" s="4">
        <v>1972</v>
      </c>
      <c r="B25" s="1">
        <v>0.60358343024201555</v>
      </c>
      <c r="C25" s="1">
        <v>12.207474876608142</v>
      </c>
      <c r="D25" s="1">
        <v>1.9012878052642501</v>
      </c>
      <c r="E25" s="6">
        <f t="shared" si="10"/>
        <v>14.712346112114407</v>
      </c>
      <c r="F25" s="1"/>
      <c r="G25" s="1"/>
      <c r="H25" s="1"/>
      <c r="I25" s="1"/>
      <c r="J25" s="3">
        <v>477.68807291321394</v>
      </c>
      <c r="K25" s="14"/>
      <c r="L25" s="1"/>
      <c r="M25" s="1"/>
      <c r="N25" s="1"/>
      <c r="O25" s="6"/>
      <c r="P25" s="2"/>
      <c r="Q25" s="2"/>
      <c r="R25" s="2"/>
      <c r="S25" s="2"/>
      <c r="T25" s="7">
        <v>6.3108916341001997</v>
      </c>
      <c r="U25" s="3">
        <v>54365.563999999998</v>
      </c>
      <c r="V25" s="3">
        <v>9795.126255935349</v>
      </c>
      <c r="W25" s="99" t="str">
        <f t="shared" si="0"/>
        <v/>
      </c>
      <c r="X25" s="100" t="str">
        <f t="shared" si="1"/>
        <v/>
      </c>
      <c r="Y25" s="100" t="str">
        <f t="shared" si="2"/>
        <v/>
      </c>
      <c r="Z25" s="99"/>
      <c r="AA25" s="100"/>
      <c r="AB25" s="100"/>
      <c r="AC25" s="101"/>
      <c r="AD25" s="99">
        <f t="shared" si="7"/>
        <v>4.1025641025737851E-2</v>
      </c>
      <c r="AE25" s="100">
        <f t="shared" si="8"/>
        <v>0.82974358974305873</v>
      </c>
      <c r="AF25" s="100">
        <f t="shared" si="9"/>
        <v>0.12923076923120344</v>
      </c>
      <c r="AH25" s="107">
        <v>0.30120671703842999</v>
      </c>
      <c r="AI25" s="3"/>
      <c r="AJ25" s="3"/>
      <c r="AK25" s="3"/>
      <c r="AL25" s="3"/>
      <c r="AM25" s="3">
        <f t="shared" si="11"/>
        <v>1585.9144099109426</v>
      </c>
      <c r="AN25" s="14"/>
      <c r="AO25" s="1"/>
      <c r="AP25" s="1"/>
      <c r="AQ25" s="1"/>
      <c r="AR25" s="6"/>
      <c r="AS25" t="s">
        <v>20</v>
      </c>
    </row>
    <row r="26" spans="1:45">
      <c r="A26" s="4">
        <v>1973</v>
      </c>
      <c r="B26" s="1">
        <v>0.78520477349411411</v>
      </c>
      <c r="C26" s="1">
        <v>12.027223117042032</v>
      </c>
      <c r="D26" s="1">
        <v>2.2046134025049096</v>
      </c>
      <c r="E26" s="6">
        <f t="shared" si="10"/>
        <v>15.017041293041055</v>
      </c>
      <c r="F26" s="1"/>
      <c r="G26" s="1"/>
      <c r="H26" s="1"/>
      <c r="I26" s="1"/>
      <c r="J26" s="3">
        <v>572.82560785481746</v>
      </c>
      <c r="K26" s="14"/>
      <c r="L26" s="1"/>
      <c r="M26" s="1"/>
      <c r="N26" s="1"/>
      <c r="O26" s="6"/>
      <c r="P26" s="2"/>
      <c r="Q26" s="2"/>
      <c r="R26" s="2"/>
      <c r="S26" s="2"/>
      <c r="T26" s="7">
        <v>6.9889213137969097</v>
      </c>
      <c r="U26" s="3">
        <v>54796.843000000001</v>
      </c>
      <c r="V26" s="3">
        <v>10413.549673699683</v>
      </c>
      <c r="W26" s="99" t="str">
        <f t="shared" si="0"/>
        <v/>
      </c>
      <c r="X26" s="100" t="str">
        <f t="shared" si="1"/>
        <v/>
      </c>
      <c r="Y26" s="100" t="str">
        <f t="shared" si="2"/>
        <v/>
      </c>
      <c r="Z26" s="99"/>
      <c r="AA26" s="100"/>
      <c r="AB26" s="100"/>
      <c r="AC26" s="101"/>
      <c r="AD26" s="99">
        <f t="shared" si="7"/>
        <v>5.2287581699464361E-2</v>
      </c>
      <c r="AE26" s="100">
        <f t="shared" si="8"/>
        <v>0.80090497737496968</v>
      </c>
      <c r="AF26" s="100">
        <f t="shared" si="9"/>
        <v>0.14680744092556597</v>
      </c>
      <c r="AH26" s="107">
        <v>0.30109219788562502</v>
      </c>
      <c r="AI26" s="3"/>
      <c r="AJ26" s="3"/>
      <c r="AK26" s="3"/>
      <c r="AL26" s="3"/>
      <c r="AM26" s="3">
        <f t="shared" si="11"/>
        <v>1902.4923657185398</v>
      </c>
      <c r="AN26" s="14"/>
      <c r="AO26" s="1"/>
      <c r="AP26" s="1"/>
      <c r="AQ26" s="1"/>
      <c r="AR26" s="6"/>
      <c r="AS26" t="s">
        <v>20</v>
      </c>
    </row>
    <row r="27" spans="1:45">
      <c r="A27" s="4">
        <v>1974</v>
      </c>
      <c r="B27" s="1">
        <v>0.74114496060344148</v>
      </c>
      <c r="C27" s="1">
        <v>12.017136146891181</v>
      </c>
      <c r="D27" s="1">
        <v>2.1024316229383953</v>
      </c>
      <c r="E27" s="6">
        <f t="shared" si="10"/>
        <v>14.860712730433017</v>
      </c>
      <c r="F27" s="1"/>
      <c r="G27" s="1"/>
      <c r="H27" s="1"/>
      <c r="I27" s="1"/>
      <c r="J27" s="3">
        <v>713.68031283813741</v>
      </c>
      <c r="K27" s="14"/>
      <c r="L27" s="1"/>
      <c r="M27" s="1"/>
      <c r="N27" s="1"/>
      <c r="O27" s="6"/>
      <c r="P27" s="2"/>
      <c r="Q27" s="2"/>
      <c r="R27" s="2"/>
      <c r="S27" s="2"/>
      <c r="T27" s="7">
        <v>8.3449806731903386</v>
      </c>
      <c r="U27" s="3">
        <v>55226.258999999998</v>
      </c>
      <c r="V27" s="3">
        <v>10913.877946399141</v>
      </c>
      <c r="W27" s="99" t="str">
        <f t="shared" si="0"/>
        <v/>
      </c>
      <c r="X27" s="100" t="str">
        <f t="shared" si="1"/>
        <v/>
      </c>
      <c r="Y27" s="100" t="str">
        <f t="shared" si="2"/>
        <v/>
      </c>
      <c r="Z27" s="99"/>
      <c r="AA27" s="100"/>
      <c r="AB27" s="100"/>
      <c r="AC27" s="101"/>
      <c r="AD27" s="99">
        <f t="shared" si="7"/>
        <v>4.9872773537009606E-2</v>
      </c>
      <c r="AE27" s="100">
        <f t="shared" si="8"/>
        <v>0.80865139949051568</v>
      </c>
      <c r="AF27" s="100">
        <f t="shared" si="9"/>
        <v>0.14147582697247482</v>
      </c>
      <c r="AH27" s="107">
        <v>0.335874294390762</v>
      </c>
      <c r="AI27" s="3"/>
      <c r="AJ27" s="3"/>
      <c r="AK27" s="3"/>
      <c r="AL27" s="3"/>
      <c r="AM27" s="3">
        <f t="shared" si="11"/>
        <v>2124.8435047185521</v>
      </c>
      <c r="AN27" s="14"/>
      <c r="AO27" s="1"/>
      <c r="AP27" s="1"/>
      <c r="AQ27" s="1"/>
      <c r="AR27" s="6"/>
      <c r="AS27" t="s">
        <v>20</v>
      </c>
    </row>
    <row r="28" spans="1:45">
      <c r="A28" s="4">
        <v>1975</v>
      </c>
      <c r="B28" s="1">
        <v>0.63722434544038387</v>
      </c>
      <c r="C28" s="1">
        <v>11.454866209667772</v>
      </c>
      <c r="D28" s="1">
        <v>1.8054689787495597</v>
      </c>
      <c r="E28" s="6">
        <f t="shared" si="10"/>
        <v>13.897559533857715</v>
      </c>
      <c r="F28" s="1"/>
      <c r="G28" s="1"/>
      <c r="H28" s="1"/>
      <c r="I28" s="1"/>
      <c r="J28" s="3">
        <v>834.05022510119954</v>
      </c>
      <c r="K28" s="14"/>
      <c r="L28" s="1"/>
      <c r="M28" s="1"/>
      <c r="N28" s="1"/>
      <c r="O28" s="6"/>
      <c r="P28" s="2"/>
      <c r="Q28" s="2"/>
      <c r="R28" s="2"/>
      <c r="S28" s="2"/>
      <c r="T28" s="7">
        <v>9.753196161791255</v>
      </c>
      <c r="U28" s="3">
        <v>55571.894</v>
      </c>
      <c r="V28" s="3">
        <v>10618.982479498884</v>
      </c>
      <c r="W28" s="99" t="str">
        <f t="shared" si="0"/>
        <v/>
      </c>
      <c r="X28" s="100" t="str">
        <f t="shared" si="1"/>
        <v/>
      </c>
      <c r="Y28" s="100" t="str">
        <f t="shared" si="2"/>
        <v/>
      </c>
      <c r="Z28" s="99"/>
      <c r="AA28" s="100"/>
      <c r="AB28" s="100"/>
      <c r="AC28" s="101"/>
      <c r="AD28" s="99">
        <f t="shared" si="7"/>
        <v>4.5851528384386907E-2</v>
      </c>
      <c r="AE28" s="100">
        <f t="shared" si="8"/>
        <v>0.82423580785972039</v>
      </c>
      <c r="AF28" s="100">
        <f t="shared" si="9"/>
        <v>0.1299126637558928</v>
      </c>
      <c r="AH28" s="107">
        <v>0.33716846307591403</v>
      </c>
      <c r="AI28" s="3"/>
      <c r="AJ28" s="3"/>
      <c r="AK28" s="3"/>
      <c r="AL28" s="3"/>
      <c r="AM28" s="3">
        <f t="shared" si="11"/>
        <v>2473.6899100596243</v>
      </c>
      <c r="AN28" s="14"/>
      <c r="AO28" s="1"/>
      <c r="AP28" s="1"/>
      <c r="AQ28" s="1"/>
      <c r="AR28" s="6"/>
      <c r="AS28" t="s">
        <v>20</v>
      </c>
    </row>
    <row r="29" spans="1:45">
      <c r="A29" s="4">
        <v>1976</v>
      </c>
      <c r="B29" s="1">
        <v>0.7078541672188724</v>
      </c>
      <c r="C29" s="1">
        <v>10.792873216272579</v>
      </c>
      <c r="D29" s="1">
        <v>1.9028337828483342</v>
      </c>
      <c r="E29" s="6">
        <f t="shared" si="10"/>
        <v>13.403561166339786</v>
      </c>
      <c r="F29" s="1"/>
      <c r="G29" s="1"/>
      <c r="H29" s="1"/>
      <c r="I29" s="1"/>
      <c r="J29" s="3">
        <v>1026.7744716659477</v>
      </c>
      <c r="K29" s="14"/>
      <c r="L29" s="1"/>
      <c r="M29" s="1"/>
      <c r="N29" s="1"/>
      <c r="O29" s="6"/>
      <c r="P29" s="2"/>
      <c r="Q29" s="2"/>
      <c r="R29" s="2"/>
      <c r="S29" s="2"/>
      <c r="T29" s="7">
        <v>11.370036167221844</v>
      </c>
      <c r="U29" s="3">
        <v>55838.536</v>
      </c>
      <c r="V29" s="3">
        <v>11307.663544811339</v>
      </c>
      <c r="W29" s="99" t="str">
        <f t="shared" si="0"/>
        <v/>
      </c>
      <c r="X29" s="100" t="str">
        <f t="shared" si="1"/>
        <v/>
      </c>
      <c r="Y29" s="100" t="str">
        <f t="shared" si="2"/>
        <v/>
      </c>
      <c r="Z29" s="99"/>
      <c r="AA29" s="100"/>
      <c r="AB29" s="100"/>
      <c r="AC29" s="101"/>
      <c r="AD29" s="99">
        <f t="shared" si="7"/>
        <v>5.2810902896201842E-2</v>
      </c>
      <c r="AE29" s="100">
        <f t="shared" si="8"/>
        <v>0.80522430437193071</v>
      </c>
      <c r="AF29" s="100">
        <f t="shared" si="9"/>
        <v>0.14196479273186738</v>
      </c>
      <c r="AH29" s="107">
        <v>0.42986516343278602</v>
      </c>
      <c r="AI29" s="3"/>
      <c r="AJ29" s="3"/>
      <c r="AK29" s="3"/>
      <c r="AL29" s="3"/>
      <c r="AM29" s="3">
        <f t="shared" si="11"/>
        <v>2388.5966089143085</v>
      </c>
      <c r="AN29" s="14"/>
      <c r="AO29" s="1"/>
      <c r="AP29" s="1"/>
      <c r="AQ29" s="1"/>
      <c r="AR29" s="6"/>
      <c r="AS29" t="s">
        <v>20</v>
      </c>
    </row>
    <row r="30" spans="1:45">
      <c r="A30" s="4">
        <v>1977</v>
      </c>
      <c r="B30" s="1">
        <v>0.69611545223000948</v>
      </c>
      <c r="C30" s="1">
        <v>10.296388996689913</v>
      </c>
      <c r="D30" s="1">
        <v>2.0042005327960979</v>
      </c>
      <c r="E30" s="6">
        <f t="shared" si="10"/>
        <v>12.99670498171602</v>
      </c>
      <c r="F30" s="1"/>
      <c r="G30" s="1"/>
      <c r="H30" s="1"/>
      <c r="I30" s="1"/>
      <c r="J30" s="3">
        <v>1236.6448888136115</v>
      </c>
      <c r="K30" s="14"/>
      <c r="L30" s="1"/>
      <c r="M30" s="1"/>
      <c r="N30" s="1"/>
      <c r="O30" s="6"/>
      <c r="P30" s="2"/>
      <c r="Q30" s="2"/>
      <c r="R30" s="2"/>
      <c r="S30" s="2"/>
      <c r="T30" s="7">
        <v>13.351969077104521</v>
      </c>
      <c r="U30" s="3">
        <v>56059.245000000003</v>
      </c>
      <c r="V30" s="3">
        <v>11541.917805039184</v>
      </c>
      <c r="W30" s="99" t="str">
        <f t="shared" si="0"/>
        <v/>
      </c>
      <c r="X30" s="100" t="str">
        <f t="shared" si="1"/>
        <v/>
      </c>
      <c r="Y30" s="100" t="str">
        <f t="shared" si="2"/>
        <v/>
      </c>
      <c r="Z30" s="99"/>
      <c r="AA30" s="100"/>
      <c r="AB30" s="100"/>
      <c r="AC30" s="101"/>
      <c r="AD30" s="99">
        <f t="shared" si="7"/>
        <v>5.3560918187287948E-2</v>
      </c>
      <c r="AE30" s="100">
        <f t="shared" si="8"/>
        <v>0.79223072395465188</v>
      </c>
      <c r="AF30" s="100">
        <f t="shared" si="9"/>
        <v>0.15420835785806022</v>
      </c>
      <c r="AH30" s="107">
        <v>0.45571553037541301</v>
      </c>
      <c r="AI30" s="3"/>
      <c r="AJ30" s="3"/>
      <c r="AK30" s="3"/>
      <c r="AL30" s="3"/>
      <c r="AM30" s="3">
        <f t="shared" si="11"/>
        <v>2713.6334102875057</v>
      </c>
      <c r="AN30" s="14"/>
      <c r="AO30" s="1"/>
      <c r="AP30" s="1"/>
      <c r="AQ30" s="1"/>
      <c r="AR30" s="6"/>
      <c r="AS30" t="s">
        <v>20</v>
      </c>
    </row>
    <row r="31" spans="1:45">
      <c r="A31" s="4">
        <v>1978</v>
      </c>
      <c r="B31" s="1">
        <v>0.74670460000334737</v>
      </c>
      <c r="C31" s="1">
        <v>10.030475193829306</v>
      </c>
      <c r="D31" s="1">
        <v>1.9014024350619718</v>
      </c>
      <c r="E31" s="6">
        <f t="shared" si="10"/>
        <v>12.678582228894625</v>
      </c>
      <c r="F31" s="1"/>
      <c r="G31" s="1"/>
      <c r="H31" s="1"/>
      <c r="I31" s="1"/>
      <c r="J31" s="3">
        <v>1419.6384866944595</v>
      </c>
      <c r="K31" s="14"/>
      <c r="L31" s="1"/>
      <c r="M31" s="1"/>
      <c r="N31" s="1"/>
      <c r="O31" s="6"/>
      <c r="P31" s="2"/>
      <c r="Q31" s="2"/>
      <c r="R31" s="2"/>
      <c r="S31" s="2"/>
      <c r="T31" s="7">
        <v>14.968809082535206</v>
      </c>
      <c r="U31" s="3">
        <v>56240.142999999996</v>
      </c>
      <c r="V31" s="3">
        <v>11869.490233584993</v>
      </c>
      <c r="W31" s="99" t="str">
        <f t="shared" si="0"/>
        <v/>
      </c>
      <c r="X31" s="100" t="str">
        <f t="shared" si="1"/>
        <v/>
      </c>
      <c r="Y31" s="100" t="str">
        <f t="shared" si="2"/>
        <v/>
      </c>
      <c r="Z31" s="99"/>
      <c r="AA31" s="100"/>
      <c r="AB31" s="100"/>
      <c r="AC31" s="101"/>
      <c r="AD31" s="99">
        <f t="shared" si="7"/>
        <v>5.8894960534435749E-2</v>
      </c>
      <c r="AE31" s="100">
        <f t="shared" si="8"/>
        <v>0.79113539769216035</v>
      </c>
      <c r="AF31" s="100">
        <f t="shared" si="9"/>
        <v>0.14996964177340391</v>
      </c>
      <c r="AH31" s="107">
        <v>0.438298031782758</v>
      </c>
      <c r="AI31" s="3"/>
      <c r="AJ31" s="3"/>
      <c r="AK31" s="3"/>
      <c r="AL31" s="3"/>
      <c r="AM31" s="3">
        <f t="shared" si="11"/>
        <v>3238.9798350682577</v>
      </c>
      <c r="AN31" s="14"/>
      <c r="AO31" s="1"/>
      <c r="AP31" s="1"/>
      <c r="AQ31" s="1"/>
      <c r="AR31" s="6"/>
      <c r="AS31" t="s">
        <v>20</v>
      </c>
    </row>
    <row r="32" spans="1:45">
      <c r="A32" s="4">
        <v>1979</v>
      </c>
      <c r="B32" s="1">
        <v>0.84481129559367263</v>
      </c>
      <c r="C32" s="1">
        <v>9.9284703637820932</v>
      </c>
      <c r="D32" s="1">
        <v>2.0073956473300916</v>
      </c>
      <c r="E32" s="6">
        <f t="shared" si="10"/>
        <v>12.780677306705858</v>
      </c>
      <c r="F32" s="1"/>
      <c r="G32" s="1"/>
      <c r="H32" s="1"/>
      <c r="I32" s="1"/>
      <c r="J32" s="3">
        <v>1746.582724400193</v>
      </c>
      <c r="K32" s="14"/>
      <c r="L32" s="1"/>
      <c r="M32" s="1"/>
      <c r="N32" s="1"/>
      <c r="O32" s="6"/>
      <c r="P32" s="2"/>
      <c r="Q32" s="2"/>
      <c r="R32" s="2"/>
      <c r="S32" s="2"/>
      <c r="T32" s="7">
        <v>17.159366509247647</v>
      </c>
      <c r="U32" s="3">
        <v>56367.71</v>
      </c>
      <c r="V32" s="3">
        <v>12532.28816899758</v>
      </c>
      <c r="W32" s="99" t="str">
        <f t="shared" si="0"/>
        <v/>
      </c>
      <c r="X32" s="100" t="str">
        <f t="shared" si="1"/>
        <v/>
      </c>
      <c r="Y32" s="100" t="str">
        <f t="shared" si="2"/>
        <v/>
      </c>
      <c r="Z32" s="99"/>
      <c r="AA32" s="100"/>
      <c r="AB32" s="100"/>
      <c r="AC32" s="101"/>
      <c r="AD32" s="99">
        <f t="shared" si="7"/>
        <v>6.6100667071095756E-2</v>
      </c>
      <c r="AE32" s="100">
        <f t="shared" si="8"/>
        <v>0.77683444511761135</v>
      </c>
      <c r="AF32" s="100">
        <f t="shared" si="9"/>
        <v>0.15706488781129282</v>
      </c>
      <c r="AH32" s="107">
        <v>0.42910425198965002</v>
      </c>
      <c r="AI32" s="3"/>
      <c r="AJ32" s="3"/>
      <c r="AK32" s="3"/>
      <c r="AL32" s="3"/>
      <c r="AM32" s="3">
        <f t="shared" si="11"/>
        <v>4070.2992718010178</v>
      </c>
      <c r="AN32" s="14"/>
      <c r="AO32" s="1"/>
      <c r="AP32" s="1"/>
      <c r="AQ32" s="1"/>
      <c r="AR32" s="6"/>
      <c r="AS32" t="s">
        <v>20</v>
      </c>
    </row>
    <row r="33" spans="1:45">
      <c r="A33" s="4">
        <v>1980</v>
      </c>
      <c r="B33" s="1">
        <v>0.83500565548549088</v>
      </c>
      <c r="C33" s="1">
        <v>10.261985392150713</v>
      </c>
      <c r="D33" s="1">
        <v>1.9041250461557335</v>
      </c>
      <c r="E33" s="6">
        <f t="shared" si="10"/>
        <v>13.001116093791937</v>
      </c>
      <c r="F33" s="1"/>
      <c r="G33" s="1"/>
      <c r="H33" s="1"/>
      <c r="I33" s="1"/>
      <c r="J33" s="3">
        <v>2226.7650562263043</v>
      </c>
      <c r="K33" s="14"/>
      <c r="L33" s="1"/>
      <c r="M33" s="1"/>
      <c r="N33" s="1"/>
      <c r="O33" s="6"/>
      <c r="P33" s="2"/>
      <c r="Q33" s="2"/>
      <c r="R33" s="2"/>
      <c r="S33" s="2"/>
      <c r="T33" s="7">
        <v>20.810295553768448</v>
      </c>
      <c r="U33" s="3">
        <v>56451.247000000003</v>
      </c>
      <c r="V33" s="3">
        <v>12927.017997410425</v>
      </c>
      <c r="W33" s="99" t="str">
        <f t="shared" si="0"/>
        <v/>
      </c>
      <c r="X33" s="100" t="str">
        <f t="shared" si="1"/>
        <v/>
      </c>
      <c r="Y33" s="100" t="str">
        <f t="shared" si="2"/>
        <v/>
      </c>
      <c r="Z33" s="99"/>
      <c r="AA33" s="100"/>
      <c r="AB33" s="100"/>
      <c r="AC33" s="101"/>
      <c r="AD33" s="99">
        <f t="shared" si="7"/>
        <v>6.4225690276253133E-2</v>
      </c>
      <c r="AE33" s="100">
        <f t="shared" si="8"/>
        <v>0.78931572628990165</v>
      </c>
      <c r="AF33" s="100">
        <f t="shared" si="9"/>
        <v>0.14645858343384516</v>
      </c>
      <c r="AH33" s="107">
        <v>0.44231822524751202</v>
      </c>
      <c r="AI33" s="3"/>
      <c r="AJ33" s="3"/>
      <c r="AK33" s="3"/>
      <c r="AL33" s="3"/>
      <c r="AM33" s="3">
        <f t="shared" si="11"/>
        <v>5034.3054595596941</v>
      </c>
      <c r="AN33" s="14"/>
      <c r="AO33" s="1"/>
      <c r="AP33" s="1"/>
      <c r="AQ33" s="1"/>
      <c r="AR33" s="6"/>
      <c r="AS33" t="s">
        <v>20</v>
      </c>
    </row>
    <row r="34" spans="1:45">
      <c r="A34" s="4">
        <v>1981</v>
      </c>
      <c r="B34" s="1">
        <v>0.90402614299530593</v>
      </c>
      <c r="C34" s="1">
        <v>9.5355105343479707</v>
      </c>
      <c r="D34" s="1">
        <v>1.40713634431584</v>
      </c>
      <c r="E34" s="6">
        <f t="shared" si="10"/>
        <v>11.846673021659116</v>
      </c>
      <c r="F34" s="1"/>
      <c r="G34" s="1"/>
      <c r="H34" s="1"/>
      <c r="I34" s="1"/>
      <c r="J34" s="3">
        <v>2667.1156610463654</v>
      </c>
      <c r="K34" s="14"/>
      <c r="L34" s="1"/>
      <c r="M34" s="1"/>
      <c r="N34" s="1"/>
      <c r="O34" s="6"/>
      <c r="P34" s="2"/>
      <c r="Q34" s="2"/>
      <c r="R34" s="2"/>
      <c r="S34" s="2"/>
      <c r="T34" s="7">
        <v>24.5133807274966</v>
      </c>
      <c r="U34" s="3">
        <v>56502.489000000001</v>
      </c>
      <c r="V34" s="3">
        <v>13018.322193490614</v>
      </c>
      <c r="W34" s="99" t="str">
        <f t="shared" si="0"/>
        <v/>
      </c>
      <c r="X34" s="100" t="str">
        <f t="shared" si="1"/>
        <v/>
      </c>
      <c r="Y34" s="100" t="str">
        <f t="shared" si="2"/>
        <v/>
      </c>
      <c r="Z34" s="99"/>
      <c r="AA34" s="100"/>
      <c r="AB34" s="100"/>
      <c r="AC34" s="101"/>
      <c r="AD34" s="99">
        <f t="shared" si="7"/>
        <v>7.6310550763280693E-2</v>
      </c>
      <c r="AE34" s="100">
        <f t="shared" si="8"/>
        <v>0.80491041804853758</v>
      </c>
      <c r="AF34" s="100">
        <f t="shared" si="9"/>
        <v>0.1187790311881818</v>
      </c>
      <c r="AH34" s="107">
        <v>0.58709012689345996</v>
      </c>
      <c r="AI34" s="3"/>
      <c r="AJ34" s="3"/>
      <c r="AK34" s="3"/>
      <c r="AL34" s="3"/>
      <c r="AM34" s="3">
        <f t="shared" si="11"/>
        <v>4542.9407494198422</v>
      </c>
      <c r="AN34" s="14"/>
      <c r="AO34" s="1"/>
      <c r="AP34" s="1"/>
      <c r="AQ34" s="1"/>
      <c r="AR34" s="6"/>
      <c r="AS34" t="s">
        <v>20</v>
      </c>
    </row>
    <row r="35" spans="1:45">
      <c r="A35" s="4">
        <v>1982</v>
      </c>
      <c r="B35" s="1">
        <v>1.0370770244746301</v>
      </c>
      <c r="C35" s="1">
        <v>9.0882780465137714</v>
      </c>
      <c r="D35" s="1">
        <v>1.409158094325716</v>
      </c>
      <c r="E35" s="6">
        <f t="shared" si="10"/>
        <v>11.534513165314118</v>
      </c>
      <c r="F35" s="1"/>
      <c r="G35" s="1"/>
      <c r="H35" s="1"/>
      <c r="I35" s="1"/>
      <c r="J35" s="3">
        <v>3155.2394334079836</v>
      </c>
      <c r="K35" s="14"/>
      <c r="L35" s="1"/>
      <c r="M35" s="1"/>
      <c r="N35" s="1"/>
      <c r="O35" s="6"/>
      <c r="P35" s="2"/>
      <c r="Q35" s="2"/>
      <c r="R35" s="2"/>
      <c r="S35" s="2"/>
      <c r="T35" s="7">
        <v>28.529402676469491</v>
      </c>
      <c r="U35" s="3">
        <v>56535.635999999999</v>
      </c>
      <c r="V35" s="3">
        <v>13064.013264836063</v>
      </c>
      <c r="W35" s="99" t="str">
        <f t="shared" ref="W35:W67" si="12">IFERROR(F35/$I35,"")</f>
        <v/>
      </c>
      <c r="X35" s="100" t="str">
        <f t="shared" ref="X35:X67" si="13">IFERROR(G35/$I35,"")</f>
        <v/>
      </c>
      <c r="Y35" s="100" t="str">
        <f t="shared" ref="Y35:Y67" si="14">IFERROR(H35/$I35,"")</f>
        <v/>
      </c>
      <c r="Z35" s="99"/>
      <c r="AA35" s="100"/>
      <c r="AB35" s="100"/>
      <c r="AC35" s="101"/>
      <c r="AD35" s="99">
        <f t="shared" ref="AD35:AD67" si="15">IFERROR(B35/$E35,"")</f>
        <v>8.9910775566433496E-2</v>
      </c>
      <c r="AE35" s="100">
        <f t="shared" ref="AE35:AE67" si="16">IFERROR(C35/$E35,"")</f>
        <v>0.78792038435080936</v>
      </c>
      <c r="AF35" s="100">
        <f t="shared" ref="AF35:AF67" si="17">IFERROR(D35/$E35,"")</f>
        <v>0.12216884008275702</v>
      </c>
      <c r="AH35" s="107">
        <v>0.69851312058752102</v>
      </c>
      <c r="AI35" s="3"/>
      <c r="AJ35" s="3"/>
      <c r="AK35" s="3"/>
      <c r="AL35" s="3"/>
      <c r="AM35" s="3">
        <f t="shared" si="11"/>
        <v>4517.0796945862721</v>
      </c>
      <c r="AN35" s="14"/>
      <c r="AO35" s="1"/>
      <c r="AP35" s="1"/>
      <c r="AQ35" s="1"/>
      <c r="AR35" s="6"/>
      <c r="AS35" t="s">
        <v>20</v>
      </c>
    </row>
    <row r="36" spans="1:45">
      <c r="A36" s="4">
        <v>1983</v>
      </c>
      <c r="B36" s="1">
        <v>1.0522562036067047</v>
      </c>
      <c r="C36" s="1">
        <v>9.1594119540945211</v>
      </c>
      <c r="D36" s="1">
        <v>1.307348616603577</v>
      </c>
      <c r="E36" s="6">
        <f t="shared" si="10"/>
        <v>11.519016774304802</v>
      </c>
      <c r="F36" s="1"/>
      <c r="G36" s="1"/>
      <c r="H36" s="1"/>
      <c r="I36" s="1"/>
      <c r="J36" s="3">
        <v>3622.2754587050295</v>
      </c>
      <c r="K36" s="14"/>
      <c r="L36" s="1"/>
      <c r="M36" s="1"/>
      <c r="N36" s="1"/>
      <c r="O36" s="6"/>
      <c r="P36" s="2"/>
      <c r="Q36" s="2"/>
      <c r="R36" s="2"/>
      <c r="S36" s="2"/>
      <c r="T36" s="7">
        <v>32.701893013064613</v>
      </c>
      <c r="U36" s="3">
        <v>56630.129000000001</v>
      </c>
      <c r="V36" s="3">
        <v>13208.597189546079</v>
      </c>
      <c r="W36" s="99" t="str">
        <f t="shared" si="12"/>
        <v/>
      </c>
      <c r="X36" s="100" t="str">
        <f t="shared" si="13"/>
        <v/>
      </c>
      <c r="Y36" s="100" t="str">
        <f t="shared" si="14"/>
        <v/>
      </c>
      <c r="Z36" s="99"/>
      <c r="AA36" s="100"/>
      <c r="AB36" s="100"/>
      <c r="AC36" s="101"/>
      <c r="AD36" s="99">
        <f t="shared" si="15"/>
        <v>9.1349480969065658E-2</v>
      </c>
      <c r="AE36" s="100">
        <f t="shared" si="16"/>
        <v>0.79515570934198176</v>
      </c>
      <c r="AF36" s="100">
        <f t="shared" si="17"/>
        <v>0.11349480968895267</v>
      </c>
      <c r="AH36" s="107">
        <v>0.784419528268268</v>
      </c>
      <c r="AI36" s="3"/>
      <c r="AJ36" s="3"/>
      <c r="AK36" s="3"/>
      <c r="AL36" s="3"/>
      <c r="AM36" s="3">
        <f t="shared" si="11"/>
        <v>4617.7782782916993</v>
      </c>
      <c r="AN36" s="14"/>
      <c r="AO36" s="1"/>
      <c r="AP36" s="1"/>
      <c r="AQ36" s="1"/>
      <c r="AR36" s="6"/>
      <c r="AS36" t="s">
        <v>20</v>
      </c>
    </row>
    <row r="37" spans="1:45">
      <c r="A37" s="4">
        <v>1984</v>
      </c>
      <c r="B37" s="1">
        <v>0.95540264218364257</v>
      </c>
      <c r="C37" s="1">
        <v>8.9920248675837779</v>
      </c>
      <c r="D37" s="1">
        <v>1.3086607619839452</v>
      </c>
      <c r="E37" s="6">
        <f t="shared" si="10"/>
        <v>11.256088271751366</v>
      </c>
      <c r="F37" s="1"/>
      <c r="G37" s="1"/>
      <c r="H37" s="1"/>
      <c r="I37" s="1"/>
      <c r="J37" s="3">
        <v>4142.6443723273151</v>
      </c>
      <c r="K37" s="14"/>
      <c r="L37" s="1"/>
      <c r="M37" s="1"/>
      <c r="N37" s="1"/>
      <c r="O37" s="6"/>
      <c r="P37" s="2"/>
      <c r="Q37" s="2"/>
      <c r="R37" s="2"/>
      <c r="S37" s="2"/>
      <c r="T37" s="7">
        <v>36.248509799170527</v>
      </c>
      <c r="U37" s="3">
        <v>56696.963000000003</v>
      </c>
      <c r="V37" s="3">
        <v>13634.094930693087</v>
      </c>
      <c r="W37" s="99" t="str">
        <f t="shared" si="12"/>
        <v/>
      </c>
      <c r="X37" s="100" t="str">
        <f t="shared" si="13"/>
        <v/>
      </c>
      <c r="Y37" s="100" t="str">
        <f t="shared" si="14"/>
        <v/>
      </c>
      <c r="Z37" s="99"/>
      <c r="AA37" s="100"/>
      <c r="AB37" s="100"/>
      <c r="AC37" s="101"/>
      <c r="AD37" s="99">
        <f t="shared" si="15"/>
        <v>8.4878744650692825E-2</v>
      </c>
      <c r="AE37" s="100">
        <f t="shared" si="16"/>
        <v>0.79885877318059484</v>
      </c>
      <c r="AF37" s="100">
        <f t="shared" si="17"/>
        <v>0.11626248216871232</v>
      </c>
      <c r="AH37" s="107">
        <v>0.90739468152685299</v>
      </c>
      <c r="AI37" s="3"/>
      <c r="AJ37" s="3"/>
      <c r="AK37" s="3"/>
      <c r="AL37" s="3"/>
      <c r="AM37" s="3">
        <f t="shared" si="11"/>
        <v>4565.4272133891936</v>
      </c>
      <c r="AN37" s="14"/>
      <c r="AO37" s="1"/>
      <c r="AP37" s="1"/>
      <c r="AQ37" s="1"/>
      <c r="AR37" s="6"/>
      <c r="AS37" t="s">
        <v>20</v>
      </c>
    </row>
    <row r="38" spans="1:45">
      <c r="A38" s="4">
        <v>1985</v>
      </c>
      <c r="B38" s="1">
        <v>1.1080425381859609</v>
      </c>
      <c r="C38" s="1">
        <v>8.322450888977615</v>
      </c>
      <c r="D38" s="1">
        <v>1.3102400816518627</v>
      </c>
      <c r="E38" s="6">
        <f t="shared" si="10"/>
        <v>10.740733508815438</v>
      </c>
      <c r="F38" s="1"/>
      <c r="G38" s="1"/>
      <c r="H38" s="1"/>
      <c r="I38" s="1"/>
      <c r="J38" s="3">
        <v>4644.4002018994297</v>
      </c>
      <c r="K38" s="14"/>
      <c r="L38" s="1"/>
      <c r="M38" s="1"/>
      <c r="N38" s="1"/>
      <c r="O38" s="6"/>
      <c r="P38" s="2"/>
      <c r="Q38" s="2"/>
      <c r="R38" s="2"/>
      <c r="S38" s="2"/>
      <c r="T38" s="7">
        <v>39.586502068446684</v>
      </c>
      <c r="U38" s="3">
        <v>56731.214999999997</v>
      </c>
      <c r="V38" s="3">
        <v>14009.772723763488</v>
      </c>
      <c r="W38" s="99" t="str">
        <f t="shared" si="12"/>
        <v/>
      </c>
      <c r="X38" s="100" t="str">
        <f t="shared" si="13"/>
        <v/>
      </c>
      <c r="Y38" s="100" t="str">
        <f t="shared" si="14"/>
        <v/>
      </c>
      <c r="Z38" s="99"/>
      <c r="AA38" s="100"/>
      <c r="AB38" s="100"/>
      <c r="AC38" s="101"/>
      <c r="AD38" s="99">
        <f t="shared" si="15"/>
        <v>0.10316265060263687</v>
      </c>
      <c r="AE38" s="100">
        <f t="shared" si="16"/>
        <v>0.77484939758974358</v>
      </c>
      <c r="AF38" s="100">
        <f t="shared" si="17"/>
        <v>0.12198795180761961</v>
      </c>
      <c r="AH38" s="107">
        <v>0.98614294494053001</v>
      </c>
      <c r="AI38" s="3"/>
      <c r="AJ38" s="3"/>
      <c r="AK38" s="3"/>
      <c r="AL38" s="3"/>
      <c r="AM38" s="3">
        <f t="shared" si="11"/>
        <v>4709.6622510233683</v>
      </c>
      <c r="AN38" s="14"/>
      <c r="AO38" s="1"/>
      <c r="AP38" s="1"/>
      <c r="AQ38" s="1"/>
      <c r="AR38" s="6"/>
      <c r="AS38" t="s">
        <v>20</v>
      </c>
    </row>
    <row r="39" spans="1:45">
      <c r="A39" s="4">
        <v>1986</v>
      </c>
      <c r="B39" s="1">
        <v>1.1644176696873625</v>
      </c>
      <c r="C39" s="1">
        <v>7.6460712715605137</v>
      </c>
      <c r="D39" s="1">
        <v>1.2051315742230908</v>
      </c>
      <c r="E39" s="6">
        <f t="shared" si="10"/>
        <v>10.015620515470966</v>
      </c>
      <c r="F39" s="1"/>
      <c r="G39" s="1"/>
      <c r="H39" s="1"/>
      <c r="I39" s="1"/>
      <c r="J39" s="3">
        <v>5135.7171055232602</v>
      </c>
      <c r="K39" s="14"/>
      <c r="L39" s="1"/>
      <c r="M39" s="1"/>
      <c r="N39" s="1"/>
      <c r="O39" s="6"/>
      <c r="P39" s="2"/>
      <c r="Q39" s="2"/>
      <c r="R39" s="2"/>
      <c r="S39" s="2"/>
      <c r="T39" s="7">
        <v>41.881371753574015</v>
      </c>
      <c r="U39" s="3">
        <v>56733.832999999999</v>
      </c>
      <c r="V39" s="3">
        <v>14408.105278189445</v>
      </c>
      <c r="W39" s="99" t="str">
        <f t="shared" si="12"/>
        <v/>
      </c>
      <c r="X39" s="100" t="str">
        <f t="shared" si="13"/>
        <v/>
      </c>
      <c r="Y39" s="100" t="str">
        <f t="shared" si="14"/>
        <v/>
      </c>
      <c r="Z39" s="99"/>
      <c r="AA39" s="100"/>
      <c r="AB39" s="100"/>
      <c r="AC39" s="101"/>
      <c r="AD39" s="99">
        <f t="shared" si="15"/>
        <v>0.11626016260187828</v>
      </c>
      <c r="AE39" s="100">
        <f t="shared" si="16"/>
        <v>0.76341463414570787</v>
      </c>
      <c r="AF39" s="100">
        <f t="shared" si="17"/>
        <v>0.12032520325241394</v>
      </c>
      <c r="AH39" s="107">
        <v>0.76993916137728702</v>
      </c>
      <c r="AI39" s="3"/>
      <c r="AJ39" s="3"/>
      <c r="AK39" s="3"/>
      <c r="AL39" s="3"/>
      <c r="AM39" s="3">
        <f t="shared" si="11"/>
        <v>6670.289502272306</v>
      </c>
      <c r="AN39" s="14"/>
      <c r="AO39" s="1"/>
      <c r="AP39" s="1"/>
      <c r="AQ39" s="1"/>
      <c r="AR39" s="6"/>
      <c r="AS39" t="s">
        <v>20</v>
      </c>
    </row>
    <row r="40" spans="1:45">
      <c r="A40" s="4">
        <v>1987</v>
      </c>
      <c r="B40" s="1">
        <v>1.1724532065021402</v>
      </c>
      <c r="C40" s="1">
        <v>7.2888874166243065</v>
      </c>
      <c r="D40" s="1">
        <v>1.2052491003915173</v>
      </c>
      <c r="E40" s="6">
        <f t="shared" si="10"/>
        <v>9.6665897235179639</v>
      </c>
      <c r="F40" s="1"/>
      <c r="G40" s="1"/>
      <c r="H40" s="1"/>
      <c r="I40" s="1"/>
      <c r="J40" s="3">
        <v>5594.5493615575597</v>
      </c>
      <c r="K40" s="14"/>
      <c r="L40" s="1"/>
      <c r="M40" s="1"/>
      <c r="N40" s="1"/>
      <c r="O40" s="6"/>
      <c r="P40" s="2"/>
      <c r="Q40" s="2"/>
      <c r="R40" s="2"/>
      <c r="S40" s="2"/>
      <c r="T40" s="7">
        <v>43.863304663456688</v>
      </c>
      <c r="U40" s="3">
        <v>56729.703000000001</v>
      </c>
      <c r="V40" s="3">
        <v>14867.919366683249</v>
      </c>
      <c r="W40" s="99" t="str">
        <f t="shared" si="12"/>
        <v/>
      </c>
      <c r="X40" s="100" t="str">
        <f t="shared" si="13"/>
        <v/>
      </c>
      <c r="Y40" s="100" t="str">
        <f t="shared" si="14"/>
        <v/>
      </c>
      <c r="Z40" s="99"/>
      <c r="AA40" s="100"/>
      <c r="AB40" s="100"/>
      <c r="AC40" s="101"/>
      <c r="AD40" s="99">
        <f t="shared" si="15"/>
        <v>0.12128922815971641</v>
      </c>
      <c r="AE40" s="100">
        <f t="shared" si="16"/>
        <v>0.7540288379976533</v>
      </c>
      <c r="AF40" s="100">
        <f t="shared" si="17"/>
        <v>0.12468193384263036</v>
      </c>
      <c r="AH40" s="107">
        <v>0.66936424155722096</v>
      </c>
      <c r="AI40" s="3"/>
      <c r="AJ40" s="3"/>
      <c r="AK40" s="3"/>
      <c r="AL40" s="3"/>
      <c r="AM40" s="3">
        <f t="shared" si="11"/>
        <v>8358.0045276130968</v>
      </c>
      <c r="AN40" s="14"/>
      <c r="AO40" s="1"/>
      <c r="AP40" s="1"/>
      <c r="AQ40" s="1"/>
      <c r="AR40" s="6"/>
      <c r="AS40" t="s">
        <v>20</v>
      </c>
    </row>
    <row r="41" spans="1:45">
      <c r="A41" s="4">
        <v>1988</v>
      </c>
      <c r="B41" s="1">
        <v>1.1721411449183141</v>
      </c>
      <c r="C41" s="1">
        <v>7.0163378392787186</v>
      </c>
      <c r="D41" s="1">
        <v>1.2051592053397535</v>
      </c>
      <c r="E41" s="6">
        <f t="shared" si="10"/>
        <v>9.3936381895367873</v>
      </c>
      <c r="F41" s="1"/>
      <c r="G41" s="1"/>
      <c r="H41" s="1"/>
      <c r="I41" s="1"/>
      <c r="J41" s="3">
        <v>6165.3958161651381</v>
      </c>
      <c r="K41" s="14"/>
      <c r="L41" s="1"/>
      <c r="M41" s="1"/>
      <c r="N41" s="1"/>
      <c r="O41" s="6"/>
      <c r="P41" s="2"/>
      <c r="Q41" s="2"/>
      <c r="R41" s="2"/>
      <c r="S41" s="2"/>
      <c r="T41" s="7">
        <v>46.106018219376665</v>
      </c>
      <c r="U41" s="3">
        <v>56734.027000000002</v>
      </c>
      <c r="V41" s="3">
        <v>15484.703010161711</v>
      </c>
      <c r="W41" s="99" t="str">
        <f t="shared" si="12"/>
        <v/>
      </c>
      <c r="X41" s="100" t="str">
        <f t="shared" si="13"/>
        <v/>
      </c>
      <c r="Y41" s="100" t="str">
        <f t="shared" si="14"/>
        <v/>
      </c>
      <c r="Z41" s="99"/>
      <c r="AA41" s="100"/>
      <c r="AB41" s="100"/>
      <c r="AC41" s="101"/>
      <c r="AD41" s="99">
        <f t="shared" si="15"/>
        <v>0.12478031634472755</v>
      </c>
      <c r="AE41" s="100">
        <f t="shared" si="16"/>
        <v>0.74692442882183263</v>
      </c>
      <c r="AF41" s="100">
        <f t="shared" si="17"/>
        <v>0.12829525483343973</v>
      </c>
      <c r="AH41" s="107">
        <v>0.67223481229374005</v>
      </c>
      <c r="AI41" s="3"/>
      <c r="AJ41" s="3"/>
      <c r="AK41" s="3"/>
      <c r="AL41" s="3"/>
      <c r="AM41" s="3">
        <f t="shared" si="11"/>
        <v>9171.4914244445645</v>
      </c>
      <c r="AN41" s="14"/>
      <c r="AO41" s="1"/>
      <c r="AP41" s="1"/>
      <c r="AQ41" s="1"/>
      <c r="AR41" s="6"/>
      <c r="AS41" t="s">
        <v>20</v>
      </c>
    </row>
    <row r="42" spans="1:45">
      <c r="A42" s="4">
        <v>1989</v>
      </c>
      <c r="B42" s="1">
        <v>1.0881446209886174</v>
      </c>
      <c r="C42" s="1">
        <v>6.8694320729380687</v>
      </c>
      <c r="D42" s="1">
        <v>1.0964510684781767</v>
      </c>
      <c r="E42" s="6">
        <f t="shared" si="10"/>
        <v>9.0540277624048624</v>
      </c>
      <c r="F42" s="1"/>
      <c r="G42" s="1"/>
      <c r="H42" s="1"/>
      <c r="I42" s="1"/>
      <c r="J42" s="3">
        <v>6828.661540759027</v>
      </c>
      <c r="K42" s="14"/>
      <c r="L42" s="1"/>
      <c r="M42" s="1"/>
      <c r="N42" s="1"/>
      <c r="O42" s="6"/>
      <c r="P42" s="2"/>
      <c r="Q42" s="2"/>
      <c r="R42" s="2"/>
      <c r="S42" s="2"/>
      <c r="T42" s="7">
        <v>48.974605325785852</v>
      </c>
      <c r="U42" s="3">
        <v>56737.529000000002</v>
      </c>
      <c r="V42" s="3">
        <v>15996.877351064415</v>
      </c>
      <c r="W42" s="99" t="str">
        <f t="shared" si="12"/>
        <v/>
      </c>
      <c r="X42" s="100" t="str">
        <f t="shared" si="13"/>
        <v/>
      </c>
      <c r="Y42" s="100" t="str">
        <f t="shared" si="14"/>
        <v/>
      </c>
      <c r="Z42" s="99"/>
      <c r="AA42" s="100"/>
      <c r="AB42" s="100"/>
      <c r="AC42" s="101"/>
      <c r="AD42" s="99">
        <f t="shared" si="15"/>
        <v>0.1201834862387911</v>
      </c>
      <c r="AE42" s="100">
        <f t="shared" si="16"/>
        <v>0.75871559632963415</v>
      </c>
      <c r="AF42" s="100">
        <f t="shared" si="17"/>
        <v>0.12110091743157475</v>
      </c>
      <c r="AH42" s="107">
        <v>0.70862689604239104</v>
      </c>
      <c r="AI42" s="3"/>
      <c r="AJ42" s="3"/>
      <c r="AK42" s="3"/>
      <c r="AL42" s="3"/>
      <c r="AM42" s="3">
        <f t="shared" si="11"/>
        <v>9636.4695990180517</v>
      </c>
      <c r="AN42" s="14"/>
      <c r="AO42" s="1"/>
      <c r="AP42" s="1"/>
      <c r="AQ42" s="1"/>
      <c r="AR42" s="6"/>
      <c r="AS42" t="s">
        <v>20</v>
      </c>
    </row>
    <row r="43" spans="1:45">
      <c r="A43" s="4">
        <v>1990</v>
      </c>
      <c r="B43" s="1">
        <v>1.2529559447848235</v>
      </c>
      <c r="C43" s="1">
        <v>6.866198577400235</v>
      </c>
      <c r="D43" s="1">
        <v>0.99401171619695405</v>
      </c>
      <c r="E43" s="6">
        <f t="shared" si="10"/>
        <v>9.1131662383820125</v>
      </c>
      <c r="F43" s="1"/>
      <c r="G43" s="1"/>
      <c r="H43" s="1"/>
      <c r="I43" s="1"/>
      <c r="J43" s="3">
        <v>7433.3662619839251</v>
      </c>
      <c r="K43" s="14"/>
      <c r="L43" s="1"/>
      <c r="M43" s="1"/>
      <c r="N43" s="1"/>
      <c r="O43" s="6"/>
      <c r="P43" s="2"/>
      <c r="Q43" s="2"/>
      <c r="R43" s="2"/>
      <c r="S43" s="2"/>
      <c r="T43" s="7">
        <v>52.156129207439683</v>
      </c>
      <c r="U43" s="3">
        <v>56742.885999999999</v>
      </c>
      <c r="V43" s="3">
        <v>16313.127512539457</v>
      </c>
      <c r="W43" s="99" t="str">
        <f t="shared" si="12"/>
        <v/>
      </c>
      <c r="X43" s="100" t="str">
        <f t="shared" si="13"/>
        <v/>
      </c>
      <c r="Y43" s="100" t="str">
        <f t="shared" si="14"/>
        <v/>
      </c>
      <c r="Z43" s="99"/>
      <c r="AA43" s="100"/>
      <c r="AB43" s="100"/>
      <c r="AC43" s="101"/>
      <c r="AD43" s="99">
        <f t="shared" si="15"/>
        <v>0.13748854262174398</v>
      </c>
      <c r="AE43" s="100">
        <f t="shared" si="16"/>
        <v>0.75343721356489679</v>
      </c>
      <c r="AF43" s="100">
        <f t="shared" si="17"/>
        <v>0.1090742438133593</v>
      </c>
      <c r="AH43" s="107">
        <v>0.618768095358602</v>
      </c>
      <c r="AI43" s="3"/>
      <c r="AJ43" s="3"/>
      <c r="AK43" s="3"/>
      <c r="AL43" s="3"/>
      <c r="AM43" s="3">
        <f t="shared" si="11"/>
        <v>12013.169906046915</v>
      </c>
      <c r="AN43" s="14"/>
      <c r="AO43" s="1"/>
      <c r="AP43" s="1"/>
      <c r="AQ43" s="1"/>
      <c r="AR43" s="6"/>
      <c r="AS43" t="s">
        <v>20</v>
      </c>
    </row>
    <row r="44" spans="1:45">
      <c r="A44" s="4">
        <v>1991</v>
      </c>
      <c r="B44" s="1">
        <v>1.2417455843192131</v>
      </c>
      <c r="C44" s="1">
        <v>6.8128203680011907</v>
      </c>
      <c r="D44" s="1">
        <v>0.99843057117658207</v>
      </c>
      <c r="E44" s="6">
        <f t="shared" si="10"/>
        <v>9.0529965234969865</v>
      </c>
      <c r="F44" s="1"/>
      <c r="G44" s="1"/>
      <c r="H44" s="1"/>
      <c r="I44" s="1"/>
      <c r="J44" s="3">
        <v>8158.163519277743</v>
      </c>
      <c r="K44" s="14"/>
      <c r="L44" s="1"/>
      <c r="M44" s="1"/>
      <c r="N44" s="1"/>
      <c r="O44" s="6"/>
      <c r="P44" s="2"/>
      <c r="Q44" s="2"/>
      <c r="R44" s="2"/>
      <c r="S44" s="2"/>
      <c r="T44" s="7">
        <v>55.441965347508301</v>
      </c>
      <c r="U44" s="3">
        <v>56747.462</v>
      </c>
      <c r="V44" s="3">
        <v>16562.948030450341</v>
      </c>
      <c r="W44" s="99" t="str">
        <f t="shared" si="12"/>
        <v/>
      </c>
      <c r="X44" s="100" t="str">
        <f t="shared" si="13"/>
        <v/>
      </c>
      <c r="Y44" s="100" t="str">
        <f t="shared" si="14"/>
        <v/>
      </c>
      <c r="Z44" s="99"/>
      <c r="AA44" s="100"/>
      <c r="AB44" s="100"/>
      <c r="AC44" s="101"/>
      <c r="AD44" s="99">
        <f t="shared" si="15"/>
        <v>0.13716404077879313</v>
      </c>
      <c r="AE44" s="100">
        <f t="shared" si="16"/>
        <v>0.75254865616247235</v>
      </c>
      <c r="AF44" s="100">
        <f t="shared" si="17"/>
        <v>0.11028730305873451</v>
      </c>
      <c r="AH44" s="107">
        <v>0.64072314295010502</v>
      </c>
      <c r="AI44" s="3"/>
      <c r="AJ44" s="3"/>
      <c r="AK44" s="3"/>
      <c r="AL44" s="3"/>
      <c r="AM44" s="3">
        <f t="shared" ref="AI44:AM67" si="18">IFERROR(J44/$AH44," ")</f>
        <v>12732.743633568178</v>
      </c>
      <c r="AN44" s="14"/>
      <c r="AO44" s="1"/>
      <c r="AP44" s="1"/>
      <c r="AQ44" s="1"/>
      <c r="AR44" s="6"/>
      <c r="AS44" t="s">
        <v>20</v>
      </c>
    </row>
    <row r="45" spans="1:45">
      <c r="A45" s="4">
        <v>1992</v>
      </c>
      <c r="B45" s="1">
        <v>1.2887482324711679</v>
      </c>
      <c r="C45" s="1">
        <v>6.6290513656978192</v>
      </c>
      <c r="D45" s="1">
        <v>0.99393654530555475</v>
      </c>
      <c r="E45" s="6">
        <f t="shared" si="10"/>
        <v>8.9117361434745419</v>
      </c>
      <c r="F45" s="1"/>
      <c r="G45" s="1"/>
      <c r="H45" s="1"/>
      <c r="I45" s="1"/>
      <c r="J45" s="3">
        <v>8713.0595010310099</v>
      </c>
      <c r="K45" s="14"/>
      <c r="L45" s="1"/>
      <c r="M45" s="1"/>
      <c r="N45" s="1"/>
      <c r="O45" s="6"/>
      <c r="P45" s="2"/>
      <c r="Q45" s="2"/>
      <c r="R45" s="2"/>
      <c r="S45" s="2"/>
      <c r="T45" s="7">
        <v>58.258396324710041</v>
      </c>
      <c r="U45" s="3">
        <v>56840.847000000002</v>
      </c>
      <c r="V45" s="3">
        <v>16634.007458221156</v>
      </c>
      <c r="W45" s="99" t="str">
        <f t="shared" si="12"/>
        <v/>
      </c>
      <c r="X45" s="100" t="str">
        <f t="shared" si="13"/>
        <v/>
      </c>
      <c r="Y45" s="100" t="str">
        <f t="shared" si="14"/>
        <v/>
      </c>
      <c r="Z45" s="99"/>
      <c r="AA45" s="100"/>
      <c r="AB45" s="100"/>
      <c r="AC45" s="101"/>
      <c r="AD45" s="99">
        <f t="shared" si="15"/>
        <v>0.14461247637081698</v>
      </c>
      <c r="AE45" s="100">
        <f t="shared" si="16"/>
        <v>0.74385633270255902</v>
      </c>
      <c r="AF45" s="100">
        <f t="shared" si="17"/>
        <v>0.11153119092662397</v>
      </c>
      <c r="AH45" s="107">
        <v>0.63648458117927798</v>
      </c>
      <c r="AI45" s="3"/>
      <c r="AJ45" s="3"/>
      <c r="AK45" s="3"/>
      <c r="AL45" s="3"/>
      <c r="AM45" s="3">
        <f t="shared" si="18"/>
        <v>13689.348899681847</v>
      </c>
      <c r="AN45" s="14"/>
      <c r="AO45" s="1"/>
      <c r="AP45" s="1"/>
      <c r="AQ45" s="1"/>
      <c r="AR45" s="6"/>
      <c r="AS45" t="s">
        <v>20</v>
      </c>
    </row>
    <row r="46" spans="1:45">
      <c r="A46" s="4">
        <v>1993</v>
      </c>
      <c r="B46" s="1">
        <v>1.2508787685649803</v>
      </c>
      <c r="C46" s="1">
        <v>6.4572390485187707</v>
      </c>
      <c r="D46" s="1">
        <v>0.89589965856770637</v>
      </c>
      <c r="E46" s="6">
        <f t="shared" si="10"/>
        <v>8.6040174756514585</v>
      </c>
      <c r="F46" s="1"/>
      <c r="G46" s="1"/>
      <c r="H46" s="1"/>
      <c r="I46" s="1"/>
      <c r="J46" s="3">
        <v>8872.1002965871485</v>
      </c>
      <c r="K46" s="14"/>
      <c r="L46" s="1"/>
      <c r="M46" s="1"/>
      <c r="N46" s="1"/>
      <c r="O46" s="6"/>
      <c r="P46" s="2"/>
      <c r="Q46" s="2"/>
      <c r="R46" s="2"/>
      <c r="S46" s="2"/>
      <c r="T46" s="7">
        <v>60.86620278508201</v>
      </c>
      <c r="U46" s="3">
        <v>57026.745999999999</v>
      </c>
      <c r="V46" s="3">
        <v>16440.838346795361</v>
      </c>
      <c r="W46" s="99" t="str">
        <f t="shared" si="12"/>
        <v/>
      </c>
      <c r="X46" s="100" t="str">
        <f t="shared" si="13"/>
        <v/>
      </c>
      <c r="Y46" s="100" t="str">
        <f t="shared" si="14"/>
        <v/>
      </c>
      <c r="Z46" s="99"/>
      <c r="AA46" s="100"/>
      <c r="AB46" s="100"/>
      <c r="AC46" s="101"/>
      <c r="AD46" s="99">
        <f t="shared" si="15"/>
        <v>0.14538310412604888</v>
      </c>
      <c r="AE46" s="100">
        <f t="shared" si="16"/>
        <v>0.75049115913491993</v>
      </c>
      <c r="AF46" s="100">
        <f t="shared" si="17"/>
        <v>0.10412573673903107</v>
      </c>
      <c r="AH46" s="107">
        <v>0.81273066256255599</v>
      </c>
      <c r="AI46" s="3"/>
      <c r="AJ46" s="3"/>
      <c r="AK46" s="3"/>
      <c r="AL46" s="3"/>
      <c r="AM46" s="3">
        <f t="shared" si="18"/>
        <v>10916.40897196279</v>
      </c>
      <c r="AN46" s="14"/>
      <c r="AO46" s="1"/>
      <c r="AP46" s="1"/>
      <c r="AQ46" s="1"/>
      <c r="AR46" s="6"/>
      <c r="AS46" t="s">
        <v>20</v>
      </c>
    </row>
    <row r="47" spans="1:45">
      <c r="A47" s="4">
        <v>1994</v>
      </c>
      <c r="B47" s="1">
        <v>1.3054647814066433</v>
      </c>
      <c r="C47" s="1">
        <v>6.4171223345575612</v>
      </c>
      <c r="D47" s="1">
        <v>0.8985666677223545</v>
      </c>
      <c r="E47" s="6">
        <f t="shared" si="10"/>
        <v>8.6211537836865588</v>
      </c>
      <c r="F47" s="1"/>
      <c r="G47" s="1"/>
      <c r="H47" s="1"/>
      <c r="I47" s="1"/>
      <c r="J47" s="3">
        <v>9441.3828584600142</v>
      </c>
      <c r="K47" s="14"/>
      <c r="L47" s="1"/>
      <c r="M47" s="1"/>
      <c r="N47" s="1"/>
      <c r="O47" s="6"/>
      <c r="P47" s="2"/>
      <c r="Q47" s="2"/>
      <c r="R47" s="2"/>
      <c r="S47" s="2"/>
      <c r="T47" s="7">
        <v>63.317540857831759</v>
      </c>
      <c r="U47" s="3">
        <v>57179.46</v>
      </c>
      <c r="V47" s="3">
        <v>16761.739574123065</v>
      </c>
      <c r="W47" s="99" t="str">
        <f t="shared" si="12"/>
        <v/>
      </c>
      <c r="X47" s="100" t="str">
        <f t="shared" si="13"/>
        <v/>
      </c>
      <c r="Y47" s="100" t="str">
        <f t="shared" si="14"/>
        <v/>
      </c>
      <c r="Z47" s="99"/>
      <c r="AA47" s="100"/>
      <c r="AB47" s="100"/>
      <c r="AC47" s="101"/>
      <c r="AD47" s="99">
        <f t="shared" si="15"/>
        <v>0.15142576204555341</v>
      </c>
      <c r="AE47" s="100">
        <f t="shared" si="16"/>
        <v>0.7443461160268835</v>
      </c>
      <c r="AF47" s="100">
        <f t="shared" si="17"/>
        <v>0.10422812192756309</v>
      </c>
      <c r="AH47" s="107">
        <v>0.83275829300665705</v>
      </c>
      <c r="AI47" s="3"/>
      <c r="AJ47" s="3"/>
      <c r="AK47" s="3"/>
      <c r="AL47" s="3"/>
      <c r="AM47" s="3">
        <f t="shared" si="18"/>
        <v>11337.482841956567</v>
      </c>
      <c r="AN47" s="14"/>
      <c r="AO47" s="1"/>
      <c r="AP47" s="1"/>
      <c r="AQ47" s="1"/>
      <c r="AR47" s="6"/>
      <c r="AS47" t="s">
        <v>20</v>
      </c>
    </row>
    <row r="48" spans="1:45">
      <c r="A48" s="4">
        <v>1995</v>
      </c>
      <c r="B48" s="1">
        <v>1.2664148677784599</v>
      </c>
      <c r="C48" s="1">
        <v>6.1110891941609466</v>
      </c>
      <c r="D48" s="1">
        <v>0.79894629242479387</v>
      </c>
      <c r="E48" s="6">
        <f t="shared" si="10"/>
        <v>8.1764503543642011</v>
      </c>
      <c r="F48" s="1"/>
      <c r="G48" s="1"/>
      <c r="H48" s="1"/>
      <c r="I48" s="1"/>
      <c r="J48" s="3">
        <v>10151.092902009097</v>
      </c>
      <c r="K48" s="14"/>
      <c r="L48" s="1"/>
      <c r="M48" s="1"/>
      <c r="N48" s="1"/>
      <c r="O48" s="6"/>
      <c r="P48" s="2"/>
      <c r="Q48" s="2"/>
      <c r="R48" s="2"/>
      <c r="S48" s="2"/>
      <c r="T48" s="7">
        <v>66.638147750705585</v>
      </c>
      <c r="U48" s="3">
        <v>57274.531000000003</v>
      </c>
      <c r="V48" s="3">
        <v>17216.59526877699</v>
      </c>
      <c r="W48" s="99" t="str">
        <f t="shared" si="12"/>
        <v/>
      </c>
      <c r="X48" s="100" t="str">
        <f t="shared" si="13"/>
        <v/>
      </c>
      <c r="Y48" s="100" t="str">
        <f t="shared" si="14"/>
        <v/>
      </c>
      <c r="Z48" s="99"/>
      <c r="AA48" s="100"/>
      <c r="AB48" s="100"/>
      <c r="AC48" s="101"/>
      <c r="AD48" s="99">
        <f t="shared" si="15"/>
        <v>0.15488565488598702</v>
      </c>
      <c r="AE48" s="100">
        <f t="shared" si="16"/>
        <v>0.74740124740060798</v>
      </c>
      <c r="AF48" s="100">
        <f t="shared" si="17"/>
        <v>9.7713097713404973E-2</v>
      </c>
      <c r="AH48" s="107">
        <v>0.841273686004534</v>
      </c>
      <c r="AI48" s="3"/>
      <c r="AJ48" s="3"/>
      <c r="AK48" s="3"/>
      <c r="AL48" s="3"/>
      <c r="AM48" s="3">
        <f t="shared" si="18"/>
        <v>12066.338304505567</v>
      </c>
      <c r="AN48" s="14"/>
      <c r="AO48" s="1"/>
      <c r="AP48" s="1"/>
      <c r="AQ48" s="1"/>
      <c r="AR48" s="6"/>
      <c r="AS48" t="s">
        <v>20</v>
      </c>
    </row>
    <row r="49" spans="1:45">
      <c r="A49" s="4">
        <v>1996</v>
      </c>
      <c r="B49" s="1">
        <v>1.2008958061398654</v>
      </c>
      <c r="C49" s="1">
        <v>5.9448600899511472</v>
      </c>
      <c r="D49" s="1">
        <v>0.59618940730407555</v>
      </c>
      <c r="E49" s="6">
        <f t="shared" si="10"/>
        <v>7.741945303395088</v>
      </c>
      <c r="F49" s="1">
        <f t="shared" ref="F49:F67" si="19">L49*B49</f>
        <v>76.911337606740176</v>
      </c>
      <c r="G49" s="1">
        <f t="shared" ref="G49:G67" si="20">M49*C49</f>
        <v>186.90844238548769</v>
      </c>
      <c r="H49" s="1">
        <f t="shared" ref="H49:H67" si="21">N49*D49</f>
        <v>39.311249774407194</v>
      </c>
      <c r="I49" s="1">
        <f t="shared" ref="I49:I51" si="22">SUM(F49:H49)</f>
        <v>303.13102976663504</v>
      </c>
      <c r="J49" s="3">
        <v>10655.028321841715</v>
      </c>
      <c r="K49" s="14">
        <f t="shared" ref="K49:K67" si="23">J49-I49</f>
        <v>10351.89729207508</v>
      </c>
      <c r="L49" s="1">
        <f>L$67*(P49/100)</f>
        <v>64.044971440080545</v>
      </c>
      <c r="M49" s="1">
        <f t="shared" ref="M49:M65" si="24">M$67*(Q49/100)</f>
        <v>31.440343348269387</v>
      </c>
      <c r="N49" s="1">
        <f>N$67*(R49/100)</f>
        <v>65.937517998130431</v>
      </c>
      <c r="O49" s="6">
        <f>I49/E49</f>
        <v>39.154375016535248</v>
      </c>
      <c r="P49" s="1">
        <v>64.249748237663624</v>
      </c>
      <c r="Q49" s="1">
        <v>65.221774193548384</v>
      </c>
      <c r="R49" s="1">
        <v>72.801635991820049</v>
      </c>
      <c r="S49" s="26">
        <v>65.287588294651869</v>
      </c>
      <c r="T49" s="7">
        <v>69.286697115367474</v>
      </c>
      <c r="U49" s="3">
        <v>57367.031999999999</v>
      </c>
      <c r="V49" s="3">
        <v>17378.120436215133</v>
      </c>
      <c r="W49" s="99">
        <f t="shared" si="12"/>
        <v>0.2537230770005639</v>
      </c>
      <c r="X49" s="100">
        <f t="shared" si="13"/>
        <v>0.61659290548176104</v>
      </c>
      <c r="Y49" s="100">
        <f t="shared" si="14"/>
        <v>0.12968401751767511</v>
      </c>
      <c r="Z49" s="99">
        <f t="shared" ref="Z49:Z67" si="25">IFERROR(F49/$J49,"")</f>
        <v>7.2183137654434782E-3</v>
      </c>
      <c r="AA49" s="100">
        <f t="shared" ref="AA49:AA67" si="26">IFERROR(G49/$J49,"")</f>
        <v>1.7541806247698521E-2</v>
      </c>
      <c r="AB49" s="100">
        <f t="shared" ref="AB49:AB67" si="27">IFERROR(H49/$J49,"")</f>
        <v>3.6894552118480217E-3</v>
      </c>
      <c r="AC49" s="101">
        <f t="shared" ref="AC49:AC67" si="28">IFERROR(I49/$J49,"")</f>
        <v>2.8449575224990017E-2</v>
      </c>
      <c r="AD49" s="99">
        <f t="shared" si="15"/>
        <v>0.15511551155150044</v>
      </c>
      <c r="AE49" s="100">
        <f t="shared" si="16"/>
        <v>0.76787678767817413</v>
      </c>
      <c r="AF49" s="100">
        <f t="shared" si="17"/>
        <v>7.7007700770325468E-2</v>
      </c>
      <c r="AH49" s="107">
        <v>0.79686562307942599</v>
      </c>
      <c r="AI49" s="3"/>
      <c r="AJ49" s="3"/>
      <c r="AK49" s="3"/>
      <c r="AL49" s="3"/>
      <c r="AM49" s="3">
        <f t="shared" si="18"/>
        <v>13371.173273438722</v>
      </c>
      <c r="AN49" s="14">
        <f t="shared" ref="AN49:AR67" si="29">IFERROR(K49/$AH49," ")</f>
        <v>12990.769073549651</v>
      </c>
      <c r="AO49" s="1">
        <f t="shared" si="29"/>
        <v>80.371105974660665</v>
      </c>
      <c r="AP49" s="1">
        <f t="shared" si="29"/>
        <v>39.455012787188124</v>
      </c>
      <c r="AQ49" s="1">
        <f t="shared" si="29"/>
        <v>82.746094307996316</v>
      </c>
      <c r="AR49" s="6">
        <f t="shared" si="29"/>
        <v>49.13548016442995</v>
      </c>
      <c r="AS49" t="s">
        <v>20</v>
      </c>
    </row>
    <row r="50" spans="1:45">
      <c r="A50" s="4">
        <v>1997</v>
      </c>
      <c r="B50" s="1">
        <v>1.2713885260040056</v>
      </c>
      <c r="C50" s="1">
        <v>5.8705725227391401</v>
      </c>
      <c r="D50" s="1">
        <v>0.59729662295549935</v>
      </c>
      <c r="E50" s="6">
        <f t="shared" si="10"/>
        <v>7.7392576716986454</v>
      </c>
      <c r="F50" s="1">
        <f t="shared" si="19"/>
        <v>83.212820184696824</v>
      </c>
      <c r="G50" s="1">
        <f t="shared" si="20"/>
        <v>189.13721306452598</v>
      </c>
      <c r="H50" s="1">
        <f t="shared" si="21"/>
        <v>39.992721468330906</v>
      </c>
      <c r="I50" s="1">
        <f t="shared" si="22"/>
        <v>312.3427547175537</v>
      </c>
      <c r="J50" s="3">
        <v>11225.647884812575</v>
      </c>
      <c r="K50" s="14">
        <f t="shared" si="23"/>
        <v>10913.305130095021</v>
      </c>
      <c r="L50" s="1">
        <f>L$67*(P50/100)</f>
        <v>65.450346988922448</v>
      </c>
      <c r="M50" s="1">
        <f t="shared" si="24"/>
        <v>32.217847975119945</v>
      </c>
      <c r="N50" s="1">
        <f t="shared" ref="N50:N65" si="30">N$67*(R50/100)</f>
        <v>66.956215607652112</v>
      </c>
      <c r="O50" s="6">
        <f t="shared" ref="O50:O67" si="31">I50/E50</f>
        <v>40.35823175389887</v>
      </c>
      <c r="P50" s="1">
        <v>65.659617321248732</v>
      </c>
      <c r="Q50" s="1">
        <v>66.834677419354833</v>
      </c>
      <c r="R50" s="1">
        <v>73.926380368098165</v>
      </c>
      <c r="S50" s="26">
        <v>67.305751765893035</v>
      </c>
      <c r="T50" s="7">
        <v>70.702297449028094</v>
      </c>
      <c r="U50" s="3">
        <v>57479.468999999997</v>
      </c>
      <c r="V50" s="3">
        <v>17675.654931837438</v>
      </c>
      <c r="W50" s="99">
        <f t="shared" si="12"/>
        <v>0.26641508063775893</v>
      </c>
      <c r="X50" s="100">
        <f t="shared" si="13"/>
        <v>0.60554378229634165</v>
      </c>
      <c r="Y50" s="100">
        <f t="shared" si="14"/>
        <v>0.12804113706589945</v>
      </c>
      <c r="Z50" s="99">
        <f t="shared" si="25"/>
        <v>7.4127409872954651E-3</v>
      </c>
      <c r="AA50" s="100">
        <f t="shared" si="26"/>
        <v>1.6848667890288441E-2</v>
      </c>
      <c r="AB50" s="100">
        <f t="shared" si="27"/>
        <v>3.5626203385942593E-3</v>
      </c>
      <c r="AC50" s="101">
        <f t="shared" si="28"/>
        <v>2.7824029216178162E-2</v>
      </c>
      <c r="AD50" s="99">
        <f t="shared" si="15"/>
        <v>0.1642778390301296</v>
      </c>
      <c r="AE50" s="100">
        <f t="shared" si="16"/>
        <v>0.75854465270060478</v>
      </c>
      <c r="AF50" s="100">
        <f t="shared" si="17"/>
        <v>7.7177508269265588E-2</v>
      </c>
      <c r="AH50" s="107">
        <v>0.87957619546860699</v>
      </c>
      <c r="AI50" s="3"/>
      <c r="AJ50" s="3"/>
      <c r="AK50" s="3"/>
      <c r="AL50" s="3"/>
      <c r="AM50" s="3">
        <f t="shared" si="18"/>
        <v>12762.564451658391</v>
      </c>
      <c r="AN50" s="14">
        <f t="shared" si="29"/>
        <v>12407.45848548209</v>
      </c>
      <c r="AO50" s="1">
        <f t="shared" si="29"/>
        <v>74.411230460884425</v>
      </c>
      <c r="AP50" s="1">
        <f t="shared" si="29"/>
        <v>36.628831181538992</v>
      </c>
      <c r="AQ50" s="1">
        <f t="shared" si="29"/>
        <v>76.123269311512246</v>
      </c>
      <c r="AR50" s="6">
        <f t="shared" si="29"/>
        <v>45.883724413889389</v>
      </c>
      <c r="AS50" t="s">
        <v>20</v>
      </c>
    </row>
    <row r="51" spans="1:45">
      <c r="A51" s="4">
        <v>1998</v>
      </c>
      <c r="B51" s="1">
        <v>1.3418239388777575</v>
      </c>
      <c r="C51" s="1">
        <v>5.7006150778903146</v>
      </c>
      <c r="D51" s="1">
        <v>0.59826545045564938</v>
      </c>
      <c r="E51" s="6">
        <f t="shared" si="10"/>
        <v>7.6407044672237214</v>
      </c>
      <c r="F51" s="1">
        <f t="shared" si="19"/>
        <v>89.843306563180661</v>
      </c>
      <c r="G51" s="1">
        <f t="shared" si="20"/>
        <v>190.03291593014268</v>
      </c>
      <c r="H51" s="1">
        <f t="shared" si="21"/>
        <v>40.500828007127438</v>
      </c>
      <c r="I51" s="1">
        <f t="shared" si="22"/>
        <v>320.37705050045076</v>
      </c>
      <c r="J51" s="3">
        <v>11801.279195364306</v>
      </c>
      <c r="K51" s="14">
        <f t="shared" si="23"/>
        <v>11480.902144863856</v>
      </c>
      <c r="L51" s="1">
        <f t="shared" ref="L51:L65" si="32">L$67*(P51/100)</f>
        <v>66.956106505538756</v>
      </c>
      <c r="M51" s="1">
        <f t="shared" si="24"/>
        <v>33.335510876217612</v>
      </c>
      <c r="N51" s="1">
        <f t="shared" si="30"/>
        <v>67.697086596395138</v>
      </c>
      <c r="O51" s="6">
        <f t="shared" si="31"/>
        <v>41.930302614735332</v>
      </c>
      <c r="P51" s="1">
        <v>67.17019133937562</v>
      </c>
      <c r="Q51" s="1">
        <v>69.153225806451601</v>
      </c>
      <c r="R51" s="1">
        <v>74.744376278118608</v>
      </c>
      <c r="S51" s="26">
        <v>69.424823410696263</v>
      </c>
      <c r="T51" s="7">
        <v>72.090140913401484</v>
      </c>
      <c r="U51" s="3">
        <v>57550.317999999999</v>
      </c>
      <c r="V51" s="3">
        <v>17908.539585609931</v>
      </c>
      <c r="W51" s="99">
        <f t="shared" si="12"/>
        <v>0.28042990726969769</v>
      </c>
      <c r="X51" s="100">
        <f t="shared" si="13"/>
        <v>0.5931539591656092</v>
      </c>
      <c r="Y51" s="100">
        <f t="shared" si="14"/>
        <v>0.12641613356469319</v>
      </c>
      <c r="Z51" s="99">
        <f t="shared" si="25"/>
        <v>7.613014239886153E-3</v>
      </c>
      <c r="AA51" s="100">
        <f t="shared" si="26"/>
        <v>1.610273876113278E-2</v>
      </c>
      <c r="AB51" s="100">
        <f t="shared" si="27"/>
        <v>3.4319015198824108E-3</v>
      </c>
      <c r="AC51" s="101">
        <f t="shared" si="28"/>
        <v>2.7147654520901343E-2</v>
      </c>
      <c r="AD51" s="99">
        <f t="shared" si="15"/>
        <v>0.1756152125283435</v>
      </c>
      <c r="AE51" s="100">
        <f t="shared" si="16"/>
        <v>0.74608501118505566</v>
      </c>
      <c r="AF51" s="100">
        <f t="shared" si="17"/>
        <v>7.8299776286600883E-2</v>
      </c>
      <c r="AH51" s="107">
        <v>0.89667608339745997</v>
      </c>
      <c r="AI51" s="3"/>
      <c r="AJ51" s="3"/>
      <c r="AK51" s="3"/>
      <c r="AL51" s="3"/>
      <c r="AM51" s="3">
        <f t="shared" si="18"/>
        <v>13161.139695674565</v>
      </c>
      <c r="AN51" s="14">
        <f t="shared" si="29"/>
        <v>12803.84562211507</v>
      </c>
      <c r="AO51" s="1">
        <f t="shared" si="29"/>
        <v>74.671453544122073</v>
      </c>
      <c r="AP51" s="1">
        <f t="shared" si="29"/>
        <v>37.176759248346471</v>
      </c>
      <c r="AQ51" s="1">
        <f t="shared" si="29"/>
        <v>75.497816714252409</v>
      </c>
      <c r="AR51" s="6">
        <f t="shared" si="29"/>
        <v>46.761928182430779</v>
      </c>
      <c r="AS51" t="s">
        <v>20</v>
      </c>
    </row>
    <row r="52" spans="1:45">
      <c r="A52" s="4">
        <v>1999</v>
      </c>
      <c r="B52" s="1">
        <v>1.3521544678436117</v>
      </c>
      <c r="C52" s="1">
        <v>5.6482401821145976</v>
      </c>
      <c r="D52" s="1">
        <v>0.49636050085448041</v>
      </c>
      <c r="E52" s="6">
        <f t="shared" si="10"/>
        <v>7.4967551508126897</v>
      </c>
      <c r="F52" s="1">
        <f t="shared" si="19"/>
        <v>92.163814127189596</v>
      </c>
      <c r="G52" s="1">
        <f t="shared" si="20"/>
        <v>191.58062167873854</v>
      </c>
      <c r="H52" s="1">
        <f t="shared" si="21"/>
        <v>33.831996743776486</v>
      </c>
      <c r="I52" s="1">
        <f t="shared" ref="I52:I67" si="33">SUM(F52:H52)</f>
        <v>317.57643254970458</v>
      </c>
      <c r="J52" s="3">
        <v>12316.933652137293</v>
      </c>
      <c r="K52" s="14">
        <f t="shared" si="23"/>
        <v>11999.357219587589</v>
      </c>
      <c r="L52" s="1">
        <f t="shared" si="32"/>
        <v>68.16071411883182</v>
      </c>
      <c r="M52" s="1">
        <f t="shared" si="24"/>
        <v>33.918639346355533</v>
      </c>
      <c r="N52" s="1">
        <f t="shared" si="30"/>
        <v>68.160130964359553</v>
      </c>
      <c r="O52" s="6">
        <f t="shared" si="31"/>
        <v>42.361852049453361</v>
      </c>
      <c r="P52" s="1">
        <v>68.378650553877137</v>
      </c>
      <c r="Q52" s="1">
        <v>70.362903225806434</v>
      </c>
      <c r="R52" s="1">
        <v>75.255623721881406</v>
      </c>
      <c r="S52" s="26">
        <v>70.736629667003015</v>
      </c>
      <c r="T52" s="7">
        <v>73.283686292762241</v>
      </c>
      <c r="U52" s="3">
        <v>57603.633999999998</v>
      </c>
      <c r="V52" s="3">
        <v>18140.516420937671</v>
      </c>
      <c r="W52" s="99">
        <f t="shared" si="12"/>
        <v>0.2902098666051513</v>
      </c>
      <c r="X52" s="100">
        <f t="shared" si="13"/>
        <v>0.6032583090017356</v>
      </c>
      <c r="Y52" s="100">
        <f t="shared" si="14"/>
        <v>0.10653182439311319</v>
      </c>
      <c r="Z52" s="99">
        <f t="shared" si="25"/>
        <v>7.4826914498477377E-3</v>
      </c>
      <c r="AA52" s="100">
        <f t="shared" si="26"/>
        <v>1.5554246461780247E-2</v>
      </c>
      <c r="AB52" s="100">
        <f t="shared" si="27"/>
        <v>2.7467872848292722E-3</v>
      </c>
      <c r="AC52" s="101">
        <f t="shared" si="28"/>
        <v>2.5783725196457254E-2</v>
      </c>
      <c r="AD52" s="99">
        <f t="shared" si="15"/>
        <v>0.1803652968040487</v>
      </c>
      <c r="AE52" s="100">
        <f t="shared" si="16"/>
        <v>0.7534246575336393</v>
      </c>
      <c r="AF52" s="100">
        <f t="shared" si="17"/>
        <v>6.6210045662311937E-2</v>
      </c>
      <c r="AH52" s="107">
        <v>0.93862727583333305</v>
      </c>
      <c r="AI52" s="3"/>
      <c r="AJ52" s="3"/>
      <c r="AK52" s="3"/>
      <c r="AL52" s="3"/>
      <c r="AM52" s="3">
        <f t="shared" si="18"/>
        <v>13122.283966446703</v>
      </c>
      <c r="AN52" s="14">
        <f t="shared" si="29"/>
        <v>12783.942602705965</v>
      </c>
      <c r="AO52" s="1">
        <f t="shared" si="29"/>
        <v>72.617444510460558</v>
      </c>
      <c r="AP52" s="1">
        <f t="shared" si="29"/>
        <v>36.136430529617684</v>
      </c>
      <c r="AQ52" s="1">
        <f t="shared" si="29"/>
        <v>72.616823226072938</v>
      </c>
      <c r="AR52" s="6">
        <f t="shared" si="29"/>
        <v>45.131707910196425</v>
      </c>
      <c r="AS52" t="s">
        <v>20</v>
      </c>
    </row>
    <row r="53" spans="1:45">
      <c r="A53" s="4">
        <v>2000</v>
      </c>
      <c r="B53" s="1">
        <v>1.4048486346996392</v>
      </c>
      <c r="C53" s="1">
        <v>6.0477020493595726</v>
      </c>
      <c r="D53" s="1">
        <v>0.91657807264031554</v>
      </c>
      <c r="E53" s="6">
        <f t="shared" si="10"/>
        <v>8.3691287566995278</v>
      </c>
      <c r="F53" s="1">
        <f t="shared" si="19"/>
        <v>97.870850371097731</v>
      </c>
      <c r="G53" s="1">
        <f t="shared" si="20"/>
        <v>207.77476511936237</v>
      </c>
      <c r="H53" s="1">
        <f t="shared" si="21"/>
        <v>63.238030836028543</v>
      </c>
      <c r="I53" s="1">
        <f t="shared" si="33"/>
        <v>368.88364632648864</v>
      </c>
      <c r="J53" s="3">
        <v>13002.31852628522</v>
      </c>
      <c r="K53" s="14">
        <f t="shared" si="23"/>
        <v>12633.434879958731</v>
      </c>
      <c r="L53" s="1">
        <f>L$67*(P53/100)</f>
        <v>69.666473635448142</v>
      </c>
      <c r="M53" s="1">
        <f t="shared" si="24"/>
        <v>34.355985698958975</v>
      </c>
      <c r="N53" s="1">
        <f t="shared" si="30"/>
        <v>68.993610826695473</v>
      </c>
      <c r="O53" s="6">
        <f t="shared" si="31"/>
        <v>44.076708227388124</v>
      </c>
      <c r="P53" s="1">
        <v>69.889224572004025</v>
      </c>
      <c r="Q53" s="1">
        <v>71.270161290322577</v>
      </c>
      <c r="R53" s="1">
        <v>76.175869120654411</v>
      </c>
      <c r="S53" s="26">
        <v>71.745711402623598</v>
      </c>
      <c r="T53" s="7">
        <v>75.129935613994121</v>
      </c>
      <c r="U53" s="3">
        <v>57719.337</v>
      </c>
      <c r="V53" s="3">
        <v>18761.371602685209</v>
      </c>
      <c r="W53" s="99">
        <f t="shared" si="12"/>
        <v>0.26531631679999979</v>
      </c>
      <c r="X53" s="100">
        <f t="shared" si="13"/>
        <v>0.5632528500205366</v>
      </c>
      <c r="Y53" s="100">
        <f t="shared" si="14"/>
        <v>0.17143083317946364</v>
      </c>
      <c r="Z53" s="99">
        <f t="shared" si="25"/>
        <v>7.5271844919999479E-3</v>
      </c>
      <c r="AA53" s="100">
        <f t="shared" si="26"/>
        <v>1.597982426744347E-2</v>
      </c>
      <c r="AB53" s="100">
        <f t="shared" si="27"/>
        <v>4.8635964969007519E-3</v>
      </c>
      <c r="AC53" s="101">
        <f t="shared" si="28"/>
        <v>2.8370605256344168E-2</v>
      </c>
      <c r="AD53" s="99">
        <f t="shared" si="15"/>
        <v>0.16786079836267917</v>
      </c>
      <c r="AE53" s="100">
        <f t="shared" si="16"/>
        <v>0.72262026612009733</v>
      </c>
      <c r="AF53" s="100">
        <f t="shared" si="17"/>
        <v>0.10951893551722339</v>
      </c>
      <c r="AH53" s="107">
        <v>1.08540083333333</v>
      </c>
      <c r="AI53" s="3">
        <f t="shared" si="18"/>
        <v>90.170236990265224</v>
      </c>
      <c r="AJ53" s="3">
        <f t="shared" si="18"/>
        <v>191.42676027000439</v>
      </c>
      <c r="AK53" s="3">
        <f t="shared" si="18"/>
        <v>58.262375422930916</v>
      </c>
      <c r="AL53" s="3">
        <f t="shared" si="18"/>
        <v>339.85937268320055</v>
      </c>
      <c r="AM53" s="3">
        <f t="shared" si="18"/>
        <v>11979.278186432133</v>
      </c>
      <c r="AN53" s="14">
        <f t="shared" si="29"/>
        <v>11639.418813748933</v>
      </c>
      <c r="AO53" s="1">
        <f t="shared" si="29"/>
        <v>64.18501948399863</v>
      </c>
      <c r="AP53" s="1">
        <f t="shared" si="29"/>
        <v>31.652809398947774</v>
      </c>
      <c r="AQ53" s="1">
        <f t="shared" si="29"/>
        <v>63.565098448295842</v>
      </c>
      <c r="AR53" s="6">
        <f t="shared" si="29"/>
        <v>40.608692082929352</v>
      </c>
      <c r="AS53" t="s">
        <v>20</v>
      </c>
    </row>
    <row r="54" spans="1:45">
      <c r="A54" s="4">
        <v>2001</v>
      </c>
      <c r="B54" s="1">
        <v>1.4491994548931193</v>
      </c>
      <c r="C54" s="1">
        <v>5.9425752795143136</v>
      </c>
      <c r="D54" s="1">
        <v>0.917540483276443</v>
      </c>
      <c r="E54" s="6">
        <f t="shared" si="10"/>
        <v>8.309315217683876</v>
      </c>
      <c r="F54" s="1">
        <f t="shared" si="19"/>
        <v>104.45204900990608</v>
      </c>
      <c r="G54" s="1">
        <f t="shared" si="20"/>
        <v>209.64973230106662</v>
      </c>
      <c r="H54" s="1">
        <f t="shared" si="21"/>
        <v>64.663989271026551</v>
      </c>
      <c r="I54" s="1">
        <f t="shared" si="33"/>
        <v>378.76577058199922</v>
      </c>
      <c r="J54" s="3">
        <v>13396.823149080463</v>
      </c>
      <c r="K54" s="14">
        <f t="shared" si="23"/>
        <v>13018.057378498464</v>
      </c>
      <c r="L54" s="1">
        <f t="shared" si="32"/>
        <v>72.075688862034227</v>
      </c>
      <c r="M54" s="1">
        <f t="shared" si="24"/>
        <v>35.279272443344006</v>
      </c>
      <c r="N54" s="1">
        <f t="shared" si="30"/>
        <v>70.47535280418154</v>
      </c>
      <c r="O54" s="6">
        <f t="shared" si="31"/>
        <v>45.583271383893383</v>
      </c>
      <c r="P54" s="1">
        <v>72.306143001007044</v>
      </c>
      <c r="Q54" s="1">
        <v>73.18548387096773</v>
      </c>
      <c r="R54" s="1">
        <v>77.811860940695297</v>
      </c>
      <c r="S54" s="26">
        <v>73.360242179616549</v>
      </c>
      <c r="T54" s="7">
        <v>77.224420138080689</v>
      </c>
      <c r="U54" s="3">
        <v>57844.923999999999</v>
      </c>
      <c r="V54" s="3">
        <v>19062.439916661428</v>
      </c>
      <c r="W54" s="99">
        <f t="shared" si="12"/>
        <v>0.27576950485628215</v>
      </c>
      <c r="X54" s="100">
        <f t="shared" si="13"/>
        <v>0.55350759911310266</v>
      </c>
      <c r="Y54" s="100">
        <f t="shared" si="14"/>
        <v>0.17072289603061533</v>
      </c>
      <c r="Z54" s="99">
        <f t="shared" si="25"/>
        <v>7.7967774783289203E-3</v>
      </c>
      <c r="AA54" s="100">
        <f t="shared" si="26"/>
        <v>1.5649212501208293E-2</v>
      </c>
      <c r="AB54" s="100">
        <f t="shared" si="27"/>
        <v>4.8268151748696473E-3</v>
      </c>
      <c r="AC54" s="101">
        <f t="shared" si="28"/>
        <v>2.8272805154406857E-2</v>
      </c>
      <c r="AD54" s="99">
        <f t="shared" si="15"/>
        <v>0.17440660474751693</v>
      </c>
      <c r="AE54" s="100">
        <f t="shared" si="16"/>
        <v>0.71517027863708083</v>
      </c>
      <c r="AF54" s="100">
        <f t="shared" si="17"/>
        <v>0.11042311661540223</v>
      </c>
      <c r="AH54" s="107">
        <v>1.11751</v>
      </c>
      <c r="AI54" s="3">
        <f t="shared" si="18"/>
        <v>93.468558679480338</v>
      </c>
      <c r="AJ54" s="3">
        <f t="shared" si="18"/>
        <v>187.6043456443939</v>
      </c>
      <c r="AK54" s="3">
        <f t="shared" si="18"/>
        <v>57.864349554837588</v>
      </c>
      <c r="AL54" s="3">
        <f t="shared" si="18"/>
        <v>338.93725387871177</v>
      </c>
      <c r="AM54" s="3">
        <f t="shared" si="18"/>
        <v>11988.101358449108</v>
      </c>
      <c r="AN54" s="14">
        <f t="shared" si="29"/>
        <v>11649.164104570396</v>
      </c>
      <c r="AO54" s="1">
        <f t="shared" si="29"/>
        <v>64.496683575121679</v>
      </c>
      <c r="AP54" s="1">
        <f t="shared" si="29"/>
        <v>31.56953623980457</v>
      </c>
      <c r="AQ54" s="1">
        <f t="shared" si="29"/>
        <v>63.064628329215431</v>
      </c>
      <c r="AR54" s="6">
        <f t="shared" si="29"/>
        <v>40.790034437180324</v>
      </c>
      <c r="AS54" t="s">
        <v>20</v>
      </c>
    </row>
    <row r="55" spans="1:45">
      <c r="A55" s="4">
        <v>2002</v>
      </c>
      <c r="B55" s="1">
        <v>1.4071984828123492</v>
      </c>
      <c r="C55" s="1">
        <v>5.6116329741250945</v>
      </c>
      <c r="D55" s="1">
        <v>0.91811120525043877</v>
      </c>
      <c r="E55" s="6">
        <f t="shared" si="10"/>
        <v>7.9369426621878825</v>
      </c>
      <c r="F55" s="1">
        <f t="shared" si="19"/>
        <v>103.96748302302477</v>
      </c>
      <c r="G55" s="1">
        <f t="shared" si="20"/>
        <v>203.70085871077185</v>
      </c>
      <c r="H55" s="1">
        <f t="shared" si="21"/>
        <v>65.979589771765674</v>
      </c>
      <c r="I55" s="1">
        <f t="shared" si="33"/>
        <v>373.64793150556233</v>
      </c>
      <c r="J55" s="3">
        <v>13771.793133975403</v>
      </c>
      <c r="K55" s="14">
        <f t="shared" si="23"/>
        <v>13398.145202469841</v>
      </c>
      <c r="L55" s="1">
        <f t="shared" si="32"/>
        <v>73.882600281973794</v>
      </c>
      <c r="M55" s="1">
        <f t="shared" si="24"/>
        <v>36.299747266085362</v>
      </c>
      <c r="N55" s="1">
        <f t="shared" si="30"/>
        <v>71.864485908074741</v>
      </c>
      <c r="O55" s="6">
        <f t="shared" si="31"/>
        <v>47.077060703190625</v>
      </c>
      <c r="P55" s="1">
        <v>74.11883182275929</v>
      </c>
      <c r="Q55" s="1">
        <v>75.302419354838705</v>
      </c>
      <c r="R55" s="1">
        <v>79.345603271983649</v>
      </c>
      <c r="S55" s="26">
        <v>75.378405650857715</v>
      </c>
      <c r="T55" s="7">
        <v>79.124970909936977</v>
      </c>
      <c r="U55" s="3">
        <v>57926.999000000003</v>
      </c>
      <c r="V55" s="3">
        <v>19100.471045688388</v>
      </c>
      <c r="W55" s="99">
        <f t="shared" si="12"/>
        <v>0.27824985569731986</v>
      </c>
      <c r="X55" s="100">
        <f t="shared" si="13"/>
        <v>0.54516790147877336</v>
      </c>
      <c r="Y55" s="100">
        <f t="shared" si="14"/>
        <v>0.17658224282390672</v>
      </c>
      <c r="Z55" s="99">
        <f t="shared" si="25"/>
        <v>7.5493061805099329E-3</v>
      </c>
      <c r="AA55" s="100">
        <f t="shared" si="26"/>
        <v>1.4791164573060284E-2</v>
      </c>
      <c r="AB55" s="100">
        <f t="shared" si="27"/>
        <v>4.7909222226837087E-3</v>
      </c>
      <c r="AC55" s="101">
        <f t="shared" si="28"/>
        <v>2.7131392976253929E-2</v>
      </c>
      <c r="AD55" s="99">
        <f t="shared" si="15"/>
        <v>0.17729729729765284</v>
      </c>
      <c r="AE55" s="100">
        <f t="shared" si="16"/>
        <v>0.70702702702632381</v>
      </c>
      <c r="AF55" s="100">
        <f t="shared" si="17"/>
        <v>0.11567567567602334</v>
      </c>
      <c r="AH55" s="107">
        <v>1.0625516666666699</v>
      </c>
      <c r="AI55" s="3">
        <f t="shared" si="18"/>
        <v>97.846990677809657</v>
      </c>
      <c r="AJ55" s="3">
        <f t="shared" si="18"/>
        <v>191.70913293073238</v>
      </c>
      <c r="AK55" s="3">
        <f t="shared" si="18"/>
        <v>62.095417890360288</v>
      </c>
      <c r="AL55" s="3">
        <f t="shared" si="18"/>
        <v>351.65154149890236</v>
      </c>
      <c r="AM55" s="3">
        <f t="shared" si="18"/>
        <v>12961.057392323224</v>
      </c>
      <c r="AN55" s="14">
        <f t="shared" si="29"/>
        <v>12609.405850824322</v>
      </c>
      <c r="AO55" s="1">
        <f t="shared" si="29"/>
        <v>69.533183749784939</v>
      </c>
      <c r="AP55" s="1">
        <f t="shared" si="29"/>
        <v>34.162806764927744</v>
      </c>
      <c r="AQ55" s="1">
        <f t="shared" si="29"/>
        <v>67.633874344690241</v>
      </c>
      <c r="AR55" s="6">
        <f t="shared" si="29"/>
        <v>44.305667366628903</v>
      </c>
      <c r="AS55" t="s">
        <v>20</v>
      </c>
    </row>
    <row r="56" spans="1:45">
      <c r="A56" s="4">
        <v>2003</v>
      </c>
      <c r="B56" s="1">
        <v>1.5021216034541574</v>
      </c>
      <c r="C56" s="1">
        <v>5.5535581567538541</v>
      </c>
      <c r="D56" s="1">
        <v>0.9184400661128892</v>
      </c>
      <c r="E56" s="6">
        <f t="shared" si="10"/>
        <v>7.9741198263209006</v>
      </c>
      <c r="F56" s="1">
        <f t="shared" si="19"/>
        <v>114.14721746224355</v>
      </c>
      <c r="G56" s="1">
        <f t="shared" si="20"/>
        <v>211.84781077827625</v>
      </c>
      <c r="H56" s="1">
        <f t="shared" si="21"/>
        <v>67.194002988374947</v>
      </c>
      <c r="I56" s="1">
        <f t="shared" si="33"/>
        <v>393.18903122889475</v>
      </c>
      <c r="J56" s="3">
        <v>14267.946312199589</v>
      </c>
      <c r="K56" s="14">
        <f t="shared" si="23"/>
        <v>13874.757280970694</v>
      </c>
      <c r="L56" s="1">
        <f t="shared" si="32"/>
        <v>75.990663605236648</v>
      </c>
      <c r="M56" s="1">
        <f t="shared" si="24"/>
        <v>38.146320754855438</v>
      </c>
      <c r="N56" s="1">
        <f t="shared" si="30"/>
        <v>73.161010138375062</v>
      </c>
      <c r="O56" s="6">
        <f t="shared" si="31"/>
        <v>49.308141812850621</v>
      </c>
      <c r="P56" s="1">
        <v>76.233635448136951</v>
      </c>
      <c r="Q56" s="1">
        <v>79.133064516129025</v>
      </c>
      <c r="R56" s="1">
        <v>80.777096114519438</v>
      </c>
      <c r="S56" s="26">
        <v>78.002018163471234</v>
      </c>
      <c r="T56" s="7">
        <v>81.242727484291208</v>
      </c>
      <c r="U56" s="3">
        <v>57998.353000000003</v>
      </c>
      <c r="V56" s="3">
        <v>19006.708489859055</v>
      </c>
      <c r="W56" s="99">
        <f t="shared" si="12"/>
        <v>0.29031129659309546</v>
      </c>
      <c r="X56" s="100">
        <f t="shared" si="13"/>
        <v>0.53879379624643997</v>
      </c>
      <c r="Y56" s="100">
        <f t="shared" si="14"/>
        <v>0.17089490716046452</v>
      </c>
      <c r="Z56" s="99">
        <f t="shared" si="25"/>
        <v>8.0002556054366222E-3</v>
      </c>
      <c r="AA56" s="100">
        <f t="shared" si="26"/>
        <v>1.4847813843898406E-2</v>
      </c>
      <c r="AB56" s="100">
        <f t="shared" si="27"/>
        <v>4.7094376105776166E-3</v>
      </c>
      <c r="AC56" s="101">
        <f t="shared" si="28"/>
        <v>2.7557507059912646E-2</v>
      </c>
      <c r="AD56" s="99">
        <f t="shared" si="15"/>
        <v>0.18837459634052253</v>
      </c>
      <c r="AE56" s="100">
        <f t="shared" si="16"/>
        <v>0.69644779332544282</v>
      </c>
      <c r="AF56" s="100">
        <f t="shared" si="17"/>
        <v>0.1151776103340347</v>
      </c>
      <c r="AH56" s="107">
        <v>0.88603416666666601</v>
      </c>
      <c r="AI56" s="3">
        <f t="shared" si="18"/>
        <v>128.82936319676568</v>
      </c>
      <c r="AJ56" s="3">
        <f t="shared" si="18"/>
        <v>239.09666099589057</v>
      </c>
      <c r="AK56" s="3">
        <f t="shared" si="18"/>
        <v>75.836808010648568</v>
      </c>
      <c r="AL56" s="3">
        <f t="shared" si="18"/>
        <v>443.76283220330487</v>
      </c>
      <c r="AM56" s="3">
        <f t="shared" si="18"/>
        <v>16103.155892821589</v>
      </c>
      <c r="AN56" s="14">
        <f t="shared" si="29"/>
        <v>15659.393060618284</v>
      </c>
      <c r="AO56" s="1">
        <f t="shared" si="29"/>
        <v>85.764936008190091</v>
      </c>
      <c r="AP56" s="1">
        <f t="shared" si="29"/>
        <v>43.052877857255844</v>
      </c>
      <c r="AQ56" s="1">
        <f t="shared" si="29"/>
        <v>82.571319358499281</v>
      </c>
      <c r="AR56" s="6">
        <f t="shared" si="29"/>
        <v>55.650384226549569</v>
      </c>
      <c r="AS56" t="s">
        <v>20</v>
      </c>
    </row>
    <row r="57" spans="1:45">
      <c r="A57" s="4">
        <v>2004</v>
      </c>
      <c r="B57" s="1">
        <v>1.4768303553204198</v>
      </c>
      <c r="C57" s="1">
        <v>5.3148720345383573</v>
      </c>
      <c r="D57" s="1">
        <v>0.91872586057815664</v>
      </c>
      <c r="E57" s="6">
        <f t="shared" si="10"/>
        <v>7.7104282504369337</v>
      </c>
      <c r="F57" s="1">
        <f t="shared" si="19"/>
        <v>114.89382036749804</v>
      </c>
      <c r="G57" s="1">
        <f t="shared" si="20"/>
        <v>206.87515099848349</v>
      </c>
      <c r="H57" s="1">
        <f t="shared" si="21"/>
        <v>68.491144506477752</v>
      </c>
      <c r="I57" s="1">
        <f t="shared" si="33"/>
        <v>390.26011587245932</v>
      </c>
      <c r="J57" s="3">
        <v>14741.34861044685</v>
      </c>
      <c r="K57" s="14">
        <f t="shared" si="23"/>
        <v>14351.088494574391</v>
      </c>
      <c r="L57" s="1">
        <f t="shared" si="32"/>
        <v>77.797575025176229</v>
      </c>
      <c r="M57" s="1">
        <f t="shared" si="24"/>
        <v>38.923825381705996</v>
      </c>
      <c r="N57" s="1">
        <f t="shared" si="30"/>
        <v>74.550143242268263</v>
      </c>
      <c r="O57" s="6">
        <f t="shared" si="31"/>
        <v>50.614583677676286</v>
      </c>
      <c r="P57" s="1">
        <v>78.046324269889226</v>
      </c>
      <c r="Q57" s="1">
        <v>80.745967741935473</v>
      </c>
      <c r="R57" s="1">
        <v>82.310838445807789</v>
      </c>
      <c r="S57" s="26">
        <v>80.322906155398584</v>
      </c>
      <c r="T57" s="7">
        <v>83.042432704987775</v>
      </c>
      <c r="U57" s="3">
        <v>58057.476999999999</v>
      </c>
      <c r="V57" s="3">
        <v>19210.519703975657</v>
      </c>
      <c r="W57" s="99">
        <f t="shared" si="12"/>
        <v>0.29440318314528052</v>
      </c>
      <c r="X57" s="100">
        <f t="shared" si="13"/>
        <v>0.53009555059449687</v>
      </c>
      <c r="Y57" s="100">
        <f t="shared" si="14"/>
        <v>0.17550126626022247</v>
      </c>
      <c r="Z57" s="99">
        <f t="shared" si="25"/>
        <v>7.7939829932571749E-3</v>
      </c>
      <c r="AA57" s="100">
        <f t="shared" si="26"/>
        <v>1.4033665200202638E-2</v>
      </c>
      <c r="AB57" s="100">
        <f t="shared" si="27"/>
        <v>4.646192578197335E-3</v>
      </c>
      <c r="AC57" s="101">
        <f t="shared" si="28"/>
        <v>2.6473840771657153E-2</v>
      </c>
      <c r="AD57" s="99">
        <f t="shared" si="15"/>
        <v>0.19153674832999465</v>
      </c>
      <c r="AE57" s="100">
        <f t="shared" si="16"/>
        <v>0.68930957683669192</v>
      </c>
      <c r="AF57" s="100">
        <f t="shared" si="17"/>
        <v>0.11915367483331349</v>
      </c>
      <c r="AH57" s="107">
        <v>0.80426653491829514</v>
      </c>
      <c r="AI57" s="3">
        <f t="shared" si="18"/>
        <v>142.85540350024638</v>
      </c>
      <c r="AJ57" s="3">
        <f t="shared" si="18"/>
        <v>257.2221297501826</v>
      </c>
      <c r="AK57" s="3">
        <f t="shared" si="18"/>
        <v>85.159759274872371</v>
      </c>
      <c r="AL57" s="3">
        <f t="shared" si="18"/>
        <v>485.23729252530143</v>
      </c>
      <c r="AM57" s="3">
        <f t="shared" si="18"/>
        <v>18328.934464424052</v>
      </c>
      <c r="AN57" s="14">
        <f t="shared" si="29"/>
        <v>17843.697171898752</v>
      </c>
      <c r="AO57" s="1">
        <f t="shared" si="29"/>
        <v>96.73108558853518</v>
      </c>
      <c r="AP57" s="1">
        <f t="shared" si="29"/>
        <v>48.396674102149781</v>
      </c>
      <c r="AQ57" s="1">
        <f t="shared" si="29"/>
        <v>92.693329891988796</v>
      </c>
      <c r="AR57" s="6">
        <f t="shared" si="29"/>
        <v>62.932599430881687</v>
      </c>
      <c r="AS57" t="s">
        <v>20</v>
      </c>
    </row>
    <row r="58" spans="1:45">
      <c r="A58" s="4">
        <v>2005</v>
      </c>
      <c r="B58" s="1">
        <v>1.4859826424139448</v>
      </c>
      <c r="C58" s="1">
        <v>5.0248546000552015</v>
      </c>
      <c r="D58" s="1">
        <v>0.91907596958642268</v>
      </c>
      <c r="E58" s="6">
        <f t="shared" si="10"/>
        <v>7.4299132120555695</v>
      </c>
      <c r="F58" s="1">
        <f t="shared" si="19"/>
        <v>119.48423578523368</v>
      </c>
      <c r="G58" s="1">
        <f t="shared" si="20"/>
        <v>197.05163090880862</v>
      </c>
      <c r="H58" s="1">
        <f t="shared" si="21"/>
        <v>69.453505676380914</v>
      </c>
      <c r="I58" s="1">
        <f t="shared" si="33"/>
        <v>385.98937237042321</v>
      </c>
      <c r="J58" s="3">
        <v>15237.965290039161</v>
      </c>
      <c r="K58" s="14">
        <f t="shared" si="23"/>
        <v>14851.975917668738</v>
      </c>
      <c r="L58" s="1">
        <f t="shared" si="32"/>
        <v>80.407558187311167</v>
      </c>
      <c r="M58" s="1">
        <f t="shared" si="24"/>
        <v>39.215389616774956</v>
      </c>
      <c r="N58" s="1">
        <f t="shared" si="30"/>
        <v>75.568840851789943</v>
      </c>
      <c r="O58" s="6">
        <f t="shared" si="31"/>
        <v>51.950724235126685</v>
      </c>
      <c r="P58" s="1">
        <v>80.664652567975821</v>
      </c>
      <c r="Q58" s="1">
        <v>81.350806451612911</v>
      </c>
      <c r="R58" s="1">
        <v>83.435582822085905</v>
      </c>
      <c r="S58" s="26">
        <v>81.432896064581229</v>
      </c>
      <c r="T58" s="7">
        <v>84.702505624078654</v>
      </c>
      <c r="U58" s="3">
        <v>58103.033000000003</v>
      </c>
      <c r="V58" s="3">
        <v>19283.733171442167</v>
      </c>
      <c r="W58" s="99">
        <f t="shared" si="12"/>
        <v>0.30955317513397235</v>
      </c>
      <c r="X58" s="100">
        <f t="shared" si="13"/>
        <v>0.51051050887407257</v>
      </c>
      <c r="Y58" s="100">
        <f t="shared" si="14"/>
        <v>0.17993631599195514</v>
      </c>
      <c r="Z58" s="99">
        <f t="shared" si="25"/>
        <v>7.8412198420834307E-3</v>
      </c>
      <c r="AA58" s="100">
        <f t="shared" si="26"/>
        <v>1.2931623557222462E-2</v>
      </c>
      <c r="AB58" s="100">
        <f t="shared" si="27"/>
        <v>4.5579251792745371E-3</v>
      </c>
      <c r="AC58" s="101">
        <f t="shared" si="28"/>
        <v>2.533076857858043E-2</v>
      </c>
      <c r="AD58" s="99">
        <f t="shared" si="15"/>
        <v>0.20000000000038101</v>
      </c>
      <c r="AE58" s="100">
        <f t="shared" si="16"/>
        <v>0.67630057803394161</v>
      </c>
      <c r="AF58" s="100">
        <f t="shared" si="17"/>
        <v>0.12369942196567729</v>
      </c>
      <c r="AH58" s="107">
        <v>0.80356298094425893</v>
      </c>
      <c r="AI58" s="3">
        <f t="shared" si="18"/>
        <v>148.69305657265213</v>
      </c>
      <c r="AJ58" s="3">
        <f t="shared" si="18"/>
        <v>245.22238527869365</v>
      </c>
      <c r="AK58" s="3">
        <f t="shared" si="18"/>
        <v>86.431937910786758</v>
      </c>
      <c r="AL58" s="3">
        <f t="shared" si="18"/>
        <v>480.3473797621325</v>
      </c>
      <c r="AM58" s="3">
        <f t="shared" si="18"/>
        <v>18963.000600317824</v>
      </c>
      <c r="AN58" s="14">
        <f t="shared" si="29"/>
        <v>18482.65322055569</v>
      </c>
      <c r="AO58" s="1">
        <f t="shared" si="29"/>
        <v>100.06379100842231</v>
      </c>
      <c r="AP58" s="1">
        <f t="shared" si="29"/>
        <v>48.801886780166676</v>
      </c>
      <c r="AQ58" s="1">
        <f t="shared" si="29"/>
        <v>94.042212799536557</v>
      </c>
      <c r="AR58" s="6">
        <f t="shared" si="29"/>
        <v>64.650469803972186</v>
      </c>
      <c r="AS58" t="s">
        <v>20</v>
      </c>
    </row>
    <row r="59" spans="1:45">
      <c r="A59" s="4">
        <v>2006</v>
      </c>
      <c r="B59" s="1">
        <v>1.5115642658125146</v>
      </c>
      <c r="C59" s="1">
        <v>4.8954069972190268</v>
      </c>
      <c r="D59" s="1">
        <v>0.841666466191901</v>
      </c>
      <c r="E59" s="6">
        <f t="shared" si="10"/>
        <v>7.248637729223443</v>
      </c>
      <c r="F59" s="1">
        <f t="shared" si="19"/>
        <v>127.45892758056334</v>
      </c>
      <c r="G59" s="1">
        <f t="shared" si="20"/>
        <v>193.4026183251259</v>
      </c>
      <c r="H59" s="1">
        <f t="shared" si="21"/>
        <v>64.695000201193253</v>
      </c>
      <c r="I59" s="1">
        <f t="shared" si="33"/>
        <v>385.55654610688248</v>
      </c>
      <c r="J59" s="3">
        <v>15851.596764957023</v>
      </c>
      <c r="K59" s="14">
        <f t="shared" si="23"/>
        <v>15466.040218850141</v>
      </c>
      <c r="L59" s="1">
        <f t="shared" si="32"/>
        <v>84.322532930513574</v>
      </c>
      <c r="M59" s="1">
        <f t="shared" si="24"/>
        <v>39.506953851843917</v>
      </c>
      <c r="N59" s="1">
        <f t="shared" si="30"/>
        <v>76.865365082090264</v>
      </c>
      <c r="O59" s="6">
        <f t="shared" si="31"/>
        <v>53.190207665156379</v>
      </c>
      <c r="P59" s="1">
        <v>84.592145015105729</v>
      </c>
      <c r="Q59" s="1">
        <v>81.95564516129032</v>
      </c>
      <c r="R59" s="1">
        <v>84.867075664621694</v>
      </c>
      <c r="S59" s="26">
        <v>82.643794147325934</v>
      </c>
      <c r="T59" s="7">
        <v>86.455666744240006</v>
      </c>
      <c r="U59" s="3">
        <v>58133.508999999998</v>
      </c>
      <c r="V59" s="3">
        <v>19629.60635333147</v>
      </c>
      <c r="W59" s="99">
        <f t="shared" si="12"/>
        <v>0.33058426544061237</v>
      </c>
      <c r="X59" s="100">
        <f t="shared" si="13"/>
        <v>0.50161933516105206</v>
      </c>
      <c r="Y59" s="100">
        <f t="shared" si="14"/>
        <v>0.16779639939833563</v>
      </c>
      <c r="Z59" s="99">
        <f t="shared" si="25"/>
        <v>8.040762673343773E-3</v>
      </c>
      <c r="AA59" s="100">
        <f t="shared" si="26"/>
        <v>1.2200828799321925E-2</v>
      </c>
      <c r="AB59" s="100">
        <f t="shared" si="27"/>
        <v>4.081292324077653E-3</v>
      </c>
      <c r="AC59" s="101">
        <f t="shared" si="28"/>
        <v>2.4322883796743348E-2</v>
      </c>
      <c r="AD59" s="99">
        <f t="shared" si="15"/>
        <v>0.20853080568760202</v>
      </c>
      <c r="AE59" s="100">
        <f t="shared" si="16"/>
        <v>0.67535545023623067</v>
      </c>
      <c r="AF59" s="100">
        <f t="shared" si="17"/>
        <v>0.11611374407616726</v>
      </c>
      <c r="AH59" s="107">
        <v>0.79614163830077589</v>
      </c>
      <c r="AI59" s="3">
        <f t="shared" si="18"/>
        <v>160.09579382457872</v>
      </c>
      <c r="AJ59" s="3">
        <f t="shared" si="18"/>
        <v>242.9248880110199</v>
      </c>
      <c r="AK59" s="3">
        <f t="shared" si="18"/>
        <v>81.260666555857242</v>
      </c>
      <c r="AL59" s="3">
        <f t="shared" si="18"/>
        <v>484.28134839145582</v>
      </c>
      <c r="AM59" s="3">
        <f t="shared" si="18"/>
        <v>19910.523457596646</v>
      </c>
      <c r="AN59" s="14">
        <f t="shared" si="29"/>
        <v>19426.242109205192</v>
      </c>
      <c r="AO59" s="1">
        <f t="shared" si="29"/>
        <v>105.91398423838901</v>
      </c>
      <c r="AP59" s="1">
        <f t="shared" si="29"/>
        <v>49.6230217730661</v>
      </c>
      <c r="AQ59" s="1">
        <f t="shared" si="29"/>
        <v>96.547349597423207</v>
      </c>
      <c r="AR59" s="6">
        <f t="shared" si="29"/>
        <v>66.809980920834022</v>
      </c>
      <c r="AS59" t="s">
        <v>20</v>
      </c>
    </row>
    <row r="60" spans="1:45">
      <c r="A60" s="4">
        <v>2007</v>
      </c>
      <c r="B60" s="1">
        <v>1.5546235782472295</v>
      </c>
      <c r="C60" s="1">
        <v>4.9129540704682197</v>
      </c>
      <c r="D60" s="1">
        <v>0.72148276559612101</v>
      </c>
      <c r="E60" s="6">
        <f t="shared" si="10"/>
        <v>7.1890604143115704</v>
      </c>
      <c r="F60" s="1">
        <f t="shared" si="19"/>
        <v>134.99127995080801</v>
      </c>
      <c r="G60" s="1">
        <f t="shared" si="20"/>
        <v>196.96073312918665</v>
      </c>
      <c r="H60" s="1">
        <f t="shared" si="21"/>
        <v>56.793350302752636</v>
      </c>
      <c r="I60" s="1">
        <f t="shared" si="33"/>
        <v>388.74536338274731</v>
      </c>
      <c r="J60" s="3">
        <v>16396.43282567869</v>
      </c>
      <c r="K60" s="14">
        <f t="shared" si="23"/>
        <v>16007.687462295942</v>
      </c>
      <c r="L60" s="1">
        <f t="shared" si="32"/>
        <v>86.832132124874107</v>
      </c>
      <c r="M60" s="1">
        <f t="shared" si="24"/>
        <v>40.090082321981832</v>
      </c>
      <c r="N60" s="1">
        <f t="shared" si="30"/>
        <v>78.717542553947851</v>
      </c>
      <c r="O60" s="6">
        <f t="shared" si="31"/>
        <v>54.074571776981493</v>
      </c>
      <c r="P60" s="1">
        <v>87.109768378650543</v>
      </c>
      <c r="Q60" s="1">
        <v>83.165322580645167</v>
      </c>
      <c r="R60" s="1">
        <v>86.912065439672816</v>
      </c>
      <c r="S60" s="26">
        <v>84.056508577194748</v>
      </c>
      <c r="T60" s="7">
        <v>88.030408812349577</v>
      </c>
      <c r="U60" s="3">
        <v>58147.733</v>
      </c>
      <c r="V60" s="3">
        <v>19841.538671196064</v>
      </c>
      <c r="W60" s="99">
        <f t="shared" si="12"/>
        <v>0.34724859166461503</v>
      </c>
      <c r="X60" s="100">
        <f t="shared" si="13"/>
        <v>0.50665744644590105</v>
      </c>
      <c r="Y60" s="100">
        <f t="shared" si="14"/>
        <v>0.14609396188948384</v>
      </c>
      <c r="Z60" s="99">
        <f t="shared" si="25"/>
        <v>8.2329663644519196E-3</v>
      </c>
      <c r="AA60" s="100">
        <f t="shared" si="26"/>
        <v>1.2012413628208424E-2</v>
      </c>
      <c r="AB60" s="100">
        <f t="shared" si="27"/>
        <v>3.4637625699784984E-3</v>
      </c>
      <c r="AC60" s="101">
        <f t="shared" si="28"/>
        <v>2.3709142562638844E-2</v>
      </c>
      <c r="AD60" s="99">
        <f t="shared" si="15"/>
        <v>0.21624850657150882</v>
      </c>
      <c r="AE60" s="100">
        <f t="shared" si="16"/>
        <v>0.68339307048912701</v>
      </c>
      <c r="AF60" s="100">
        <f t="shared" si="17"/>
        <v>0.10035842293936414</v>
      </c>
      <c r="AH60" s="107">
        <v>0.72950891882916724</v>
      </c>
      <c r="AI60" s="3">
        <f t="shared" si="18"/>
        <v>185.04404328251891</v>
      </c>
      <c r="AJ60" s="3">
        <f t="shared" si="18"/>
        <v>269.99085007116952</v>
      </c>
      <c r="AK60" s="3">
        <f t="shared" si="18"/>
        <v>77.851481780241571</v>
      </c>
      <c r="AL60" s="3">
        <f t="shared" si="18"/>
        <v>532.88637513392996</v>
      </c>
      <c r="AM60" s="3">
        <f t="shared" si="18"/>
        <v>22475.986793957654</v>
      </c>
      <c r="AN60" s="14">
        <f t="shared" si="29"/>
        <v>21943.100418823724</v>
      </c>
      <c r="AO60" s="1">
        <f t="shared" si="29"/>
        <v>119.02819812571479</v>
      </c>
      <c r="AP60" s="1">
        <f t="shared" si="29"/>
        <v>54.954889909125193</v>
      </c>
      <c r="AQ60" s="1">
        <f t="shared" si="29"/>
        <v>107.90483916260595</v>
      </c>
      <c r="AR60" s="6">
        <f t="shared" si="29"/>
        <v>74.124620523857374</v>
      </c>
      <c r="AS60" t="s">
        <v>20</v>
      </c>
    </row>
    <row r="61" spans="1:45">
      <c r="A61" s="4">
        <v>2008</v>
      </c>
      <c r="B61" s="1">
        <v>1.4690707167579551</v>
      </c>
      <c r="C61" s="1">
        <v>4.6477617413080088</v>
      </c>
      <c r="D61" s="1">
        <v>0.72164877314498022</v>
      </c>
      <c r="E61" s="6">
        <f t="shared" si="10"/>
        <v>6.8384812312109444</v>
      </c>
      <c r="F61" s="1">
        <f t="shared" si="19"/>
        <v>133.01897503541718</v>
      </c>
      <c r="G61" s="1">
        <f t="shared" si="20"/>
        <v>195.36329146791061</v>
      </c>
      <c r="H61" s="1">
        <f t="shared" si="21"/>
        <v>58.878181489374086</v>
      </c>
      <c r="I61" s="1">
        <f t="shared" si="33"/>
        <v>387.26044799270187</v>
      </c>
      <c r="J61" s="3">
        <v>16723.455144395884</v>
      </c>
      <c r="K61" s="14">
        <f t="shared" si="23"/>
        <v>16336.194696403183</v>
      </c>
      <c r="L61" s="1">
        <f>L$67*(P61/100)</f>
        <v>90.546338932527689</v>
      </c>
      <c r="M61" s="1">
        <f t="shared" si="24"/>
        <v>42.033843889108219</v>
      </c>
      <c r="N61" s="1">
        <f t="shared" si="30"/>
        <v>81.588417635327119</v>
      </c>
      <c r="O61" s="6">
        <f t="shared" si="31"/>
        <v>56.629598722189748</v>
      </c>
      <c r="P61" s="1">
        <v>90.835850956696873</v>
      </c>
      <c r="Q61" s="1">
        <v>87.197580645161281</v>
      </c>
      <c r="R61" s="1">
        <v>90.081799591002053</v>
      </c>
      <c r="S61" s="26">
        <v>87.28557013118062</v>
      </c>
      <c r="T61" s="7">
        <v>91.001473896516757</v>
      </c>
      <c r="U61" s="3">
        <v>58145.321000000004</v>
      </c>
      <c r="V61" s="3">
        <v>19460.495847314502</v>
      </c>
      <c r="W61" s="99">
        <f t="shared" si="12"/>
        <v>0.34348711758429817</v>
      </c>
      <c r="X61" s="100">
        <f t="shared" si="13"/>
        <v>0.50447519874684532</v>
      </c>
      <c r="Y61" s="100">
        <f t="shared" si="14"/>
        <v>0.15203768366885656</v>
      </c>
      <c r="Z61" s="99">
        <f t="shared" si="25"/>
        <v>7.9540366441555911E-3</v>
      </c>
      <c r="AA61" s="100">
        <f t="shared" si="26"/>
        <v>1.1681993330988056E-2</v>
      </c>
      <c r="AB61" s="100">
        <f t="shared" si="27"/>
        <v>3.5206947954833645E-3</v>
      </c>
      <c r="AC61" s="101">
        <f t="shared" si="28"/>
        <v>2.315672477062701E-2</v>
      </c>
      <c r="AD61" s="99">
        <f t="shared" si="15"/>
        <v>0.2148241206034304</v>
      </c>
      <c r="AE61" s="100">
        <f t="shared" si="16"/>
        <v>0.6796482412053052</v>
      </c>
      <c r="AF61" s="100">
        <f t="shared" si="17"/>
        <v>0.1055276381912643</v>
      </c>
      <c r="AH61" s="107">
        <v>0.68106593943311367</v>
      </c>
      <c r="AI61" s="3">
        <f t="shared" si="18"/>
        <v>195.30998003825553</v>
      </c>
      <c r="AJ61" s="3">
        <f t="shared" si="18"/>
        <v>286.84930512091319</v>
      </c>
      <c r="AK61" s="3">
        <f t="shared" si="18"/>
        <v>86.450045554152126</v>
      </c>
      <c r="AL61" s="3">
        <f t="shared" si="18"/>
        <v>568.60933071332079</v>
      </c>
      <c r="AM61" s="3">
        <f t="shared" si="18"/>
        <v>24554.825276265732</v>
      </c>
      <c r="AN61" s="14">
        <f t="shared" si="29"/>
        <v>23986.215945552409</v>
      </c>
      <c r="AO61" s="1">
        <f t="shared" si="29"/>
        <v>132.94797711935806</v>
      </c>
      <c r="AP61" s="1">
        <f t="shared" si="29"/>
        <v>61.7177301864415</v>
      </c>
      <c r="AQ61" s="1">
        <f t="shared" si="29"/>
        <v>119.79518121730969</v>
      </c>
      <c r="AR61" s="6">
        <f t="shared" si="29"/>
        <v>83.148481583626818</v>
      </c>
      <c r="AS61" t="s">
        <v>20</v>
      </c>
    </row>
    <row r="62" spans="1:45">
      <c r="A62" s="4">
        <v>2009</v>
      </c>
      <c r="B62" s="1">
        <v>1.4008084801899299</v>
      </c>
      <c r="C62" s="1">
        <v>4.1164862699936426</v>
      </c>
      <c r="D62" s="1">
        <v>0.72188903273663674</v>
      </c>
      <c r="E62" s="6">
        <f t="shared" si="10"/>
        <v>6.2391837829202093</v>
      </c>
      <c r="F62" s="1">
        <f t="shared" si="19"/>
        <v>130.07230983350738</v>
      </c>
      <c r="G62" s="1">
        <f t="shared" si="20"/>
        <v>174.63203480521358</v>
      </c>
      <c r="H62" s="1">
        <f t="shared" si="21"/>
        <v>60.435410483437316</v>
      </c>
      <c r="I62" s="1">
        <f t="shared" si="33"/>
        <v>365.13975512215825</v>
      </c>
      <c r="J62" s="3">
        <v>16408.145993187212</v>
      </c>
      <c r="K62" s="14">
        <f t="shared" si="23"/>
        <v>16043.006238065054</v>
      </c>
      <c r="L62" s="1">
        <f>L$67*(P62/100)</f>
        <v>92.855170191339369</v>
      </c>
      <c r="M62" s="1">
        <f t="shared" si="24"/>
        <v>42.422596202533498</v>
      </c>
      <c r="N62" s="1">
        <f>N$67*(R62/100)</f>
        <v>83.718421727963374</v>
      </c>
      <c r="O62" s="6">
        <f t="shared" si="31"/>
        <v>58.523641525311341</v>
      </c>
      <c r="P62" s="1">
        <v>93.152064451158097</v>
      </c>
      <c r="Q62" s="1">
        <v>88.004032258064498</v>
      </c>
      <c r="R62" s="1">
        <v>92.433537832310861</v>
      </c>
      <c r="S62" s="26">
        <v>89.707366296670031</v>
      </c>
      <c r="T62" s="7">
        <v>91.684120704367288</v>
      </c>
      <c r="U62" s="3">
        <v>58126</v>
      </c>
      <c r="V62" s="3">
        <v>18278.625580046355</v>
      </c>
      <c r="W62" s="99">
        <f t="shared" si="12"/>
        <v>0.35622609701863722</v>
      </c>
      <c r="X62" s="100">
        <f t="shared" si="13"/>
        <v>0.47826080933529158</v>
      </c>
      <c r="Y62" s="100">
        <f t="shared" si="14"/>
        <v>0.16551309364607128</v>
      </c>
      <c r="Z62" s="99">
        <f t="shared" si="25"/>
        <v>7.9273008594337464E-3</v>
      </c>
      <c r="AA62" s="100">
        <f t="shared" si="26"/>
        <v>1.0643008349494339E-2</v>
      </c>
      <c r="AB62" s="100">
        <f t="shared" si="27"/>
        <v>3.6832565061604497E-3</v>
      </c>
      <c r="AC62" s="101">
        <f t="shared" si="28"/>
        <v>2.2253565715088533E-2</v>
      </c>
      <c r="AD62" s="99">
        <f t="shared" si="15"/>
        <v>0.22451790633650651</v>
      </c>
      <c r="AE62" s="100">
        <f t="shared" si="16"/>
        <v>0.6597796143243192</v>
      </c>
      <c r="AF62" s="100">
        <f t="shared" si="17"/>
        <v>0.11570247933917428</v>
      </c>
      <c r="AH62" s="107">
        <v>0.71813438559995013</v>
      </c>
      <c r="AI62" s="3">
        <f t="shared" si="18"/>
        <v>181.12530529343923</v>
      </c>
      <c r="AJ62" s="3">
        <f t="shared" si="18"/>
        <v>243.17459003069592</v>
      </c>
      <c r="AK62" s="3">
        <f t="shared" si="18"/>
        <v>84.156129681699937</v>
      </c>
      <c r="AL62" s="3">
        <f t="shared" si="18"/>
        <v>508.45602500583504</v>
      </c>
      <c r="AM62" s="3">
        <f t="shared" si="18"/>
        <v>22848.294584138839</v>
      </c>
      <c r="AN62" s="14">
        <f t="shared" si="29"/>
        <v>22339.838559133004</v>
      </c>
      <c r="AO62" s="1">
        <f t="shared" si="29"/>
        <v>129.30054882940257</v>
      </c>
      <c r="AP62" s="1">
        <f t="shared" si="29"/>
        <v>59.073339270744484</v>
      </c>
      <c r="AQ62" s="1">
        <f t="shared" si="29"/>
        <v>116.5776537187014</v>
      </c>
      <c r="AR62" s="6">
        <f t="shared" si="29"/>
        <v>81.493997083037613</v>
      </c>
      <c r="AS62" t="s">
        <v>20</v>
      </c>
    </row>
    <row r="63" spans="1:45">
      <c r="A63" s="4">
        <v>2010</v>
      </c>
      <c r="B63" s="1">
        <v>1.4272482370473465</v>
      </c>
      <c r="C63" s="1">
        <v>3.8260570209889395</v>
      </c>
      <c r="D63" s="1">
        <v>0.72222199947046384</v>
      </c>
      <c r="E63" s="6">
        <f t="shared" si="10"/>
        <v>5.9755272575067497</v>
      </c>
      <c r="F63" s="1">
        <f t="shared" si="19"/>
        <v>134.38992488976061</v>
      </c>
      <c r="G63" s="1">
        <f t="shared" si="20"/>
        <v>163.9845841322643</v>
      </c>
      <c r="H63" s="1">
        <f t="shared" si="21"/>
        <v>60.730822596301039</v>
      </c>
      <c r="I63" s="1">
        <f t="shared" si="33"/>
        <v>359.10533161832592</v>
      </c>
      <c r="J63" s="3">
        <v>16514.415645000186</v>
      </c>
      <c r="K63" s="14">
        <f t="shared" si="23"/>
        <v>16155.31031338186</v>
      </c>
      <c r="L63" s="1">
        <f t="shared" si="32"/>
        <v>94.160161772406838</v>
      </c>
      <c r="M63" s="1">
        <f t="shared" si="24"/>
        <v>42.859942555136939</v>
      </c>
      <c r="N63" s="1">
        <f t="shared" si="30"/>
        <v>84.088857222334866</v>
      </c>
      <c r="O63" s="6">
        <f t="shared" si="31"/>
        <v>60.096007622959171</v>
      </c>
      <c r="P63" s="1">
        <v>94.461228600201395</v>
      </c>
      <c r="Q63" s="1">
        <v>88.911290322580641</v>
      </c>
      <c r="R63" s="1">
        <v>92.842535787321069</v>
      </c>
      <c r="S63" s="26">
        <v>90.817356205852676</v>
      </c>
      <c r="T63" s="7">
        <v>93.09595842060304</v>
      </c>
      <c r="U63" s="3">
        <v>59277.417000000001</v>
      </c>
      <c r="V63" s="3">
        <v>18520.425122909404</v>
      </c>
      <c r="W63" s="99">
        <f t="shared" si="12"/>
        <v>0.37423539295316438</v>
      </c>
      <c r="X63" s="100">
        <f t="shared" si="13"/>
        <v>0.45664758970093727</v>
      </c>
      <c r="Y63" s="100">
        <f t="shared" si="14"/>
        <v>0.16911701734589846</v>
      </c>
      <c r="Z63" s="99">
        <f t="shared" si="25"/>
        <v>8.1377341940916791E-3</v>
      </c>
      <c r="AA63" s="100">
        <f t="shared" si="26"/>
        <v>9.9297842356239462E-3</v>
      </c>
      <c r="AB63" s="100">
        <f t="shared" si="27"/>
        <v>3.6774430232224152E-3</v>
      </c>
      <c r="AC63" s="101">
        <f t="shared" si="28"/>
        <v>2.1744961452938038E-2</v>
      </c>
      <c r="AD63" s="99">
        <f t="shared" si="15"/>
        <v>0.23884892086373924</v>
      </c>
      <c r="AE63" s="100">
        <f t="shared" si="16"/>
        <v>0.6402877697834044</v>
      </c>
      <c r="AF63" s="100">
        <f t="shared" si="17"/>
        <v>0.12086330935285639</v>
      </c>
      <c r="AH63" s="107">
        <v>0.75413087607752327</v>
      </c>
      <c r="AI63" s="3">
        <f t="shared" si="18"/>
        <v>178.20504258990925</v>
      </c>
      <c r="AJ63" s="3">
        <f t="shared" si="18"/>
        <v>217.44844208634018</v>
      </c>
      <c r="AK63" s="3">
        <f t="shared" si="18"/>
        <v>80.530879351050501</v>
      </c>
      <c r="AL63" s="3">
        <f t="shared" si="18"/>
        <v>476.18436402729986</v>
      </c>
      <c r="AM63" s="3">
        <f t="shared" si="18"/>
        <v>21898.606951219081</v>
      </c>
      <c r="AN63" s="14">
        <f t="shared" si="29"/>
        <v>21422.422587191781</v>
      </c>
      <c r="AO63" s="1">
        <f t="shared" si="29"/>
        <v>124.8591786377506</v>
      </c>
      <c r="AP63" s="1">
        <f t="shared" si="29"/>
        <v>56.833560214462054</v>
      </c>
      <c r="AQ63" s="1">
        <f t="shared" si="29"/>
        <v>111.5043288768496</v>
      </c>
      <c r="AR63" s="6">
        <f t="shared" si="29"/>
        <v>79.689095791353608</v>
      </c>
      <c r="AS63" t="s">
        <v>20</v>
      </c>
    </row>
    <row r="64" spans="1:45">
      <c r="A64" s="4">
        <v>2011</v>
      </c>
      <c r="B64" s="1">
        <v>1.4534687854051633</v>
      </c>
      <c r="C64" s="1">
        <v>3.8271811213216416</v>
      </c>
      <c r="D64" s="1">
        <v>0.72243418919618829</v>
      </c>
      <c r="E64" s="6">
        <f t="shared" si="10"/>
        <v>6.0030840959229934</v>
      </c>
      <c r="F64" s="1">
        <f t="shared" si="19"/>
        <v>141.09009991263576</v>
      </c>
      <c r="G64" s="1">
        <f t="shared" si="20"/>
        <v>168.86819593108697</v>
      </c>
      <c r="H64" s="1">
        <f t="shared" si="21"/>
        <v>62.421260800512655</v>
      </c>
      <c r="I64" s="1">
        <f t="shared" si="33"/>
        <v>372.37955664423538</v>
      </c>
      <c r="J64" s="3">
        <v>16962.030046792788</v>
      </c>
      <c r="K64" s="14">
        <f t="shared" si="23"/>
        <v>16589.650490148553</v>
      </c>
      <c r="L64" s="1">
        <f t="shared" si="32"/>
        <v>97.071296837865034</v>
      </c>
      <c r="M64" s="1">
        <f t="shared" si="24"/>
        <v>44.123387573769094</v>
      </c>
      <c r="N64" s="1">
        <f t="shared" si="30"/>
        <v>86.404079062156882</v>
      </c>
      <c r="O64" s="6">
        <f t="shared" si="31"/>
        <v>62.031374322598232</v>
      </c>
      <c r="P64" s="1">
        <v>97.381671701913376</v>
      </c>
      <c r="Q64" s="1">
        <v>91.532258064516128</v>
      </c>
      <c r="R64" s="1">
        <v>95.398773006134988</v>
      </c>
      <c r="S64" s="26">
        <v>92.230070635721489</v>
      </c>
      <c r="T64" s="7">
        <v>95.648126599953699</v>
      </c>
      <c r="U64" s="3">
        <v>59379.449000000001</v>
      </c>
      <c r="V64" s="3">
        <v>18587.637443309733</v>
      </c>
      <c r="W64" s="99">
        <f t="shared" si="12"/>
        <v>0.37888787769149923</v>
      </c>
      <c r="X64" s="100">
        <f t="shared" si="13"/>
        <v>0.45348406731259033</v>
      </c>
      <c r="Y64" s="100">
        <f t="shared" si="14"/>
        <v>0.16762805499591049</v>
      </c>
      <c r="Z64" s="99">
        <f t="shared" si="25"/>
        <v>8.3179961079784398E-3</v>
      </c>
      <c r="AA64" s="100">
        <f t="shared" si="26"/>
        <v>9.9556595210145184E-3</v>
      </c>
      <c r="AB64" s="100">
        <f t="shared" si="27"/>
        <v>3.6800583791157344E-3</v>
      </c>
      <c r="AC64" s="101">
        <f t="shared" si="28"/>
        <v>2.1953714008108693E-2</v>
      </c>
      <c r="AD64" s="99">
        <f t="shared" si="15"/>
        <v>0.24212034383997544</v>
      </c>
      <c r="AE64" s="100">
        <f t="shared" si="16"/>
        <v>0.63753581661814118</v>
      </c>
      <c r="AF64" s="100">
        <f t="shared" si="17"/>
        <v>0.1203438395418833</v>
      </c>
      <c r="AH64" s="107">
        <v>0.71867289149576519</v>
      </c>
      <c r="AI64" s="3">
        <f t="shared" si="18"/>
        <v>196.32033096307092</v>
      </c>
      <c r="AJ64" s="3">
        <f t="shared" si="18"/>
        <v>234.97226336118459</v>
      </c>
      <c r="AK64" s="3">
        <f t="shared" si="18"/>
        <v>86.856289612644275</v>
      </c>
      <c r="AL64" s="3">
        <f t="shared" si="18"/>
        <v>518.14888393689978</v>
      </c>
      <c r="AM64" s="3">
        <f t="shared" si="18"/>
        <v>23601.878194528697</v>
      </c>
      <c r="AN64" s="14">
        <f t="shared" si="29"/>
        <v>23083.729310591796</v>
      </c>
      <c r="AO64" s="1">
        <f t="shared" si="29"/>
        <v>135.07020786025714</v>
      </c>
      <c r="AP64" s="1">
        <f t="shared" si="29"/>
        <v>61.395647583054959</v>
      </c>
      <c r="AQ64" s="1">
        <f t="shared" si="29"/>
        <v>120.22726901848922</v>
      </c>
      <c r="AR64" s="6">
        <f t="shared" si="29"/>
        <v>86.313780659644863</v>
      </c>
      <c r="AS64" t="s">
        <v>20</v>
      </c>
    </row>
    <row r="65" spans="1:45">
      <c r="A65" s="4">
        <v>2012</v>
      </c>
      <c r="B65" s="1">
        <v>1.4630050525685909</v>
      </c>
      <c r="C65" s="1">
        <v>4.2943501248796281</v>
      </c>
      <c r="D65" s="1">
        <v>0.67986705384137813</v>
      </c>
      <c r="E65" s="6">
        <f t="shared" si="10"/>
        <v>6.4372222312895975</v>
      </c>
      <c r="F65" s="1">
        <f t="shared" si="19"/>
        <v>143.19069574958891</v>
      </c>
      <c r="G65" s="1">
        <f t="shared" si="20"/>
        <v>195.74166948392161</v>
      </c>
      <c r="H65" s="1">
        <f t="shared" si="21"/>
        <v>59.561789058505177</v>
      </c>
      <c r="I65" s="1">
        <f t="shared" si="33"/>
        <v>398.49415429201565</v>
      </c>
      <c r="J65" s="3">
        <v>16690.119214036575</v>
      </c>
      <c r="K65" s="14">
        <f t="shared" si="23"/>
        <v>16291.62505974456</v>
      </c>
      <c r="L65" s="1">
        <f t="shared" si="32"/>
        <v>97.874368580060406</v>
      </c>
      <c r="M65" s="1">
        <f t="shared" si="24"/>
        <v>45.581208749113884</v>
      </c>
      <c r="N65" s="1">
        <f t="shared" si="30"/>
        <v>87.607994418864308</v>
      </c>
      <c r="O65" s="6">
        <f t="shared" si="31"/>
        <v>61.904675646436949</v>
      </c>
      <c r="P65" s="1">
        <v>98.187311178247711</v>
      </c>
      <c r="Q65" s="1">
        <v>94.556451612903217</v>
      </c>
      <c r="R65" s="1">
        <v>96.728016359918215</v>
      </c>
      <c r="S65" s="26">
        <v>95.156407669021178</v>
      </c>
      <c r="T65" s="7">
        <v>98.55713288340641</v>
      </c>
      <c r="U65" s="3">
        <v>59539.716999999997</v>
      </c>
      <c r="V65" s="3">
        <v>17886.184285458599</v>
      </c>
      <c r="W65" s="99">
        <f t="shared" si="12"/>
        <v>0.35932947624787259</v>
      </c>
      <c r="X65" s="100">
        <f t="shared" si="13"/>
        <v>0.4912033649067849</v>
      </c>
      <c r="Y65" s="100">
        <f t="shared" si="14"/>
        <v>0.14946715884534262</v>
      </c>
      <c r="Z65" s="99">
        <f t="shared" si="25"/>
        <v>8.5793692611352921E-3</v>
      </c>
      <c r="AA65" s="100">
        <f t="shared" si="26"/>
        <v>1.1727997084604447E-2</v>
      </c>
      <c r="AB65" s="100">
        <f t="shared" si="27"/>
        <v>3.5686856573446794E-3</v>
      </c>
      <c r="AC65" s="101">
        <f t="shared" si="28"/>
        <v>2.3876052003084416E-2</v>
      </c>
      <c r="AD65" s="99">
        <f t="shared" si="15"/>
        <v>0.22727272727315809</v>
      </c>
      <c r="AE65" s="100">
        <f t="shared" si="16"/>
        <v>0.6671122994645039</v>
      </c>
      <c r="AF65" s="100">
        <f t="shared" si="17"/>
        <v>0.10561497326233793</v>
      </c>
      <c r="AH65" s="107">
        <v>0.77776895968898119</v>
      </c>
      <c r="AI65" s="3">
        <f t="shared" si="18"/>
        <v>184.10441039823556</v>
      </c>
      <c r="AJ65" s="3">
        <f t="shared" si="18"/>
        <v>251.67071409251912</v>
      </c>
      <c r="AK65" s="3">
        <f t="shared" si="18"/>
        <v>76.580311307773314</v>
      </c>
      <c r="AL65" s="3">
        <f t="shared" si="18"/>
        <v>512.35543579852788</v>
      </c>
      <c r="AM65" s="3">
        <f t="shared" si="18"/>
        <v>21458.967995728086</v>
      </c>
      <c r="AN65" s="14">
        <f t="shared" si="29"/>
        <v>20946.612559929559</v>
      </c>
      <c r="AO65" s="1">
        <f t="shared" si="29"/>
        <v>125.83990060390039</v>
      </c>
      <c r="AP65" s="1">
        <f t="shared" si="29"/>
        <v>58.605075686410991</v>
      </c>
      <c r="AQ65" s="1">
        <f t="shared" si="29"/>
        <v>112.64012702936552</v>
      </c>
      <c r="AR65" s="6">
        <f t="shared" si="29"/>
        <v>79.592628215957291</v>
      </c>
      <c r="AS65" t="s">
        <v>20</v>
      </c>
    </row>
    <row r="66" spans="1:45">
      <c r="A66" s="4">
        <v>2013</v>
      </c>
      <c r="B66" s="1">
        <v>1.4642810402619111</v>
      </c>
      <c r="C66" s="1">
        <v>4.1861210915597296</v>
      </c>
      <c r="D66" s="1">
        <v>0.68046001282827451</v>
      </c>
      <c r="E66" s="6">
        <f t="shared" si="10"/>
        <v>6.3308621446499149</v>
      </c>
      <c r="F66" s="1">
        <f t="shared" si="19"/>
        <v>145.22645666924709</v>
      </c>
      <c r="G66" s="1">
        <f t="shared" si="20"/>
        <v>200.36922434285793</v>
      </c>
      <c r="H66" s="1">
        <f t="shared" si="21"/>
        <v>60.937086347693302</v>
      </c>
      <c r="I66" s="1">
        <f t="shared" si="33"/>
        <v>406.53276735979836</v>
      </c>
      <c r="J66" s="3">
        <v>16395.290503885662</v>
      </c>
      <c r="K66" s="14">
        <f t="shared" si="23"/>
        <v>15988.757736525864</v>
      </c>
      <c r="L66" s="1">
        <f t="shared" ref="L66" si="34">L$67*(P66/100)</f>
        <v>99.179360161127889</v>
      </c>
      <c r="M66" s="1">
        <f t="shared" ref="M66" si="35">M$67*(Q66/100)</f>
        <v>47.865128590487402</v>
      </c>
      <c r="N66" s="1">
        <f t="shared" ref="N66" si="36">N$67*(R66/100)</f>
        <v>89.552780764314804</v>
      </c>
      <c r="O66" s="6">
        <f t="shared" si="31"/>
        <v>64.214440003775962</v>
      </c>
      <c r="P66" s="1">
        <v>99.496475327291023</v>
      </c>
      <c r="Q66" s="1">
        <v>99.29435483870968</v>
      </c>
      <c r="R66" s="1">
        <v>98.875255623721898</v>
      </c>
      <c r="S66" s="26">
        <v>98.08274470232088</v>
      </c>
      <c r="T66" s="7">
        <v>99.759522147234861</v>
      </c>
      <c r="U66" s="3">
        <v>59831.093000000001</v>
      </c>
      <c r="V66" s="3">
        <v>17498.218623481782</v>
      </c>
      <c r="W66" s="99">
        <f t="shared" si="12"/>
        <v>0.35723186008451724</v>
      </c>
      <c r="X66" s="100">
        <f t="shared" si="13"/>
        <v>0.49287349121730911</v>
      </c>
      <c r="Y66" s="100">
        <f t="shared" si="14"/>
        <v>0.14989464869817359</v>
      </c>
      <c r="Z66" s="99">
        <f t="shared" si="25"/>
        <v>8.8578153973440481E-3</v>
      </c>
      <c r="AA66" s="100">
        <f t="shared" si="26"/>
        <v>1.2221145108430417E-2</v>
      </c>
      <c r="AB66" s="100">
        <f t="shared" si="27"/>
        <v>3.7167433131636974E-3</v>
      </c>
      <c r="AC66" s="101">
        <f t="shared" si="28"/>
        <v>2.4795703818938166E-2</v>
      </c>
      <c r="AD66" s="99">
        <f t="shared" si="15"/>
        <v>0.23129251700723663</v>
      </c>
      <c r="AE66" s="100">
        <f t="shared" si="16"/>
        <v>0.66122448979517534</v>
      </c>
      <c r="AF66" s="100">
        <f t="shared" si="17"/>
        <v>0.10748299319758806</v>
      </c>
      <c r="AH66" s="107">
        <v>0.75312198329311975</v>
      </c>
      <c r="AI66" s="3">
        <f t="shared" si="18"/>
        <v>192.83258209277906</v>
      </c>
      <c r="AJ66" s="3">
        <f t="shared" si="18"/>
        <v>266.05148805604972</v>
      </c>
      <c r="AK66" s="3">
        <f t="shared" si="18"/>
        <v>80.912637925184839</v>
      </c>
      <c r="AL66" s="3">
        <f t="shared" si="18"/>
        <v>539.79670807401362</v>
      </c>
      <c r="AM66" s="3">
        <f t="shared" si="18"/>
        <v>21769.767537783468</v>
      </c>
      <c r="AN66" s="14">
        <f t="shared" si="29"/>
        <v>21229.970829709455</v>
      </c>
      <c r="AO66" s="1">
        <f t="shared" si="29"/>
        <v>131.69096422793791</v>
      </c>
      <c r="AP66" s="1">
        <f t="shared" si="29"/>
        <v>63.555612042010992</v>
      </c>
      <c r="AQ66" s="1">
        <f t="shared" si="29"/>
        <v>118.90873291566143</v>
      </c>
      <c r="AR66" s="6">
        <f t="shared" si="29"/>
        <v>85.2643282605964</v>
      </c>
      <c r="AS66" t="s">
        <v>20</v>
      </c>
    </row>
    <row r="67" spans="1:45">
      <c r="A67" s="4">
        <v>2014</v>
      </c>
      <c r="B67" s="1">
        <v>1.4915044463177412</v>
      </c>
      <c r="C67" s="1">
        <v>4.2848422532814672</v>
      </c>
      <c r="D67" s="1">
        <v>0.74144151666736446</v>
      </c>
      <c r="E67" s="6">
        <f t="shared" si="10"/>
        <v>6.5177882162665721</v>
      </c>
      <c r="F67" s="1">
        <f t="shared" si="19"/>
        <v>148.67507233464372</v>
      </c>
      <c r="G67" s="1">
        <f t="shared" si="20"/>
        <v>206.55204998956856</v>
      </c>
      <c r="H67" s="1">
        <f t="shared" si="21"/>
        <v>67.153454292302698</v>
      </c>
      <c r="I67" s="1">
        <f t="shared" si="33"/>
        <v>422.38057661651493</v>
      </c>
      <c r="J67" s="3">
        <v>16549.579205370144</v>
      </c>
      <c r="K67" s="14">
        <f t="shared" si="23"/>
        <v>16127.198628753629</v>
      </c>
      <c r="L67" s="1">
        <v>99.681280000000001</v>
      </c>
      <c r="M67" s="1">
        <v>48.205286864734518</v>
      </c>
      <c r="N67" s="1">
        <v>90.571478373836456</v>
      </c>
      <c r="O67" s="6">
        <f t="shared" si="31"/>
        <v>64.804280624272423</v>
      </c>
      <c r="P67" s="1">
        <v>99.999999999999986</v>
      </c>
      <c r="Q67" s="1">
        <v>99.999999999999986</v>
      </c>
      <c r="R67" s="1">
        <v>100.00000000000001</v>
      </c>
      <c r="S67" s="26">
        <v>99.999999999999986</v>
      </c>
      <c r="T67" s="7">
        <v>100</v>
      </c>
      <c r="U67" s="3">
        <v>59788.666999999994</v>
      </c>
      <c r="V67" s="3">
        <v>17434.271083165877</v>
      </c>
      <c r="W67" s="99">
        <f t="shared" si="12"/>
        <v>0.35199315632742229</v>
      </c>
      <c r="X67" s="100">
        <f t="shared" si="13"/>
        <v>0.48901881721019569</v>
      </c>
      <c r="Y67" s="100">
        <f t="shared" si="14"/>
        <v>0.15898802646238214</v>
      </c>
      <c r="Z67" s="99">
        <f t="shared" si="25"/>
        <v>8.9836164708284785E-3</v>
      </c>
      <c r="AA67" s="100">
        <f t="shared" si="26"/>
        <v>1.2480803736843342E-2</v>
      </c>
      <c r="AB67" s="100">
        <f t="shared" si="27"/>
        <v>4.0577137012953292E-3</v>
      </c>
      <c r="AC67" s="101">
        <f t="shared" si="28"/>
        <v>2.5522133908967147E-2</v>
      </c>
      <c r="AD67" s="99">
        <f t="shared" si="15"/>
        <v>0.22883597883640408</v>
      </c>
      <c r="AE67" s="100">
        <f t="shared" si="16"/>
        <v>0.65740740740665704</v>
      </c>
      <c r="AF67" s="100">
        <f t="shared" si="17"/>
        <v>0.11375661375693895</v>
      </c>
      <c r="AH67" s="107">
        <v>0.75373166666666658</v>
      </c>
      <c r="AI67" s="3">
        <f t="shared" si="18"/>
        <v>197.25199153718773</v>
      </c>
      <c r="AJ67" s="3">
        <f t="shared" si="18"/>
        <v>274.03923587691719</v>
      </c>
      <c r="AK67" s="3">
        <f t="shared" si="18"/>
        <v>89.094643706937319</v>
      </c>
      <c r="AL67" s="3">
        <f t="shared" si="18"/>
        <v>560.38587112104221</v>
      </c>
      <c r="AM67" s="3">
        <f t="shared" si="18"/>
        <v>21956.858040155952</v>
      </c>
      <c r="AN67" s="14">
        <f t="shared" si="29"/>
        <v>21396.472169034911</v>
      </c>
      <c r="AO67" s="1">
        <f t="shared" si="29"/>
        <v>132.2503543480328</v>
      </c>
      <c r="AP67" s="1">
        <f t="shared" si="29"/>
        <v>63.955501668013405</v>
      </c>
      <c r="AQ67" s="1">
        <f t="shared" si="29"/>
        <v>120.16408806914458</v>
      </c>
      <c r="AR67" s="6">
        <f t="shared" si="29"/>
        <v>85.977919583590662</v>
      </c>
      <c r="AS67" t="s">
        <v>20</v>
      </c>
    </row>
    <row r="68" spans="1:45">
      <c r="A68" s="4">
        <v>2015</v>
      </c>
      <c r="B68" s="4"/>
      <c r="C68" s="4"/>
      <c r="D68" s="4"/>
      <c r="E68" s="6"/>
      <c r="F68" s="1"/>
      <c r="G68" s="1"/>
      <c r="H68" s="1"/>
      <c r="I68" s="1"/>
      <c r="J68" s="4"/>
      <c r="K68" s="5"/>
      <c r="L68" s="1"/>
      <c r="M68" s="1"/>
      <c r="N68" s="1"/>
      <c r="O68" s="6"/>
      <c r="P68" s="1">
        <v>101.00704934541791</v>
      </c>
      <c r="Q68" s="1">
        <v>100.4032258064516</v>
      </c>
      <c r="R68" s="1">
        <v>102.1472392638037</v>
      </c>
      <c r="S68" s="26">
        <v>100.90817356205852</v>
      </c>
      <c r="T68" s="7"/>
      <c r="U68" s="3">
        <v>59797.68499999999</v>
      </c>
      <c r="V68" s="14">
        <v>17486.157724885521</v>
      </c>
      <c r="W68" s="4"/>
      <c r="X68" s="4"/>
      <c r="Y68" s="5"/>
      <c r="Z68" s="1"/>
      <c r="AA68" s="4"/>
      <c r="AB68" s="4"/>
      <c r="AC68" s="5" t="str">
        <f>IFERROR(LN(B68)-LN(B67),"")</f>
        <v/>
      </c>
      <c r="AD68" s="4" t="str">
        <f>IFERROR(LN(C68)-LN(C67),"")</f>
        <v/>
      </c>
      <c r="AE68" s="4" t="str">
        <f>IFERROR(LN(D68)-LN(D67),"")</f>
        <v/>
      </c>
      <c r="AF68" s="4" t="str">
        <f>IFERROR(LN(F68)-LN(F67),"")</f>
        <v/>
      </c>
      <c r="AH68" s="107">
        <v>0.90166000000000002</v>
      </c>
      <c r="AI68" s="3"/>
      <c r="AJ68" s="3"/>
      <c r="AK68" s="3"/>
      <c r="AL68" s="3"/>
      <c r="AM68" s="3"/>
      <c r="AN68" s="14"/>
      <c r="AO68" s="1"/>
      <c r="AP68" s="1"/>
      <c r="AQ68" s="1"/>
      <c r="AR68" s="6"/>
      <c r="AS68" t="s">
        <v>20</v>
      </c>
    </row>
    <row r="69" spans="1:45"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46"/>
      <c r="AA69" s="46"/>
      <c r="AB69" s="46"/>
      <c r="AC69" s="46"/>
      <c r="AD69" s="33"/>
      <c r="AE69" s="33"/>
      <c r="AF69" s="33"/>
      <c r="AH69" s="33"/>
    </row>
    <row r="72" spans="1:45">
      <c r="Q72" s="25"/>
      <c r="S72" s="25"/>
      <c r="U72" s="25"/>
      <c r="Z72" s="4"/>
      <c r="AA72" s="4"/>
      <c r="AB72" s="4"/>
      <c r="AC72" s="4"/>
      <c r="AD72" s="4"/>
      <c r="AE72" s="4"/>
      <c r="AF72" s="4"/>
    </row>
    <row r="73" spans="1:45">
      <c r="Q73" s="25"/>
      <c r="S73" s="25"/>
      <c r="U73" s="25"/>
      <c r="W73" s="33"/>
      <c r="Z73" s="82"/>
      <c r="AA73" s="63"/>
      <c r="AB73" s="63"/>
      <c r="AC73" s="63"/>
      <c r="AD73" s="63"/>
      <c r="AE73" s="63"/>
      <c r="AF73" s="63"/>
    </row>
    <row r="74" spans="1:45">
      <c r="Q74" s="25"/>
      <c r="S74" s="25"/>
      <c r="U74" s="25"/>
      <c r="W74" s="33"/>
      <c r="Z74" s="82"/>
      <c r="AA74" s="63"/>
      <c r="AB74" s="63"/>
      <c r="AC74" s="63"/>
      <c r="AD74" s="63"/>
      <c r="AE74" s="63"/>
      <c r="AF74" s="63"/>
    </row>
    <row r="75" spans="1:45">
      <c r="Q75" s="25"/>
      <c r="S75" s="25"/>
      <c r="U75" s="25"/>
      <c r="W75" s="33"/>
      <c r="Z75" s="82"/>
      <c r="AA75" s="63"/>
      <c r="AB75" s="63"/>
      <c r="AC75" s="63"/>
      <c r="AD75" s="63"/>
      <c r="AE75" s="63"/>
      <c r="AF75" s="63"/>
    </row>
    <row r="76" spans="1:45">
      <c r="Q76" s="25"/>
      <c r="S76" s="25"/>
      <c r="U76" s="25"/>
      <c r="W76" s="33"/>
      <c r="Z76" s="82"/>
      <c r="AA76" s="63"/>
      <c r="AB76" s="63"/>
      <c r="AC76" s="63"/>
      <c r="AD76" s="63"/>
      <c r="AE76" s="63"/>
      <c r="AF76" s="63"/>
    </row>
    <row r="77" spans="1:45">
      <c r="Q77" s="25"/>
      <c r="S77" s="25"/>
      <c r="U77" s="25"/>
      <c r="W77" s="33"/>
      <c r="Z77" s="85"/>
      <c r="AA77" s="85"/>
      <c r="AB77" s="85"/>
      <c r="AC77" s="85"/>
      <c r="AD77" s="85"/>
      <c r="AE77" s="85"/>
      <c r="AF77" s="85"/>
    </row>
    <row r="78" spans="1:45">
      <c r="Q78" s="25"/>
      <c r="S78" s="25"/>
      <c r="U78" s="25"/>
      <c r="W78" s="33"/>
      <c r="Z78" s="85"/>
      <c r="AA78" s="85"/>
      <c r="AB78" s="85"/>
      <c r="AC78" s="85"/>
      <c r="AD78" s="85"/>
      <c r="AE78" s="85"/>
      <c r="AF78" s="85"/>
    </row>
    <row r="79" spans="1:45">
      <c r="Q79" s="25"/>
      <c r="S79" s="25"/>
      <c r="U79" s="25"/>
      <c r="W79" s="33"/>
      <c r="Z79" s="85"/>
      <c r="AA79" s="86"/>
      <c r="AB79" s="86"/>
      <c r="AC79" s="86"/>
      <c r="AD79" s="86"/>
      <c r="AE79" s="86"/>
      <c r="AF79" s="86"/>
    </row>
    <row r="80" spans="1:45">
      <c r="Q80" s="25"/>
      <c r="S80" s="25"/>
      <c r="U80" s="25"/>
      <c r="W80" s="33"/>
      <c r="Z80" s="85"/>
      <c r="AA80" s="85"/>
      <c r="AB80" s="85"/>
      <c r="AC80" s="85"/>
      <c r="AD80" s="85"/>
      <c r="AE80" s="85"/>
      <c r="AF80" s="85"/>
    </row>
    <row r="81" spans="8:32">
      <c r="Q81" s="25"/>
      <c r="S81" s="25"/>
      <c r="U81" s="25"/>
      <c r="W81" s="33"/>
      <c r="Z81" s="82"/>
      <c r="AA81" s="63"/>
      <c r="AB81" s="63"/>
      <c r="AC81" s="63"/>
      <c r="AD81" s="63"/>
      <c r="AE81" s="63"/>
      <c r="AF81" s="63"/>
    </row>
    <row r="82" spans="8:32">
      <c r="Q82" s="25"/>
      <c r="S82" s="25"/>
      <c r="U82" s="25"/>
      <c r="W82" s="33"/>
      <c r="Z82" s="82"/>
      <c r="AA82" s="63"/>
      <c r="AB82" s="63"/>
      <c r="AC82" s="63"/>
      <c r="AD82" s="63"/>
      <c r="AE82" s="63"/>
      <c r="AF82" s="63"/>
    </row>
    <row r="83" spans="8:32">
      <c r="Q83" s="25"/>
      <c r="S83" s="25"/>
      <c r="U83" s="25"/>
      <c r="W83" s="33"/>
      <c r="Z83" s="82"/>
      <c r="AA83" s="63"/>
      <c r="AB83" s="63"/>
      <c r="AC83" s="63"/>
      <c r="AD83" s="63"/>
      <c r="AE83" s="63"/>
      <c r="AF83" s="63"/>
    </row>
    <row r="84" spans="8:32">
      <c r="Q84" s="25"/>
      <c r="S84" s="25"/>
      <c r="U84" s="25"/>
      <c r="W84" s="33"/>
      <c r="Z84" s="82"/>
      <c r="AA84" s="63"/>
      <c r="AB84" s="63"/>
      <c r="AC84" s="63"/>
      <c r="AD84" s="63"/>
      <c r="AE84" s="63"/>
      <c r="AF84" s="63"/>
    </row>
    <row r="85" spans="8:32">
      <c r="Q85" s="25"/>
      <c r="S85" s="25"/>
      <c r="U85" s="25"/>
      <c r="W85" s="33"/>
    </row>
    <row r="86" spans="8:32">
      <c r="Q86" s="25"/>
      <c r="S86" s="25"/>
      <c r="U86" s="25"/>
      <c r="W86" s="33"/>
      <c r="AA86" s="63"/>
      <c r="AB86" s="63"/>
      <c r="AC86" s="63"/>
      <c r="AD86" s="63"/>
    </row>
    <row r="87" spans="8:32">
      <c r="Q87" s="25"/>
      <c r="S87" s="25"/>
      <c r="U87" s="25"/>
      <c r="W87" s="33"/>
      <c r="AA87" s="63"/>
      <c r="AB87" s="63"/>
      <c r="AC87" s="63"/>
      <c r="AD87" s="63"/>
    </row>
    <row r="88" spans="8:32">
      <c r="H88" s="63"/>
      <c r="I88" s="63"/>
      <c r="J88" s="63"/>
      <c r="L88" s="63"/>
      <c r="Q88" s="25"/>
      <c r="S88" s="25"/>
      <c r="U88" s="25"/>
      <c r="W88" s="33"/>
      <c r="Y88" s="23"/>
      <c r="Z88" s="23"/>
    </row>
    <row r="89" spans="8:32">
      <c r="H89" s="63"/>
      <c r="I89" s="63"/>
      <c r="J89" s="63"/>
      <c r="L89" s="63"/>
      <c r="Q89" s="25"/>
      <c r="S89" s="25"/>
      <c r="U89" s="25"/>
      <c r="W89" s="33"/>
      <c r="Y89" s="23"/>
      <c r="Z89" s="23"/>
    </row>
    <row r="90" spans="8:32">
      <c r="H90" s="63"/>
      <c r="I90" s="63"/>
      <c r="J90" s="63"/>
      <c r="L90" s="63"/>
      <c r="Q90" s="25"/>
      <c r="S90" s="25"/>
      <c r="U90" s="25"/>
      <c r="W90" s="33"/>
      <c r="Y90" s="23"/>
      <c r="Z90" s="23"/>
    </row>
    <row r="91" spans="8:32">
      <c r="H91" s="63"/>
      <c r="I91" s="63"/>
      <c r="J91" s="63"/>
      <c r="L91" s="63"/>
      <c r="Q91" s="25"/>
      <c r="S91" s="25"/>
      <c r="U91" s="25"/>
      <c r="W91" s="33"/>
      <c r="Y91" s="23"/>
      <c r="Z91" s="23"/>
    </row>
    <row r="92" spans="8:32">
      <c r="W92" s="33"/>
      <c r="Y92" s="23"/>
      <c r="Z92" s="23"/>
    </row>
    <row r="93" spans="8:32">
      <c r="W93" s="33"/>
      <c r="Y93" s="23"/>
      <c r="Z93" s="23"/>
    </row>
    <row r="94" spans="8:32">
      <c r="Y94" s="23"/>
      <c r="Z94" s="23"/>
    </row>
  </sheetData>
  <mergeCells count="9">
    <mergeCell ref="AI1:AN1"/>
    <mergeCell ref="AO1:AR1"/>
    <mergeCell ref="AD1:AF1"/>
    <mergeCell ref="F1:K1"/>
    <mergeCell ref="B1:E1"/>
    <mergeCell ref="L1:O1"/>
    <mergeCell ref="P1:T1"/>
    <mergeCell ref="W1:Y1"/>
    <mergeCell ref="Z1:AC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S144"/>
  <sheetViews>
    <sheetView zoomScaleNormal="100" zoomScalePageLayoutView="70" workbookViewId="0">
      <pane xSplit="1" ySplit="2" topLeftCell="AE3" activePane="bottomRight" state="frozen"/>
      <selection activeCell="H33" sqref="H33"/>
      <selection pane="topRight" activeCell="H33" sqref="H33"/>
      <selection pane="bottomLeft" activeCell="H33" sqref="H33"/>
      <selection pane="bottomRight" activeCell="AS3" sqref="AS3:AS68"/>
    </sheetView>
  </sheetViews>
  <sheetFormatPr defaultColWidth="8.81640625" defaultRowHeight="14.5"/>
  <cols>
    <col min="1" max="5" width="8.81640625" style="4"/>
    <col min="6" max="6" width="11.7265625" style="4" bestFit="1" customWidth="1"/>
    <col min="7" max="7" width="10.54296875" style="4" bestFit="1" customWidth="1"/>
    <col min="8" max="9" width="11.7265625" style="4" bestFit="1" customWidth="1"/>
    <col min="10" max="10" width="13.26953125" style="4" customWidth="1"/>
    <col min="11" max="11" width="9.453125" customWidth="1"/>
    <col min="12" max="18" width="8.81640625" style="4"/>
    <col min="19" max="19" width="10.453125" customWidth="1"/>
    <col min="20" max="20" width="10.7265625" style="4" bestFit="1" customWidth="1"/>
    <col min="21" max="21" width="13.1796875" style="4" bestFit="1" customWidth="1"/>
    <col min="22" max="27" width="8.81640625" style="4"/>
    <col min="31" max="33" width="8.81640625" style="4"/>
    <col min="34" max="34" width="12.81640625" customWidth="1"/>
    <col min="35" max="35" width="10.54296875" style="4" bestFit="1" customWidth="1"/>
    <col min="36" max="36" width="9.54296875" style="4" bestFit="1" customWidth="1"/>
    <col min="37" max="38" width="10.54296875" style="4" bestFit="1" customWidth="1"/>
    <col min="39" max="40" width="12.54296875" style="4" bestFit="1" customWidth="1"/>
    <col min="41" max="44" width="10.54296875" style="4" bestFit="1" customWidth="1"/>
    <col min="45" max="16384" width="8.81640625" style="4"/>
  </cols>
  <sheetData>
    <row r="1" spans="1:45" ht="13">
      <c r="A1" s="58" t="s">
        <v>48</v>
      </c>
      <c r="B1" s="139" t="s">
        <v>45</v>
      </c>
      <c r="C1" s="139"/>
      <c r="D1" s="139"/>
      <c r="E1" s="139"/>
      <c r="F1" s="139" t="s">
        <v>63</v>
      </c>
      <c r="G1" s="139"/>
      <c r="H1" s="139"/>
      <c r="I1" s="139"/>
      <c r="J1" s="139"/>
      <c r="K1" s="139"/>
      <c r="L1" s="139" t="s">
        <v>64</v>
      </c>
      <c r="M1" s="139"/>
      <c r="N1" s="139"/>
      <c r="O1" s="139"/>
      <c r="P1" s="139" t="s">
        <v>65</v>
      </c>
      <c r="Q1" s="139"/>
      <c r="R1" s="139"/>
      <c r="S1" s="24"/>
      <c r="V1" s="139" t="s">
        <v>66</v>
      </c>
      <c r="W1" s="139"/>
      <c r="X1" s="139"/>
      <c r="Y1" s="139" t="s">
        <v>67</v>
      </c>
      <c r="Z1" s="139"/>
      <c r="AA1" s="139"/>
      <c r="AB1" s="139"/>
      <c r="AC1" s="139" t="s">
        <v>11</v>
      </c>
      <c r="AD1" s="139"/>
      <c r="AE1" s="139"/>
      <c r="AH1" s="24" t="s">
        <v>117</v>
      </c>
      <c r="AI1" s="139" t="s">
        <v>110</v>
      </c>
      <c r="AJ1" s="139"/>
      <c r="AK1" s="139"/>
      <c r="AL1" s="139"/>
      <c r="AM1" s="139"/>
      <c r="AN1" s="139"/>
      <c r="AO1" s="139" t="s">
        <v>112</v>
      </c>
      <c r="AP1" s="139"/>
      <c r="AQ1" s="139"/>
      <c r="AR1" s="139"/>
      <c r="AS1" s="4" t="s">
        <v>69</v>
      </c>
    </row>
    <row r="2" spans="1:45" ht="12.5">
      <c r="A2" s="4" t="s">
        <v>15</v>
      </c>
      <c r="B2" s="4" t="s">
        <v>0</v>
      </c>
      <c r="C2" s="4" t="s">
        <v>1</v>
      </c>
      <c r="D2" s="4" t="s">
        <v>2</v>
      </c>
      <c r="E2" s="5" t="s">
        <v>3</v>
      </c>
      <c r="F2" s="4" t="s">
        <v>4</v>
      </c>
      <c r="G2" s="4" t="s">
        <v>1</v>
      </c>
      <c r="H2" s="4" t="s">
        <v>2</v>
      </c>
      <c r="I2" s="4" t="s">
        <v>3</v>
      </c>
      <c r="J2" s="4" t="s">
        <v>5</v>
      </c>
      <c r="K2" s="5" t="s">
        <v>19</v>
      </c>
      <c r="L2" s="4" t="s">
        <v>0</v>
      </c>
      <c r="M2" s="4" t="s">
        <v>6</v>
      </c>
      <c r="N2" s="4" t="s">
        <v>2</v>
      </c>
      <c r="O2" s="5" t="s">
        <v>3</v>
      </c>
      <c r="P2" s="4" t="s">
        <v>0</v>
      </c>
      <c r="Q2" s="4" t="s">
        <v>6</v>
      </c>
      <c r="R2" s="4" t="s">
        <v>2</v>
      </c>
      <c r="S2" s="4" t="s">
        <v>17</v>
      </c>
      <c r="T2" s="8" t="s">
        <v>9</v>
      </c>
      <c r="U2" s="4" t="s">
        <v>8</v>
      </c>
      <c r="V2" s="8" t="s">
        <v>0</v>
      </c>
      <c r="W2" s="4" t="s">
        <v>1</v>
      </c>
      <c r="X2" s="4" t="s">
        <v>2</v>
      </c>
      <c r="Y2" s="8" t="s">
        <v>0</v>
      </c>
      <c r="Z2" s="4" t="s">
        <v>1</v>
      </c>
      <c r="AA2" s="4" t="s">
        <v>2</v>
      </c>
      <c r="AB2" s="4" t="s">
        <v>3</v>
      </c>
      <c r="AC2" s="8" t="s">
        <v>0</v>
      </c>
      <c r="AD2" s="4" t="s">
        <v>1</v>
      </c>
      <c r="AE2" s="4" t="s">
        <v>2</v>
      </c>
      <c r="AH2" s="96"/>
      <c r="AI2" s="50" t="s">
        <v>4</v>
      </c>
      <c r="AJ2" s="50" t="s">
        <v>1</v>
      </c>
      <c r="AK2" s="50" t="s">
        <v>2</v>
      </c>
      <c r="AL2" s="50" t="s">
        <v>3</v>
      </c>
      <c r="AM2" s="50" t="s">
        <v>5</v>
      </c>
      <c r="AN2" s="51" t="s">
        <v>19</v>
      </c>
      <c r="AO2" s="50" t="s">
        <v>0</v>
      </c>
      <c r="AP2" s="50" t="s">
        <v>6</v>
      </c>
      <c r="AQ2" s="50" t="s">
        <v>2</v>
      </c>
      <c r="AR2" s="51" t="s">
        <v>3</v>
      </c>
      <c r="AS2" s="4" t="s">
        <v>69</v>
      </c>
    </row>
    <row r="3" spans="1:45" ht="12.5">
      <c r="A3" s="4">
        <v>1950</v>
      </c>
      <c r="C3" s="1"/>
      <c r="D3" s="1"/>
      <c r="E3" s="6"/>
      <c r="K3" s="14"/>
      <c r="O3" s="5"/>
      <c r="S3" s="4"/>
      <c r="T3" s="13">
        <v>83805</v>
      </c>
      <c r="U3" s="3">
        <v>1920.7207207207207</v>
      </c>
      <c r="V3" s="12" t="str">
        <f t="shared" ref="V3:V34" si="0">IFERROR(F3/$I3,"")</f>
        <v/>
      </c>
      <c r="W3" s="1" t="str">
        <f t="shared" ref="W3:W34" si="1">IFERROR(G3/$I3,"")</f>
        <v/>
      </c>
      <c r="X3" s="1" t="str">
        <f t="shared" ref="X3:X34" si="2">IFERROR(H3/$I3,"")</f>
        <v/>
      </c>
      <c r="Y3" s="17" t="str">
        <f t="shared" ref="Y3:Y34" si="3">IFERROR(F3/$J3,"")</f>
        <v/>
      </c>
      <c r="Z3" s="18" t="str">
        <f t="shared" ref="Z3:Z34" si="4">IFERROR(G3/$J3,"")</f>
        <v/>
      </c>
      <c r="AA3" s="18" t="str">
        <f t="shared" ref="AA3:AA18" si="5">IFERROR(H3/$J3,"")</f>
        <v/>
      </c>
      <c r="AB3" s="19" t="str">
        <f t="shared" ref="AB3:AB22" si="6">IFERROR(I3/$J3,"")</f>
        <v/>
      </c>
      <c r="AC3" s="12" t="str">
        <f t="shared" ref="AC3:AC34" si="7">IFERROR(B3/$E3,"")</f>
        <v/>
      </c>
      <c r="AD3" s="1" t="str">
        <f t="shared" ref="AD3:AD34" si="8">IFERROR(C3/$E3,"")</f>
        <v/>
      </c>
      <c r="AE3" s="1" t="str">
        <f t="shared" ref="AE3:AE34" si="9">IFERROR(D3/$E3,"")</f>
        <v/>
      </c>
      <c r="AH3" s="96"/>
      <c r="AI3" s="3" t="str">
        <f t="shared" ref="AI3:AR18" si="10">IFERROR(F3/$AH3," ")</f>
        <v xml:space="preserve"> </v>
      </c>
      <c r="AJ3" s="3" t="str">
        <f t="shared" si="10"/>
        <v xml:space="preserve"> </v>
      </c>
      <c r="AK3" s="3" t="str">
        <f t="shared" si="10"/>
        <v xml:space="preserve"> </v>
      </c>
      <c r="AL3" s="3" t="str">
        <f t="shared" si="10"/>
        <v xml:space="preserve"> </v>
      </c>
      <c r="AM3" s="3" t="str">
        <f t="shared" si="10"/>
        <v xml:space="preserve"> </v>
      </c>
      <c r="AN3" s="108" t="str">
        <f t="shared" si="10"/>
        <v xml:space="preserve"> </v>
      </c>
      <c r="AO3" s="1" t="str">
        <f t="shared" si="10"/>
        <v xml:space="preserve"> </v>
      </c>
      <c r="AP3" s="1" t="str">
        <f t="shared" si="10"/>
        <v xml:space="preserve"> </v>
      </c>
      <c r="AQ3" s="1" t="str">
        <f t="shared" si="10"/>
        <v xml:space="preserve"> </v>
      </c>
      <c r="AR3" s="6" t="str">
        <f t="shared" si="10"/>
        <v xml:space="preserve"> </v>
      </c>
      <c r="AS3" s="4" t="s">
        <v>48</v>
      </c>
    </row>
    <row r="4" spans="1:45" ht="12.5">
      <c r="A4" s="4">
        <v>1951</v>
      </c>
      <c r="C4" s="1"/>
      <c r="D4" s="1"/>
      <c r="E4" s="6"/>
      <c r="K4" s="14"/>
      <c r="O4" s="5"/>
      <c r="S4" s="4"/>
      <c r="T4" s="13">
        <v>85163.847999999998</v>
      </c>
      <c r="U4" s="3">
        <v>2125.6085093759507</v>
      </c>
      <c r="V4" s="12" t="str">
        <f t="shared" si="0"/>
        <v/>
      </c>
      <c r="W4" s="1" t="str">
        <f t="shared" si="1"/>
        <v/>
      </c>
      <c r="X4" s="1" t="str">
        <f t="shared" si="2"/>
        <v/>
      </c>
      <c r="Y4" s="17" t="str">
        <f t="shared" si="3"/>
        <v/>
      </c>
      <c r="Z4" s="18" t="str">
        <f t="shared" si="4"/>
        <v/>
      </c>
      <c r="AA4" s="18" t="str">
        <f t="shared" si="5"/>
        <v/>
      </c>
      <c r="AB4" s="19" t="str">
        <f t="shared" si="6"/>
        <v/>
      </c>
      <c r="AC4" s="12" t="str">
        <f t="shared" si="7"/>
        <v/>
      </c>
      <c r="AD4" s="1" t="str">
        <f t="shared" si="8"/>
        <v/>
      </c>
      <c r="AE4" s="1" t="str">
        <f t="shared" si="9"/>
        <v/>
      </c>
      <c r="AH4" s="97"/>
      <c r="AI4" s="3" t="str">
        <f t="shared" si="10"/>
        <v xml:space="preserve"> </v>
      </c>
      <c r="AJ4" s="3" t="str">
        <f t="shared" si="10"/>
        <v xml:space="preserve"> </v>
      </c>
      <c r="AK4" s="3" t="str">
        <f t="shared" si="10"/>
        <v xml:space="preserve"> </v>
      </c>
      <c r="AL4" s="3" t="str">
        <f t="shared" si="10"/>
        <v xml:space="preserve"> </v>
      </c>
      <c r="AM4" s="3" t="str">
        <f t="shared" si="10"/>
        <v xml:space="preserve"> </v>
      </c>
      <c r="AN4" s="14" t="str">
        <f t="shared" si="10"/>
        <v xml:space="preserve"> </v>
      </c>
      <c r="AO4" s="1" t="str">
        <f t="shared" si="10"/>
        <v xml:space="preserve"> </v>
      </c>
      <c r="AP4" s="1" t="str">
        <f t="shared" si="10"/>
        <v xml:space="preserve"> </v>
      </c>
      <c r="AQ4" s="1" t="str">
        <f t="shared" si="10"/>
        <v xml:space="preserve"> </v>
      </c>
      <c r="AR4" s="6" t="str">
        <f t="shared" si="10"/>
        <v xml:space="preserve"> </v>
      </c>
      <c r="AS4" s="4" t="s">
        <v>48</v>
      </c>
    </row>
    <row r="5" spans="1:45" ht="12.5">
      <c r="A5" s="4">
        <v>1952</v>
      </c>
      <c r="C5" s="1"/>
      <c r="D5" s="1"/>
      <c r="E5" s="6"/>
      <c r="K5" s="14"/>
      <c r="O5" s="5"/>
      <c r="S5" s="4"/>
      <c r="T5" s="13">
        <v>86459.024999999994</v>
      </c>
      <c r="U5" s="3">
        <v>2336.4246820965195</v>
      </c>
      <c r="V5" s="12" t="str">
        <f t="shared" si="0"/>
        <v/>
      </c>
      <c r="W5" s="1" t="str">
        <f t="shared" si="1"/>
        <v/>
      </c>
      <c r="X5" s="1" t="str">
        <f t="shared" si="2"/>
        <v/>
      </c>
      <c r="Y5" s="17" t="str">
        <f t="shared" si="3"/>
        <v/>
      </c>
      <c r="Z5" s="18" t="str">
        <f t="shared" si="4"/>
        <v/>
      </c>
      <c r="AA5" s="18" t="str">
        <f t="shared" si="5"/>
        <v/>
      </c>
      <c r="AB5" s="19" t="str">
        <f t="shared" si="6"/>
        <v/>
      </c>
      <c r="AC5" s="12" t="str">
        <f t="shared" si="7"/>
        <v/>
      </c>
      <c r="AD5" s="1" t="str">
        <f t="shared" si="8"/>
        <v/>
      </c>
      <c r="AE5" s="1" t="str">
        <f t="shared" si="9"/>
        <v/>
      </c>
      <c r="AH5" s="97"/>
      <c r="AI5" s="3" t="str">
        <f t="shared" si="10"/>
        <v xml:space="preserve"> </v>
      </c>
      <c r="AJ5" s="3" t="str">
        <f t="shared" si="10"/>
        <v xml:space="preserve"> </v>
      </c>
      <c r="AK5" s="3" t="str">
        <f t="shared" si="10"/>
        <v xml:space="preserve"> </v>
      </c>
      <c r="AL5" s="3" t="str">
        <f t="shared" si="10"/>
        <v xml:space="preserve"> </v>
      </c>
      <c r="AM5" s="3" t="str">
        <f t="shared" si="10"/>
        <v xml:space="preserve"> </v>
      </c>
      <c r="AN5" s="14" t="str">
        <f t="shared" si="10"/>
        <v xml:space="preserve"> </v>
      </c>
      <c r="AO5" s="1" t="str">
        <f t="shared" si="10"/>
        <v xml:space="preserve"> </v>
      </c>
      <c r="AP5" s="1" t="str">
        <f t="shared" si="10"/>
        <v xml:space="preserve"> </v>
      </c>
      <c r="AQ5" s="1" t="str">
        <f t="shared" si="10"/>
        <v xml:space="preserve"> </v>
      </c>
      <c r="AR5" s="6" t="str">
        <f t="shared" si="10"/>
        <v xml:space="preserve"> </v>
      </c>
      <c r="AS5" s="4" t="s">
        <v>48</v>
      </c>
    </row>
    <row r="6" spans="1:45" ht="12.5">
      <c r="A6" s="4">
        <v>1953</v>
      </c>
      <c r="C6" s="1"/>
      <c r="D6" s="1"/>
      <c r="E6" s="6"/>
      <c r="K6" s="14"/>
      <c r="O6" s="5"/>
      <c r="S6" s="4"/>
      <c r="T6" s="13">
        <v>87655.163</v>
      </c>
      <c r="U6" s="3">
        <v>2474.3436961037883</v>
      </c>
      <c r="V6" s="12" t="str">
        <f t="shared" si="0"/>
        <v/>
      </c>
      <c r="W6" s="1" t="str">
        <f t="shared" si="1"/>
        <v/>
      </c>
      <c r="X6" s="1" t="str">
        <f t="shared" si="2"/>
        <v/>
      </c>
      <c r="Y6" s="17" t="str">
        <f t="shared" si="3"/>
        <v/>
      </c>
      <c r="Z6" s="18" t="str">
        <f t="shared" si="4"/>
        <v/>
      </c>
      <c r="AA6" s="18" t="str">
        <f t="shared" si="5"/>
        <v/>
      </c>
      <c r="AB6" s="19" t="str">
        <f t="shared" si="6"/>
        <v/>
      </c>
      <c r="AC6" s="12" t="str">
        <f t="shared" si="7"/>
        <v/>
      </c>
      <c r="AD6" s="1" t="str">
        <f t="shared" si="8"/>
        <v/>
      </c>
      <c r="AE6" s="1" t="str">
        <f t="shared" si="9"/>
        <v/>
      </c>
      <c r="AH6" s="97"/>
      <c r="AI6" s="3" t="str">
        <f t="shared" si="10"/>
        <v xml:space="preserve"> </v>
      </c>
      <c r="AJ6" s="3" t="str">
        <f t="shared" si="10"/>
        <v xml:space="preserve"> </v>
      </c>
      <c r="AK6" s="3" t="str">
        <f t="shared" si="10"/>
        <v xml:space="preserve"> </v>
      </c>
      <c r="AL6" s="3" t="str">
        <f t="shared" si="10"/>
        <v xml:space="preserve"> </v>
      </c>
      <c r="AM6" s="3" t="str">
        <f t="shared" si="10"/>
        <v xml:space="preserve"> </v>
      </c>
      <c r="AN6" s="14" t="str">
        <f t="shared" si="10"/>
        <v xml:space="preserve"> </v>
      </c>
      <c r="AO6" s="1" t="str">
        <f t="shared" si="10"/>
        <v xml:space="preserve"> </v>
      </c>
      <c r="AP6" s="1" t="str">
        <f t="shared" si="10"/>
        <v xml:space="preserve"> </v>
      </c>
      <c r="AQ6" s="1" t="str">
        <f t="shared" si="10"/>
        <v xml:space="preserve"> </v>
      </c>
      <c r="AR6" s="6" t="str">
        <f t="shared" si="10"/>
        <v xml:space="preserve"> </v>
      </c>
      <c r="AS6" s="4" t="s">
        <v>48</v>
      </c>
    </row>
    <row r="7" spans="1:45" ht="12.5">
      <c r="A7" s="4">
        <v>1954</v>
      </c>
      <c r="C7" s="1"/>
      <c r="D7" s="1"/>
      <c r="E7" s="6"/>
      <c r="K7" s="14"/>
      <c r="O7" s="5"/>
      <c r="S7" s="4"/>
      <c r="T7" s="13">
        <v>88753.892000000007</v>
      </c>
      <c r="U7" s="3">
        <v>2581.8698745064607</v>
      </c>
      <c r="V7" s="12" t="str">
        <f t="shared" si="0"/>
        <v/>
      </c>
      <c r="W7" s="1" t="str">
        <f t="shared" si="1"/>
        <v/>
      </c>
      <c r="X7" s="1" t="str">
        <f t="shared" si="2"/>
        <v/>
      </c>
      <c r="Y7" s="17" t="str">
        <f t="shared" si="3"/>
        <v/>
      </c>
      <c r="Z7" s="18" t="str">
        <f t="shared" si="4"/>
        <v/>
      </c>
      <c r="AA7" s="18" t="str">
        <f t="shared" si="5"/>
        <v/>
      </c>
      <c r="AB7" s="19" t="str">
        <f t="shared" si="6"/>
        <v/>
      </c>
      <c r="AC7" s="12" t="str">
        <f t="shared" si="7"/>
        <v/>
      </c>
      <c r="AD7" s="1" t="str">
        <f t="shared" si="8"/>
        <v/>
      </c>
      <c r="AE7" s="1" t="str">
        <f t="shared" si="9"/>
        <v/>
      </c>
      <c r="AH7" s="97"/>
      <c r="AI7" s="3" t="str">
        <f t="shared" si="10"/>
        <v xml:space="preserve"> </v>
      </c>
      <c r="AJ7" s="3" t="str">
        <f t="shared" si="10"/>
        <v xml:space="preserve"> </v>
      </c>
      <c r="AK7" s="3" t="str">
        <f t="shared" si="10"/>
        <v xml:space="preserve"> </v>
      </c>
      <c r="AL7" s="3" t="str">
        <f t="shared" si="10"/>
        <v xml:space="preserve"> </v>
      </c>
      <c r="AM7" s="3" t="str">
        <f t="shared" si="10"/>
        <v xml:space="preserve"> </v>
      </c>
      <c r="AN7" s="14" t="str">
        <f t="shared" si="10"/>
        <v xml:space="preserve"> </v>
      </c>
      <c r="AO7" s="1" t="str">
        <f t="shared" si="10"/>
        <v xml:space="preserve"> </v>
      </c>
      <c r="AP7" s="1" t="str">
        <f t="shared" si="10"/>
        <v xml:space="preserve"> </v>
      </c>
      <c r="AQ7" s="1" t="str">
        <f t="shared" si="10"/>
        <v xml:space="preserve"> </v>
      </c>
      <c r="AR7" s="6" t="str">
        <f t="shared" si="10"/>
        <v xml:space="preserve"> </v>
      </c>
      <c r="AS7" s="4" t="s">
        <v>48</v>
      </c>
    </row>
    <row r="8" spans="1:45" ht="12.5">
      <c r="A8" s="4">
        <v>1955</v>
      </c>
      <c r="C8" s="1"/>
      <c r="D8" s="1"/>
      <c r="E8" s="6"/>
      <c r="K8" s="14"/>
      <c r="O8" s="5"/>
      <c r="S8" s="2"/>
      <c r="T8" s="13">
        <v>89815.06</v>
      </c>
      <c r="U8" s="3">
        <v>2770.7491371714273</v>
      </c>
      <c r="V8" s="12" t="str">
        <f t="shared" si="0"/>
        <v/>
      </c>
      <c r="W8" s="1" t="str">
        <f t="shared" si="1"/>
        <v/>
      </c>
      <c r="X8" s="1" t="str">
        <f t="shared" si="2"/>
        <v/>
      </c>
      <c r="Y8" s="17" t="str">
        <f t="shared" si="3"/>
        <v/>
      </c>
      <c r="Z8" s="18" t="str">
        <f t="shared" si="4"/>
        <v/>
      </c>
      <c r="AA8" s="18" t="str">
        <f t="shared" si="5"/>
        <v/>
      </c>
      <c r="AB8" s="19" t="str">
        <f t="shared" si="6"/>
        <v/>
      </c>
      <c r="AC8" s="12" t="str">
        <f t="shared" si="7"/>
        <v/>
      </c>
      <c r="AD8" s="1" t="str">
        <f t="shared" si="8"/>
        <v/>
      </c>
      <c r="AE8" s="1" t="str">
        <f t="shared" si="9"/>
        <v/>
      </c>
      <c r="AH8" s="97"/>
      <c r="AI8" s="3" t="str">
        <f>IFERROR(F8/$AH8," ")</f>
        <v xml:space="preserve"> </v>
      </c>
      <c r="AJ8" s="3" t="str">
        <f t="shared" si="10"/>
        <v xml:space="preserve"> </v>
      </c>
      <c r="AK8" s="3" t="str">
        <f t="shared" si="10"/>
        <v xml:space="preserve"> </v>
      </c>
      <c r="AL8" s="3" t="str">
        <f t="shared" si="10"/>
        <v xml:space="preserve"> </v>
      </c>
      <c r="AM8" s="3" t="str">
        <f t="shared" si="10"/>
        <v xml:space="preserve"> </v>
      </c>
      <c r="AN8" s="14" t="str">
        <f t="shared" si="10"/>
        <v xml:space="preserve"> </v>
      </c>
      <c r="AO8" s="1"/>
      <c r="AP8" s="1"/>
      <c r="AQ8" s="1"/>
      <c r="AR8" s="6"/>
      <c r="AS8" s="4" t="s">
        <v>48</v>
      </c>
    </row>
    <row r="9" spans="1:45" ht="12.5">
      <c r="A9" s="4">
        <v>1956</v>
      </c>
      <c r="C9" s="1"/>
      <c r="D9" s="1"/>
      <c r="E9" s="6"/>
      <c r="K9" s="14"/>
      <c r="O9" s="5"/>
      <c r="S9" s="2"/>
      <c r="T9" s="13">
        <v>90766.210999999996</v>
      </c>
      <c r="U9" s="3">
        <v>2947.8701055396045</v>
      </c>
      <c r="V9" s="12" t="str">
        <f t="shared" si="0"/>
        <v/>
      </c>
      <c r="W9" s="1" t="str">
        <f t="shared" si="1"/>
        <v/>
      </c>
      <c r="X9" s="1" t="str">
        <f t="shared" si="2"/>
        <v/>
      </c>
      <c r="Y9" s="17" t="str">
        <f t="shared" si="3"/>
        <v/>
      </c>
      <c r="Z9" s="18" t="str">
        <f t="shared" si="4"/>
        <v/>
      </c>
      <c r="AA9" s="18" t="str">
        <f t="shared" si="5"/>
        <v/>
      </c>
      <c r="AB9" s="19" t="str">
        <f t="shared" si="6"/>
        <v/>
      </c>
      <c r="AC9" s="12" t="str">
        <f t="shared" si="7"/>
        <v/>
      </c>
      <c r="AD9" s="1" t="str">
        <f t="shared" si="8"/>
        <v/>
      </c>
      <c r="AE9" s="1" t="str">
        <f t="shared" si="9"/>
        <v/>
      </c>
      <c r="AH9" s="107">
        <v>359.84</v>
      </c>
      <c r="AI9" s="3"/>
      <c r="AJ9" s="3"/>
      <c r="AK9" s="3"/>
      <c r="AL9" s="3"/>
      <c r="AM9" s="3"/>
      <c r="AN9" s="14"/>
      <c r="AO9" s="1"/>
      <c r="AP9" s="1"/>
      <c r="AQ9" s="1"/>
      <c r="AR9" s="6"/>
      <c r="AS9" s="4" t="s">
        <v>48</v>
      </c>
    </row>
    <row r="10" spans="1:45" ht="12.5">
      <c r="A10" s="4">
        <v>1957</v>
      </c>
      <c r="C10" s="1"/>
      <c r="D10" s="1"/>
      <c r="E10" s="6"/>
      <c r="K10" s="14"/>
      <c r="O10" s="5"/>
      <c r="S10" s="2"/>
      <c r="T10" s="13">
        <v>91563.009000000005</v>
      </c>
      <c r="U10" s="3">
        <v>3135.873352523834</v>
      </c>
      <c r="V10" s="12" t="str">
        <f t="shared" si="0"/>
        <v/>
      </c>
      <c r="W10" s="1" t="str">
        <f t="shared" si="1"/>
        <v/>
      </c>
      <c r="X10" s="1" t="str">
        <f t="shared" si="2"/>
        <v/>
      </c>
      <c r="Y10" s="17" t="str">
        <f t="shared" si="3"/>
        <v/>
      </c>
      <c r="Z10" s="18" t="str">
        <f t="shared" si="4"/>
        <v/>
      </c>
      <c r="AA10" s="18" t="str">
        <f t="shared" si="5"/>
        <v/>
      </c>
      <c r="AB10" s="19" t="str">
        <f t="shared" si="6"/>
        <v/>
      </c>
      <c r="AC10" s="12" t="str">
        <f t="shared" si="7"/>
        <v/>
      </c>
      <c r="AD10" s="1" t="str">
        <f t="shared" si="8"/>
        <v/>
      </c>
      <c r="AE10" s="1" t="str">
        <f t="shared" si="9"/>
        <v/>
      </c>
      <c r="AH10" s="107">
        <v>359.84</v>
      </c>
      <c r="AI10" s="3"/>
      <c r="AJ10" s="3"/>
      <c r="AK10" s="3"/>
      <c r="AL10" s="3"/>
      <c r="AM10" s="3"/>
      <c r="AN10" s="14"/>
      <c r="AO10" s="1"/>
      <c r="AP10" s="1"/>
      <c r="AQ10" s="1"/>
      <c r="AR10" s="6"/>
      <c r="AS10" s="4" t="s">
        <v>48</v>
      </c>
    </row>
    <row r="11" spans="1:45" ht="12.5">
      <c r="A11" s="4">
        <v>1958</v>
      </c>
      <c r="C11" s="1"/>
      <c r="D11" s="1"/>
      <c r="E11" s="6"/>
      <c r="K11" s="14"/>
      <c r="O11" s="5"/>
      <c r="S11" s="2"/>
      <c r="T11" s="13">
        <v>92388.771999999997</v>
      </c>
      <c r="U11" s="3">
        <v>3288.895321608994</v>
      </c>
      <c r="V11" s="12" t="str">
        <f t="shared" si="0"/>
        <v/>
      </c>
      <c r="W11" s="1" t="str">
        <f t="shared" si="1"/>
        <v/>
      </c>
      <c r="X11" s="1" t="str">
        <f t="shared" si="2"/>
        <v/>
      </c>
      <c r="Y11" s="17" t="str">
        <f t="shared" si="3"/>
        <v/>
      </c>
      <c r="Z11" s="18" t="str">
        <f t="shared" si="4"/>
        <v/>
      </c>
      <c r="AA11" s="18" t="str">
        <f t="shared" si="5"/>
        <v/>
      </c>
      <c r="AB11" s="19" t="str">
        <f t="shared" si="6"/>
        <v/>
      </c>
      <c r="AC11" s="12" t="str">
        <f t="shared" si="7"/>
        <v/>
      </c>
      <c r="AD11" s="1" t="str">
        <f t="shared" si="8"/>
        <v/>
      </c>
      <c r="AE11" s="1" t="str">
        <f t="shared" si="9"/>
        <v/>
      </c>
      <c r="AH11" s="107">
        <v>359.84</v>
      </c>
      <c r="AI11" s="3"/>
      <c r="AJ11" s="3"/>
      <c r="AK11" s="3"/>
      <c r="AL11" s="3"/>
      <c r="AM11" s="3"/>
      <c r="AN11" s="14"/>
      <c r="AO11" s="1"/>
      <c r="AP11" s="1"/>
      <c r="AQ11" s="1"/>
      <c r="AR11" s="6"/>
      <c r="AS11" s="4" t="s">
        <v>48</v>
      </c>
    </row>
    <row r="12" spans="1:45" ht="12.5">
      <c r="A12" s="4">
        <v>1959</v>
      </c>
      <c r="C12" s="1"/>
      <c r="D12" s="1"/>
      <c r="E12" s="6"/>
      <c r="K12" s="14"/>
      <c r="O12" s="5"/>
      <c r="S12" s="2"/>
      <c r="T12" s="13">
        <v>93296.566000000006</v>
      </c>
      <c r="U12" s="3">
        <v>3553.9357364985972</v>
      </c>
      <c r="V12" s="12" t="str">
        <f t="shared" si="0"/>
        <v/>
      </c>
      <c r="W12" s="1" t="str">
        <f t="shared" si="1"/>
        <v/>
      </c>
      <c r="X12" s="1" t="str">
        <f t="shared" si="2"/>
        <v/>
      </c>
      <c r="Y12" s="17" t="str">
        <f t="shared" si="3"/>
        <v/>
      </c>
      <c r="Z12" s="18" t="str">
        <f t="shared" si="4"/>
        <v/>
      </c>
      <c r="AA12" s="18" t="str">
        <f t="shared" si="5"/>
        <v/>
      </c>
      <c r="AB12" s="19" t="str">
        <f t="shared" si="6"/>
        <v/>
      </c>
      <c r="AC12" s="12" t="str">
        <f t="shared" si="7"/>
        <v/>
      </c>
      <c r="AD12" s="1" t="str">
        <f t="shared" si="8"/>
        <v/>
      </c>
      <c r="AE12" s="1" t="str">
        <f t="shared" si="9"/>
        <v/>
      </c>
      <c r="AH12" s="107">
        <v>359.97</v>
      </c>
      <c r="AI12" s="3"/>
      <c r="AJ12" s="3"/>
      <c r="AK12" s="3"/>
      <c r="AL12" s="3"/>
      <c r="AM12" s="3"/>
      <c r="AN12" s="14"/>
      <c r="AO12" s="1"/>
      <c r="AP12" s="1"/>
      <c r="AQ12" s="1"/>
      <c r="AR12" s="6"/>
      <c r="AS12" s="4" t="s">
        <v>48</v>
      </c>
    </row>
    <row r="13" spans="1:45" ht="12.5">
      <c r="A13" s="4">
        <v>1960</v>
      </c>
      <c r="C13" s="1"/>
      <c r="D13" s="1"/>
      <c r="E13" s="6"/>
      <c r="K13" s="14"/>
      <c r="O13" s="5"/>
      <c r="S13" s="2">
        <v>18.168255454657032</v>
      </c>
      <c r="T13" s="13">
        <v>94091.638000000006</v>
      </c>
      <c r="U13" s="3">
        <v>3986.4328857788614</v>
      </c>
      <c r="V13" s="12" t="str">
        <f t="shared" si="0"/>
        <v/>
      </c>
      <c r="W13" s="1" t="str">
        <f t="shared" si="1"/>
        <v/>
      </c>
      <c r="X13" s="1" t="str">
        <f t="shared" si="2"/>
        <v/>
      </c>
      <c r="Y13" s="17" t="str">
        <f t="shared" si="3"/>
        <v/>
      </c>
      <c r="Z13" s="18" t="str">
        <f t="shared" si="4"/>
        <v/>
      </c>
      <c r="AA13" s="18" t="str">
        <f t="shared" si="5"/>
        <v/>
      </c>
      <c r="AB13" s="19" t="str">
        <f t="shared" si="6"/>
        <v/>
      </c>
      <c r="AC13" s="12" t="str">
        <f t="shared" si="7"/>
        <v/>
      </c>
      <c r="AD13" s="1" t="str">
        <f t="shared" si="8"/>
        <v/>
      </c>
      <c r="AE13" s="1" t="str">
        <f t="shared" si="9"/>
        <v/>
      </c>
      <c r="AH13" s="107">
        <v>359.97</v>
      </c>
      <c r="AI13" s="3"/>
      <c r="AJ13" s="3"/>
      <c r="AK13" s="3"/>
      <c r="AL13" s="3"/>
      <c r="AM13" s="3"/>
      <c r="AN13" s="14"/>
      <c r="AO13" s="1"/>
      <c r="AP13" s="1"/>
      <c r="AQ13" s="1"/>
      <c r="AR13" s="6"/>
      <c r="AS13" s="4" t="s">
        <v>48</v>
      </c>
    </row>
    <row r="14" spans="1:45" ht="12.5">
      <c r="A14" s="4">
        <v>1961</v>
      </c>
      <c r="B14" s="1">
        <v>0.69996108036906535</v>
      </c>
      <c r="C14" s="1">
        <v>1.4140627886201323E-2</v>
      </c>
      <c r="D14" s="1">
        <v>1.4706253001708187</v>
      </c>
      <c r="E14" s="6">
        <f>SUM(B14:D14)</f>
        <v>2.1847270084260852</v>
      </c>
      <c r="K14" s="14"/>
      <c r="M14" s="3"/>
      <c r="O14" s="5"/>
      <c r="Q14" s="2"/>
      <c r="S14" s="2">
        <v>19.150199879702249</v>
      </c>
      <c r="T14" s="13">
        <v>94943.293000000005</v>
      </c>
      <c r="U14" s="3">
        <v>4426.2842242052848</v>
      </c>
      <c r="V14" s="99" t="str">
        <f t="shared" si="0"/>
        <v/>
      </c>
      <c r="W14" s="100" t="str">
        <f t="shared" si="1"/>
        <v/>
      </c>
      <c r="X14" s="100" t="str">
        <f t="shared" si="2"/>
        <v/>
      </c>
      <c r="Y14" s="99" t="str">
        <f t="shared" si="3"/>
        <v/>
      </c>
      <c r="Z14" s="100" t="str">
        <f t="shared" si="4"/>
        <v/>
      </c>
      <c r="AA14" s="100" t="str">
        <f t="shared" si="5"/>
        <v/>
      </c>
      <c r="AB14" s="101" t="str">
        <f t="shared" si="6"/>
        <v/>
      </c>
      <c r="AC14" s="99">
        <f t="shared" si="7"/>
        <v>0.32038834951435385</v>
      </c>
      <c r="AD14" s="100">
        <f t="shared" si="8"/>
        <v>6.4724919093614693E-3</v>
      </c>
      <c r="AE14" s="100">
        <f t="shared" si="9"/>
        <v>0.6731391585762847</v>
      </c>
      <c r="AH14" s="107">
        <v>361.14</v>
      </c>
      <c r="AI14" s="3"/>
      <c r="AJ14" s="3"/>
      <c r="AK14" s="3"/>
      <c r="AL14" s="3"/>
      <c r="AM14" s="3"/>
      <c r="AN14" s="14"/>
      <c r="AO14" s="1"/>
      <c r="AP14" s="1"/>
      <c r="AQ14" s="1"/>
      <c r="AR14" s="6"/>
      <c r="AS14" s="4" t="s">
        <v>48</v>
      </c>
    </row>
    <row r="15" spans="1:45" ht="12.5">
      <c r="A15" s="4">
        <v>1962</v>
      </c>
      <c r="B15" s="1">
        <v>0.70926072284465991</v>
      </c>
      <c r="C15" s="1">
        <v>2.1492749177046432E-2</v>
      </c>
      <c r="D15" s="1">
        <v>1.1973500000000001</v>
      </c>
      <c r="E15" s="6">
        <f t="shared" ref="E15:E67" si="11">SUM(B15:D15)</f>
        <v>1.9281034720217065</v>
      </c>
      <c r="K15" s="14"/>
      <c r="M15" s="3"/>
      <c r="O15" s="5"/>
      <c r="Q15" s="2"/>
      <c r="S15" s="2">
        <v>20.447279957390737</v>
      </c>
      <c r="T15" s="13">
        <v>95831.756999999998</v>
      </c>
      <c r="U15" s="3">
        <v>4776.5168283411522</v>
      </c>
      <c r="V15" s="99" t="str">
        <f t="shared" si="0"/>
        <v/>
      </c>
      <c r="W15" s="100" t="str">
        <f t="shared" si="1"/>
        <v/>
      </c>
      <c r="X15" s="100" t="str">
        <f t="shared" si="2"/>
        <v/>
      </c>
      <c r="Y15" s="99" t="str">
        <f t="shared" si="3"/>
        <v/>
      </c>
      <c r="Z15" s="100" t="str">
        <f t="shared" si="4"/>
        <v/>
      </c>
      <c r="AA15" s="100" t="str">
        <f t="shared" si="5"/>
        <v/>
      </c>
      <c r="AB15" s="101" t="str">
        <f t="shared" si="6"/>
        <v/>
      </c>
      <c r="AC15" s="99">
        <f t="shared" si="7"/>
        <v>0.36785407688777561</v>
      </c>
      <c r="AD15" s="100">
        <f t="shared" si="8"/>
        <v>1.1147093238990064E-2</v>
      </c>
      <c r="AE15" s="100">
        <f t="shared" si="9"/>
        <v>0.62099882987323429</v>
      </c>
      <c r="AH15" s="107">
        <v>360.86</v>
      </c>
      <c r="AI15" s="3"/>
      <c r="AJ15" s="3"/>
      <c r="AK15" s="3"/>
      <c r="AL15" s="3"/>
      <c r="AM15" s="3"/>
      <c r="AN15" s="14"/>
      <c r="AO15" s="1"/>
      <c r="AP15" s="1"/>
      <c r="AQ15" s="1"/>
      <c r="AR15" s="6"/>
      <c r="AS15" s="4" t="s">
        <v>48</v>
      </c>
    </row>
    <row r="16" spans="1:45" ht="12.5">
      <c r="A16" s="4">
        <v>1963</v>
      </c>
      <c r="B16" s="1">
        <v>0.82044355498210009</v>
      </c>
      <c r="C16" s="1">
        <v>5.3051307514341726E-3</v>
      </c>
      <c r="D16" s="1">
        <v>1.0589</v>
      </c>
      <c r="E16" s="6">
        <f t="shared" si="11"/>
        <v>1.8846486857335343</v>
      </c>
      <c r="F16" s="16">
        <f>L16*B16</f>
        <v>3288.8818230824095</v>
      </c>
      <c r="G16" s="16">
        <f>M16*C16</f>
        <v>71.502442345752669</v>
      </c>
      <c r="H16" s="16">
        <f t="shared" ref="H16:H31" si="12">N16*D16</f>
        <v>1808.2308743169399</v>
      </c>
      <c r="I16" s="3">
        <f>SUM(F16:H16)</f>
        <v>5168.6151397451022</v>
      </c>
      <c r="K16" s="14"/>
      <c r="L16" s="3">
        <v>4008.6631226619411</v>
      </c>
      <c r="M16" s="3">
        <f t="shared" ref="M16:M66" si="13">M$67*(Q16/100)</f>
        <v>13477.979280043743</v>
      </c>
      <c r="N16" s="3">
        <v>1707.6502732240438</v>
      </c>
      <c r="O16" s="14">
        <f>I16/E16</f>
        <v>2742.4820227083319</v>
      </c>
      <c r="P16" s="2">
        <v>37.536878470894116</v>
      </c>
      <c r="Q16" s="2">
        <v>74.600167265989569</v>
      </c>
      <c r="R16" s="2">
        <v>39.783763544031267</v>
      </c>
      <c r="S16" s="2">
        <v>22.013823854090759</v>
      </c>
      <c r="T16" s="13">
        <v>96811.94</v>
      </c>
      <c r="U16" s="3">
        <v>5128.6442560700671</v>
      </c>
      <c r="V16" s="99">
        <f t="shared" si="0"/>
        <v>0.63631780160838314</v>
      </c>
      <c r="W16" s="100">
        <f t="shared" si="1"/>
        <v>1.3833965271648938E-2</v>
      </c>
      <c r="X16" s="100">
        <f t="shared" si="2"/>
        <v>0.34984823311996788</v>
      </c>
      <c r="Y16" s="99" t="str">
        <f t="shared" si="3"/>
        <v/>
      </c>
      <c r="Z16" s="100" t="str">
        <f t="shared" si="4"/>
        <v/>
      </c>
      <c r="AA16" s="100" t="str">
        <f t="shared" si="5"/>
        <v/>
      </c>
      <c r="AB16" s="101" t="str">
        <f t="shared" si="6"/>
        <v/>
      </c>
      <c r="AC16" s="99">
        <f t="shared" si="7"/>
        <v>0.43532970425348577</v>
      </c>
      <c r="AD16" s="100">
        <f t="shared" si="8"/>
        <v>2.814917597955045E-3</v>
      </c>
      <c r="AE16" s="100">
        <f t="shared" si="9"/>
        <v>0.56185537814855913</v>
      </c>
      <c r="AH16" s="107">
        <v>361.49</v>
      </c>
      <c r="AI16" s="3">
        <f t="shared" ref="AI16:AR43" si="14">IFERROR(F16/$AH16," ")</f>
        <v>9.0981267063609206</v>
      </c>
      <c r="AJ16" s="3">
        <f t="shared" si="10"/>
        <v>0.19779922638455466</v>
      </c>
      <c r="AK16" s="3">
        <f t="shared" si="10"/>
        <v>5.0021601546846108</v>
      </c>
      <c r="AL16" s="3">
        <f t="shared" si="10"/>
        <v>14.298086087430086</v>
      </c>
      <c r="AM16" s="3"/>
      <c r="AN16" s="14"/>
      <c r="AO16" s="1">
        <f t="shared" si="10"/>
        <v>11.089278051016462</v>
      </c>
      <c r="AP16" s="1">
        <f t="shared" si="10"/>
        <v>37.284514869135364</v>
      </c>
      <c r="AQ16" s="1">
        <f t="shared" si="10"/>
        <v>4.7239211962268488</v>
      </c>
      <c r="AR16" s="6">
        <f t="shared" si="10"/>
        <v>7.5866055014200446</v>
      </c>
      <c r="AS16" s="4" t="s">
        <v>48</v>
      </c>
    </row>
    <row r="17" spans="1:45" ht="12.5">
      <c r="A17" s="4">
        <v>1964</v>
      </c>
      <c r="B17" s="1">
        <v>0.93330112722344272</v>
      </c>
      <c r="C17" s="1">
        <v>4.6798473870008749E-3</v>
      </c>
      <c r="D17" s="1">
        <v>1.05735</v>
      </c>
      <c r="E17" s="6">
        <f t="shared" si="11"/>
        <v>1.9953309746104435</v>
      </c>
      <c r="F17" s="16">
        <f t="shared" ref="F17:F66" si="15">L17*B17</f>
        <v>3801.676361927709</v>
      </c>
      <c r="G17" s="16">
        <f t="shared" ref="G17:G67" si="16">M17*C17</f>
        <v>63.353959727551413</v>
      </c>
      <c r="H17" s="16">
        <f t="shared" si="12"/>
        <v>1914.542419428833</v>
      </c>
      <c r="I17" s="3">
        <f t="shared" ref="I17:I67" si="17">SUM(F17:H17)</f>
        <v>5779.5727410840936</v>
      </c>
      <c r="K17" s="14"/>
      <c r="L17" s="3">
        <f>L$67*(P17/100)</f>
        <v>4073.3652312599693</v>
      </c>
      <c r="M17" s="3">
        <f t="shared" si="13"/>
        <v>13537.612338284476</v>
      </c>
      <c r="N17" s="3">
        <f t="shared" ref="N17:N66" si="18">N$67*(R17/100)</f>
        <v>1810.6988409030434</v>
      </c>
      <c r="O17" s="14">
        <f t="shared" ref="O17:O67" si="19">I17/E17</f>
        <v>2896.5483995518402</v>
      </c>
      <c r="P17" s="2">
        <v>38.142745093490724</v>
      </c>
      <c r="Q17" s="2">
        <v>74.93023426096768</v>
      </c>
      <c r="R17" s="2">
        <v>39.802050457347356</v>
      </c>
      <c r="S17" s="2">
        <v>22.858752777966881</v>
      </c>
      <c r="T17" s="13">
        <v>97826.267000000007</v>
      </c>
      <c r="U17" s="3">
        <v>5667.6904578194726</v>
      </c>
      <c r="V17" s="99">
        <f t="shared" si="0"/>
        <v>0.65777809748867633</v>
      </c>
      <c r="W17" s="100">
        <f t="shared" si="1"/>
        <v>1.0961702978007316E-2</v>
      </c>
      <c r="X17" s="100">
        <f t="shared" si="2"/>
        <v>0.33126019953331637</v>
      </c>
      <c r="Y17" s="99" t="str">
        <f t="shared" si="3"/>
        <v/>
      </c>
      <c r="Z17" s="100" t="str">
        <f t="shared" si="4"/>
        <v/>
      </c>
      <c r="AA17" s="100" t="str">
        <f t="shared" si="5"/>
        <v/>
      </c>
      <c r="AB17" s="101" t="str">
        <f t="shared" si="6"/>
        <v/>
      </c>
      <c r="AC17" s="99">
        <f t="shared" si="7"/>
        <v>0.46774251444959142</v>
      </c>
      <c r="AD17" s="100">
        <f t="shared" si="8"/>
        <v>2.3453990573741985E-3</v>
      </c>
      <c r="AE17" s="100">
        <f t="shared" si="9"/>
        <v>0.52991208649303445</v>
      </c>
      <c r="AH17" s="107">
        <v>361.99</v>
      </c>
      <c r="AI17" s="3">
        <f t="shared" si="14"/>
        <v>10.502158517991406</v>
      </c>
      <c r="AJ17" s="3">
        <f t="shared" si="10"/>
        <v>0.17501577316376532</v>
      </c>
      <c r="AK17" s="3">
        <f t="shared" si="10"/>
        <v>5.2889373171326088</v>
      </c>
      <c r="AL17" s="3">
        <f t="shared" si="10"/>
        <v>15.966111608287781</v>
      </c>
      <c r="AM17" s="3"/>
      <c r="AN17" s="14"/>
      <c r="AO17" s="1">
        <f t="shared" si="10"/>
        <v>11.252700989695763</v>
      </c>
      <c r="AP17" s="1">
        <f t="shared" si="10"/>
        <v>37.397752253610527</v>
      </c>
      <c r="AQ17" s="1">
        <f t="shared" si="10"/>
        <v>5.002068678424938</v>
      </c>
      <c r="AR17" s="6">
        <f t="shared" si="10"/>
        <v>8.0017359583188483</v>
      </c>
      <c r="AS17" s="4" t="s">
        <v>48</v>
      </c>
    </row>
    <row r="18" spans="1:45" ht="12.5">
      <c r="A18" s="4">
        <v>1965</v>
      </c>
      <c r="B18" s="1">
        <v>0.91302607176521688</v>
      </c>
      <c r="C18" s="1">
        <v>3.8924973342612757E-3</v>
      </c>
      <c r="D18" s="1">
        <v>1.0465</v>
      </c>
      <c r="E18" s="6">
        <f t="shared" si="11"/>
        <v>1.9634185690994781</v>
      </c>
      <c r="F18" s="16">
        <f t="shared" si="15"/>
        <v>3732.6057929126691</v>
      </c>
      <c r="G18" s="16">
        <f t="shared" si="16"/>
        <v>41.70124550018987</v>
      </c>
      <c r="H18" s="16">
        <f t="shared" si="12"/>
        <v>2010.8722195609021</v>
      </c>
      <c r="I18" s="3">
        <f t="shared" si="17"/>
        <v>5785.1792579737612</v>
      </c>
      <c r="K18" s="14"/>
      <c r="L18" s="3">
        <f t="shared" ref="L18:L65" si="20">L$67*(P18/100)</f>
        <v>4088.1699968284174</v>
      </c>
      <c r="M18" s="3">
        <f t="shared" si="13"/>
        <v>10713.236752441861</v>
      </c>
      <c r="N18" s="3">
        <f t="shared" si="18"/>
        <v>1921.5214711523192</v>
      </c>
      <c r="O18" s="14">
        <f t="shared" si="19"/>
        <v>2946.482909462924</v>
      </c>
      <c r="P18" s="2">
        <v>38.281376020791967</v>
      </c>
      <c r="Q18" s="2">
        <v>59.297409284169483</v>
      </c>
      <c r="R18" s="2">
        <v>42.238108746752211</v>
      </c>
      <c r="S18" s="2">
        <v>24.365923290826935</v>
      </c>
      <c r="T18" s="13">
        <v>98882.534</v>
      </c>
      <c r="U18" s="3">
        <v>5933.7476120909278</v>
      </c>
      <c r="V18" s="99">
        <f t="shared" si="0"/>
        <v>0.64520140629488487</v>
      </c>
      <c r="W18" s="100">
        <f t="shared" si="1"/>
        <v>7.2082892578847393E-3</v>
      </c>
      <c r="X18" s="100">
        <f t="shared" si="2"/>
        <v>0.34759030444723038</v>
      </c>
      <c r="Y18" s="99" t="str">
        <f t="shared" si="3"/>
        <v/>
      </c>
      <c r="Z18" s="100" t="str">
        <f t="shared" si="4"/>
        <v/>
      </c>
      <c r="AA18" s="100" t="str">
        <f t="shared" si="5"/>
        <v/>
      </c>
      <c r="AB18" s="101" t="str">
        <f t="shared" si="6"/>
        <v/>
      </c>
      <c r="AC18" s="99">
        <f t="shared" si="7"/>
        <v>0.46501855800619035</v>
      </c>
      <c r="AD18" s="100">
        <f t="shared" si="8"/>
        <v>1.9825101970216007E-3</v>
      </c>
      <c r="AE18" s="100">
        <f t="shared" si="9"/>
        <v>0.53299893179678803</v>
      </c>
      <c r="AH18" s="107">
        <v>361.51</v>
      </c>
      <c r="AI18" s="3">
        <f t="shared" si="14"/>
        <v>10.325041611332106</v>
      </c>
      <c r="AJ18" s="3">
        <f t="shared" si="10"/>
        <v>0.11535295150947379</v>
      </c>
      <c r="AK18" s="3">
        <f t="shared" si="10"/>
        <v>5.5624248832975631</v>
      </c>
      <c r="AL18" s="3">
        <f t="shared" si="10"/>
        <v>16.002819446139142</v>
      </c>
      <c r="AM18" s="3"/>
      <c r="AN18" s="14"/>
      <c r="AO18" s="1">
        <f t="shared" si="10"/>
        <v>11.308594497602881</v>
      </c>
      <c r="AP18" s="1">
        <f t="shared" si="10"/>
        <v>29.634689918513626</v>
      </c>
      <c r="AQ18" s="1">
        <f t="shared" si="10"/>
        <v>5.3152650580960952</v>
      </c>
      <c r="AR18" s="6">
        <f t="shared" si="10"/>
        <v>8.1504879794830689</v>
      </c>
      <c r="AS18" s="4" t="s">
        <v>48</v>
      </c>
    </row>
    <row r="19" spans="1:45" ht="12.5">
      <c r="A19" s="4">
        <v>1966</v>
      </c>
      <c r="B19" s="1">
        <v>0.97900746263937</v>
      </c>
      <c r="C19" s="1">
        <v>3.5084769955815746E-3</v>
      </c>
      <c r="D19" s="1">
        <v>1.0465000000000002</v>
      </c>
      <c r="E19" s="6">
        <f t="shared" si="11"/>
        <v>2.0290159396349519</v>
      </c>
      <c r="F19" s="16">
        <f t="shared" si="15"/>
        <v>4160.8072991446425</v>
      </c>
      <c r="G19" s="16">
        <f t="shared" si="16"/>
        <v>58.094226085487072</v>
      </c>
      <c r="H19" s="16">
        <f t="shared" si="12"/>
        <v>2205.0338088806666</v>
      </c>
      <c r="I19" s="3">
        <f t="shared" si="17"/>
        <v>6423.9353341107962</v>
      </c>
      <c r="K19" s="14"/>
      <c r="L19" s="3">
        <f t="shared" si="20"/>
        <v>4250.026131493677</v>
      </c>
      <c r="M19" s="3">
        <f t="shared" si="13"/>
        <v>16558.246258604075</v>
      </c>
      <c r="N19" s="3">
        <f t="shared" si="18"/>
        <v>2107.0557179939474</v>
      </c>
      <c r="O19" s="14">
        <f t="shared" si="19"/>
        <v>3166.0349278806311</v>
      </c>
      <c r="P19" s="2">
        <v>39.796987053894703</v>
      </c>
      <c r="Q19" s="2">
        <v>91.649342594871612</v>
      </c>
      <c r="R19" s="2">
        <v>46.316447611029339</v>
      </c>
      <c r="S19" s="2">
        <v>25.603629984721177</v>
      </c>
      <c r="T19" s="13">
        <v>99790.308000000005</v>
      </c>
      <c r="U19" s="3">
        <v>6505.5315792792226</v>
      </c>
      <c r="V19" s="99">
        <f t="shared" si="0"/>
        <v>0.64770379568594816</v>
      </c>
      <c r="W19" s="100">
        <f t="shared" si="1"/>
        <v>9.0434014453740601E-3</v>
      </c>
      <c r="X19" s="100">
        <f t="shared" si="2"/>
        <v>0.34325280286867771</v>
      </c>
      <c r="Y19" s="99" t="str">
        <f t="shared" si="3"/>
        <v/>
      </c>
      <c r="Z19" s="100" t="str">
        <f t="shared" si="4"/>
        <v/>
      </c>
      <c r="AA19" s="100" t="str">
        <f t="shared" ref="AA19:AA50" si="21">IFERROR(H19/$J19,"")</f>
        <v/>
      </c>
      <c r="AB19" s="101" t="str">
        <f t="shared" si="6"/>
        <v/>
      </c>
      <c r="AC19" s="99">
        <f t="shared" si="7"/>
        <v>0.48250358388781661</v>
      </c>
      <c r="AD19" s="100">
        <f t="shared" si="8"/>
        <v>1.7291520125824139E-3</v>
      </c>
      <c r="AE19" s="100">
        <f t="shared" si="9"/>
        <v>0.51576726409960094</v>
      </c>
      <c r="AH19" s="107">
        <v>362.35</v>
      </c>
      <c r="AI19" s="3">
        <f t="shared" si="14"/>
        <v>11.482840621345776</v>
      </c>
      <c r="AJ19" s="3">
        <f t="shared" si="14"/>
        <v>0.16032627593621379</v>
      </c>
      <c r="AK19" s="3">
        <f t="shared" si="14"/>
        <v>6.0853699706931597</v>
      </c>
      <c r="AL19" s="3">
        <f t="shared" si="14"/>
        <v>17.728536867975151</v>
      </c>
      <c r="AM19" s="3"/>
      <c r="AN19" s="14"/>
      <c r="AO19" s="1">
        <f t="shared" si="14"/>
        <v>11.72906342346813</v>
      </c>
      <c r="AP19" s="1">
        <f t="shared" si="14"/>
        <v>45.696829746389056</v>
      </c>
      <c r="AQ19" s="1">
        <f t="shared" si="14"/>
        <v>5.8149736939256167</v>
      </c>
      <c r="AR19" s="6">
        <f t="shared" si="14"/>
        <v>8.737504975522647</v>
      </c>
      <c r="AS19" s="4" t="s">
        <v>48</v>
      </c>
    </row>
    <row r="20" spans="1:45" ht="12.5">
      <c r="A20" s="4">
        <v>1967</v>
      </c>
      <c r="B20" s="1">
        <v>1.1202869989906266</v>
      </c>
      <c r="C20" s="1">
        <v>5.0688478630443456E-3</v>
      </c>
      <c r="D20" s="1">
        <v>1.0465</v>
      </c>
      <c r="E20" s="6">
        <f t="shared" si="11"/>
        <v>2.1718558468536706</v>
      </c>
      <c r="F20" s="16">
        <f t="shared" si="15"/>
        <v>4804.4392765025059</v>
      </c>
      <c r="G20" s="16">
        <f t="shared" si="16"/>
        <v>84.421565839743636</v>
      </c>
      <c r="H20" s="16">
        <f t="shared" si="12"/>
        <v>2231.2970895379794</v>
      </c>
      <c r="I20" s="3">
        <f t="shared" si="17"/>
        <v>7120.1579318802287</v>
      </c>
      <c r="K20" s="14"/>
      <c r="L20" s="3">
        <f t="shared" si="20"/>
        <v>4288.5789809497774</v>
      </c>
      <c r="M20" s="3">
        <f t="shared" si="13"/>
        <v>16654.981195083674</v>
      </c>
      <c r="N20" s="3">
        <f t="shared" si="18"/>
        <v>2132.1520205809647</v>
      </c>
      <c r="O20" s="14">
        <f t="shared" si="19"/>
        <v>3278.375009186303</v>
      </c>
      <c r="P20" s="2">
        <v>40.157993599084101</v>
      </c>
      <c r="Q20" s="2">
        <v>92.184767252522477</v>
      </c>
      <c r="R20" s="2">
        <v>46.868104396407929</v>
      </c>
      <c r="S20" s="2">
        <v>26.622111876607743</v>
      </c>
      <c r="T20" s="13">
        <v>100825.27899999999</v>
      </c>
      <c r="U20" s="3">
        <v>7152.2936227134069</v>
      </c>
      <c r="V20" s="99">
        <f t="shared" si="0"/>
        <v>0.6747658299812167</v>
      </c>
      <c r="W20" s="100">
        <f t="shared" si="1"/>
        <v>1.185669849565406E-2</v>
      </c>
      <c r="X20" s="100">
        <f t="shared" si="2"/>
        <v>0.31337747152312928</v>
      </c>
      <c r="Y20" s="99" t="str">
        <f t="shared" si="3"/>
        <v/>
      </c>
      <c r="Z20" s="100" t="str">
        <f t="shared" si="4"/>
        <v/>
      </c>
      <c r="AA20" s="100" t="str">
        <f t="shared" si="21"/>
        <v/>
      </c>
      <c r="AB20" s="101" t="str">
        <f t="shared" si="6"/>
        <v/>
      </c>
      <c r="AC20" s="99">
        <f t="shared" si="7"/>
        <v>0.51582014552833544</v>
      </c>
      <c r="AD20" s="100">
        <f t="shared" si="8"/>
        <v>2.333878590693529E-3</v>
      </c>
      <c r="AE20" s="100">
        <f t="shared" si="9"/>
        <v>0.48184597588097117</v>
      </c>
      <c r="AH20" s="107">
        <v>362.15</v>
      </c>
      <c r="AI20" s="3">
        <f t="shared" si="14"/>
        <v>13.266434561652646</v>
      </c>
      <c r="AJ20" s="3">
        <f t="shared" si="14"/>
        <v>0.23311215198051538</v>
      </c>
      <c r="AK20" s="3">
        <f t="shared" si="14"/>
        <v>6.1612511101421497</v>
      </c>
      <c r="AL20" s="3">
        <f t="shared" si="14"/>
        <v>19.660797823775312</v>
      </c>
      <c r="AM20" s="3"/>
      <c r="AN20" s="14"/>
      <c r="AO20" s="1">
        <f t="shared" si="14"/>
        <v>11.841996357724085</v>
      </c>
      <c r="AP20" s="1">
        <f t="shared" si="14"/>
        <v>45.989179055870977</v>
      </c>
      <c r="AQ20" s="1">
        <f t="shared" si="14"/>
        <v>5.8874831439485433</v>
      </c>
      <c r="AR20" s="6">
        <f t="shared" si="14"/>
        <v>9.0525335059679772</v>
      </c>
      <c r="AS20" s="4" t="s">
        <v>48</v>
      </c>
    </row>
    <row r="21" spans="1:45" ht="12.5">
      <c r="A21" s="4">
        <v>1968</v>
      </c>
      <c r="B21" s="1">
        <v>1.0954474431853642</v>
      </c>
      <c r="C21" s="1">
        <v>6.7114112390314565E-3</v>
      </c>
      <c r="D21" s="1">
        <v>1.0527000000000002</v>
      </c>
      <c r="E21" s="6">
        <f t="shared" si="11"/>
        <v>2.1548588544243961</v>
      </c>
      <c r="F21" s="16">
        <f t="shared" si="15"/>
        <v>4937.5418117033942</v>
      </c>
      <c r="G21" s="16">
        <f t="shared" si="16"/>
        <v>114.19650428673226</v>
      </c>
      <c r="H21" s="16">
        <f t="shared" si="12"/>
        <v>2311.0169601433618</v>
      </c>
      <c r="I21" s="3">
        <f t="shared" si="17"/>
        <v>7362.7552761334882</v>
      </c>
      <c r="K21" s="14"/>
      <c r="L21" s="3">
        <f t="shared" si="20"/>
        <v>4507.3288019605125</v>
      </c>
      <c r="M21" s="3">
        <f t="shared" si="13"/>
        <v>17015.274466061819</v>
      </c>
      <c r="N21" s="3">
        <f t="shared" si="18"/>
        <v>2195.3234161141459</v>
      </c>
      <c r="O21" s="14">
        <f t="shared" si="19"/>
        <v>3416.8155659087106</v>
      </c>
      <c r="P21" s="2">
        <v>42.206353662165981</v>
      </c>
      <c r="Q21" s="2">
        <v>94.178978530141606</v>
      </c>
      <c r="R21" s="2">
        <v>48.256712493831103</v>
      </c>
      <c r="S21" s="2">
        <v>28.051640272321372</v>
      </c>
      <c r="T21" s="13">
        <v>101960.67200000001</v>
      </c>
      <c r="U21" s="3">
        <v>7983.3134093113858</v>
      </c>
      <c r="V21" s="99">
        <f t="shared" si="0"/>
        <v>0.67061061063764138</v>
      </c>
      <c r="W21" s="100">
        <f t="shared" si="1"/>
        <v>1.5510023082921473E-2</v>
      </c>
      <c r="X21" s="100">
        <f t="shared" si="2"/>
        <v>0.31387936627943719</v>
      </c>
      <c r="Y21" s="99" t="str">
        <f t="shared" si="3"/>
        <v/>
      </c>
      <c r="Z21" s="100" t="str">
        <f t="shared" si="4"/>
        <v/>
      </c>
      <c r="AA21" s="100" t="str">
        <f t="shared" si="21"/>
        <v/>
      </c>
      <c r="AB21" s="101" t="str">
        <f t="shared" si="6"/>
        <v/>
      </c>
      <c r="AC21" s="99">
        <f t="shared" si="7"/>
        <v>0.50836157595017017</v>
      </c>
      <c r="AD21" s="100">
        <f t="shared" si="8"/>
        <v>3.1145479553110695E-3</v>
      </c>
      <c r="AE21" s="100">
        <f t="shared" si="9"/>
        <v>0.48852387609451869</v>
      </c>
      <c r="AH21" s="107">
        <v>360.56</v>
      </c>
      <c r="AI21" s="3">
        <f t="shared" si="14"/>
        <v>13.694092000508636</v>
      </c>
      <c r="AJ21" s="3">
        <f t="shared" si="14"/>
        <v>0.31671983660620218</v>
      </c>
      <c r="AK21" s="3">
        <f t="shared" si="14"/>
        <v>6.4095211896587578</v>
      </c>
      <c r="AL21" s="3">
        <f t="shared" si="14"/>
        <v>20.420333026773598</v>
      </c>
      <c r="AM21" s="3"/>
      <c r="AN21" s="14"/>
      <c r="AO21" s="1">
        <f t="shared" si="14"/>
        <v>12.500911920236611</v>
      </c>
      <c r="AP21" s="1">
        <f t="shared" si="14"/>
        <v>47.191242694868592</v>
      </c>
      <c r="AQ21" s="1">
        <f t="shared" si="14"/>
        <v>6.0886493679669007</v>
      </c>
      <c r="AR21" s="6">
        <f t="shared" si="14"/>
        <v>9.4764132624492756</v>
      </c>
      <c r="AS21" s="4" t="s">
        <v>48</v>
      </c>
    </row>
    <row r="22" spans="1:45" ht="12.5">
      <c r="A22" s="4">
        <v>1969</v>
      </c>
      <c r="B22" s="1">
        <v>1.2276341451527082</v>
      </c>
      <c r="C22" s="1">
        <v>7.4269109365714368E-3</v>
      </c>
      <c r="D22" s="1">
        <v>1.0727</v>
      </c>
      <c r="E22" s="6">
        <f t="shared" si="11"/>
        <v>2.3077610560892796</v>
      </c>
      <c r="F22" s="16">
        <f t="shared" si="15"/>
        <v>5693.6782170247843</v>
      </c>
      <c r="G22" s="16">
        <f t="shared" si="16"/>
        <v>131.20024582503322</v>
      </c>
      <c r="H22" s="16">
        <f t="shared" si="12"/>
        <v>2529.7730060345116</v>
      </c>
      <c r="I22" s="3">
        <f t="shared" si="17"/>
        <v>8354.651468884329</v>
      </c>
      <c r="K22" s="14"/>
      <c r="L22" s="3">
        <f t="shared" si="20"/>
        <v>4637.9275450313698</v>
      </c>
      <c r="M22" s="3">
        <f t="shared" si="13"/>
        <v>17665.52028771205</v>
      </c>
      <c r="N22" s="3">
        <f t="shared" si="18"/>
        <v>2358.3229290896911</v>
      </c>
      <c r="O22" s="14">
        <f t="shared" si="19"/>
        <v>3620.2411193479797</v>
      </c>
      <c r="P22" s="2">
        <v>43.429272375237325</v>
      </c>
      <c r="Q22" s="2">
        <v>97.778067536825446</v>
      </c>
      <c r="R22" s="2">
        <v>51.839701941562844</v>
      </c>
      <c r="S22" s="2">
        <v>29.522273318111651</v>
      </c>
      <c r="T22" s="13">
        <v>103171.83100000001</v>
      </c>
      <c r="U22" s="3">
        <v>8874.0888973851779</v>
      </c>
      <c r="V22" s="99">
        <f t="shared" si="0"/>
        <v>0.68149799404918943</v>
      </c>
      <c r="W22" s="100">
        <f t="shared" si="1"/>
        <v>1.5703856266616176E-2</v>
      </c>
      <c r="X22" s="100">
        <f t="shared" si="2"/>
        <v>0.30279814968419438</v>
      </c>
      <c r="Y22" s="99" t="str">
        <f t="shared" si="3"/>
        <v/>
      </c>
      <c r="Z22" s="100" t="str">
        <f t="shared" si="4"/>
        <v/>
      </c>
      <c r="AA22" s="100" t="str">
        <f t="shared" si="21"/>
        <v/>
      </c>
      <c r="AB22" s="101" t="str">
        <f t="shared" si="6"/>
        <v/>
      </c>
      <c r="AC22" s="99">
        <f t="shared" si="7"/>
        <v>0.53195894865868432</v>
      </c>
      <c r="AD22" s="100">
        <f t="shared" si="8"/>
        <v>3.2182321982489135E-3</v>
      </c>
      <c r="AE22" s="100">
        <f t="shared" si="9"/>
        <v>0.46482281914306678</v>
      </c>
      <c r="AH22" s="107">
        <v>358.38</v>
      </c>
      <c r="AI22" s="3">
        <f t="shared" si="14"/>
        <v>15.887265519908434</v>
      </c>
      <c r="AJ22" s="3">
        <f t="shared" si="14"/>
        <v>0.36609254373858258</v>
      </c>
      <c r="AK22" s="3">
        <f t="shared" si="14"/>
        <v>7.0589123445351625</v>
      </c>
      <c r="AL22" s="3">
        <f t="shared" si="14"/>
        <v>23.312270408182179</v>
      </c>
      <c r="AM22" s="3"/>
      <c r="AN22" s="14"/>
      <c r="AO22" s="1">
        <f t="shared" si="14"/>
        <v>12.941368226551063</v>
      </c>
      <c r="AP22" s="1">
        <f t="shared" si="14"/>
        <v>49.292706868999524</v>
      </c>
      <c r="AQ22" s="1">
        <f t="shared" si="14"/>
        <v>6.5805093171764364</v>
      </c>
      <c r="AR22" s="6">
        <f t="shared" si="14"/>
        <v>10.101682904592835</v>
      </c>
      <c r="AS22" s="4" t="s">
        <v>48</v>
      </c>
    </row>
    <row r="23" spans="1:45" ht="12.5">
      <c r="A23" s="4">
        <v>1970</v>
      </c>
      <c r="B23" s="1">
        <v>1.3051099933061243</v>
      </c>
      <c r="C23" s="1">
        <v>7.7282113053975298E-3</v>
      </c>
      <c r="D23" s="1">
        <v>1.1196000000000002</v>
      </c>
      <c r="E23" s="6">
        <f t="shared" si="11"/>
        <v>2.4324382046115218</v>
      </c>
      <c r="F23" s="16">
        <f t="shared" si="15"/>
        <v>6101.5964140513288</v>
      </c>
      <c r="G23" s="16">
        <f t="shared" si="16"/>
        <v>147.9571717734969</v>
      </c>
      <c r="H23" s="16">
        <f t="shared" si="12"/>
        <v>2836.021301113808</v>
      </c>
      <c r="I23" s="3">
        <f t="shared" si="17"/>
        <v>9085.5748869386334</v>
      </c>
      <c r="J23" s="3">
        <v>350701.34515057091</v>
      </c>
      <c r="K23" s="14">
        <f t="shared" ref="K23:K67" si="22">J23-I23</f>
        <v>341615.77026363229</v>
      </c>
      <c r="L23" s="3">
        <f t="shared" si="20"/>
        <v>4675.1587569984604</v>
      </c>
      <c r="M23" s="3">
        <f t="shared" si="13"/>
        <v>19145.073281078741</v>
      </c>
      <c r="N23" s="3">
        <f t="shared" si="18"/>
        <v>2533.0665426168343</v>
      </c>
      <c r="O23" s="14">
        <f t="shared" si="19"/>
        <v>3735.1719232635824</v>
      </c>
      <c r="P23" s="2">
        <v>43.777903187098794</v>
      </c>
      <c r="Q23" s="2">
        <v>105.96734417026546</v>
      </c>
      <c r="R23" s="2">
        <v>55.680845463385516</v>
      </c>
      <c r="S23" s="2">
        <v>31.787596270774113</v>
      </c>
      <c r="T23" s="13">
        <v>104344.973</v>
      </c>
      <c r="U23" s="3">
        <v>9713.9514330029106</v>
      </c>
      <c r="V23" s="99">
        <f t="shared" si="0"/>
        <v>0.67156965739426644</v>
      </c>
      <c r="W23" s="100">
        <f t="shared" si="1"/>
        <v>1.6284844229967132E-2</v>
      </c>
      <c r="X23" s="100">
        <f t="shared" si="2"/>
        <v>0.31214549837576649</v>
      </c>
      <c r="Y23" s="99">
        <f t="shared" si="3"/>
        <v>1.7398269206614123E-2</v>
      </c>
      <c r="Z23" s="100">
        <f t="shared" si="4"/>
        <v>4.2188937630100229E-4</v>
      </c>
      <c r="AA23" s="100">
        <f t="shared" si="21"/>
        <v>8.0867134966254098E-3</v>
      </c>
      <c r="AB23" s="101">
        <f t="shared" ref="AB23:AB67" si="23">IFERROR(I23/$J23,"")</f>
        <v>2.5906872079540535E-2</v>
      </c>
      <c r="AC23" s="99">
        <f t="shared" si="7"/>
        <v>0.53654394624777735</v>
      </c>
      <c r="AD23" s="100">
        <f t="shared" si="8"/>
        <v>3.1771459972738678E-3</v>
      </c>
      <c r="AE23" s="100">
        <f t="shared" si="9"/>
        <v>0.4602789077549489</v>
      </c>
      <c r="AH23" s="107">
        <v>358.15</v>
      </c>
      <c r="AI23" s="3">
        <f t="shared" si="14"/>
        <v>17.036427234542312</v>
      </c>
      <c r="AJ23" s="3">
        <f t="shared" si="14"/>
        <v>0.41311509639396038</v>
      </c>
      <c r="AK23" s="3">
        <f t="shared" si="14"/>
        <v>7.9185293902381915</v>
      </c>
      <c r="AL23" s="3">
        <f t="shared" si="14"/>
        <v>25.368071721174463</v>
      </c>
      <c r="AM23" s="3">
        <f t="shared" si="14"/>
        <v>979.20241560957959</v>
      </c>
      <c r="AN23" s="14">
        <f t="shared" si="14"/>
        <v>953.83434388840521</v>
      </c>
      <c r="AO23" s="1">
        <f t="shared" si="14"/>
        <v>13.053633273763676</v>
      </c>
      <c r="AP23" s="1">
        <f t="shared" si="14"/>
        <v>53.455460787599449</v>
      </c>
      <c r="AQ23" s="1">
        <f t="shared" si="14"/>
        <v>7.0726414703806633</v>
      </c>
      <c r="AR23" s="6">
        <f t="shared" si="14"/>
        <v>10.429071403779373</v>
      </c>
      <c r="AS23" s="4" t="s">
        <v>48</v>
      </c>
    </row>
    <row r="24" spans="1:45" ht="12.5">
      <c r="A24" s="4">
        <v>1971</v>
      </c>
      <c r="B24" s="1">
        <v>1.3294821379942312</v>
      </c>
      <c r="C24" s="1">
        <v>6.2760659534150838E-3</v>
      </c>
      <c r="D24" s="1">
        <v>1.10805</v>
      </c>
      <c r="E24" s="6">
        <f t="shared" si="11"/>
        <v>2.4438082039476461</v>
      </c>
      <c r="F24" s="16">
        <f t="shared" si="15"/>
        <v>6629.1882319581337</v>
      </c>
      <c r="G24" s="16">
        <f t="shared" si="16"/>
        <v>85.467345334716185</v>
      </c>
      <c r="H24" s="16">
        <f t="shared" si="12"/>
        <v>2939.0039890807438</v>
      </c>
      <c r="I24" s="3">
        <f t="shared" si="17"/>
        <v>9653.6595663735934</v>
      </c>
      <c r="J24" s="3">
        <v>390405.61618023086</v>
      </c>
      <c r="K24" s="14">
        <f t="shared" si="22"/>
        <v>380751.9566138573</v>
      </c>
      <c r="L24" s="3">
        <f t="shared" si="20"/>
        <v>4986.2935668767132</v>
      </c>
      <c r="M24" s="3">
        <f t="shared" si="13"/>
        <v>13617.980749263739</v>
      </c>
      <c r="N24" s="3">
        <f t="shared" si="18"/>
        <v>2652.4109824292623</v>
      </c>
      <c r="O24" s="14">
        <f t="shared" si="19"/>
        <v>3950.2525405960232</v>
      </c>
      <c r="P24" s="2">
        <v>46.691350685453131</v>
      </c>
      <c r="Q24" s="2">
        <v>75.375070744047306</v>
      </c>
      <c r="R24" s="2">
        <v>58.304226728073964</v>
      </c>
      <c r="S24" s="2">
        <v>33.806242399675611</v>
      </c>
      <c r="T24" s="13">
        <v>105696.78599999999</v>
      </c>
      <c r="U24" s="3">
        <v>10040.324215724026</v>
      </c>
      <c r="V24" s="99">
        <f t="shared" si="0"/>
        <v>0.68670209327139087</v>
      </c>
      <c r="W24" s="100">
        <f t="shared" si="1"/>
        <v>8.8533622661009243E-3</v>
      </c>
      <c r="X24" s="100">
        <f t="shared" si="2"/>
        <v>0.30444454446250829</v>
      </c>
      <c r="Y24" s="99">
        <f t="shared" si="3"/>
        <v>1.6980258370304199E-2</v>
      </c>
      <c r="Z24" s="100">
        <f t="shared" si="4"/>
        <v>2.1891935410903556E-4</v>
      </c>
      <c r="AA24" s="100">
        <f t="shared" si="21"/>
        <v>7.5280781507096762E-3</v>
      </c>
      <c r="AB24" s="101">
        <f t="shared" si="23"/>
        <v>2.4727255875122908E-2</v>
      </c>
      <c r="AC24" s="99">
        <f t="shared" si="7"/>
        <v>0.54402065425864032</v>
      </c>
      <c r="AD24" s="100">
        <f t="shared" si="8"/>
        <v>2.5681499649919076E-3</v>
      </c>
      <c r="AE24" s="100">
        <f t="shared" si="9"/>
        <v>0.45341119577636785</v>
      </c>
      <c r="AH24" s="107">
        <v>347.48</v>
      </c>
      <c r="AI24" s="3">
        <f t="shared" si="14"/>
        <v>19.077898676062315</v>
      </c>
      <c r="AJ24" s="3">
        <f t="shared" si="14"/>
        <v>0.24596335137192407</v>
      </c>
      <c r="AK24" s="3">
        <f t="shared" si="14"/>
        <v>8.4580522305765626</v>
      </c>
      <c r="AL24" s="3">
        <f t="shared" si="14"/>
        <v>27.781914258010801</v>
      </c>
      <c r="AM24" s="3">
        <f t="shared" si="14"/>
        <v>1123.53406291076</v>
      </c>
      <c r="AN24" s="14">
        <f t="shared" si="14"/>
        <v>1095.7521486527492</v>
      </c>
      <c r="AO24" s="1">
        <f t="shared" si="14"/>
        <v>14.349872127537449</v>
      </c>
      <c r="AP24" s="1">
        <f t="shared" si="14"/>
        <v>39.190689390076372</v>
      </c>
      <c r="AQ24" s="1">
        <f t="shared" si="14"/>
        <v>7.63327668478549</v>
      </c>
      <c r="AR24" s="6">
        <f t="shared" si="14"/>
        <v>11.368287500276342</v>
      </c>
      <c r="AS24" s="4" t="s">
        <v>48</v>
      </c>
    </row>
    <row r="25" spans="1:45" ht="12.5">
      <c r="A25" s="4">
        <v>1972</v>
      </c>
      <c r="B25" s="1">
        <v>1.4724587614842579</v>
      </c>
      <c r="C25" s="1">
        <v>9.0569609233278718E-3</v>
      </c>
      <c r="D25" s="1">
        <v>1.1511500000000001</v>
      </c>
      <c r="E25" s="6">
        <f t="shared" si="11"/>
        <v>2.632665722407586</v>
      </c>
      <c r="F25" s="16">
        <f t="shared" si="15"/>
        <v>7370.2177703669167</v>
      </c>
      <c r="G25" s="16">
        <f t="shared" si="16"/>
        <v>119.51231945564366</v>
      </c>
      <c r="H25" s="16">
        <f t="shared" si="12"/>
        <v>3299.4143638686974</v>
      </c>
      <c r="I25" s="3">
        <f t="shared" si="17"/>
        <v>10789.144453691257</v>
      </c>
      <c r="J25" s="3">
        <v>444357.25102036115</v>
      </c>
      <c r="K25" s="14">
        <f t="shared" si="22"/>
        <v>433568.10656666989</v>
      </c>
      <c r="L25" s="3">
        <f t="shared" si="20"/>
        <v>5005.3814498258953</v>
      </c>
      <c r="M25" s="3">
        <f t="shared" si="13"/>
        <v>13195.631566414035</v>
      </c>
      <c r="N25" s="3">
        <f t="shared" si="18"/>
        <v>2866.1897788026731</v>
      </c>
      <c r="O25" s="14">
        <f t="shared" si="19"/>
        <v>4098.1824474945224</v>
      </c>
      <c r="P25" s="2">
        <v>46.870088464260121</v>
      </c>
      <c r="Q25" s="2">
        <v>73.037382057146488</v>
      </c>
      <c r="R25" s="2">
        <v>63.003425870280239</v>
      </c>
      <c r="S25" s="2">
        <v>35.443858937981204</v>
      </c>
      <c r="T25" s="13">
        <v>107188.273</v>
      </c>
      <c r="U25" s="3">
        <v>10733.599560840017</v>
      </c>
      <c r="V25" s="99">
        <f t="shared" si="0"/>
        <v>0.68311419890623182</v>
      </c>
      <c r="W25" s="100">
        <f t="shared" si="1"/>
        <v>1.1077089566147693E-2</v>
      </c>
      <c r="X25" s="100">
        <f t="shared" si="2"/>
        <v>0.30580871152762062</v>
      </c>
      <c r="Y25" s="99">
        <f t="shared" si="3"/>
        <v>1.6586243958983359E-2</v>
      </c>
      <c r="Z25" s="100">
        <f t="shared" si="4"/>
        <v>2.68955483861717E-4</v>
      </c>
      <c r="AA25" s="100">
        <f t="shared" si="21"/>
        <v>7.4251390211195478E-3</v>
      </c>
      <c r="AB25" s="101">
        <f t="shared" si="23"/>
        <v>2.4280338463964619E-2</v>
      </c>
      <c r="AC25" s="99">
        <f t="shared" si="7"/>
        <v>0.55930335133382869</v>
      </c>
      <c r="AD25" s="100">
        <f t="shared" si="8"/>
        <v>3.4402244258512379E-3</v>
      </c>
      <c r="AE25" s="100">
        <f t="shared" si="9"/>
        <v>0.43725642424032007</v>
      </c>
      <c r="AH25" s="107">
        <v>303.08</v>
      </c>
      <c r="AI25" s="3">
        <f t="shared" si="14"/>
        <v>24.317730534403186</v>
      </c>
      <c r="AJ25" s="3">
        <f t="shared" si="14"/>
        <v>0.39432598474212638</v>
      </c>
      <c r="AK25" s="3">
        <f t="shared" si="14"/>
        <v>10.886282050510419</v>
      </c>
      <c r="AL25" s="3">
        <f t="shared" si="14"/>
        <v>35.598338569655724</v>
      </c>
      <c r="AM25" s="3">
        <f t="shared" si="14"/>
        <v>1466.1384816562002</v>
      </c>
      <c r="AN25" s="14">
        <f t="shared" si="14"/>
        <v>1430.5401430865445</v>
      </c>
      <c r="AO25" s="1">
        <f t="shared" si="14"/>
        <v>16.515050316173603</v>
      </c>
      <c r="AP25" s="1">
        <f t="shared" si="14"/>
        <v>43.53844386437256</v>
      </c>
      <c r="AQ25" s="1">
        <f t="shared" si="14"/>
        <v>9.456875342492653</v>
      </c>
      <c r="AR25" s="6">
        <f t="shared" si="14"/>
        <v>13.521784504073256</v>
      </c>
      <c r="AS25" s="4" t="s">
        <v>48</v>
      </c>
    </row>
    <row r="26" spans="1:45" ht="12.5">
      <c r="A26" s="4">
        <v>1973</v>
      </c>
      <c r="B26" s="1">
        <v>1.5907471494208831</v>
      </c>
      <c r="C26" s="1">
        <v>2.2553511534333954E-2</v>
      </c>
      <c r="D26" s="1">
        <v>1.2389000000000001</v>
      </c>
      <c r="E26" s="6">
        <f t="shared" si="11"/>
        <v>2.8522006609552175</v>
      </c>
      <c r="F26" s="16">
        <f t="shared" si="15"/>
        <v>8093.0084201673717</v>
      </c>
      <c r="G26" s="16">
        <f t="shared" si="16"/>
        <v>366.1881157737941</v>
      </c>
      <c r="H26" s="16">
        <f t="shared" si="12"/>
        <v>3980.0913127790336</v>
      </c>
      <c r="I26" s="3">
        <f t="shared" si="17"/>
        <v>12439.2878487202</v>
      </c>
      <c r="J26" s="3">
        <v>529472.81022087333</v>
      </c>
      <c r="K26" s="14">
        <f t="shared" si="22"/>
        <v>517033.52237215312</v>
      </c>
      <c r="L26" s="3">
        <f t="shared" si="20"/>
        <v>5087.5517351162052</v>
      </c>
      <c r="M26" s="3">
        <f t="shared" si="13"/>
        <v>16236.412463590597</v>
      </c>
      <c r="N26" s="3">
        <f t="shared" si="18"/>
        <v>3212.6009466292949</v>
      </c>
      <c r="O26" s="14">
        <f t="shared" si="19"/>
        <v>4361.2947781009962</v>
      </c>
      <c r="P26" s="2">
        <v>47.639526034462556</v>
      </c>
      <c r="Q26" s="2">
        <v>89.868003238206882</v>
      </c>
      <c r="R26" s="2">
        <v>70.618096222610859</v>
      </c>
      <c r="S26" s="2">
        <v>39.562221321442955</v>
      </c>
      <c r="T26" s="13">
        <v>108706.79700000001</v>
      </c>
      <c r="U26" s="3">
        <v>11433.802064833166</v>
      </c>
      <c r="V26" s="99">
        <f t="shared" si="0"/>
        <v>0.65060062268757701</v>
      </c>
      <c r="W26" s="100">
        <f t="shared" si="1"/>
        <v>2.9438028947249492E-2</v>
      </c>
      <c r="X26" s="100">
        <f t="shared" si="2"/>
        <v>0.31996134836517354</v>
      </c>
      <c r="Y26" s="99">
        <f t="shared" si="3"/>
        <v>1.5285031193181225E-2</v>
      </c>
      <c r="Z26" s="100">
        <f t="shared" si="4"/>
        <v>6.9160891495266043E-4</v>
      </c>
      <c r="AA26" s="100">
        <f t="shared" si="21"/>
        <v>7.5170834761443374E-3</v>
      </c>
      <c r="AB26" s="101">
        <f t="shared" si="23"/>
        <v>2.3493723584278224E-2</v>
      </c>
      <c r="AC26" s="99">
        <f t="shared" si="7"/>
        <v>0.55772623967071566</v>
      </c>
      <c r="AD26" s="100">
        <f t="shared" si="8"/>
        <v>7.9074070219101143E-3</v>
      </c>
      <c r="AE26" s="100">
        <f t="shared" si="9"/>
        <v>0.43436635330737416</v>
      </c>
      <c r="AH26" s="107">
        <v>270.89</v>
      </c>
      <c r="AI26" s="3">
        <f t="shared" si="14"/>
        <v>29.875626343413828</v>
      </c>
      <c r="AJ26" s="3">
        <f t="shared" si="14"/>
        <v>1.3517963593111377</v>
      </c>
      <c r="AK26" s="3">
        <f t="shared" si="14"/>
        <v>14.692647616298252</v>
      </c>
      <c r="AL26" s="3">
        <f t="shared" si="14"/>
        <v>45.920070319023218</v>
      </c>
      <c r="AM26" s="3">
        <f t="shared" si="14"/>
        <v>1954.5675743692029</v>
      </c>
      <c r="AN26" s="14">
        <f t="shared" si="14"/>
        <v>1908.6475040501796</v>
      </c>
      <c r="AO26" s="1">
        <f t="shared" si="14"/>
        <v>18.780876869268727</v>
      </c>
      <c r="AP26" s="1">
        <f t="shared" si="14"/>
        <v>59.937289909522676</v>
      </c>
      <c r="AQ26" s="1">
        <f t="shared" si="14"/>
        <v>11.859429829928366</v>
      </c>
      <c r="AR26" s="6">
        <f t="shared" si="14"/>
        <v>16.099873668651469</v>
      </c>
      <c r="AS26" s="4" t="s">
        <v>48</v>
      </c>
    </row>
    <row r="27" spans="1:45" ht="12.5">
      <c r="A27" s="4">
        <v>1974</v>
      </c>
      <c r="B27" s="1">
        <v>1.4827138369423649</v>
      </c>
      <c r="C27" s="1">
        <v>4.5451119930300661E-2</v>
      </c>
      <c r="D27" s="1">
        <v>1.31355</v>
      </c>
      <c r="E27" s="6">
        <f t="shared" si="11"/>
        <v>2.8417149568726656</v>
      </c>
      <c r="F27" s="16">
        <f t="shared" si="15"/>
        <v>8565.1035190223083</v>
      </c>
      <c r="G27" s="16">
        <f t="shared" si="16"/>
        <v>501.57314084040098</v>
      </c>
      <c r="H27" s="16">
        <f t="shared" si="12"/>
        <v>5155.9785976693984</v>
      </c>
      <c r="I27" s="3">
        <f t="shared" si="17"/>
        <v>14222.655257532107</v>
      </c>
      <c r="J27" s="3">
        <v>631682.18535774597</v>
      </c>
      <c r="K27" s="14">
        <f t="shared" si="22"/>
        <v>617459.53010021383</v>
      </c>
      <c r="L27" s="3">
        <f t="shared" si="20"/>
        <v>5776.6396357945669</v>
      </c>
      <c r="M27" s="3">
        <f t="shared" si="13"/>
        <v>11035.440746225042</v>
      </c>
      <c r="N27" s="3">
        <f t="shared" si="18"/>
        <v>3925.2244662703347</v>
      </c>
      <c r="O27" s="14">
        <f t="shared" si="19"/>
        <v>5004.9549210186351</v>
      </c>
      <c r="P27" s="2">
        <v>54.092103363123385</v>
      </c>
      <c r="Q27" s="2">
        <v>61.080797678717978</v>
      </c>
      <c r="R27" s="2">
        <v>86.28269855465814</v>
      </c>
      <c r="S27" s="2">
        <v>48.7312525334413</v>
      </c>
      <c r="T27" s="13">
        <v>110162.302</v>
      </c>
      <c r="U27" s="3">
        <v>11144.520200748892</v>
      </c>
      <c r="V27" s="99">
        <f t="shared" si="0"/>
        <v>0.60221550504687626</v>
      </c>
      <c r="W27" s="100">
        <f t="shared" si="1"/>
        <v>3.5265787699858317E-2</v>
      </c>
      <c r="X27" s="100">
        <f t="shared" si="2"/>
        <v>0.3625187072532654</v>
      </c>
      <c r="Y27" s="99">
        <f t="shared" si="3"/>
        <v>1.3559197516661896E-2</v>
      </c>
      <c r="Z27" s="100">
        <f t="shared" si="4"/>
        <v>7.9402768111362957E-4</v>
      </c>
      <c r="AA27" s="100">
        <f t="shared" si="21"/>
        <v>8.1622985690966866E-3</v>
      </c>
      <c r="AB27" s="101">
        <f t="shared" si="23"/>
        <v>2.2515523766872211E-2</v>
      </c>
      <c r="AC27" s="99">
        <f t="shared" si="7"/>
        <v>0.5217672635872338</v>
      </c>
      <c r="AD27" s="100">
        <f t="shared" si="8"/>
        <v>1.5994257207387209E-2</v>
      </c>
      <c r="AE27" s="100">
        <f t="shared" si="9"/>
        <v>0.46223847920537897</v>
      </c>
      <c r="AH27" s="107">
        <v>291.52999999999997</v>
      </c>
      <c r="AI27" s="3">
        <f t="shared" si="14"/>
        <v>29.379835759689602</v>
      </c>
      <c r="AJ27" s="3">
        <f t="shared" si="14"/>
        <v>1.7204855103776662</v>
      </c>
      <c r="AK27" s="3">
        <f t="shared" si="14"/>
        <v>17.685928026856239</v>
      </c>
      <c r="AL27" s="3">
        <f t="shared" si="14"/>
        <v>48.786249296923501</v>
      </c>
      <c r="AM27" s="3">
        <f t="shared" si="14"/>
        <v>2166.7827851601755</v>
      </c>
      <c r="AN27" s="14">
        <f t="shared" si="14"/>
        <v>2117.9965358632521</v>
      </c>
      <c r="AO27" s="1">
        <f t="shared" si="14"/>
        <v>19.814906307393983</v>
      </c>
      <c r="AP27" s="1">
        <f t="shared" si="14"/>
        <v>37.853533928669584</v>
      </c>
      <c r="AQ27" s="1">
        <f t="shared" si="14"/>
        <v>13.464221405242462</v>
      </c>
      <c r="AR27" s="6">
        <f t="shared" si="14"/>
        <v>17.167889826153864</v>
      </c>
      <c r="AS27" s="4" t="s">
        <v>48</v>
      </c>
    </row>
    <row r="28" spans="1:45" ht="12.5">
      <c r="A28" s="4">
        <v>1975</v>
      </c>
      <c r="B28" s="1">
        <v>1.5738330831058038</v>
      </c>
      <c r="C28" s="1">
        <v>2.0884600910491734E-2</v>
      </c>
      <c r="D28" s="1">
        <v>1.4097500000000001</v>
      </c>
      <c r="E28" s="6">
        <f t="shared" si="11"/>
        <v>3.0044676840162956</v>
      </c>
      <c r="F28" s="16">
        <f>L28*B28</f>
        <v>9802.0094187971117</v>
      </c>
      <c r="G28" s="16">
        <f t="shared" si="16"/>
        <v>168.57825849526216</v>
      </c>
      <c r="H28" s="16">
        <f t="shared" si="12"/>
        <v>6550.1653011526196</v>
      </c>
      <c r="I28" s="3">
        <f t="shared" si="17"/>
        <v>16520.752978444994</v>
      </c>
      <c r="J28" s="3">
        <v>724993.34157880826</v>
      </c>
      <c r="K28" s="14">
        <f t="shared" si="22"/>
        <v>708472.58860036323</v>
      </c>
      <c r="L28" s="3">
        <f t="shared" si="20"/>
        <v>6228.1124497991977</v>
      </c>
      <c r="M28" s="3">
        <f t="shared" si="13"/>
        <v>8071.8927413438869</v>
      </c>
      <c r="N28" s="3">
        <f t="shared" si="18"/>
        <v>4646.331123357063</v>
      </c>
      <c r="O28" s="14">
        <f t="shared" si="19"/>
        <v>5498.7287985605735</v>
      </c>
      <c r="P28" s="2">
        <v>58.319667424667898</v>
      </c>
      <c r="Q28" s="2">
        <v>44.677657989056257</v>
      </c>
      <c r="R28" s="2">
        <v>102.13377378712521</v>
      </c>
      <c r="S28" s="2">
        <v>54.471017430076877</v>
      </c>
      <c r="T28" s="13">
        <v>111573.11599999999</v>
      </c>
      <c r="U28" s="3">
        <v>11343.781059229359</v>
      </c>
      <c r="V28" s="99">
        <f t="shared" si="0"/>
        <v>0.59331493132219937</v>
      </c>
      <c r="W28" s="100">
        <f t="shared" si="1"/>
        <v>1.020402996856197E-2</v>
      </c>
      <c r="X28" s="100">
        <f t="shared" si="2"/>
        <v>0.39648103870923868</v>
      </c>
      <c r="Y28" s="99">
        <f t="shared" si="3"/>
        <v>1.3520137160779169E-2</v>
      </c>
      <c r="Z28" s="100">
        <f t="shared" si="4"/>
        <v>2.3252387136156528E-4</v>
      </c>
      <c r="AA28" s="100">
        <f t="shared" si="21"/>
        <v>9.0347937360202683E-3</v>
      </c>
      <c r="AB28" s="101">
        <f t="shared" si="23"/>
        <v>2.2787454768161006E-2</v>
      </c>
      <c r="AC28" s="99">
        <f t="shared" si="7"/>
        <v>0.52383092401977316</v>
      </c>
      <c r="AD28" s="100">
        <f t="shared" si="8"/>
        <v>6.9511817423090847E-3</v>
      </c>
      <c r="AE28" s="100">
        <f t="shared" si="9"/>
        <v>0.46921789423791782</v>
      </c>
      <c r="AH28" s="107">
        <v>296.69</v>
      </c>
      <c r="AI28" s="3">
        <f t="shared" si="14"/>
        <v>33.037882701800235</v>
      </c>
      <c r="AJ28" s="3">
        <f t="shared" si="14"/>
        <v>0.56819663114787211</v>
      </c>
      <c r="AK28" s="3">
        <f t="shared" si="14"/>
        <v>22.077472449872324</v>
      </c>
      <c r="AL28" s="3">
        <f t="shared" si="14"/>
        <v>55.68355178282043</v>
      </c>
      <c r="AM28" s="3">
        <f t="shared" si="14"/>
        <v>2443.6055869048782</v>
      </c>
      <c r="AN28" s="14">
        <f t="shared" si="14"/>
        <v>2387.9220351220574</v>
      </c>
      <c r="AO28" s="1">
        <f t="shared" si="14"/>
        <v>20.991986416121872</v>
      </c>
      <c r="AP28" s="1">
        <f t="shared" si="14"/>
        <v>27.206487381926884</v>
      </c>
      <c r="AQ28" s="1">
        <f t="shared" si="14"/>
        <v>15.660558574124719</v>
      </c>
      <c r="AR28" s="6">
        <f t="shared" si="14"/>
        <v>18.533583196469628</v>
      </c>
      <c r="AS28" s="4" t="s">
        <v>48</v>
      </c>
    </row>
    <row r="29" spans="1:45" ht="12.5">
      <c r="A29" s="4">
        <v>1976</v>
      </c>
      <c r="B29" s="1">
        <v>1.4812795130188934</v>
      </c>
      <c r="C29" s="1">
        <v>2.8505294013227649E-2</v>
      </c>
      <c r="D29" s="1">
        <v>1.5313000000000003</v>
      </c>
      <c r="E29" s="6">
        <f t="shared" si="11"/>
        <v>3.0410848070321213</v>
      </c>
      <c r="F29" s="16">
        <f t="shared" si="15"/>
        <v>10454.916538265583</v>
      </c>
      <c r="G29" s="16">
        <f t="shared" si="16"/>
        <v>346.28342432841237</v>
      </c>
      <c r="H29" s="16">
        <f t="shared" si="12"/>
        <v>7666.5934183387781</v>
      </c>
      <c r="I29" s="3">
        <f t="shared" si="17"/>
        <v>18467.793380932773</v>
      </c>
      <c r="J29" s="3">
        <v>810518.18410100881</v>
      </c>
      <c r="K29" s="14">
        <f t="shared" si="22"/>
        <v>792050.39072007604</v>
      </c>
      <c r="L29" s="3">
        <f t="shared" si="20"/>
        <v>7058.0308755895367</v>
      </c>
      <c r="M29" s="3">
        <f t="shared" si="13"/>
        <v>12148.039033301055</v>
      </c>
      <c r="N29" s="3">
        <f t="shared" si="18"/>
        <v>5006.5914049100611</v>
      </c>
      <c r="O29" s="14">
        <f t="shared" si="19"/>
        <v>6072.7650009063718</v>
      </c>
      <c r="P29" s="2">
        <v>66.090973253170887</v>
      </c>
      <c r="Q29" s="2">
        <v>67.238992211530373</v>
      </c>
      <c r="R29" s="2">
        <v>110.05286976279794</v>
      </c>
      <c r="S29" s="2">
        <v>59.586542359140466</v>
      </c>
      <c r="T29" s="13">
        <v>112774.841</v>
      </c>
      <c r="U29" s="3">
        <v>11668.967903931694</v>
      </c>
      <c r="V29" s="99">
        <f t="shared" si="0"/>
        <v>0.56611617439145967</v>
      </c>
      <c r="W29" s="100">
        <f t="shared" si="1"/>
        <v>1.8750665939653383E-2</v>
      </c>
      <c r="X29" s="100">
        <f t="shared" si="2"/>
        <v>0.41513315966888692</v>
      </c>
      <c r="Y29" s="99">
        <f t="shared" si="3"/>
        <v>1.2899052412823677E-2</v>
      </c>
      <c r="Z29" s="100">
        <f t="shared" si="4"/>
        <v>4.2723708254922713E-4</v>
      </c>
      <c r="AA29" s="100">
        <f t="shared" si="21"/>
        <v>9.4588789847352122E-3</v>
      </c>
      <c r="AB29" s="101">
        <f t="shared" si="23"/>
        <v>2.2785168480108118E-2</v>
      </c>
      <c r="AC29" s="99">
        <f t="shared" si="7"/>
        <v>0.48708918264746293</v>
      </c>
      <c r="AD29" s="100">
        <f t="shared" si="8"/>
        <v>9.3733966074582287E-3</v>
      </c>
      <c r="AE29" s="100">
        <f t="shared" si="9"/>
        <v>0.5035374207450789</v>
      </c>
      <c r="AH29" s="107">
        <v>296.38</v>
      </c>
      <c r="AI29" s="3">
        <f t="shared" si="14"/>
        <v>35.275378022355028</v>
      </c>
      <c r="AJ29" s="3">
        <f t="shared" si="14"/>
        <v>1.1683764907497549</v>
      </c>
      <c r="AK29" s="3">
        <f t="shared" si="14"/>
        <v>25.86744523361488</v>
      </c>
      <c r="AL29" s="3">
        <f t="shared" si="14"/>
        <v>62.311199746719666</v>
      </c>
      <c r="AM29" s="3">
        <f t="shared" si="14"/>
        <v>2734.7263111580028</v>
      </c>
      <c r="AN29" s="14">
        <f t="shared" si="14"/>
        <v>2672.4151114112829</v>
      </c>
      <c r="AO29" s="1">
        <f t="shared" si="14"/>
        <v>23.81412671431789</v>
      </c>
      <c r="AP29" s="1">
        <f t="shared" si="14"/>
        <v>40.988052612528023</v>
      </c>
      <c r="AQ29" s="1">
        <f t="shared" si="14"/>
        <v>16.892473867703831</v>
      </c>
      <c r="AR29" s="6">
        <f t="shared" si="14"/>
        <v>20.489793511392037</v>
      </c>
      <c r="AS29" s="4" t="s">
        <v>48</v>
      </c>
    </row>
    <row r="30" spans="1:45" ht="12.5">
      <c r="A30" s="4">
        <v>1977</v>
      </c>
      <c r="B30" s="1">
        <v>1.6958005122712536</v>
      </c>
      <c r="C30" s="1">
        <v>3.5532380156528258E-2</v>
      </c>
      <c r="D30" s="1">
        <v>1.6528500000000002</v>
      </c>
      <c r="E30" s="6">
        <f t="shared" si="11"/>
        <v>3.3841828924277819</v>
      </c>
      <c r="F30" s="16">
        <f t="shared" si="15"/>
        <v>12064.101801960691</v>
      </c>
      <c r="G30" s="16">
        <f t="shared" si="16"/>
        <v>480.2166329101621</v>
      </c>
      <c r="H30" s="16">
        <f t="shared" si="12"/>
        <v>8081.2611965635788</v>
      </c>
      <c r="I30" s="3">
        <f t="shared" si="17"/>
        <v>20625.579631434433</v>
      </c>
      <c r="J30" s="3">
        <v>897461.72742467793</v>
      </c>
      <c r="K30" s="14">
        <f t="shared" si="22"/>
        <v>876836.14779324352</v>
      </c>
      <c r="L30" s="3">
        <f t="shared" si="20"/>
        <v>7114.1043505186562</v>
      </c>
      <c r="M30" s="3">
        <f t="shared" si="13"/>
        <v>13514.901923110639</v>
      </c>
      <c r="N30" s="3">
        <f t="shared" si="18"/>
        <v>4889.2889231107347</v>
      </c>
      <c r="O30" s="14">
        <f t="shared" si="19"/>
        <v>6094.7000463789445</v>
      </c>
      <c r="P30" s="2">
        <v>66.616041873169408</v>
      </c>
      <c r="Q30" s="2">
        <v>74.804532867943806</v>
      </c>
      <c r="R30" s="2">
        <v>107.47437399426894</v>
      </c>
      <c r="S30" s="2">
        <v>64.434535873530365</v>
      </c>
      <c r="T30" s="13">
        <v>113872.473</v>
      </c>
      <c r="U30" s="3">
        <v>12063.854975732371</v>
      </c>
      <c r="V30" s="99">
        <f t="shared" si="0"/>
        <v>0.58490971005606962</v>
      </c>
      <c r="W30" s="100">
        <f t="shared" si="1"/>
        <v>2.328257636834058E-2</v>
      </c>
      <c r="X30" s="100">
        <f t="shared" si="2"/>
        <v>0.39180771357558969</v>
      </c>
      <c r="Y30" s="99">
        <f t="shared" si="3"/>
        <v>1.3442469392627337E-2</v>
      </c>
      <c r="Z30" s="100">
        <f t="shared" si="4"/>
        <v>5.3508313305813439E-4</v>
      </c>
      <c r="AA30" s="100">
        <f t="shared" si="21"/>
        <v>9.0045747351848188E-3</v>
      </c>
      <c r="AB30" s="101">
        <f t="shared" si="23"/>
        <v>2.2982127260870292E-2</v>
      </c>
      <c r="AC30" s="99">
        <f t="shared" si="7"/>
        <v>0.50109600047493352</v>
      </c>
      <c r="AD30" s="100">
        <f t="shared" si="8"/>
        <v>1.0499544878627306E-2</v>
      </c>
      <c r="AE30" s="100">
        <f t="shared" si="9"/>
        <v>0.48840445464643922</v>
      </c>
      <c r="AH30" s="107">
        <v>267.8</v>
      </c>
      <c r="AI30" s="3">
        <f t="shared" si="14"/>
        <v>45.048923831070539</v>
      </c>
      <c r="AJ30" s="3">
        <f t="shared" si="14"/>
        <v>1.7931913103441453</v>
      </c>
      <c r="AK30" s="3">
        <f t="shared" si="14"/>
        <v>30.176479449453243</v>
      </c>
      <c r="AL30" s="3">
        <f t="shared" si="14"/>
        <v>77.018594590867934</v>
      </c>
      <c r="AM30" s="3">
        <f t="shared" si="14"/>
        <v>3351.2387133109705</v>
      </c>
      <c r="AN30" s="14">
        <f t="shared" si="14"/>
        <v>3274.2201187201026</v>
      </c>
      <c r="AO30" s="1">
        <f t="shared" si="14"/>
        <v>26.564990106492367</v>
      </c>
      <c r="AP30" s="1">
        <f t="shared" si="14"/>
        <v>50.466400011615526</v>
      </c>
      <c r="AQ30" s="1">
        <f t="shared" si="14"/>
        <v>18.257240190854123</v>
      </c>
      <c r="AR30" s="6">
        <f t="shared" si="14"/>
        <v>22.75840196556738</v>
      </c>
      <c r="AS30" s="4" t="s">
        <v>48</v>
      </c>
    </row>
    <row r="31" spans="1:45" ht="12.5">
      <c r="A31" s="4">
        <v>1978</v>
      </c>
      <c r="B31" s="1">
        <v>1.7320900775328081</v>
      </c>
      <c r="C31" s="1">
        <v>3.5240948686784207E-2</v>
      </c>
      <c r="D31" s="1">
        <v>1.70905</v>
      </c>
      <c r="E31" s="6">
        <f t="shared" si="11"/>
        <v>3.4763810262195922</v>
      </c>
      <c r="F31" s="16">
        <f t="shared" si="15"/>
        <v>13240.70447398254</v>
      </c>
      <c r="G31" s="16">
        <f t="shared" si="16"/>
        <v>588.44731749695279</v>
      </c>
      <c r="H31" s="16">
        <f t="shared" si="12"/>
        <v>8960.0952599631128</v>
      </c>
      <c r="I31" s="3">
        <f t="shared" si="17"/>
        <v>22789.247051442606</v>
      </c>
      <c r="J31" s="3">
        <v>979389.37647920172</v>
      </c>
      <c r="K31" s="14">
        <f t="shared" si="22"/>
        <v>956600.12942775909</v>
      </c>
      <c r="L31" s="3">
        <f t="shared" si="20"/>
        <v>7644.3509755812593</v>
      </c>
      <c r="M31" s="3">
        <f t="shared" si="13"/>
        <v>16697.828504191995</v>
      </c>
      <c r="N31" s="3">
        <f t="shared" si="18"/>
        <v>5242.7344196852719</v>
      </c>
      <c r="O31" s="14">
        <f t="shared" si="19"/>
        <v>6555.4514535551025</v>
      </c>
      <c r="P31" s="2">
        <v>71.581239126102858</v>
      </c>
      <c r="Q31" s="2">
        <v>92.421925684062074</v>
      </c>
      <c r="R31" s="2">
        <v>115.24367011949643</v>
      </c>
      <c r="S31" s="2">
        <v>67.150385083096666</v>
      </c>
      <c r="T31" s="13">
        <v>114912.91099999999</v>
      </c>
      <c r="U31" s="3">
        <v>12584.878299706463</v>
      </c>
      <c r="V31" s="99">
        <f t="shared" si="0"/>
        <v>0.58100666705196724</v>
      </c>
      <c r="W31" s="100">
        <f t="shared" si="1"/>
        <v>2.582127071458918E-2</v>
      </c>
      <c r="X31" s="100">
        <f t="shared" si="2"/>
        <v>0.39317206223344359</v>
      </c>
      <c r="Y31" s="99">
        <f t="shared" si="3"/>
        <v>1.3519346637781014E-2</v>
      </c>
      <c r="Z31" s="100">
        <f t="shared" si="4"/>
        <v>6.0083081522933901E-4</v>
      </c>
      <c r="AA31" s="100">
        <f t="shared" si="21"/>
        <v>9.1486547385001057E-3</v>
      </c>
      <c r="AB31" s="101">
        <f t="shared" si="23"/>
        <v>2.326883219151046E-2</v>
      </c>
      <c r="AC31" s="99">
        <f t="shared" si="7"/>
        <v>0.49824517636847709</v>
      </c>
      <c r="AD31" s="100">
        <f t="shared" si="8"/>
        <v>1.0137251475309987E-2</v>
      </c>
      <c r="AE31" s="100">
        <f t="shared" si="9"/>
        <v>0.49161757215621293</v>
      </c>
      <c r="AH31" s="107">
        <v>208.42</v>
      </c>
      <c r="AI31" s="3">
        <f t="shared" si="14"/>
        <v>63.528953430489111</v>
      </c>
      <c r="AJ31" s="3">
        <f t="shared" si="14"/>
        <v>2.8233726009833644</v>
      </c>
      <c r="AK31" s="3">
        <f t="shared" si="14"/>
        <v>42.990573169384483</v>
      </c>
      <c r="AL31" s="3">
        <f t="shared" si="14"/>
        <v>109.34289920085696</v>
      </c>
      <c r="AM31" s="3">
        <f t="shared" si="14"/>
        <v>4699.1141756031175</v>
      </c>
      <c r="AN31" s="14">
        <f t="shared" si="14"/>
        <v>4589.7712764022608</v>
      </c>
      <c r="AO31" s="1">
        <f t="shared" si="14"/>
        <v>36.677626790045387</v>
      </c>
      <c r="AP31" s="1">
        <f t="shared" si="14"/>
        <v>80.116248460761909</v>
      </c>
      <c r="AQ31" s="1">
        <f t="shared" si="14"/>
        <v>25.154660875565071</v>
      </c>
      <c r="AR31" s="6">
        <f t="shared" si="14"/>
        <v>31.453082494746678</v>
      </c>
      <c r="AS31" s="4" t="s">
        <v>48</v>
      </c>
    </row>
    <row r="32" spans="1:45" ht="12.5">
      <c r="A32" s="4">
        <v>1979</v>
      </c>
      <c r="B32" s="1">
        <v>1.8219497333364949</v>
      </c>
      <c r="C32" s="1">
        <v>4.2979907461039642E-2</v>
      </c>
      <c r="D32" s="1">
        <v>1.8036999999999999</v>
      </c>
      <c r="E32" s="6">
        <f t="shared" si="11"/>
        <v>3.6686296407975343</v>
      </c>
      <c r="F32" s="16">
        <f t="shared" si="15"/>
        <v>14281.340177230033</v>
      </c>
      <c r="G32" s="16">
        <f t="shared" si="16"/>
        <v>936.78076472937823</v>
      </c>
      <c r="H32" s="16">
        <f t="shared" ref="H32:H67" si="24">N32*D32</f>
        <v>9918.3937111863652</v>
      </c>
      <c r="I32" s="3">
        <f t="shared" si="17"/>
        <v>25136.514653145776</v>
      </c>
      <c r="J32" s="3">
        <v>1071307.8762844536</v>
      </c>
      <c r="K32" s="14">
        <f t="shared" si="22"/>
        <v>1046171.3616313078</v>
      </c>
      <c r="L32" s="3">
        <f t="shared" si="20"/>
        <v>7838.4929704273136</v>
      </c>
      <c r="M32" s="3">
        <f t="shared" si="13"/>
        <v>21795.783659575111</v>
      </c>
      <c r="N32" s="3">
        <f t="shared" si="18"/>
        <v>5498.9154023320762</v>
      </c>
      <c r="O32" s="14">
        <f t="shared" si="19"/>
        <v>6851.7449604646581</v>
      </c>
      <c r="P32" s="2">
        <v>73.399172996733043</v>
      </c>
      <c r="Q32" s="2">
        <v>120.63893799756222</v>
      </c>
      <c r="R32" s="2">
        <v>120.87493699126162</v>
      </c>
      <c r="S32" s="2">
        <v>69.631130928252716</v>
      </c>
      <c r="T32" s="13">
        <v>115890.431</v>
      </c>
      <c r="U32" s="3">
        <v>13163.097132670082</v>
      </c>
      <c r="V32" s="99">
        <f t="shared" si="0"/>
        <v>0.56815116870002325</v>
      </c>
      <c r="W32" s="100">
        <f t="shared" si="1"/>
        <v>3.726772695641567E-2</v>
      </c>
      <c r="X32" s="100">
        <f t="shared" si="2"/>
        <v>0.39458110434356108</v>
      </c>
      <c r="Y32" s="99">
        <f t="shared" si="3"/>
        <v>1.3330752525372131E-2</v>
      </c>
      <c r="Z32" s="100">
        <f t="shared" si="4"/>
        <v>8.7442721692512261E-4</v>
      </c>
      <c r="AA32" s="100">
        <f t="shared" si="21"/>
        <v>9.2582103900754244E-3</v>
      </c>
      <c r="AB32" s="101">
        <f t="shared" si="23"/>
        <v>2.3463390132372676E-2</v>
      </c>
      <c r="AC32" s="99">
        <f t="shared" si="7"/>
        <v>0.4966295079435753</v>
      </c>
      <c r="AD32" s="100">
        <f t="shared" si="8"/>
        <v>1.1715520962670986E-2</v>
      </c>
      <c r="AE32" s="100">
        <f t="shared" si="9"/>
        <v>0.49165497109375372</v>
      </c>
      <c r="AH32" s="107">
        <v>219.02</v>
      </c>
      <c r="AI32" s="3">
        <f t="shared" si="14"/>
        <v>65.205644129440387</v>
      </c>
      <c r="AJ32" s="3">
        <f t="shared" si="14"/>
        <v>4.2771471314463438</v>
      </c>
      <c r="AK32" s="3">
        <f t="shared" si="14"/>
        <v>45.285333353969342</v>
      </c>
      <c r="AL32" s="3">
        <f t="shared" si="14"/>
        <v>114.76812461485606</v>
      </c>
      <c r="AM32" s="3">
        <f t="shared" si="14"/>
        <v>4891.3700862225069</v>
      </c>
      <c r="AN32" s="14">
        <f t="shared" si="14"/>
        <v>4776.601961607651</v>
      </c>
      <c r="AO32" s="1">
        <f t="shared" si="14"/>
        <v>35.788936948348613</v>
      </c>
      <c r="AP32" s="1">
        <f t="shared" si="14"/>
        <v>99.515038168090172</v>
      </c>
      <c r="AQ32" s="1">
        <f t="shared" si="14"/>
        <v>25.10690988189241</v>
      </c>
      <c r="AR32" s="6">
        <f t="shared" si="14"/>
        <v>31.283649714476567</v>
      </c>
      <c r="AS32" s="4" t="s">
        <v>48</v>
      </c>
    </row>
    <row r="33" spans="1:45" ht="12.5">
      <c r="A33" s="4">
        <v>1980</v>
      </c>
      <c r="B33" s="1">
        <v>1.7580801104239827</v>
      </c>
      <c r="C33" s="1">
        <v>4.8288759053596551E-2</v>
      </c>
      <c r="D33" s="1">
        <v>1.9152500000000001</v>
      </c>
      <c r="E33" s="6">
        <f t="shared" si="11"/>
        <v>3.7216188694775791</v>
      </c>
      <c r="F33" s="16">
        <f t="shared" si="15"/>
        <v>15116.046648508081</v>
      </c>
      <c r="G33" s="16">
        <f t="shared" si="16"/>
        <v>925.91323026923931</v>
      </c>
      <c r="H33" s="16">
        <f t="shared" si="24"/>
        <v>10214.628394826161</v>
      </c>
      <c r="I33" s="3">
        <f t="shared" si="17"/>
        <v>26256.588273603484</v>
      </c>
      <c r="J33" s="3">
        <v>1154921.4190226744</v>
      </c>
      <c r="K33" s="14">
        <f t="shared" si="22"/>
        <v>1128664.830749071</v>
      </c>
      <c r="L33" s="3">
        <f t="shared" si="20"/>
        <v>8598.0420112156662</v>
      </c>
      <c r="M33" s="3">
        <f t="shared" si="13"/>
        <v>19174.508693452895</v>
      </c>
      <c r="N33" s="3">
        <f t="shared" si="18"/>
        <v>5333.3133506467357</v>
      </c>
      <c r="O33" s="14">
        <f t="shared" si="19"/>
        <v>7055.1523932081855</v>
      </c>
      <c r="P33" s="2">
        <v>80.511544169949474</v>
      </c>
      <c r="Q33" s="2">
        <v>106.1302681992337</v>
      </c>
      <c r="R33" s="2">
        <v>117.23473958895207</v>
      </c>
      <c r="S33" s="2">
        <v>75.070936359951148</v>
      </c>
      <c r="T33" s="13">
        <v>116807.30899999999</v>
      </c>
      <c r="U33" s="3">
        <v>13427.729937687376</v>
      </c>
      <c r="V33" s="99">
        <f t="shared" si="0"/>
        <v>0.575704904650719</v>
      </c>
      <c r="W33" s="100">
        <f t="shared" si="1"/>
        <v>3.5264034330008021E-2</v>
      </c>
      <c r="X33" s="100">
        <f t="shared" si="2"/>
        <v>0.38903106101927287</v>
      </c>
      <c r="Y33" s="99">
        <f t="shared" si="3"/>
        <v>1.3088376749735654E-2</v>
      </c>
      <c r="Z33" s="100">
        <f t="shared" si="4"/>
        <v>8.0171102121629368E-4</v>
      </c>
      <c r="AA33" s="100">
        <f t="shared" si="21"/>
        <v>8.8444358434966539E-3</v>
      </c>
      <c r="AB33" s="101">
        <f t="shared" si="23"/>
        <v>2.2734523614448606E-2</v>
      </c>
      <c r="AC33" s="99">
        <f t="shared" si="7"/>
        <v>0.47239660268349093</v>
      </c>
      <c r="AD33" s="100">
        <f t="shared" si="8"/>
        <v>1.2975202659689617E-2</v>
      </c>
      <c r="AE33" s="100">
        <f t="shared" si="9"/>
        <v>0.51462819465681953</v>
      </c>
      <c r="AH33" s="107">
        <v>226.63</v>
      </c>
      <c r="AI33" s="3">
        <f t="shared" si="14"/>
        <v>66.699230677792357</v>
      </c>
      <c r="AJ33" s="3">
        <f t="shared" si="14"/>
        <v>4.085572211398488</v>
      </c>
      <c r="AK33" s="3">
        <f t="shared" si="14"/>
        <v>45.07182806700861</v>
      </c>
      <c r="AL33" s="3">
        <f t="shared" si="14"/>
        <v>115.85663095619947</v>
      </c>
      <c r="AM33" s="3">
        <f t="shared" si="14"/>
        <v>5096.0659181162</v>
      </c>
      <c r="AN33" s="14">
        <f t="shared" si="14"/>
        <v>4980.2092871600007</v>
      </c>
      <c r="AO33" s="1">
        <f t="shared" si="14"/>
        <v>37.938675423446441</v>
      </c>
      <c r="AP33" s="1">
        <f t="shared" si="14"/>
        <v>84.607107150213551</v>
      </c>
      <c r="AQ33" s="1">
        <f t="shared" si="14"/>
        <v>23.533130435717847</v>
      </c>
      <c r="AR33" s="6">
        <f t="shared" si="14"/>
        <v>31.130708172828776</v>
      </c>
      <c r="AS33" s="4" t="s">
        <v>48</v>
      </c>
    </row>
    <row r="34" spans="1:45" ht="12.5">
      <c r="A34" s="4">
        <v>1981</v>
      </c>
      <c r="B34" s="1">
        <v>1.8224583336985234</v>
      </c>
      <c r="C34" s="1">
        <v>4.6883888265693251E-2</v>
      </c>
      <c r="D34" s="1">
        <v>1.9330000000000001</v>
      </c>
      <c r="E34" s="6">
        <f t="shared" si="11"/>
        <v>3.8023422219642167</v>
      </c>
      <c r="F34" s="16">
        <f t="shared" si="15"/>
        <v>17205.269895426321</v>
      </c>
      <c r="G34" s="16">
        <f t="shared" si="16"/>
        <v>945.22245889027261</v>
      </c>
      <c r="H34" s="16">
        <f t="shared" si="24"/>
        <v>10550.462046085851</v>
      </c>
      <c r="I34" s="3">
        <f t="shared" si="17"/>
        <v>28700.954400402443</v>
      </c>
      <c r="J34" s="3">
        <v>1219946.0549296455</v>
      </c>
      <c r="K34" s="14">
        <f t="shared" si="22"/>
        <v>1191245.100529243</v>
      </c>
      <c r="L34" s="3">
        <f t="shared" si="20"/>
        <v>9440.6931435901188</v>
      </c>
      <c r="M34" s="3">
        <f t="shared" si="13"/>
        <v>20160.922949343523</v>
      </c>
      <c r="N34" s="3">
        <f t="shared" si="18"/>
        <v>5458.0765887666066</v>
      </c>
      <c r="O34" s="14">
        <f t="shared" si="19"/>
        <v>7548.2302025870995</v>
      </c>
      <c r="P34" s="2">
        <v>88.402078291034954</v>
      </c>
      <c r="Q34" s="2">
        <v>111.59003831417623</v>
      </c>
      <c r="R34" s="2">
        <v>119.97723468901661</v>
      </c>
      <c r="S34" s="2">
        <v>78.759627077421683</v>
      </c>
      <c r="T34" s="13">
        <v>117648.092</v>
      </c>
      <c r="U34" s="3">
        <v>13754.451708405097</v>
      </c>
      <c r="V34" s="99">
        <f t="shared" si="0"/>
        <v>0.59946682104707538</v>
      </c>
      <c r="W34" s="100">
        <f t="shared" si="1"/>
        <v>3.2933485266852962E-2</v>
      </c>
      <c r="X34" s="100">
        <f t="shared" si="2"/>
        <v>0.36759969368607176</v>
      </c>
      <c r="Y34" s="99">
        <f t="shared" si="3"/>
        <v>1.4103303851758061E-2</v>
      </c>
      <c r="Z34" s="100">
        <f t="shared" si="4"/>
        <v>7.7480676712773477E-4</v>
      </c>
      <c r="AA34" s="100">
        <f t="shared" si="21"/>
        <v>8.6483021142228274E-3</v>
      </c>
      <c r="AB34" s="101">
        <f t="shared" si="23"/>
        <v>2.3526412733108622E-2</v>
      </c>
      <c r="AC34" s="99">
        <f t="shared" si="7"/>
        <v>0.47929887088308337</v>
      </c>
      <c r="AD34" s="100">
        <f t="shared" si="8"/>
        <v>1.2330265275668412E-2</v>
      </c>
      <c r="AE34" s="100">
        <f t="shared" si="9"/>
        <v>0.50837086384124819</v>
      </c>
      <c r="AH34" s="107">
        <v>220.63</v>
      </c>
      <c r="AI34" s="3">
        <f t="shared" si="14"/>
        <v>77.982458847057615</v>
      </c>
      <c r="AJ34" s="3">
        <f t="shared" si="14"/>
        <v>4.2841973389397303</v>
      </c>
      <c r="AK34" s="3">
        <f t="shared" si="14"/>
        <v>47.819707410986048</v>
      </c>
      <c r="AL34" s="3">
        <f t="shared" si="14"/>
        <v>130.08636359698338</v>
      </c>
      <c r="AM34" s="3">
        <f t="shared" si="14"/>
        <v>5529.3752206392855</v>
      </c>
      <c r="AN34" s="14">
        <f t="shared" si="14"/>
        <v>5399.288857042302</v>
      </c>
      <c r="AO34" s="1">
        <f t="shared" si="14"/>
        <v>42.789707399674199</v>
      </c>
      <c r="AP34" s="1">
        <f t="shared" si="14"/>
        <v>91.378882968515271</v>
      </c>
      <c r="AQ34" s="1">
        <f t="shared" si="14"/>
        <v>24.73859669476774</v>
      </c>
      <c r="AR34" s="6">
        <f t="shared" si="14"/>
        <v>34.212166081616729</v>
      </c>
      <c r="AS34" s="4" t="s">
        <v>48</v>
      </c>
    </row>
    <row r="35" spans="1:45" ht="12.5">
      <c r="A35" s="4">
        <v>1982</v>
      </c>
      <c r="B35" s="1">
        <v>1.8760755769049171</v>
      </c>
      <c r="C35" s="1">
        <v>5.2528313416370341E-2</v>
      </c>
      <c r="D35" s="1">
        <v>2.0738499999999997</v>
      </c>
      <c r="E35" s="6">
        <f t="shared" si="11"/>
        <v>4.002453890321287</v>
      </c>
      <c r="F35" s="16">
        <f t="shared" si="15"/>
        <v>18342.248996684117</v>
      </c>
      <c r="G35" s="16">
        <f t="shared" si="16"/>
        <v>1059.9283088708275</v>
      </c>
      <c r="H35" s="16">
        <f t="shared" si="24"/>
        <v>11242.666781322137</v>
      </c>
      <c r="I35" s="3">
        <f t="shared" si="17"/>
        <v>30644.844086877085</v>
      </c>
      <c r="J35" s="3">
        <v>1300444.138253747</v>
      </c>
      <c r="K35" s="14">
        <f t="shared" si="22"/>
        <v>1269799.2941668699</v>
      </c>
      <c r="L35" s="3">
        <f t="shared" si="20"/>
        <v>9776.9243534125144</v>
      </c>
      <c r="M35" s="3">
        <f t="shared" si="13"/>
        <v>20178.228462604762</v>
      </c>
      <c r="N35" s="3">
        <f t="shared" si="18"/>
        <v>5421.1571624380449</v>
      </c>
      <c r="O35" s="14">
        <f t="shared" si="19"/>
        <v>7656.5139603437501</v>
      </c>
      <c r="P35" s="2">
        <v>91.550526957093979</v>
      </c>
      <c r="Q35" s="2">
        <v>111.68582375478927</v>
      </c>
      <c r="R35" s="2">
        <v>119.16568677370846</v>
      </c>
      <c r="S35" s="2">
        <v>80.899878394811225</v>
      </c>
      <c r="T35" s="13">
        <v>118454.974</v>
      </c>
      <c r="U35" s="3">
        <v>14078.37040258014</v>
      </c>
      <c r="V35" s="99">
        <f t="shared" ref="V35:V67" si="25">IFERROR(F35/$I35,"")</f>
        <v>0.59854274163328969</v>
      </c>
      <c r="W35" s="100">
        <f t="shared" ref="W35:W67" si="26">IFERROR(G35/$I35,"")</f>
        <v>3.4587492299388671E-2</v>
      </c>
      <c r="X35" s="100">
        <f t="shared" ref="X35:X67" si="27">IFERROR(H35/$I35,"")</f>
        <v>0.36686976606732152</v>
      </c>
      <c r="Y35" s="99">
        <f t="shared" ref="Y35:Y67" si="28">IFERROR(F35/$J35,"")</f>
        <v>1.4104603540536791E-2</v>
      </c>
      <c r="Z35" s="100">
        <f t="shared" ref="Z35:Z67" si="29">IFERROR(G35/$J35,"")</f>
        <v>8.1505101041411349E-4</v>
      </c>
      <c r="AA35" s="100">
        <f t="shared" si="21"/>
        <v>8.6452516110526161E-3</v>
      </c>
      <c r="AB35" s="101">
        <f t="shared" si="23"/>
        <v>2.3564906162003522E-2</v>
      </c>
      <c r="AC35" s="99">
        <f t="shared" ref="AC35:AC67" si="30">IFERROR(B35/$E35,"")</f>
        <v>0.46873134040135561</v>
      </c>
      <c r="AD35" s="100">
        <f t="shared" ref="AD35:AD67" si="31">IFERROR(C35/$E35,"")</f>
        <v>1.3124027123309037E-2</v>
      </c>
      <c r="AE35" s="100">
        <f t="shared" ref="AE35:AE67" si="32">IFERROR(D35/$E35,"")</f>
        <v>0.51814463247533549</v>
      </c>
      <c r="AH35" s="107">
        <v>249.06</v>
      </c>
      <c r="AI35" s="3">
        <f t="shared" si="14"/>
        <v>73.645904587987303</v>
      </c>
      <c r="AJ35" s="3">
        <f t="shared" si="14"/>
        <v>4.2557147228411933</v>
      </c>
      <c r="AK35" s="3">
        <f t="shared" si="14"/>
        <v>45.140395010528138</v>
      </c>
      <c r="AL35" s="3">
        <f t="shared" si="14"/>
        <v>123.04201432135665</v>
      </c>
      <c r="AM35" s="3">
        <f t="shared" si="14"/>
        <v>5221.4090510469241</v>
      </c>
      <c r="AN35" s="14">
        <f t="shared" si="14"/>
        <v>5098.3670367255681</v>
      </c>
      <c r="AO35" s="1">
        <f t="shared" si="14"/>
        <v>39.255297331616937</v>
      </c>
      <c r="AP35" s="1">
        <f t="shared" si="14"/>
        <v>81.017539800067297</v>
      </c>
      <c r="AQ35" s="1">
        <f t="shared" si="14"/>
        <v>21.766470579129706</v>
      </c>
      <c r="AR35" s="6">
        <f t="shared" si="14"/>
        <v>30.741644424410786</v>
      </c>
      <c r="AS35" s="4" t="s">
        <v>48</v>
      </c>
    </row>
    <row r="36" spans="1:45" ht="12.5">
      <c r="A36" s="4">
        <v>1983</v>
      </c>
      <c r="B36" s="1">
        <v>1.9057310498672497</v>
      </c>
      <c r="C36" s="1">
        <v>6.3144153771709927E-2</v>
      </c>
      <c r="D36" s="1">
        <v>2.2885000000000004</v>
      </c>
      <c r="E36" s="6">
        <f t="shared" si="11"/>
        <v>4.2573752036389596</v>
      </c>
      <c r="F36" s="16">
        <f t="shared" si="15"/>
        <v>18901.560559317324</v>
      </c>
      <c r="G36" s="16">
        <f t="shared" si="16"/>
        <v>1274.137160883409</v>
      </c>
      <c r="H36" s="16">
        <f t="shared" si="24"/>
        <v>12219.300397139243</v>
      </c>
      <c r="I36" s="3">
        <f t="shared" si="17"/>
        <v>32394.998117339976</v>
      </c>
      <c r="J36" s="3">
        <v>1359815.1719600384</v>
      </c>
      <c r="K36" s="14">
        <f t="shared" si="22"/>
        <v>1327420.1738426983</v>
      </c>
      <c r="L36" s="3">
        <f t="shared" si="20"/>
        <v>9918.2728647014374</v>
      </c>
      <c r="M36" s="3">
        <f t="shared" si="13"/>
        <v>20178.228462604762</v>
      </c>
      <c r="N36" s="3">
        <f t="shared" si="18"/>
        <v>5339.4364855316762</v>
      </c>
      <c r="O36" s="14">
        <f t="shared" si="19"/>
        <v>7609.1480237989344</v>
      </c>
      <c r="P36" s="2">
        <v>92.874105848096136</v>
      </c>
      <c r="Q36" s="2">
        <v>111.68582375478927</v>
      </c>
      <c r="R36" s="2">
        <v>117.3693358664457</v>
      </c>
      <c r="S36" s="2">
        <v>82.415889744628856</v>
      </c>
      <c r="T36" s="13">
        <v>119269.94899999999</v>
      </c>
      <c r="U36" s="3">
        <v>14306.872890504885</v>
      </c>
      <c r="V36" s="99">
        <f t="shared" si="25"/>
        <v>0.58347157455767662</v>
      </c>
      <c r="W36" s="100">
        <f t="shared" si="26"/>
        <v>3.9331292944308135E-2</v>
      </c>
      <c r="X36" s="100">
        <f t="shared" si="27"/>
        <v>0.37719713249801529</v>
      </c>
      <c r="Y36" s="99">
        <f t="shared" si="28"/>
        <v>1.390009535786588E-2</v>
      </c>
      <c r="Z36" s="100">
        <f t="shared" si="29"/>
        <v>9.3699289959154307E-4</v>
      </c>
      <c r="AA36" s="100">
        <f t="shared" si="21"/>
        <v>8.9860009279984256E-3</v>
      </c>
      <c r="AB36" s="101">
        <f t="shared" si="23"/>
        <v>2.3823089185455847E-2</v>
      </c>
      <c r="AC36" s="99">
        <f t="shared" si="30"/>
        <v>0.44763051380539359</v>
      </c>
      <c r="AD36" s="100">
        <f t="shared" si="31"/>
        <v>1.4831709856753507E-2</v>
      </c>
      <c r="AE36" s="100">
        <f t="shared" si="32"/>
        <v>0.53753777633785305</v>
      </c>
      <c r="AH36" s="107">
        <v>237.55</v>
      </c>
      <c r="AI36" s="3">
        <f t="shared" si="14"/>
        <v>79.568766825162385</v>
      </c>
      <c r="AJ36" s="3">
        <f t="shared" si="14"/>
        <v>5.3636588544870927</v>
      </c>
      <c r="AK36" s="3">
        <f t="shared" si="14"/>
        <v>51.438856649712662</v>
      </c>
      <c r="AL36" s="3">
        <f t="shared" si="14"/>
        <v>136.37128232936212</v>
      </c>
      <c r="AM36" s="3">
        <f t="shared" si="14"/>
        <v>5724.33244352784</v>
      </c>
      <c r="AN36" s="14">
        <f t="shared" si="14"/>
        <v>5587.9611611984774</v>
      </c>
      <c r="AO36" s="1">
        <f t="shared" si="14"/>
        <v>41.752358933704215</v>
      </c>
      <c r="AP36" s="1">
        <f t="shared" si="14"/>
        <v>84.943079194294938</v>
      </c>
      <c r="AQ36" s="1">
        <f t="shared" si="14"/>
        <v>22.47710581154147</v>
      </c>
      <c r="AR36" s="6">
        <f t="shared" si="14"/>
        <v>32.031774463476886</v>
      </c>
      <c r="AS36" s="4" t="s">
        <v>48</v>
      </c>
    </row>
    <row r="37" spans="1:45" ht="12.5">
      <c r="A37" s="4">
        <v>1984</v>
      </c>
      <c r="B37" s="1">
        <v>1.8136731500428469</v>
      </c>
      <c r="C37" s="1">
        <v>6.5118171623326546E-2</v>
      </c>
      <c r="D37" s="1">
        <v>2.5831500000000003</v>
      </c>
      <c r="E37" s="6">
        <f t="shared" si="11"/>
        <v>4.4619413216661741</v>
      </c>
      <c r="F37" s="16">
        <f t="shared" si="15"/>
        <v>20428.287953495197</v>
      </c>
      <c r="G37" s="16">
        <f t="shared" si="16"/>
        <v>1442.4363296961531</v>
      </c>
      <c r="H37" s="16">
        <f t="shared" si="24"/>
        <v>14903.400433932904</v>
      </c>
      <c r="I37" s="3">
        <f t="shared" si="17"/>
        <v>36774.124717124258</v>
      </c>
      <c r="J37" s="3">
        <v>1420525.6314263868</v>
      </c>
      <c r="K37" s="14">
        <f t="shared" si="22"/>
        <v>1383751.5067092625</v>
      </c>
      <c r="L37" s="3">
        <f t="shared" si="20"/>
        <v>11263.489208633095</v>
      </c>
      <c r="M37" s="3">
        <f t="shared" si="13"/>
        <v>22151.056974386018</v>
      </c>
      <c r="N37" s="3">
        <f t="shared" si="18"/>
        <v>5769.4676785834745</v>
      </c>
      <c r="O37" s="14">
        <f t="shared" si="19"/>
        <v>8241.7320323235672</v>
      </c>
      <c r="P37" s="2">
        <v>105.47063014412926</v>
      </c>
      <c r="Q37" s="2">
        <v>122.60536398467431</v>
      </c>
      <c r="R37" s="2">
        <v>126.82210783350826</v>
      </c>
      <c r="S37" s="2">
        <v>84.304823672476388</v>
      </c>
      <c r="T37" s="13">
        <v>120034.697</v>
      </c>
      <c r="U37" s="3">
        <v>14772.586962917898</v>
      </c>
      <c r="V37" s="99">
        <f t="shared" si="25"/>
        <v>0.55550711568622457</v>
      </c>
      <c r="W37" s="100">
        <f t="shared" si="26"/>
        <v>3.9224219224569805E-2</v>
      </c>
      <c r="X37" s="100">
        <f t="shared" si="27"/>
        <v>0.4052686650892055</v>
      </c>
      <c r="Y37" s="99">
        <f t="shared" si="28"/>
        <v>1.4380795039215605E-2</v>
      </c>
      <c r="Z37" s="100">
        <f t="shared" si="29"/>
        <v>1.0154243596771748E-3</v>
      </c>
      <c r="AA37" s="100">
        <f t="shared" si="21"/>
        <v>1.049146886492151E-2</v>
      </c>
      <c r="AB37" s="101">
        <f t="shared" si="23"/>
        <v>2.5887688263814292E-2</v>
      </c>
      <c r="AC37" s="99">
        <f t="shared" si="30"/>
        <v>0.40647624414872108</v>
      </c>
      <c r="AD37" s="100">
        <f t="shared" si="31"/>
        <v>1.4594134464997889E-2</v>
      </c>
      <c r="AE37" s="100">
        <f t="shared" si="32"/>
        <v>0.57892962138628101</v>
      </c>
      <c r="AH37" s="107">
        <v>237.45</v>
      </c>
      <c r="AI37" s="3">
        <f t="shared" si="14"/>
        <v>86.031956005454617</v>
      </c>
      <c r="AJ37" s="3">
        <f t="shared" si="14"/>
        <v>6.0746950081960547</v>
      </c>
      <c r="AK37" s="3">
        <f t="shared" si="14"/>
        <v>62.764373274090985</v>
      </c>
      <c r="AL37" s="3">
        <f t="shared" si="14"/>
        <v>154.87102428774168</v>
      </c>
      <c r="AM37" s="3">
        <f t="shared" si="14"/>
        <v>5982.4200102185168</v>
      </c>
      <c r="AN37" s="14">
        <f t="shared" si="14"/>
        <v>5827.5489859307754</v>
      </c>
      <c r="AO37" s="1">
        <f t="shared" si="14"/>
        <v>47.435204079313941</v>
      </c>
      <c r="AP37" s="1">
        <f t="shared" si="14"/>
        <v>93.287247733779822</v>
      </c>
      <c r="AQ37" s="1">
        <f t="shared" si="14"/>
        <v>24.297610775251524</v>
      </c>
      <c r="AR37" s="6">
        <f t="shared" si="14"/>
        <v>34.709336838591568</v>
      </c>
      <c r="AS37" s="4" t="s">
        <v>48</v>
      </c>
    </row>
    <row r="38" spans="1:45" ht="12.5">
      <c r="A38" s="4">
        <v>1985</v>
      </c>
      <c r="B38" s="1">
        <v>1.826177820064391</v>
      </c>
      <c r="C38" s="1">
        <v>6.0393359791182641E-2</v>
      </c>
      <c r="D38" s="1">
        <v>2.5085000000000002</v>
      </c>
      <c r="E38" s="6">
        <f t="shared" si="11"/>
        <v>4.3950711798555737</v>
      </c>
      <c r="F38" s="16">
        <f t="shared" si="15"/>
        <v>21247.809568774319</v>
      </c>
      <c r="G38" s="16">
        <f t="shared" si="16"/>
        <v>1378.5371390706073</v>
      </c>
      <c r="H38" s="16">
        <f t="shared" si="24"/>
        <v>14471.809113223975</v>
      </c>
      <c r="I38" s="3">
        <f t="shared" si="17"/>
        <v>37098.155821068896</v>
      </c>
      <c r="J38" s="3">
        <v>1492751.6791219132</v>
      </c>
      <c r="K38" s="14">
        <f t="shared" si="22"/>
        <v>1455653.5233008442</v>
      </c>
      <c r="L38" s="3">
        <f t="shared" si="20"/>
        <v>11635.126292370105</v>
      </c>
      <c r="M38" s="3">
        <f t="shared" si="13"/>
        <v>22825.971991574348</v>
      </c>
      <c r="N38" s="3">
        <f t="shared" si="18"/>
        <v>5769.1086757918974</v>
      </c>
      <c r="O38" s="14">
        <f t="shared" si="19"/>
        <v>8440.8543804944657</v>
      </c>
      <c r="P38" s="2">
        <v>108.95061726718043</v>
      </c>
      <c r="Q38" s="2">
        <v>126.34099616858238</v>
      </c>
      <c r="R38" s="2">
        <v>126.81421637916922</v>
      </c>
      <c r="S38" s="2">
        <v>86.023510336440737</v>
      </c>
      <c r="T38" s="13">
        <v>120754.33500000001</v>
      </c>
      <c r="U38" s="3">
        <v>15331.250840808323</v>
      </c>
      <c r="V38" s="99">
        <f t="shared" si="25"/>
        <v>0.57274570928151636</v>
      </c>
      <c r="W38" s="100">
        <f t="shared" si="26"/>
        <v>3.7159182405711505E-2</v>
      </c>
      <c r="X38" s="100">
        <f t="shared" si="27"/>
        <v>0.39009510831277228</v>
      </c>
      <c r="Y38" s="99">
        <f t="shared" si="28"/>
        <v>1.4233988054378205E-2</v>
      </c>
      <c r="Z38" s="100">
        <f t="shared" si="29"/>
        <v>9.2348724731062387E-4</v>
      </c>
      <c r="AA38" s="100">
        <f t="shared" si="21"/>
        <v>9.694719701629665E-3</v>
      </c>
      <c r="AB38" s="101">
        <f t="shared" si="23"/>
        <v>2.4852195003318492E-2</v>
      </c>
      <c r="AC38" s="99">
        <f t="shared" si="30"/>
        <v>0.41550585766039877</v>
      </c>
      <c r="AD38" s="100">
        <f t="shared" si="31"/>
        <v>1.3741156245202659E-2</v>
      </c>
      <c r="AE38" s="100">
        <f t="shared" si="32"/>
        <v>0.57075298609439862</v>
      </c>
      <c r="AH38" s="107">
        <v>238.47</v>
      </c>
      <c r="AI38" s="3">
        <f t="shared" si="14"/>
        <v>89.100555913843749</v>
      </c>
      <c r="AJ38" s="3">
        <f t="shared" si="14"/>
        <v>5.7807570724644917</v>
      </c>
      <c r="AK38" s="3">
        <f t="shared" si="14"/>
        <v>60.686078388157739</v>
      </c>
      <c r="AL38" s="3">
        <f t="shared" si="14"/>
        <v>155.56739137446596</v>
      </c>
      <c r="AM38" s="3">
        <f t="shared" si="14"/>
        <v>6259.704277778811</v>
      </c>
      <c r="AN38" s="14">
        <f t="shared" si="14"/>
        <v>6104.1368864043452</v>
      </c>
      <c r="AO38" s="1">
        <f t="shared" si="14"/>
        <v>48.790733812932885</v>
      </c>
      <c r="AP38" s="1">
        <f t="shared" si="14"/>
        <v>95.718421569062556</v>
      </c>
      <c r="AQ38" s="1">
        <f t="shared" si="14"/>
        <v>24.192177950232303</v>
      </c>
      <c r="AR38" s="6">
        <f t="shared" si="14"/>
        <v>35.395875290369716</v>
      </c>
      <c r="AS38" s="4" t="s">
        <v>48</v>
      </c>
    </row>
    <row r="39" spans="1:45" ht="12.5">
      <c r="A39" s="4">
        <v>1986</v>
      </c>
      <c r="B39" s="1">
        <v>1.9483887861806821</v>
      </c>
      <c r="C39" s="1">
        <v>4.7072762777222873E-2</v>
      </c>
      <c r="D39" s="1">
        <v>2.5100500000000006</v>
      </c>
      <c r="E39" s="6">
        <f t="shared" si="11"/>
        <v>4.5055115489579052</v>
      </c>
      <c r="F39" s="16">
        <f t="shared" si="15"/>
        <v>22716.795608175835</v>
      </c>
      <c r="G39" s="16">
        <f t="shared" si="16"/>
        <v>1076.9254196803658</v>
      </c>
      <c r="H39" s="16">
        <f t="shared" si="24"/>
        <v>14436.845007780346</v>
      </c>
      <c r="I39" s="3">
        <f t="shared" si="17"/>
        <v>38230.566035636548</v>
      </c>
      <c r="J39" s="3">
        <v>1545162.9648658179</v>
      </c>
      <c r="K39" s="14">
        <f t="shared" si="22"/>
        <v>1506932.3988301815</v>
      </c>
      <c r="L39" s="3">
        <f t="shared" si="20"/>
        <v>11659.272404614021</v>
      </c>
      <c r="M39" s="3">
        <f t="shared" si="13"/>
        <v>22877.888531358061</v>
      </c>
      <c r="N39" s="3">
        <f t="shared" si="18"/>
        <v>5751.6165047629902</v>
      </c>
      <c r="O39" s="14">
        <f t="shared" si="19"/>
        <v>8485.2886559527342</v>
      </c>
      <c r="P39" s="2">
        <v>109.1767199984677</v>
      </c>
      <c r="Q39" s="2">
        <v>126.62835249042145</v>
      </c>
      <c r="R39" s="2">
        <v>126.42971054187942</v>
      </c>
      <c r="S39" s="2">
        <v>86.542359140656345</v>
      </c>
      <c r="T39" s="13">
        <v>121491.913</v>
      </c>
      <c r="U39" s="3">
        <v>15679.381063001287</v>
      </c>
      <c r="V39" s="99">
        <f t="shared" si="25"/>
        <v>0.59420505537376611</v>
      </c>
      <c r="W39" s="100">
        <f t="shared" si="26"/>
        <v>2.8169225082268254E-2</v>
      </c>
      <c r="X39" s="100">
        <f t="shared" si="27"/>
        <v>0.37762571954396568</v>
      </c>
      <c r="Y39" s="99">
        <f t="shared" si="28"/>
        <v>1.4701876840640277E-2</v>
      </c>
      <c r="Z39" s="100">
        <f t="shared" si="29"/>
        <v>6.9696559144095602E-4</v>
      </c>
      <c r="AA39" s="100">
        <f t="shared" si="21"/>
        <v>9.3432507353902582E-3</v>
      </c>
      <c r="AB39" s="101">
        <f t="shared" si="23"/>
        <v>2.4742093167471491E-2</v>
      </c>
      <c r="AC39" s="99">
        <f t="shared" si="30"/>
        <v>0.43244563131379199</v>
      </c>
      <c r="AD39" s="100">
        <f t="shared" si="31"/>
        <v>1.0447817582025839E-2</v>
      </c>
      <c r="AE39" s="100">
        <f t="shared" si="32"/>
        <v>0.55710655110418228</v>
      </c>
      <c r="AH39" s="107">
        <v>168.35</v>
      </c>
      <c r="AI39" s="3">
        <f t="shared" si="14"/>
        <v>134.93790085046533</v>
      </c>
      <c r="AJ39" s="3">
        <f t="shared" si="14"/>
        <v>6.396943389844763</v>
      </c>
      <c r="AK39" s="3">
        <f t="shared" si="14"/>
        <v>85.754945101160359</v>
      </c>
      <c r="AL39" s="3">
        <f t="shared" si="14"/>
        <v>227.08978934147044</v>
      </c>
      <c r="AM39" s="3">
        <f t="shared" si="14"/>
        <v>9178.2771895801488</v>
      </c>
      <c r="AN39" s="14">
        <f t="shared" si="14"/>
        <v>8951.1874002386776</v>
      </c>
      <c r="AO39" s="1">
        <f t="shared" si="14"/>
        <v>69.25614733955463</v>
      </c>
      <c r="AP39" s="1">
        <f t="shared" si="14"/>
        <v>135.89479377106065</v>
      </c>
      <c r="AQ39" s="1">
        <f t="shared" si="14"/>
        <v>34.164636202928364</v>
      </c>
      <c r="AR39" s="6">
        <f t="shared" si="14"/>
        <v>50.402665019024262</v>
      </c>
      <c r="AS39" s="4" t="s">
        <v>48</v>
      </c>
    </row>
    <row r="40" spans="1:45" ht="12.5">
      <c r="A40" s="4">
        <v>1987</v>
      </c>
      <c r="B40" s="1">
        <v>2.1002174275479542</v>
      </c>
      <c r="C40" s="1">
        <v>6.5929991340498595E-2</v>
      </c>
      <c r="D40" s="1">
        <v>2.4255500000000003</v>
      </c>
      <c r="E40" s="6">
        <f t="shared" si="11"/>
        <v>4.5916974188884527</v>
      </c>
      <c r="F40" s="16">
        <f t="shared" si="15"/>
        <v>24556.236098790931</v>
      </c>
      <c r="G40" s="16">
        <f t="shared" si="16"/>
        <v>1508.3389927613291</v>
      </c>
      <c r="H40" s="16">
        <f t="shared" si="24"/>
        <v>17161.924664039456</v>
      </c>
      <c r="I40" s="3">
        <f t="shared" si="17"/>
        <v>43226.499755591714</v>
      </c>
      <c r="J40" s="3">
        <v>1609230.4019994868</v>
      </c>
      <c r="K40" s="14">
        <f t="shared" si="22"/>
        <v>1566003.9022438952</v>
      </c>
      <c r="L40" s="3">
        <f t="shared" si="20"/>
        <v>11692.235183221399</v>
      </c>
      <c r="M40" s="3">
        <f t="shared" si="13"/>
        <v>22877.888531358061</v>
      </c>
      <c r="N40" s="3">
        <f t="shared" si="18"/>
        <v>7075.4775881921441</v>
      </c>
      <c r="O40" s="14">
        <f t="shared" si="19"/>
        <v>9414.0566792957106</v>
      </c>
      <c r="P40" s="2">
        <v>109.48538145910609</v>
      </c>
      <c r="Q40" s="2">
        <v>126.62835249042145</v>
      </c>
      <c r="R40" s="2">
        <v>155.53029008104048</v>
      </c>
      <c r="S40" s="2">
        <v>86.663964329144392</v>
      </c>
      <c r="T40" s="13">
        <v>122091.325</v>
      </c>
      <c r="U40" s="3">
        <v>16251.293857282653</v>
      </c>
      <c r="V40" s="99">
        <f t="shared" si="25"/>
        <v>0.56808291759996998</v>
      </c>
      <c r="W40" s="100">
        <f t="shared" si="26"/>
        <v>3.4893849867319242E-2</v>
      </c>
      <c r="X40" s="100">
        <f t="shared" si="27"/>
        <v>0.39702323253271082</v>
      </c>
      <c r="Y40" s="99">
        <f t="shared" si="28"/>
        <v>1.525961482475072E-2</v>
      </c>
      <c r="Z40" s="100">
        <f t="shared" si="29"/>
        <v>9.3730455930188803E-4</v>
      </c>
      <c r="AA40" s="100">
        <f t="shared" si="21"/>
        <v>1.0664678372168194E-2</v>
      </c>
      <c r="AB40" s="101">
        <f t="shared" si="23"/>
        <v>2.6861597756220802E-2</v>
      </c>
      <c r="AC40" s="99">
        <f t="shared" si="30"/>
        <v>0.45739456152064345</v>
      </c>
      <c r="AD40" s="100">
        <f t="shared" si="31"/>
        <v>1.4358522638989303E-2</v>
      </c>
      <c r="AE40" s="100">
        <f t="shared" si="32"/>
        <v>0.52824691584036731</v>
      </c>
      <c r="AH40" s="107">
        <v>144.6</v>
      </c>
      <c r="AI40" s="3">
        <f t="shared" si="14"/>
        <v>169.82182640934255</v>
      </c>
      <c r="AJ40" s="3">
        <f t="shared" si="14"/>
        <v>10.43111336626092</v>
      </c>
      <c r="AK40" s="3">
        <f t="shared" si="14"/>
        <v>118.68550943319126</v>
      </c>
      <c r="AL40" s="3">
        <f t="shared" si="14"/>
        <v>298.93844920879474</v>
      </c>
      <c r="AM40" s="3">
        <f t="shared" si="14"/>
        <v>11128.840954353298</v>
      </c>
      <c r="AN40" s="14">
        <f t="shared" si="14"/>
        <v>10829.902505144504</v>
      </c>
      <c r="AO40" s="1">
        <f t="shared" si="14"/>
        <v>80.859164475943288</v>
      </c>
      <c r="AP40" s="1">
        <f t="shared" si="14"/>
        <v>158.21499675904607</v>
      </c>
      <c r="AQ40" s="1">
        <f t="shared" si="14"/>
        <v>48.93138027795397</v>
      </c>
      <c r="AR40" s="6">
        <f t="shared" si="14"/>
        <v>65.104126412833409</v>
      </c>
      <c r="AS40" s="4" t="s">
        <v>48</v>
      </c>
    </row>
    <row r="41" spans="1:45" ht="12.5">
      <c r="A41" s="4">
        <v>1988</v>
      </c>
      <c r="B41" s="1">
        <v>2.2811445503784546</v>
      </c>
      <c r="C41" s="1">
        <v>8.9951310219960348E-2</v>
      </c>
      <c r="D41" s="1">
        <v>2.6487999999999996</v>
      </c>
      <c r="E41" s="6">
        <f t="shared" si="11"/>
        <v>5.0198958605984147</v>
      </c>
      <c r="F41" s="16">
        <f t="shared" si="15"/>
        <v>26753.13289445794</v>
      </c>
      <c r="G41" s="16">
        <f t="shared" si="16"/>
        <v>2057.8960484618619</v>
      </c>
      <c r="H41" s="16">
        <f t="shared" si="24"/>
        <v>18144.697052902309</v>
      </c>
      <c r="I41" s="3">
        <f t="shared" si="17"/>
        <v>46955.725995822111</v>
      </c>
      <c r="J41" s="3">
        <v>1691925.5391451151</v>
      </c>
      <c r="K41" s="14">
        <f t="shared" si="22"/>
        <v>1644969.813149293</v>
      </c>
      <c r="L41" s="3">
        <f t="shared" si="20"/>
        <v>11727.942839053951</v>
      </c>
      <c r="M41" s="3">
        <f t="shared" si="13"/>
        <v>22877.888531358061</v>
      </c>
      <c r="N41" s="3">
        <f t="shared" si="18"/>
        <v>6850.1574497517031</v>
      </c>
      <c r="O41" s="14">
        <f t="shared" si="19"/>
        <v>9353.9243242836092</v>
      </c>
      <c r="P41" s="2">
        <v>109.81974578368346</v>
      </c>
      <c r="Q41" s="2">
        <v>126.62835249042145</v>
      </c>
      <c r="R41" s="2">
        <v>150.57739381984319</v>
      </c>
      <c r="S41" s="2">
        <v>87.239562221321165</v>
      </c>
      <c r="T41" s="13">
        <v>122613</v>
      </c>
      <c r="U41" s="3">
        <v>17184.637844274261</v>
      </c>
      <c r="V41" s="99">
        <f t="shared" si="25"/>
        <v>0.5697523002165551</v>
      </c>
      <c r="W41" s="100">
        <f t="shared" si="26"/>
        <v>4.3826306692499296E-2</v>
      </c>
      <c r="X41" s="100">
        <f t="shared" si="27"/>
        <v>0.38642139309094559</v>
      </c>
      <c r="Y41" s="99">
        <f t="shared" si="28"/>
        <v>1.5812240122562122E-2</v>
      </c>
      <c r="Z41" s="100">
        <f t="shared" si="29"/>
        <v>1.2163041462815568E-3</v>
      </c>
      <c r="AA41" s="100">
        <f t="shared" si="21"/>
        <v>1.0724288175276521E-2</v>
      </c>
      <c r="AB41" s="101">
        <f t="shared" si="23"/>
        <v>2.7752832444120201E-2</v>
      </c>
      <c r="AC41" s="99">
        <f t="shared" si="30"/>
        <v>0.45442069192776491</v>
      </c>
      <c r="AD41" s="100">
        <f t="shared" si="31"/>
        <v>1.7918959420253268E-2</v>
      </c>
      <c r="AE41" s="100">
        <f t="shared" si="32"/>
        <v>0.52766034865198175</v>
      </c>
      <c r="AH41" s="107">
        <v>128.16999999999999</v>
      </c>
      <c r="AI41" s="3">
        <f t="shared" si="14"/>
        <v>208.73162904312977</v>
      </c>
      <c r="AJ41" s="3">
        <f t="shared" si="14"/>
        <v>16.05598851885669</v>
      </c>
      <c r="AK41" s="3">
        <f t="shared" si="14"/>
        <v>141.5674264874956</v>
      </c>
      <c r="AL41" s="3">
        <f t="shared" si="14"/>
        <v>366.35504404948205</v>
      </c>
      <c r="AM41" s="3">
        <f t="shared" si="14"/>
        <v>13200.636179645122</v>
      </c>
      <c r="AN41" s="14">
        <f t="shared" si="14"/>
        <v>12834.28113559564</v>
      </c>
      <c r="AO41" s="1">
        <f t="shared" si="14"/>
        <v>91.503025973737621</v>
      </c>
      <c r="AP41" s="1">
        <f t="shared" si="14"/>
        <v>178.49643856876074</v>
      </c>
      <c r="AQ41" s="1">
        <f t="shared" si="14"/>
        <v>53.445872277067203</v>
      </c>
      <c r="AR41" s="6">
        <f t="shared" si="14"/>
        <v>72.980606415570023</v>
      </c>
      <c r="AS41" s="4" t="s">
        <v>48</v>
      </c>
    </row>
    <row r="42" spans="1:45" ht="12.5">
      <c r="A42" s="4">
        <v>1989</v>
      </c>
      <c r="B42" s="1">
        <v>2.3587455729584073</v>
      </c>
      <c r="C42" s="1">
        <v>9.7078082163962381E-2</v>
      </c>
      <c r="D42" s="1">
        <v>2.26275</v>
      </c>
      <c r="E42" s="6">
        <f t="shared" si="11"/>
        <v>4.7185736551223698</v>
      </c>
      <c r="F42" s="16">
        <f t="shared" si="15"/>
        <v>27348.785801225979</v>
      </c>
      <c r="G42" s="16">
        <f t="shared" si="16"/>
        <v>2237.7414029677911</v>
      </c>
      <c r="H42" s="16">
        <f t="shared" si="24"/>
        <v>16260.275388581354</v>
      </c>
      <c r="I42" s="3">
        <f t="shared" si="17"/>
        <v>45846.80259277513</v>
      </c>
      <c r="J42" s="3">
        <v>1802480.3246227889</v>
      </c>
      <c r="K42" s="14">
        <f t="shared" si="22"/>
        <v>1756633.5220300138</v>
      </c>
      <c r="L42" s="3">
        <f t="shared" si="20"/>
        <v>11594.631534135468</v>
      </c>
      <c r="M42" s="3">
        <f t="shared" si="13"/>
        <v>23050.943663970447</v>
      </c>
      <c r="N42" s="3">
        <f t="shared" si="18"/>
        <v>7186.0680095376665</v>
      </c>
      <c r="O42" s="14">
        <f t="shared" si="19"/>
        <v>9716.2418018006247</v>
      </c>
      <c r="P42" s="2">
        <v>108.57142680590951</v>
      </c>
      <c r="Q42" s="2">
        <v>127.5862068965517</v>
      </c>
      <c r="R42" s="2">
        <v>157.96124404812787</v>
      </c>
      <c r="S42" s="2">
        <v>89.225780299959197</v>
      </c>
      <c r="T42" s="13">
        <v>123107.5</v>
      </c>
      <c r="U42" s="3">
        <v>17942.5136567634</v>
      </c>
      <c r="V42" s="99">
        <f t="shared" si="25"/>
        <v>0.59652547734126604</v>
      </c>
      <c r="W42" s="100">
        <f t="shared" si="26"/>
        <v>4.8809105028415449E-2</v>
      </c>
      <c r="X42" s="100">
        <f t="shared" si="27"/>
        <v>0.35466541763031839</v>
      </c>
      <c r="Y42" s="99">
        <f t="shared" si="28"/>
        <v>1.5172862320674347E-2</v>
      </c>
      <c r="Z42" s="100">
        <f t="shared" si="29"/>
        <v>1.2414789622938551E-3</v>
      </c>
      <c r="AA42" s="100">
        <f t="shared" si="21"/>
        <v>9.0210556900165873E-3</v>
      </c>
      <c r="AB42" s="101">
        <f t="shared" si="23"/>
        <v>2.5435396972984792E-2</v>
      </c>
      <c r="AC42" s="99">
        <f t="shared" si="30"/>
        <v>0.4998852927510859</v>
      </c>
      <c r="AD42" s="100">
        <f t="shared" si="31"/>
        <v>2.0573607462623107E-2</v>
      </c>
      <c r="AE42" s="100">
        <f t="shared" si="32"/>
        <v>0.47954109978629095</v>
      </c>
      <c r="AH42" s="107">
        <v>138.07</v>
      </c>
      <c r="AI42" s="3">
        <f t="shared" si="14"/>
        <v>198.0791323330628</v>
      </c>
      <c r="AJ42" s="3">
        <f t="shared" si="14"/>
        <v>16.20729632047361</v>
      </c>
      <c r="AK42" s="3">
        <f t="shared" si="14"/>
        <v>117.76834495966796</v>
      </c>
      <c r="AL42" s="3">
        <f t="shared" si="14"/>
        <v>332.05477361320442</v>
      </c>
      <c r="AM42" s="3">
        <f t="shared" si="14"/>
        <v>13054.829612680445</v>
      </c>
      <c r="AN42" s="14">
        <f t="shared" si="14"/>
        <v>12722.77483906724</v>
      </c>
      <c r="AO42" s="1">
        <f t="shared" si="14"/>
        <v>83.976472326613077</v>
      </c>
      <c r="AP42" s="1">
        <f t="shared" si="14"/>
        <v>166.9511382919566</v>
      </c>
      <c r="AQ42" s="1">
        <f t="shared" si="14"/>
        <v>52.046556163813044</v>
      </c>
      <c r="AR42" s="6">
        <f t="shared" si="14"/>
        <v>70.371853420733146</v>
      </c>
      <c r="AS42" s="4" t="s">
        <v>48</v>
      </c>
    </row>
    <row r="43" spans="1:45" ht="12.5">
      <c r="A43" s="4">
        <v>1990</v>
      </c>
      <c r="B43" s="1">
        <v>2.4505645902117177</v>
      </c>
      <c r="C43" s="1">
        <v>0.10027923608785061</v>
      </c>
      <c r="D43" s="1">
        <v>2.3689499999999999</v>
      </c>
      <c r="E43" s="6">
        <f t="shared" si="11"/>
        <v>4.9197938262995677</v>
      </c>
      <c r="F43" s="16">
        <f t="shared" si="15"/>
        <v>29447.477726032124</v>
      </c>
      <c r="G43" s="16">
        <f t="shared" si="16"/>
        <v>2318.472556326818</v>
      </c>
      <c r="H43" s="16">
        <f t="shared" si="24"/>
        <v>19278.263321777249</v>
      </c>
      <c r="I43" s="3">
        <f t="shared" si="17"/>
        <v>51044.213604136195</v>
      </c>
      <c r="J43" s="3">
        <v>1938023.9303694584</v>
      </c>
      <c r="K43" s="14">
        <f t="shared" si="22"/>
        <v>1886979.7167653223</v>
      </c>
      <c r="L43" s="3">
        <f t="shared" si="20"/>
        <v>12016.609496298972</v>
      </c>
      <c r="M43" s="3">
        <f t="shared" si="13"/>
        <v>23120.165717015407</v>
      </c>
      <c r="N43" s="3">
        <f t="shared" si="18"/>
        <v>8137.8937173757367</v>
      </c>
      <c r="O43" s="14">
        <f t="shared" si="19"/>
        <v>10375.274941659332</v>
      </c>
      <c r="P43" s="2">
        <v>112.52280286282515</v>
      </c>
      <c r="Q43" s="2">
        <v>127.96934865900383</v>
      </c>
      <c r="R43" s="2">
        <v>178.8838922512256</v>
      </c>
      <c r="S43" s="2">
        <v>91.933522496959569</v>
      </c>
      <c r="T43" s="13">
        <v>123537.399</v>
      </c>
      <c r="U43" s="3">
        <v>18789.071163874261</v>
      </c>
      <c r="V43" s="99">
        <f t="shared" si="25"/>
        <v>0.57690138894893161</v>
      </c>
      <c r="W43" s="100">
        <f t="shared" si="26"/>
        <v>4.5420869333149025E-2</v>
      </c>
      <c r="X43" s="100">
        <f t="shared" si="27"/>
        <v>0.37767774171791924</v>
      </c>
      <c r="Y43" s="99">
        <f t="shared" si="28"/>
        <v>1.5194589326055616E-2</v>
      </c>
      <c r="Z43" s="100">
        <f t="shared" si="29"/>
        <v>1.1963074965151911E-3</v>
      </c>
      <c r="AA43" s="100">
        <f t="shared" si="21"/>
        <v>9.9473814640163426E-3</v>
      </c>
      <c r="AB43" s="101">
        <f t="shared" si="23"/>
        <v>2.6338278286587153E-2</v>
      </c>
      <c r="AC43" s="99">
        <f t="shared" si="30"/>
        <v>0.49810310690497256</v>
      </c>
      <c r="AD43" s="100">
        <f t="shared" si="31"/>
        <v>2.0382812700766331E-2</v>
      </c>
      <c r="AE43" s="100">
        <f t="shared" si="32"/>
        <v>0.48151408039426119</v>
      </c>
      <c r="AH43" s="107">
        <v>145</v>
      </c>
      <c r="AI43" s="3">
        <f t="shared" si="14"/>
        <v>203.08605328298017</v>
      </c>
      <c r="AJ43" s="3">
        <f t="shared" si="14"/>
        <v>15.989465905702193</v>
      </c>
      <c r="AK43" s="3">
        <f t="shared" si="14"/>
        <v>132.95354015018793</v>
      </c>
      <c r="AL43" s="3">
        <f t="shared" si="14"/>
        <v>352.0290593388703</v>
      </c>
      <c r="AM43" s="3">
        <f t="shared" si="14"/>
        <v>13365.682278410059</v>
      </c>
      <c r="AN43" s="14">
        <f t="shared" ref="AN43:AR67" si="33">IFERROR(K43/$AH43," ")</f>
        <v>13013.653219071188</v>
      </c>
      <c r="AO43" s="1">
        <f t="shared" si="33"/>
        <v>82.873168939992908</v>
      </c>
      <c r="AP43" s="1">
        <f t="shared" si="33"/>
        <v>159.44941873803728</v>
      </c>
      <c r="AQ43" s="1">
        <f t="shared" si="33"/>
        <v>56.123404947418877</v>
      </c>
      <c r="AR43" s="6">
        <f t="shared" si="33"/>
        <v>71.553620287305748</v>
      </c>
      <c r="AS43" s="4" t="s">
        <v>48</v>
      </c>
    </row>
    <row r="44" spans="1:45" ht="12.5">
      <c r="A44" s="4">
        <v>1991</v>
      </c>
      <c r="B44" s="1">
        <v>2.6988808952538421</v>
      </c>
      <c r="C44" s="1">
        <v>8.9126717393378879E-2</v>
      </c>
      <c r="D44" s="1">
        <v>2.2457000000000003</v>
      </c>
      <c r="E44" s="6">
        <f t="shared" si="11"/>
        <v>5.0337076126472216</v>
      </c>
      <c r="F44" s="16">
        <f t="shared" si="15"/>
        <v>32871.005701620823</v>
      </c>
      <c r="G44" s="16">
        <f t="shared" si="16"/>
        <v>2060.6244759485189</v>
      </c>
      <c r="H44" s="16">
        <f t="shared" si="24"/>
        <v>18459.668783604211</v>
      </c>
      <c r="I44" s="3">
        <f t="shared" si="17"/>
        <v>53391.298961173554</v>
      </c>
      <c r="J44" s="3">
        <v>2028707.8888345391</v>
      </c>
      <c r="K44" s="14">
        <f t="shared" si="22"/>
        <v>1975316.5898733656</v>
      </c>
      <c r="L44" s="3">
        <f t="shared" si="20"/>
        <v>12179.49475259417</v>
      </c>
      <c r="M44" s="3">
        <f t="shared" si="13"/>
        <v>23120.165717015407</v>
      </c>
      <c r="N44" s="3">
        <f t="shared" si="18"/>
        <v>8220.0065830717413</v>
      </c>
      <c r="O44" s="14">
        <f t="shared" si="19"/>
        <v>10606.754120367974</v>
      </c>
      <c r="P44" s="2">
        <v>114.04805052848411</v>
      </c>
      <c r="Q44" s="2">
        <v>127.96934865900383</v>
      </c>
      <c r="R44" s="2">
        <v>180.68886409403066</v>
      </c>
      <c r="S44" s="2">
        <v>94.965545196594775</v>
      </c>
      <c r="T44" s="13">
        <v>123946.268</v>
      </c>
      <c r="U44" s="3">
        <v>19347.1030845286</v>
      </c>
      <c r="V44" s="99">
        <f t="shared" si="25"/>
        <v>0.61566222102078461</v>
      </c>
      <c r="W44" s="100">
        <f t="shared" si="26"/>
        <v>3.8594761993841285E-2</v>
      </c>
      <c r="X44" s="100">
        <f t="shared" si="27"/>
        <v>0.34574301698537402</v>
      </c>
      <c r="Y44" s="99">
        <f t="shared" si="28"/>
        <v>1.6202926938143226E-2</v>
      </c>
      <c r="Z44" s="100">
        <f t="shared" si="29"/>
        <v>1.0157324705491807E-3</v>
      </c>
      <c r="AA44" s="100">
        <f t="shared" si="21"/>
        <v>9.0992246272621341E-3</v>
      </c>
      <c r="AB44" s="101">
        <f t="shared" si="23"/>
        <v>2.6317884035954541E-2</v>
      </c>
      <c r="AC44" s="99">
        <f t="shared" si="30"/>
        <v>0.53616163332031586</v>
      </c>
      <c r="AD44" s="100">
        <f t="shared" si="31"/>
        <v>1.7705978227548904E-2</v>
      </c>
      <c r="AE44" s="100">
        <f t="shared" si="32"/>
        <v>0.44613238845213515</v>
      </c>
      <c r="AH44" s="107">
        <v>134.59</v>
      </c>
      <c r="AI44" s="3">
        <f t="shared" ref="AI44:AM67" si="34">IFERROR(F44/$AH44," ")</f>
        <v>244.23066870956848</v>
      </c>
      <c r="AJ44" s="3">
        <f t="shared" si="34"/>
        <v>15.310383207879626</v>
      </c>
      <c r="AK44" s="3">
        <f t="shared" si="34"/>
        <v>137.1548315893024</v>
      </c>
      <c r="AL44" s="3">
        <f t="shared" si="34"/>
        <v>396.69588350675053</v>
      </c>
      <c r="AM44" s="3">
        <f t="shared" si="34"/>
        <v>15073.243843038406</v>
      </c>
      <c r="AN44" s="14">
        <f t="shared" si="33"/>
        <v>14676.547959531656</v>
      </c>
      <c r="AO44" s="1">
        <f t="shared" si="33"/>
        <v>90.493311186523286</v>
      </c>
      <c r="AP44" s="1">
        <f t="shared" si="33"/>
        <v>171.78219568330044</v>
      </c>
      <c r="AQ44" s="1">
        <f t="shared" si="33"/>
        <v>61.07442293685817</v>
      </c>
      <c r="AR44" s="6">
        <f t="shared" si="33"/>
        <v>78.807891525135403</v>
      </c>
      <c r="AS44" s="4" t="s">
        <v>48</v>
      </c>
    </row>
    <row r="45" spans="1:45" ht="12.5">
      <c r="A45" s="4">
        <v>1992</v>
      </c>
      <c r="B45" s="1">
        <v>2.7317771168633933</v>
      </c>
      <c r="C45" s="1">
        <v>8.1789461820128598E-2</v>
      </c>
      <c r="D45" s="1">
        <v>2.24105</v>
      </c>
      <c r="E45" s="6">
        <f t="shared" si="11"/>
        <v>5.0546165786835218</v>
      </c>
      <c r="F45" s="16">
        <f t="shared" si="15"/>
        <v>33219.634592850751</v>
      </c>
      <c r="G45" s="16">
        <f t="shared" si="16"/>
        <v>1895.2321370353513</v>
      </c>
      <c r="H45" s="16">
        <f t="shared" si="24"/>
        <v>17117.921930441538</v>
      </c>
      <c r="I45" s="3">
        <f t="shared" si="17"/>
        <v>52232.788660327642</v>
      </c>
      <c r="J45" s="3">
        <v>2100211.2519023982</v>
      </c>
      <c r="K45" s="14">
        <f t="shared" si="22"/>
        <v>2047978.4632420705</v>
      </c>
      <c r="L45" s="3">
        <f t="shared" si="20"/>
        <v>12160.44837178858</v>
      </c>
      <c r="M45" s="3">
        <f t="shared" si="13"/>
        <v>23172.082256799124</v>
      </c>
      <c r="N45" s="3">
        <f t="shared" si="18"/>
        <v>7638.3489571591617</v>
      </c>
      <c r="O45" s="14">
        <f t="shared" si="19"/>
        <v>10333.679686131942</v>
      </c>
      <c r="P45" s="2">
        <v>113.86970137323381</v>
      </c>
      <c r="Q45" s="2">
        <v>128.2567049808429</v>
      </c>
      <c r="R45" s="2">
        <v>167.903101131965</v>
      </c>
      <c r="S45" s="2">
        <v>96.586947709768609</v>
      </c>
      <c r="T45" s="13">
        <v>124329.269</v>
      </c>
      <c r="U45" s="3">
        <v>19440.299298858994</v>
      </c>
      <c r="V45" s="99">
        <f t="shared" si="25"/>
        <v>0.63599197831231347</v>
      </c>
      <c r="W45" s="100">
        <f t="shared" si="26"/>
        <v>3.628433759032354E-2</v>
      </c>
      <c r="X45" s="100">
        <f t="shared" si="27"/>
        <v>0.32772368409736297</v>
      </c>
      <c r="Y45" s="99">
        <f t="shared" si="28"/>
        <v>1.5817282458019392E-2</v>
      </c>
      <c r="Z45" s="100">
        <f t="shared" si="29"/>
        <v>9.0240071579400689E-4</v>
      </c>
      <c r="AA45" s="100">
        <f t="shared" si="21"/>
        <v>8.1505714793861355E-3</v>
      </c>
      <c r="AB45" s="101">
        <f t="shared" si="23"/>
        <v>2.4870254653199537E-2</v>
      </c>
      <c r="AC45" s="99">
        <f t="shared" si="30"/>
        <v>0.54045189666490712</v>
      </c>
      <c r="AD45" s="100">
        <f t="shared" si="31"/>
        <v>1.6181140655663881E-2</v>
      </c>
      <c r="AE45" s="100">
        <f t="shared" si="32"/>
        <v>0.44336696267942899</v>
      </c>
      <c r="AH45" s="107">
        <v>126.78</v>
      </c>
      <c r="AI45" s="3">
        <f t="shared" si="34"/>
        <v>262.02582893871863</v>
      </c>
      <c r="AJ45" s="3">
        <f t="shared" si="34"/>
        <v>14.948983570242557</v>
      </c>
      <c r="AK45" s="3">
        <f t="shared" si="34"/>
        <v>135.02068094684918</v>
      </c>
      <c r="AL45" s="3">
        <f t="shared" si="34"/>
        <v>411.99549345581039</v>
      </c>
      <c r="AM45" s="3">
        <f t="shared" si="34"/>
        <v>16565.793121173672</v>
      </c>
      <c r="AN45" s="14">
        <f t="shared" si="33"/>
        <v>16153.797627717862</v>
      </c>
      <c r="AO45" s="1">
        <f t="shared" si="33"/>
        <v>95.917718660581954</v>
      </c>
      <c r="AP45" s="1">
        <f t="shared" si="33"/>
        <v>182.77395690802274</v>
      </c>
      <c r="AQ45" s="1">
        <f t="shared" si="33"/>
        <v>60.248848060886274</v>
      </c>
      <c r="AR45" s="6">
        <f t="shared" si="33"/>
        <v>81.508752848492989</v>
      </c>
      <c r="AS45" s="4" t="s">
        <v>48</v>
      </c>
    </row>
    <row r="46" spans="1:45" ht="12.5">
      <c r="A46" s="4">
        <v>1993</v>
      </c>
      <c r="B46" s="1">
        <v>2.7538590637404696</v>
      </c>
      <c r="C46" s="1">
        <v>7.7612751671300717E-2</v>
      </c>
      <c r="D46" s="1">
        <v>2.2503500000000001</v>
      </c>
      <c r="E46" s="6">
        <f t="shared" si="11"/>
        <v>5.0818218154117698</v>
      </c>
      <c r="F46" s="16">
        <f t="shared" si="15"/>
        <v>33107.961910763159</v>
      </c>
      <c r="G46" s="16">
        <f t="shared" si="16"/>
        <v>1798.4490659039038</v>
      </c>
      <c r="H46" s="16">
        <f t="shared" si="24"/>
        <v>15906.327012907344</v>
      </c>
      <c r="I46" s="3">
        <f t="shared" si="17"/>
        <v>50812.737989574402</v>
      </c>
      <c r="J46" s="3">
        <v>2137707.7461750638</v>
      </c>
      <c r="K46" s="14">
        <f t="shared" si="22"/>
        <v>2086895.0081854893</v>
      </c>
      <c r="L46" s="3">
        <f t="shared" si="20"/>
        <v>12022.387908912733</v>
      </c>
      <c r="M46" s="3">
        <f t="shared" si="13"/>
        <v>23172.082256799124</v>
      </c>
      <c r="N46" s="3">
        <f t="shared" si="18"/>
        <v>7068.3791467582123</v>
      </c>
      <c r="O46" s="14">
        <f t="shared" si="19"/>
        <v>9998.9216141883062</v>
      </c>
      <c r="P46" s="2">
        <v>112.57691156824647</v>
      </c>
      <c r="Q46" s="2">
        <v>128.2567049808429</v>
      </c>
      <c r="R46" s="2">
        <v>155.37425500897902</v>
      </c>
      <c r="S46" s="2">
        <v>97.811106607215237</v>
      </c>
      <c r="T46" s="13">
        <v>124668.019</v>
      </c>
      <c r="U46" s="3">
        <v>19417.435610722492</v>
      </c>
      <c r="V46" s="99">
        <f t="shared" si="25"/>
        <v>0.65156815437806459</v>
      </c>
      <c r="W46" s="100">
        <f t="shared" si="26"/>
        <v>3.539366578264104E-2</v>
      </c>
      <c r="X46" s="100">
        <f t="shared" si="27"/>
        <v>0.31303817983929455</v>
      </c>
      <c r="Y46" s="99">
        <f t="shared" si="28"/>
        <v>1.5487599729196959E-2</v>
      </c>
      <c r="Z46" s="100">
        <f t="shared" si="29"/>
        <v>8.4129791320717933E-4</v>
      </c>
      <c r="AA46" s="100">
        <f t="shared" si="21"/>
        <v>7.4408333137998203E-3</v>
      </c>
      <c r="AB46" s="101">
        <f t="shared" si="23"/>
        <v>2.3769730956203956E-2</v>
      </c>
      <c r="AC46" s="99">
        <f t="shared" si="30"/>
        <v>0.54190390056352855</v>
      </c>
      <c r="AD46" s="100">
        <f t="shared" si="31"/>
        <v>1.5272623576828797E-2</v>
      </c>
      <c r="AE46" s="100">
        <f t="shared" si="32"/>
        <v>0.44282347585964282</v>
      </c>
      <c r="AH46" s="107">
        <v>111.08</v>
      </c>
      <c r="AI46" s="3">
        <f t="shared" si="34"/>
        <v>298.0551126284044</v>
      </c>
      <c r="AJ46" s="3">
        <f t="shared" si="34"/>
        <v>16.19057495412229</v>
      </c>
      <c r="AK46" s="3">
        <f t="shared" si="34"/>
        <v>143.19703828688642</v>
      </c>
      <c r="AL46" s="3">
        <f t="shared" si="34"/>
        <v>457.44272586941304</v>
      </c>
      <c r="AM46" s="3">
        <f t="shared" si="34"/>
        <v>19244.758247884984</v>
      </c>
      <c r="AN46" s="14">
        <f t="shared" si="33"/>
        <v>18787.315522015568</v>
      </c>
      <c r="AO46" s="1">
        <f t="shared" si="33"/>
        <v>108.23179608311787</v>
      </c>
      <c r="AP46" s="1">
        <f t="shared" si="33"/>
        <v>208.60715031327985</v>
      </c>
      <c r="AQ46" s="1">
        <f t="shared" si="33"/>
        <v>63.633229625118943</v>
      </c>
      <c r="AR46" s="6">
        <f t="shared" si="33"/>
        <v>90.015498867377616</v>
      </c>
      <c r="AS46" s="4" t="s">
        <v>48</v>
      </c>
    </row>
    <row r="47" spans="1:45" ht="12.5">
      <c r="A47" s="4">
        <v>1994</v>
      </c>
      <c r="B47" s="1">
        <v>2.9671712643260042</v>
      </c>
      <c r="C47" s="1">
        <v>0.10056741622241661</v>
      </c>
      <c r="D47" s="1">
        <v>2.2689500000000007</v>
      </c>
      <c r="E47" s="6">
        <f t="shared" si="11"/>
        <v>5.3366886805484217</v>
      </c>
      <c r="F47" s="16">
        <f t="shared" si="15"/>
        <v>35262.545840571744</v>
      </c>
      <c r="G47" s="16">
        <f t="shared" si="16"/>
        <v>2330.3564410595923</v>
      </c>
      <c r="H47" s="16">
        <f t="shared" si="24"/>
        <v>15094.300738199594</v>
      </c>
      <c r="I47" s="3">
        <f t="shared" si="17"/>
        <v>52687.203019830929</v>
      </c>
      <c r="J47" s="3">
        <v>2191712.0515654041</v>
      </c>
      <c r="K47" s="14">
        <f t="shared" si="22"/>
        <v>2139024.8485455732</v>
      </c>
      <c r="L47" s="3">
        <f t="shared" si="20"/>
        <v>11884.230028960483</v>
      </c>
      <c r="M47" s="3">
        <f t="shared" si="13"/>
        <v>23172.082256799124</v>
      </c>
      <c r="N47" s="3">
        <f t="shared" si="18"/>
        <v>6652.5488610148259</v>
      </c>
      <c r="O47" s="14">
        <f t="shared" si="19"/>
        <v>9872.6394162487595</v>
      </c>
      <c r="P47" s="2">
        <v>111.28320955566123</v>
      </c>
      <c r="Q47" s="2">
        <v>128.2567049808429</v>
      </c>
      <c r="R47" s="2">
        <v>146.23364164966574</v>
      </c>
      <c r="S47" s="2">
        <v>98.483988650181757</v>
      </c>
      <c r="T47" s="13">
        <v>125014.05</v>
      </c>
      <c r="U47" s="3">
        <v>19536.819448437403</v>
      </c>
      <c r="V47" s="99">
        <f t="shared" si="25"/>
        <v>0.6692810363704309</v>
      </c>
      <c r="W47" s="100">
        <f t="shared" si="26"/>
        <v>4.4230027549241317E-2</v>
      </c>
      <c r="X47" s="100">
        <f t="shared" si="27"/>
        <v>0.28648893608032772</v>
      </c>
      <c r="Y47" s="99">
        <f t="shared" si="28"/>
        <v>1.6089041357137172E-2</v>
      </c>
      <c r="Z47" s="100">
        <f t="shared" si="29"/>
        <v>1.0632584875349676E-3</v>
      </c>
      <c r="AA47" s="100">
        <f t="shared" si="21"/>
        <v>6.8869908012864512E-3</v>
      </c>
      <c r="AB47" s="101">
        <f t="shared" si="23"/>
        <v>2.403929064595859E-2</v>
      </c>
      <c r="AC47" s="99">
        <f t="shared" si="30"/>
        <v>0.5559948203725994</v>
      </c>
      <c r="AD47" s="100">
        <f t="shared" si="31"/>
        <v>1.8844534924619558E-2</v>
      </c>
      <c r="AE47" s="100">
        <f t="shared" si="32"/>
        <v>0.42516064470278103</v>
      </c>
      <c r="AH47" s="107">
        <v>102.18</v>
      </c>
      <c r="AI47" s="3">
        <f t="shared" si="34"/>
        <v>345.10222979616111</v>
      </c>
      <c r="AJ47" s="3">
        <f t="shared" si="34"/>
        <v>22.806385212953533</v>
      </c>
      <c r="AK47" s="3">
        <f t="shared" si="34"/>
        <v>147.72265353493435</v>
      </c>
      <c r="AL47" s="3">
        <f t="shared" si="34"/>
        <v>515.63126854404902</v>
      </c>
      <c r="AM47" s="3">
        <f t="shared" si="34"/>
        <v>21449.520958753219</v>
      </c>
      <c r="AN47" s="14">
        <f t="shared" si="33"/>
        <v>20933.889690209169</v>
      </c>
      <c r="AO47" s="1">
        <f t="shared" si="33"/>
        <v>116.30681179252771</v>
      </c>
      <c r="AP47" s="1">
        <f t="shared" si="33"/>
        <v>226.77708217654259</v>
      </c>
      <c r="AQ47" s="1">
        <f t="shared" si="33"/>
        <v>65.106174016586664</v>
      </c>
      <c r="AR47" s="6">
        <f t="shared" si="33"/>
        <v>96.620076494898797</v>
      </c>
      <c r="AS47" s="4" t="s">
        <v>48</v>
      </c>
    </row>
    <row r="48" spans="1:45" ht="12.5">
      <c r="A48" s="4">
        <v>1995</v>
      </c>
      <c r="B48" s="1">
        <v>2.7118156568839686</v>
      </c>
      <c r="C48" s="1">
        <v>0.11890345464115537</v>
      </c>
      <c r="D48" s="1">
        <v>2.1549999999999998</v>
      </c>
      <c r="E48" s="6">
        <f t="shared" si="11"/>
        <v>4.9857191115251238</v>
      </c>
      <c r="F48" s="16">
        <f t="shared" si="15"/>
        <v>31571.12384749468</v>
      </c>
      <c r="G48" s="16">
        <f t="shared" si="16"/>
        <v>2699.6831281627451</v>
      </c>
      <c r="H48" s="16">
        <f t="shared" si="24"/>
        <v>14579.902508430674</v>
      </c>
      <c r="I48" s="3">
        <f t="shared" si="17"/>
        <v>48850.709484088104</v>
      </c>
      <c r="J48" s="3">
        <v>2215901.5451516504</v>
      </c>
      <c r="K48" s="14">
        <f t="shared" si="22"/>
        <v>2167050.8356675622</v>
      </c>
      <c r="L48" s="3">
        <f t="shared" si="20"/>
        <v>11642.061202556706</v>
      </c>
      <c r="M48" s="3">
        <f t="shared" si="13"/>
        <v>22704.833398745668</v>
      </c>
      <c r="N48" s="3">
        <f t="shared" si="18"/>
        <v>6765.6160131928891</v>
      </c>
      <c r="O48" s="14">
        <f t="shared" si="19"/>
        <v>9798.1270888613599</v>
      </c>
      <c r="P48" s="2">
        <v>109.01555534576562</v>
      </c>
      <c r="Q48" s="2">
        <v>125.67049808429117</v>
      </c>
      <c r="R48" s="2">
        <v>148.71903811339541</v>
      </c>
      <c r="S48" s="2">
        <v>98.362383461693724</v>
      </c>
      <c r="T48" s="13">
        <v>125341.35400000001</v>
      </c>
      <c r="U48" s="3">
        <v>19871.714456558704</v>
      </c>
      <c r="V48" s="99">
        <f t="shared" si="25"/>
        <v>0.64627769342384234</v>
      </c>
      <c r="W48" s="100">
        <f t="shared" si="26"/>
        <v>5.5263949217402859E-2</v>
      </c>
      <c r="X48" s="100">
        <f t="shared" si="27"/>
        <v>0.2984583573587547</v>
      </c>
      <c r="Y48" s="99">
        <f t="shared" si="28"/>
        <v>1.4247530047791016E-2</v>
      </c>
      <c r="Z48" s="100">
        <f t="shared" si="29"/>
        <v>1.2183226886003124E-3</v>
      </c>
      <c r="AA48" s="100">
        <f t="shared" si="21"/>
        <v>6.5796707170186408E-3</v>
      </c>
      <c r="AB48" s="101">
        <f t="shared" si="23"/>
        <v>2.204552345340997E-2</v>
      </c>
      <c r="AC48" s="99">
        <f t="shared" si="30"/>
        <v>0.54391665399185085</v>
      </c>
      <c r="AD48" s="100">
        <f t="shared" si="31"/>
        <v>2.3848807359864079E-2</v>
      </c>
      <c r="AE48" s="100">
        <f t="shared" si="32"/>
        <v>0.43223453864828509</v>
      </c>
      <c r="AH48" s="107">
        <v>93.96</v>
      </c>
      <c r="AI48" s="3">
        <f t="shared" si="34"/>
        <v>336.00600093119073</v>
      </c>
      <c r="AJ48" s="3">
        <f t="shared" si="34"/>
        <v>28.732259771847012</v>
      </c>
      <c r="AK48" s="3">
        <f t="shared" si="34"/>
        <v>155.17137620722303</v>
      </c>
      <c r="AL48" s="3">
        <f t="shared" si="34"/>
        <v>519.90963691026082</v>
      </c>
      <c r="AM48" s="3">
        <f t="shared" si="34"/>
        <v>23583.456206381976</v>
      </c>
      <c r="AN48" s="14">
        <f t="shared" si="33"/>
        <v>23063.546569471717</v>
      </c>
      <c r="AO48" s="1">
        <f t="shared" si="33"/>
        <v>123.90444021452434</v>
      </c>
      <c r="AP48" s="1">
        <f t="shared" si="33"/>
        <v>241.64360790491347</v>
      </c>
      <c r="AQ48" s="1">
        <f t="shared" si="33"/>
        <v>72.005278982470088</v>
      </c>
      <c r="AR48" s="6">
        <f t="shared" si="33"/>
        <v>104.27976893211324</v>
      </c>
      <c r="AS48" s="4" t="s">
        <v>48</v>
      </c>
    </row>
    <row r="49" spans="1:45" ht="12.5">
      <c r="A49" s="4">
        <v>1996</v>
      </c>
      <c r="B49" s="1">
        <v>2.7311449150941836</v>
      </c>
      <c r="C49" s="1">
        <v>0.11992549407593889</v>
      </c>
      <c r="D49" s="1">
        <v>2.4192549093605411</v>
      </c>
      <c r="E49" s="6">
        <f t="shared" si="11"/>
        <v>5.2703253185306638</v>
      </c>
      <c r="F49" s="16">
        <f t="shared" si="15"/>
        <v>31478.987435610157</v>
      </c>
      <c r="G49" s="16">
        <f t="shared" si="16"/>
        <v>2430.2608790955082</v>
      </c>
      <c r="H49" s="16">
        <f t="shared" si="24"/>
        <v>15870.874921223754</v>
      </c>
      <c r="I49" s="3">
        <f t="shared" si="17"/>
        <v>49780.123235929415</v>
      </c>
      <c r="J49" s="3">
        <v>2260895.354861273</v>
      </c>
      <c r="K49" s="14">
        <f t="shared" si="22"/>
        <v>2211115.2316253437</v>
      </c>
      <c r="L49" s="3">
        <f t="shared" si="20"/>
        <v>11525.930851063831</v>
      </c>
      <c r="M49" s="3">
        <f t="shared" si="13"/>
        <v>20264.756028910961</v>
      </c>
      <c r="N49" s="3">
        <f t="shared" si="18"/>
        <v>6560.2325988123148</v>
      </c>
      <c r="O49" s="14">
        <f t="shared" si="19"/>
        <v>9445.3606233567043</v>
      </c>
      <c r="P49" s="2">
        <v>107.92811777434018</v>
      </c>
      <c r="Q49" s="2">
        <v>112.16475095785441</v>
      </c>
      <c r="R49" s="2">
        <v>144.20438286669466</v>
      </c>
      <c r="S49" s="2">
        <v>98.49209566274827</v>
      </c>
      <c r="T49" s="13">
        <v>125645.311</v>
      </c>
      <c r="U49" s="3">
        <v>20343.360449417913</v>
      </c>
      <c r="V49" s="99">
        <f t="shared" si="25"/>
        <v>0.63236057665863332</v>
      </c>
      <c r="W49" s="100">
        <f t="shared" si="26"/>
        <v>4.8819904835861024E-2</v>
      </c>
      <c r="X49" s="100">
        <f t="shared" si="27"/>
        <v>0.31881951850550572</v>
      </c>
      <c r="Y49" s="99">
        <f t="shared" si="28"/>
        <v>1.3923239467021545E-2</v>
      </c>
      <c r="Z49" s="100">
        <f t="shared" si="29"/>
        <v>1.0749108196759631E-3</v>
      </c>
      <c r="AA49" s="100">
        <f t="shared" si="21"/>
        <v>7.0197299875462745E-3</v>
      </c>
      <c r="AB49" s="101">
        <f t="shared" si="23"/>
        <v>2.2017880274243781E-2</v>
      </c>
      <c r="AC49" s="99">
        <f t="shared" si="30"/>
        <v>0.51821182754912198</v>
      </c>
      <c r="AD49" s="100">
        <f t="shared" si="31"/>
        <v>2.2754856072029615E-2</v>
      </c>
      <c r="AE49" s="100">
        <f t="shared" si="32"/>
        <v>0.45903331637884837</v>
      </c>
      <c r="AH49" s="107">
        <v>108.78</v>
      </c>
      <c r="AI49" s="3">
        <f t="shared" si="34"/>
        <v>289.38212387948295</v>
      </c>
      <c r="AJ49" s="3">
        <f t="shared" si="34"/>
        <v>22.341063422462845</v>
      </c>
      <c r="AK49" s="3">
        <f t="shared" si="34"/>
        <v>145.89883178179588</v>
      </c>
      <c r="AL49" s="3">
        <f t="shared" si="34"/>
        <v>457.62201908374163</v>
      </c>
      <c r="AM49" s="3">
        <f t="shared" si="34"/>
        <v>20784.108796297784</v>
      </c>
      <c r="AN49" s="14">
        <f t="shared" si="33"/>
        <v>20326.486777214042</v>
      </c>
      <c r="AO49" s="1">
        <f t="shared" si="33"/>
        <v>105.95634170862135</v>
      </c>
      <c r="AP49" s="1">
        <f t="shared" si="33"/>
        <v>186.29119349982497</v>
      </c>
      <c r="AQ49" s="1">
        <f t="shared" si="33"/>
        <v>60.307341412137475</v>
      </c>
      <c r="AR49" s="6">
        <f t="shared" si="33"/>
        <v>86.829937703223976</v>
      </c>
      <c r="AS49" s="4" t="s">
        <v>48</v>
      </c>
    </row>
    <row r="50" spans="1:45" ht="12.5">
      <c r="A50" s="4">
        <v>1997</v>
      </c>
      <c r="B50" s="1">
        <v>2.6480048875279607</v>
      </c>
      <c r="C50" s="1">
        <v>0.15930766700652738</v>
      </c>
      <c r="D50" s="1">
        <v>2.4365028997086764</v>
      </c>
      <c r="E50" s="6">
        <f t="shared" si="11"/>
        <v>5.2438154542431645</v>
      </c>
      <c r="F50" s="16">
        <f t="shared" si="15"/>
        <v>30536.343504074772</v>
      </c>
      <c r="G50" s="16">
        <f t="shared" si="16"/>
        <v>3153.8946799343057</v>
      </c>
      <c r="H50" s="16">
        <f t="shared" si="24"/>
        <v>16341.767111707337</v>
      </c>
      <c r="I50" s="3">
        <f t="shared" si="17"/>
        <v>50032.005295716415</v>
      </c>
      <c r="J50" s="3">
        <v>2302232.1380971377</v>
      </c>
      <c r="K50" s="14">
        <f t="shared" si="22"/>
        <v>2252200.1328014215</v>
      </c>
      <c r="L50" s="3">
        <f t="shared" si="20"/>
        <v>11531.830491665713</v>
      </c>
      <c r="M50" s="3">
        <f t="shared" si="13"/>
        <v>19797.507170857509</v>
      </c>
      <c r="N50" s="3">
        <f t="shared" si="18"/>
        <v>6707.0583472981962</v>
      </c>
      <c r="O50" s="14">
        <f t="shared" si="19"/>
        <v>9541.1453229597864</v>
      </c>
      <c r="P50" s="2">
        <v>107.98336165129327</v>
      </c>
      <c r="Q50" s="2">
        <v>109.57854406130269</v>
      </c>
      <c r="R50" s="2">
        <v>147.43184715708892</v>
      </c>
      <c r="S50" s="2">
        <v>100.22699635184402</v>
      </c>
      <c r="T50" s="13">
        <v>125956.499</v>
      </c>
      <c r="U50" s="3">
        <v>20617.43761502919</v>
      </c>
      <c r="V50" s="99">
        <f t="shared" si="25"/>
        <v>0.61033619027637087</v>
      </c>
      <c r="W50" s="100">
        <f t="shared" si="26"/>
        <v>6.3037542894654519E-2</v>
      </c>
      <c r="X50" s="100">
        <f t="shared" si="27"/>
        <v>0.32662626682897455</v>
      </c>
      <c r="Y50" s="99">
        <f t="shared" si="28"/>
        <v>1.3263798640789522E-2</v>
      </c>
      <c r="Z50" s="100">
        <f t="shared" si="29"/>
        <v>1.3699290474422324E-3</v>
      </c>
      <c r="AA50" s="100">
        <f t="shared" si="21"/>
        <v>7.098227342623358E-3</v>
      </c>
      <c r="AB50" s="101">
        <f t="shared" si="23"/>
        <v>2.1731955030855114E-2</v>
      </c>
      <c r="AC50" s="99">
        <f t="shared" si="30"/>
        <v>0.50497675035174272</v>
      </c>
      <c r="AD50" s="100">
        <f t="shared" si="31"/>
        <v>3.0380105554176126E-2</v>
      </c>
      <c r="AE50" s="100">
        <f t="shared" si="32"/>
        <v>0.4646431440940812</v>
      </c>
      <c r="AH50" s="107">
        <v>121.06</v>
      </c>
      <c r="AI50" s="3">
        <f t="shared" si="34"/>
        <v>252.24139686167828</v>
      </c>
      <c r="AJ50" s="3">
        <f t="shared" si="34"/>
        <v>26.052326779566378</v>
      </c>
      <c r="AK50" s="3">
        <f t="shared" si="34"/>
        <v>134.9889898538521</v>
      </c>
      <c r="AL50" s="3">
        <f t="shared" si="34"/>
        <v>413.28271349509674</v>
      </c>
      <c r="AM50" s="3">
        <f t="shared" si="34"/>
        <v>19017.281827995521</v>
      </c>
      <c r="AN50" s="14">
        <f t="shared" si="33"/>
        <v>18603.999114500424</v>
      </c>
      <c r="AO50" s="1">
        <f t="shared" si="33"/>
        <v>95.257149278586752</v>
      </c>
      <c r="AP50" s="1">
        <f t="shared" si="33"/>
        <v>163.53467017063861</v>
      </c>
      <c r="AQ50" s="1">
        <f t="shared" si="33"/>
        <v>55.40276183130841</v>
      </c>
      <c r="AR50" s="6">
        <f t="shared" si="33"/>
        <v>78.813359680817669</v>
      </c>
      <c r="AS50" s="4" t="s">
        <v>48</v>
      </c>
    </row>
    <row r="51" spans="1:45" ht="12.5">
      <c r="A51" s="4">
        <v>1998</v>
      </c>
      <c r="B51" s="1">
        <v>2.4361516571980979</v>
      </c>
      <c r="C51" s="1">
        <v>0.3314034835580183</v>
      </c>
      <c r="D51" s="1">
        <v>2.3597566574973849</v>
      </c>
      <c r="E51" s="6">
        <f t="shared" si="11"/>
        <v>5.1273117982535013</v>
      </c>
      <c r="F51" s="16">
        <f t="shared" si="15"/>
        <v>27999.471583335449</v>
      </c>
      <c r="G51" s="16">
        <f t="shared" si="16"/>
        <v>6411.8500503191372</v>
      </c>
      <c r="H51" s="16">
        <f t="shared" si="24"/>
        <v>12285.894483342798</v>
      </c>
      <c r="I51" s="3">
        <f t="shared" si="17"/>
        <v>46697.216116997384</v>
      </c>
      <c r="J51" s="3">
        <v>2277654.5898100482</v>
      </c>
      <c r="K51" s="14">
        <f t="shared" si="22"/>
        <v>2230957.3736930508</v>
      </c>
      <c r="L51" s="3">
        <f t="shared" si="20"/>
        <v>11493.320418129719</v>
      </c>
      <c r="M51" s="3">
        <f t="shared" si="13"/>
        <v>19347.563826065289</v>
      </c>
      <c r="N51" s="3">
        <f t="shared" si="18"/>
        <v>5206.4243337584112</v>
      </c>
      <c r="O51" s="14">
        <f t="shared" si="19"/>
        <v>9107.5436709161513</v>
      </c>
      <c r="P51" s="2">
        <v>107.62275565722663</v>
      </c>
      <c r="Q51" s="2">
        <v>107.08812260536398</v>
      </c>
      <c r="R51" s="2">
        <v>114.44551647874479</v>
      </c>
      <c r="S51" s="2">
        <v>100.89177138224498</v>
      </c>
      <c r="T51" s="13">
        <v>126246.09600000001</v>
      </c>
      <c r="U51" s="3">
        <v>20154.49399706678</v>
      </c>
      <c r="V51" s="99">
        <f t="shared" si="25"/>
        <v>0.59959616250322645</v>
      </c>
      <c r="W51" s="100">
        <f t="shared" si="26"/>
        <v>0.13730690142758378</v>
      </c>
      <c r="X51" s="100">
        <f t="shared" si="27"/>
        <v>0.26309693606918977</v>
      </c>
      <c r="Y51" s="99">
        <f t="shared" si="28"/>
        <v>1.229311578173517E-2</v>
      </c>
      <c r="Z51" s="100">
        <f t="shared" si="29"/>
        <v>2.8151108069700212E-3</v>
      </c>
      <c r="AA51" s="100">
        <f t="shared" ref="AA51:AA66" si="35">IFERROR(H51/$J51,"")</f>
        <v>5.3940990606338671E-3</v>
      </c>
      <c r="AB51" s="101">
        <f t="shared" si="23"/>
        <v>2.050232564933906E-2</v>
      </c>
      <c r="AC51" s="99">
        <f t="shared" si="30"/>
        <v>0.47513234089409501</v>
      </c>
      <c r="AD51" s="100">
        <f t="shared" si="31"/>
        <v>6.4634938657505317E-2</v>
      </c>
      <c r="AE51" s="100">
        <f t="shared" si="32"/>
        <v>0.46023272044839963</v>
      </c>
      <c r="AH51" s="107">
        <v>130.99</v>
      </c>
      <c r="AI51" s="3">
        <f t="shared" si="34"/>
        <v>213.75274130342353</v>
      </c>
      <c r="AJ51" s="3">
        <f t="shared" si="34"/>
        <v>48.949156808299385</v>
      </c>
      <c r="AK51" s="3">
        <f t="shared" si="34"/>
        <v>93.79261381283149</v>
      </c>
      <c r="AL51" s="3">
        <f t="shared" si="34"/>
        <v>356.49451192455439</v>
      </c>
      <c r="AM51" s="3">
        <f t="shared" si="34"/>
        <v>17388.003586610033</v>
      </c>
      <c r="AN51" s="14">
        <f t="shared" si="33"/>
        <v>17031.509074685477</v>
      </c>
      <c r="AO51" s="1">
        <f t="shared" si="33"/>
        <v>87.741968227572471</v>
      </c>
      <c r="AP51" s="1">
        <f t="shared" si="33"/>
        <v>147.70260192430939</v>
      </c>
      <c r="AQ51" s="1">
        <f t="shared" si="33"/>
        <v>39.746731305889085</v>
      </c>
      <c r="AR51" s="6">
        <f t="shared" si="33"/>
        <v>69.528541651394391</v>
      </c>
      <c r="AS51" s="4" t="s">
        <v>48</v>
      </c>
    </row>
    <row r="52" spans="1:45" ht="12.5">
      <c r="A52" s="4">
        <v>1999</v>
      </c>
      <c r="B52" s="1">
        <v>2.2988370642396725</v>
      </c>
      <c r="C52" s="1">
        <v>0.20789568057015137</v>
      </c>
      <c r="D52" s="1">
        <v>2.5457491933642551</v>
      </c>
      <c r="E52" s="6">
        <f t="shared" si="11"/>
        <v>5.0524819381740791</v>
      </c>
      <c r="F52" s="16">
        <f t="shared" si="15"/>
        <v>26110.588025719804</v>
      </c>
      <c r="G52" s="16">
        <f t="shared" si="16"/>
        <v>3986.2975344236738</v>
      </c>
      <c r="H52" s="16">
        <f t="shared" si="24"/>
        <v>13009.570605050601</v>
      </c>
      <c r="I52" s="3">
        <f t="shared" si="17"/>
        <v>43106.456165194075</v>
      </c>
      <c r="J52" s="3">
        <v>2283714.4818178238</v>
      </c>
      <c r="K52" s="14">
        <f t="shared" si="22"/>
        <v>2240608.0256526298</v>
      </c>
      <c r="L52" s="3">
        <f t="shared" si="20"/>
        <v>11358.172543801287</v>
      </c>
      <c r="M52" s="3">
        <f t="shared" si="13"/>
        <v>19174.508693452895</v>
      </c>
      <c r="N52" s="3">
        <f t="shared" si="18"/>
        <v>5110.3111959973603</v>
      </c>
      <c r="O52" s="14">
        <f t="shared" si="19"/>
        <v>8531.7387954428505</v>
      </c>
      <c r="P52" s="2">
        <v>106.35723915483287</v>
      </c>
      <c r="Q52" s="2">
        <v>106.1302681992337</v>
      </c>
      <c r="R52" s="2">
        <v>112.33279631106001</v>
      </c>
      <c r="S52" s="2">
        <v>100.559383867045</v>
      </c>
      <c r="T52" s="13">
        <v>126494.40300000001</v>
      </c>
      <c r="U52" s="3">
        <v>20070.399088282407</v>
      </c>
      <c r="V52" s="99">
        <f t="shared" si="25"/>
        <v>0.60572337298287504</v>
      </c>
      <c r="W52" s="100">
        <f t="shared" si="26"/>
        <v>9.2475649567369783E-2</v>
      </c>
      <c r="X52" s="100">
        <f t="shared" si="27"/>
        <v>0.30180097744975526</v>
      </c>
      <c r="Y52" s="99">
        <f t="shared" si="28"/>
        <v>1.1433385492627748E-2</v>
      </c>
      <c r="Z52" s="100">
        <f t="shared" si="29"/>
        <v>1.7455323623689612E-3</v>
      </c>
      <c r="AA52" s="100">
        <f t="shared" si="35"/>
        <v>5.6966712382955408E-3</v>
      </c>
      <c r="AB52" s="101">
        <f t="shared" si="23"/>
        <v>1.8875589093292247E-2</v>
      </c>
      <c r="AC52" s="99">
        <f t="shared" si="30"/>
        <v>0.45499164418001881</v>
      </c>
      <c r="AD52" s="100">
        <f t="shared" si="31"/>
        <v>4.1147238746049426E-2</v>
      </c>
      <c r="AE52" s="100">
        <f t="shared" si="32"/>
        <v>0.50386111707393166</v>
      </c>
      <c r="AH52" s="107">
        <v>113.73</v>
      </c>
      <c r="AI52" s="3">
        <f t="shared" si="34"/>
        <v>229.5839974124664</v>
      </c>
      <c r="AJ52" s="3">
        <f t="shared" si="34"/>
        <v>35.050536660719892</v>
      </c>
      <c r="AK52" s="3">
        <f t="shared" si="34"/>
        <v>114.38996399411414</v>
      </c>
      <c r="AL52" s="3">
        <f t="shared" si="34"/>
        <v>379.02449806730039</v>
      </c>
      <c r="AM52" s="3">
        <f t="shared" si="34"/>
        <v>20080.141403480382</v>
      </c>
      <c r="AN52" s="14">
        <f t="shared" si="33"/>
        <v>19701.116905413081</v>
      </c>
      <c r="AO52" s="1">
        <f t="shared" si="33"/>
        <v>99.869625813780772</v>
      </c>
      <c r="AP52" s="1">
        <f t="shared" si="33"/>
        <v>168.59675277809632</v>
      </c>
      <c r="AQ52" s="1">
        <f t="shared" si="33"/>
        <v>44.93371314514517</v>
      </c>
      <c r="AR52" s="6">
        <f t="shared" si="33"/>
        <v>75.017486990616817</v>
      </c>
      <c r="AS52" s="4" t="s">
        <v>48</v>
      </c>
    </row>
    <row r="53" spans="1:45" ht="12.5">
      <c r="A53" s="4">
        <v>2000</v>
      </c>
      <c r="B53" s="1">
        <v>2.1343915468430645</v>
      </c>
      <c r="C53" s="1">
        <v>0.18613829510214711</v>
      </c>
      <c r="D53" s="1">
        <v>2.510044459089956</v>
      </c>
      <c r="E53" s="6">
        <f t="shared" si="11"/>
        <v>4.8305743010351678</v>
      </c>
      <c r="F53" s="16">
        <f t="shared" si="15"/>
        <v>24119.108855995924</v>
      </c>
      <c r="G53" s="16">
        <f t="shared" si="16"/>
        <v>3546.5618264804179</v>
      </c>
      <c r="H53" s="16">
        <f t="shared" si="24"/>
        <v>12194.862789285924</v>
      </c>
      <c r="I53" s="3">
        <f t="shared" si="17"/>
        <v>39860.533471762268</v>
      </c>
      <c r="J53" s="3">
        <v>2273885.2196419132</v>
      </c>
      <c r="K53" s="14">
        <f t="shared" si="22"/>
        <v>2234024.686170151</v>
      </c>
      <c r="L53" s="3">
        <f t="shared" si="20"/>
        <v>11300.226938993463</v>
      </c>
      <c r="M53" s="3">
        <f t="shared" si="13"/>
        <v>19053.370100624223</v>
      </c>
      <c r="N53" s="3">
        <f t="shared" si="18"/>
        <v>4858.4250151916849</v>
      </c>
      <c r="O53" s="14">
        <f t="shared" si="19"/>
        <v>8251.7172881949791</v>
      </c>
      <c r="P53" s="2">
        <v>105.81464002414077</v>
      </c>
      <c r="Q53" s="2">
        <v>105.45977011494251</v>
      </c>
      <c r="R53" s="2">
        <v>106.7959360384064</v>
      </c>
      <c r="S53" s="2">
        <v>99.902715849209571</v>
      </c>
      <c r="T53" s="13">
        <v>126729</v>
      </c>
      <c r="U53" s="3">
        <v>20480.951264994896</v>
      </c>
      <c r="V53" s="99">
        <f t="shared" si="25"/>
        <v>0.60508745757460125</v>
      </c>
      <c r="W53" s="100">
        <f t="shared" si="26"/>
        <v>8.8974268971910506E-2</v>
      </c>
      <c r="X53" s="100">
        <f t="shared" si="27"/>
        <v>0.30593827345348817</v>
      </c>
      <c r="Y53" s="99">
        <f t="shared" si="28"/>
        <v>1.060700366388509E-2</v>
      </c>
      <c r="Z53" s="100">
        <f t="shared" si="29"/>
        <v>1.5596925455361916E-3</v>
      </c>
      <c r="AA53" s="100">
        <f t="shared" si="35"/>
        <v>5.3630071931275169E-3</v>
      </c>
      <c r="AB53" s="101">
        <f t="shared" si="23"/>
        <v>1.7529703402548797E-2</v>
      </c>
      <c r="AC53" s="99">
        <f t="shared" si="30"/>
        <v>0.44185047446339354</v>
      </c>
      <c r="AD53" s="100">
        <f t="shared" si="31"/>
        <v>3.8533367567135567E-2</v>
      </c>
      <c r="AE53" s="100">
        <f t="shared" si="32"/>
        <v>0.5196161579694708</v>
      </c>
      <c r="AH53" s="107">
        <v>107.7655</v>
      </c>
      <c r="AI53" s="3">
        <f t="shared" si="34"/>
        <v>223.81104208671536</v>
      </c>
      <c r="AJ53" s="3">
        <f t="shared" si="34"/>
        <v>32.909992775799473</v>
      </c>
      <c r="AK53" s="3">
        <f t="shared" si="34"/>
        <v>113.16110247979107</v>
      </c>
      <c r="AL53" s="3">
        <f t="shared" si="34"/>
        <v>369.8821373423059</v>
      </c>
      <c r="AM53" s="3">
        <f t="shared" si="34"/>
        <v>21100.307794627344</v>
      </c>
      <c r="AN53" s="14">
        <f t="shared" si="33"/>
        <v>20730.425657285039</v>
      </c>
      <c r="AO53" s="1">
        <f t="shared" si="33"/>
        <v>104.859411769012</v>
      </c>
      <c r="AP53" s="1">
        <f t="shared" si="33"/>
        <v>176.80398736723924</v>
      </c>
      <c r="AQ53" s="1">
        <f t="shared" si="33"/>
        <v>45.083306022722347</v>
      </c>
      <c r="AR53" s="6">
        <f t="shared" si="33"/>
        <v>76.571048138736231</v>
      </c>
      <c r="AS53" s="4" t="s">
        <v>48</v>
      </c>
    </row>
    <row r="54" spans="1:45" ht="12.5">
      <c r="A54" s="4">
        <v>2001</v>
      </c>
      <c r="B54" s="1">
        <v>1.890927237393788</v>
      </c>
      <c r="C54" s="1">
        <v>0.1881844816179945</v>
      </c>
      <c r="D54" s="1">
        <v>2.609650712242904</v>
      </c>
      <c r="E54" s="6">
        <f t="shared" si="11"/>
        <v>4.6887624312546867</v>
      </c>
      <c r="F54" s="16">
        <f t="shared" si="15"/>
        <v>21213.579931429056</v>
      </c>
      <c r="G54" s="16">
        <f t="shared" si="16"/>
        <v>3543.2123979131707</v>
      </c>
      <c r="H54" s="16">
        <f t="shared" si="24"/>
        <v>12323.528118254309</v>
      </c>
      <c r="I54" s="3">
        <f t="shared" si="17"/>
        <v>37080.320447596539</v>
      </c>
      <c r="J54" s="3">
        <v>2282297.6719276691</v>
      </c>
      <c r="K54" s="14">
        <f t="shared" si="22"/>
        <v>2245217.3514800724</v>
      </c>
      <c r="L54" s="3">
        <f t="shared" si="20"/>
        <v>11218.612494400968</v>
      </c>
      <c r="M54" s="3">
        <f t="shared" si="13"/>
        <v>18828.398428228116</v>
      </c>
      <c r="N54" s="3">
        <f t="shared" si="18"/>
        <v>4722.2902515036831</v>
      </c>
      <c r="O54" s="14">
        <f t="shared" si="19"/>
        <v>7908.3384989659316</v>
      </c>
      <c r="P54" s="2">
        <v>105.05040731253702</v>
      </c>
      <c r="Q54" s="2">
        <v>104.21455938697316</v>
      </c>
      <c r="R54" s="2">
        <v>103.80347665702932</v>
      </c>
      <c r="S54" s="2">
        <v>99.100121605188491</v>
      </c>
      <c r="T54" s="13">
        <v>126972</v>
      </c>
      <c r="U54" s="3">
        <v>20499.907952727041</v>
      </c>
      <c r="V54" s="99">
        <f t="shared" si="25"/>
        <v>0.5720980745408869</v>
      </c>
      <c r="W54" s="100">
        <f t="shared" si="26"/>
        <v>9.5555064118730756E-2</v>
      </c>
      <c r="X54" s="100">
        <f t="shared" si="27"/>
        <v>0.33234686134038227</v>
      </c>
      <c r="Y54" s="99">
        <f t="shared" si="28"/>
        <v>9.294834846635798E-3</v>
      </c>
      <c r="Z54" s="100">
        <f t="shared" si="29"/>
        <v>1.5524760163824339E-3</v>
      </c>
      <c r="AA54" s="100">
        <f t="shared" si="35"/>
        <v>5.3996147259115588E-3</v>
      </c>
      <c r="AB54" s="101">
        <f t="shared" si="23"/>
        <v>1.6246925588929793E-2</v>
      </c>
      <c r="AC54" s="99">
        <f t="shared" si="30"/>
        <v>0.40328919733469765</v>
      </c>
      <c r="AD54" s="100">
        <f t="shared" si="31"/>
        <v>4.0135213582923497E-2</v>
      </c>
      <c r="AE54" s="100">
        <f t="shared" si="32"/>
        <v>0.55657558908237881</v>
      </c>
      <c r="AH54" s="107">
        <v>121.52889999999999</v>
      </c>
      <c r="AI54" s="3">
        <f t="shared" si="34"/>
        <v>174.55584582291996</v>
      </c>
      <c r="AJ54" s="3">
        <f t="shared" si="34"/>
        <v>29.155307074392766</v>
      </c>
      <c r="AK54" s="3">
        <f t="shared" si="34"/>
        <v>101.4040949786784</v>
      </c>
      <c r="AL54" s="3">
        <f t="shared" si="34"/>
        <v>305.11524787599114</v>
      </c>
      <c r="AM54" s="3">
        <f t="shared" si="34"/>
        <v>18779.87599597848</v>
      </c>
      <c r="AN54" s="14">
        <f t="shared" si="33"/>
        <v>18474.76074810249</v>
      </c>
      <c r="AO54" s="1">
        <f t="shared" si="33"/>
        <v>92.312301801472472</v>
      </c>
      <c r="AP54" s="1">
        <f t="shared" si="33"/>
        <v>154.9293906900179</v>
      </c>
      <c r="AQ54" s="1">
        <f t="shared" si="33"/>
        <v>38.857343821129653</v>
      </c>
      <c r="AR54" s="6">
        <f t="shared" si="33"/>
        <v>65.073727310672041</v>
      </c>
      <c r="AS54" s="4" t="s">
        <v>48</v>
      </c>
    </row>
    <row r="55" spans="1:45" ht="12.5">
      <c r="A55" s="4">
        <v>2002</v>
      </c>
      <c r="B55" s="1">
        <v>1.6891646488683516</v>
      </c>
      <c r="C55" s="1">
        <v>0.18799091102078042</v>
      </c>
      <c r="D55" s="1">
        <v>2.6923741103816896</v>
      </c>
      <c r="E55" s="6">
        <f t="shared" si="11"/>
        <v>4.5695296702708212</v>
      </c>
      <c r="F55" s="16">
        <f t="shared" si="15"/>
        <v>19150.535029273968</v>
      </c>
      <c r="G55" s="16">
        <f t="shared" si="16"/>
        <v>3497.2751439372209</v>
      </c>
      <c r="H55" s="16">
        <f t="shared" si="24"/>
        <v>12099.545484852497</v>
      </c>
      <c r="I55" s="3">
        <f t="shared" si="17"/>
        <v>34747.355658063687</v>
      </c>
      <c r="J55" s="3">
        <v>2272545.9362985212</v>
      </c>
      <c r="K55" s="14">
        <f t="shared" si="22"/>
        <v>2237798.5806404576</v>
      </c>
      <c r="L55" s="3">
        <f t="shared" si="20"/>
        <v>11337.281443880431</v>
      </c>
      <c r="M55" s="3">
        <f t="shared" si="13"/>
        <v>18603.42675583201</v>
      </c>
      <c r="N55" s="3">
        <f t="shared" si="18"/>
        <v>4494.006029175931</v>
      </c>
      <c r="O55" s="14">
        <f t="shared" si="19"/>
        <v>7604.1426941876762</v>
      </c>
      <c r="P55" s="2">
        <v>106.16161616161617</v>
      </c>
      <c r="Q55" s="2">
        <v>102.96934865900383</v>
      </c>
      <c r="R55" s="2">
        <v>98.785425101214571</v>
      </c>
      <c r="S55" s="2">
        <v>97.801035042370827</v>
      </c>
      <c r="T55" s="13">
        <v>127187</v>
      </c>
      <c r="U55" s="3">
        <v>20516.849232535595</v>
      </c>
      <c r="V55" s="99">
        <f t="shared" si="25"/>
        <v>0.55113647259168552</v>
      </c>
      <c r="W55" s="100">
        <f t="shared" si="26"/>
        <v>0.1006486703147329</v>
      </c>
      <c r="X55" s="100">
        <f t="shared" si="27"/>
        <v>0.34821485709358146</v>
      </c>
      <c r="Y55" s="99">
        <f t="shared" si="28"/>
        <v>8.4269077792398714E-3</v>
      </c>
      <c r="Z55" s="100">
        <f t="shared" si="29"/>
        <v>1.5389238510326946E-3</v>
      </c>
      <c r="AA55" s="100">
        <f t="shared" si="35"/>
        <v>5.3242248227377978E-3</v>
      </c>
      <c r="AB55" s="101">
        <f t="shared" si="23"/>
        <v>1.5290056453010365E-2</v>
      </c>
      <c r="AC55" s="99">
        <f t="shared" si="30"/>
        <v>0.3696583173226754</v>
      </c>
      <c r="AD55" s="100">
        <f t="shared" si="31"/>
        <v>4.1140100751252767E-2</v>
      </c>
      <c r="AE55" s="100">
        <f t="shared" si="32"/>
        <v>0.58920158192607186</v>
      </c>
      <c r="AH55" s="107">
        <v>125.38800000000001</v>
      </c>
      <c r="AI55" s="3">
        <f t="shared" si="34"/>
        <v>152.73020567577413</v>
      </c>
      <c r="AJ55" s="3">
        <f t="shared" si="34"/>
        <v>27.891625545803592</v>
      </c>
      <c r="AK55" s="3">
        <f t="shared" si="34"/>
        <v>96.496837694615877</v>
      </c>
      <c r="AL55" s="3">
        <f t="shared" si="34"/>
        <v>277.1186689161936</v>
      </c>
      <c r="AM55" s="3">
        <f t="shared" si="34"/>
        <v>18124.110252165447</v>
      </c>
      <c r="AN55" s="14">
        <f t="shared" si="33"/>
        <v>17846.991583249255</v>
      </c>
      <c r="AO55" s="1">
        <f t="shared" si="33"/>
        <v>90.417595335123224</v>
      </c>
      <c r="AP55" s="1">
        <f t="shared" si="33"/>
        <v>148.36688324107578</v>
      </c>
      <c r="AQ55" s="1">
        <f t="shared" si="33"/>
        <v>35.840798395188777</v>
      </c>
      <c r="AR55" s="6">
        <f t="shared" si="33"/>
        <v>60.6448997845701</v>
      </c>
      <c r="AS55" s="4" t="s">
        <v>48</v>
      </c>
    </row>
    <row r="56" spans="1:45" ht="12.5">
      <c r="A56" s="4">
        <v>2003</v>
      </c>
      <c r="B56" s="1">
        <v>1.5550483111141546</v>
      </c>
      <c r="C56" s="1">
        <v>0.18097049262708273</v>
      </c>
      <c r="D56" s="1">
        <v>2.8695366625008085</v>
      </c>
      <c r="E56" s="6">
        <f t="shared" si="11"/>
        <v>4.6055554662420457</v>
      </c>
      <c r="F56" s="16">
        <f t="shared" si="15"/>
        <v>17462.275163436083</v>
      </c>
      <c r="G56" s="16">
        <f t="shared" si="16"/>
        <v>3300.9037720937008</v>
      </c>
      <c r="H56" s="16">
        <f t="shared" si="24"/>
        <v>12856.076593791058</v>
      </c>
      <c r="I56" s="3">
        <f t="shared" si="17"/>
        <v>33619.255529320842</v>
      </c>
      <c r="J56" s="3">
        <v>2257527.5993655678</v>
      </c>
      <c r="K56" s="14">
        <f t="shared" si="22"/>
        <v>2223908.343836247</v>
      </c>
      <c r="L56" s="3">
        <f t="shared" si="20"/>
        <v>11229.410069533327</v>
      </c>
      <c r="M56" s="3">
        <f t="shared" si="13"/>
        <v>18240.010977345992</v>
      </c>
      <c r="N56" s="3">
        <f t="shared" si="18"/>
        <v>4480.1924860534646</v>
      </c>
      <c r="O56" s="14">
        <f t="shared" si="19"/>
        <v>7299.7178680713723</v>
      </c>
      <c r="P56" s="2">
        <v>105.15151515151516</v>
      </c>
      <c r="Q56" s="2">
        <v>100.95785440613027</v>
      </c>
      <c r="R56" s="2">
        <v>98.481781376518228</v>
      </c>
      <c r="S56" s="2">
        <v>97.965139845966434</v>
      </c>
      <c r="T56" s="13">
        <v>127358</v>
      </c>
      <c r="U56" s="3">
        <v>20832.997849900727</v>
      </c>
      <c r="V56" s="99">
        <f t="shared" si="25"/>
        <v>0.51941290455425049</v>
      </c>
      <c r="W56" s="100">
        <f t="shared" si="26"/>
        <v>9.8184915760994057E-2</v>
      </c>
      <c r="X56" s="100">
        <f t="shared" si="27"/>
        <v>0.38240217968475548</v>
      </c>
      <c r="Y56" s="99">
        <f t="shared" si="28"/>
        <v>7.7351325265496203E-3</v>
      </c>
      <c r="Z56" s="100">
        <f t="shared" si="29"/>
        <v>1.4621764859137725E-3</v>
      </c>
      <c r="AA56" s="100">
        <f t="shared" si="35"/>
        <v>5.6947594339063663E-3</v>
      </c>
      <c r="AB56" s="101">
        <f t="shared" si="23"/>
        <v>1.4892068446369758E-2</v>
      </c>
      <c r="AC56" s="99">
        <f t="shared" si="30"/>
        <v>0.33764620196464895</v>
      </c>
      <c r="AD56" s="100">
        <f t="shared" si="31"/>
        <v>3.9293955735321462E-2</v>
      </c>
      <c r="AE56" s="100">
        <f t="shared" si="32"/>
        <v>0.62305984230002964</v>
      </c>
      <c r="AH56" s="107">
        <v>115.93633516845473</v>
      </c>
      <c r="AI56" s="3">
        <f t="shared" si="34"/>
        <v>150.61952008456635</v>
      </c>
      <c r="AJ56" s="3">
        <f t="shared" si="34"/>
        <v>28.471693255591607</v>
      </c>
      <c r="AK56" s="3">
        <f t="shared" si="34"/>
        <v>110.88910629365041</v>
      </c>
      <c r="AL56" s="3">
        <f t="shared" si="34"/>
        <v>289.98031963380839</v>
      </c>
      <c r="AM56" s="3">
        <f t="shared" si="34"/>
        <v>19472.131804799548</v>
      </c>
      <c r="AN56" s="14">
        <f t="shared" si="33"/>
        <v>19182.151485165741</v>
      </c>
      <c r="AO56" s="1">
        <f t="shared" si="33"/>
        <v>96.858418486465595</v>
      </c>
      <c r="AP56" s="1">
        <f t="shared" si="33"/>
        <v>157.3278209186393</v>
      </c>
      <c r="AQ56" s="1">
        <f t="shared" si="33"/>
        <v>38.643557945347972</v>
      </c>
      <c r="AR56" s="6">
        <f t="shared" si="33"/>
        <v>62.96315868070981</v>
      </c>
      <c r="AS56" s="4" t="s">
        <v>48</v>
      </c>
    </row>
    <row r="57" spans="1:45" ht="12.5">
      <c r="A57" s="4">
        <v>2004</v>
      </c>
      <c r="B57" s="1">
        <v>1.5061318794469389</v>
      </c>
      <c r="C57" s="1">
        <v>0.18449566990900532</v>
      </c>
      <c r="D57" s="1">
        <v>2.9434120158363899</v>
      </c>
      <c r="E57" s="6">
        <f t="shared" si="11"/>
        <v>4.6340395651923343</v>
      </c>
      <c r="F57" s="16">
        <f t="shared" si="15"/>
        <v>16734.257125744298</v>
      </c>
      <c r="G57" s="16">
        <f t="shared" si="16"/>
        <v>3381.1670057243168</v>
      </c>
      <c r="H57" s="16">
        <f t="shared" si="24"/>
        <v>13105.734499093789</v>
      </c>
      <c r="I57" s="3">
        <f t="shared" si="17"/>
        <v>33221.158630562408</v>
      </c>
      <c r="J57" s="3">
        <v>2263879.0398493879</v>
      </c>
      <c r="K57" s="14">
        <f t="shared" si="22"/>
        <v>2230657.8812188255</v>
      </c>
      <c r="L57" s="3">
        <f t="shared" si="20"/>
        <v>11110.751557751517</v>
      </c>
      <c r="M57" s="3">
        <f t="shared" si="13"/>
        <v>18326.538543652186</v>
      </c>
      <c r="N57" s="3">
        <f t="shared" si="18"/>
        <v>4452.5653998085309</v>
      </c>
      <c r="O57" s="14">
        <f t="shared" si="19"/>
        <v>7168.9415170505936</v>
      </c>
      <c r="P57" s="2">
        <v>104.04040404040406</v>
      </c>
      <c r="Q57" s="2">
        <v>101.43678160919539</v>
      </c>
      <c r="R57" s="2">
        <v>97.874493927125513</v>
      </c>
      <c r="S57" s="2">
        <v>97.957032833400902</v>
      </c>
      <c r="T57" s="13">
        <v>127480</v>
      </c>
      <c r="U57" s="3">
        <v>21301.178248739659</v>
      </c>
      <c r="V57" s="99">
        <f t="shared" si="25"/>
        <v>0.50372286264420996</v>
      </c>
      <c r="W57" s="100">
        <f t="shared" si="26"/>
        <v>0.10177751605007992</v>
      </c>
      <c r="X57" s="100">
        <f t="shared" si="27"/>
        <v>0.39449962130570998</v>
      </c>
      <c r="Y57" s="99">
        <f t="shared" si="28"/>
        <v>7.3918512567074258E-3</v>
      </c>
      <c r="Z57" s="100">
        <f t="shared" si="29"/>
        <v>1.4935281197485093E-3</v>
      </c>
      <c r="AA57" s="100">
        <f t="shared" si="35"/>
        <v>5.7890612830470353E-3</v>
      </c>
      <c r="AB57" s="101">
        <f t="shared" si="23"/>
        <v>1.4674440659502972E-2</v>
      </c>
      <c r="AC57" s="99">
        <f t="shared" si="30"/>
        <v>0.32501489429653313</v>
      </c>
      <c r="AD57" s="100">
        <f t="shared" si="31"/>
        <v>3.9813140849035429E-2</v>
      </c>
      <c r="AE57" s="100">
        <f t="shared" si="32"/>
        <v>0.63517196485443139</v>
      </c>
      <c r="AH57" s="107">
        <v>108.14690751458684</v>
      </c>
      <c r="AI57" s="3">
        <f t="shared" si="34"/>
        <v>154.7363443886473</v>
      </c>
      <c r="AJ57" s="3">
        <f t="shared" si="34"/>
        <v>31.264574118943397</v>
      </c>
      <c r="AK57" s="3">
        <f t="shared" si="34"/>
        <v>121.18455164634355</v>
      </c>
      <c r="AL57" s="3">
        <f t="shared" si="34"/>
        <v>307.18547015393426</v>
      </c>
      <c r="AM57" s="3">
        <f t="shared" si="34"/>
        <v>20933.368247668444</v>
      </c>
      <c r="AN57" s="14">
        <f t="shared" si="33"/>
        <v>20626.182777514507</v>
      </c>
      <c r="AO57" s="1">
        <f t="shared" si="33"/>
        <v>102.73757995579207</v>
      </c>
      <c r="AP57" s="1">
        <f t="shared" si="33"/>
        <v>169.45966338593922</v>
      </c>
      <c r="AQ57" s="1">
        <f t="shared" si="33"/>
        <v>41.171453739516032</v>
      </c>
      <c r="AR57" s="6">
        <f t="shared" si="33"/>
        <v>66.28891830386965</v>
      </c>
      <c r="AS57" s="4" t="s">
        <v>48</v>
      </c>
    </row>
    <row r="58" spans="1:45" ht="12.5">
      <c r="A58" s="4">
        <v>2005</v>
      </c>
      <c r="B58" s="1">
        <v>1.4825795332643736</v>
      </c>
      <c r="C58" s="1">
        <v>0.17499110062178036</v>
      </c>
      <c r="D58" s="1">
        <v>2.904821527387174</v>
      </c>
      <c r="E58" s="6">
        <f t="shared" si="11"/>
        <v>4.562392161273328</v>
      </c>
      <c r="F58" s="16">
        <f t="shared" si="15"/>
        <v>16488.565647890864</v>
      </c>
      <c r="G58" s="16">
        <f t="shared" si="16"/>
        <v>3179.7263530294936</v>
      </c>
      <c r="H58" s="16">
        <f t="shared" si="24"/>
        <v>12880.406655554254</v>
      </c>
      <c r="I58" s="3">
        <f t="shared" si="17"/>
        <v>32548.698656474611</v>
      </c>
      <c r="J58" s="3">
        <v>2282730.5017367508</v>
      </c>
      <c r="K58" s="14">
        <f t="shared" si="22"/>
        <v>2250181.8030802761</v>
      </c>
      <c r="L58" s="3">
        <f t="shared" si="20"/>
        <v>11121.538695186224</v>
      </c>
      <c r="M58" s="3">
        <f t="shared" si="13"/>
        <v>18170.788924301029</v>
      </c>
      <c r="N58" s="3">
        <f t="shared" si="18"/>
        <v>4434.1473423119078</v>
      </c>
      <c r="O58" s="14">
        <f t="shared" si="19"/>
        <v>7134.1299708419901</v>
      </c>
      <c r="P58" s="2">
        <v>104.14141414141415</v>
      </c>
      <c r="Q58" s="2">
        <v>100.57471264367815</v>
      </c>
      <c r="R58" s="2">
        <v>97.469635627530366</v>
      </c>
      <c r="S58" s="2">
        <v>97.689501418727204</v>
      </c>
      <c r="T58" s="13">
        <v>127537</v>
      </c>
      <c r="U58" s="3">
        <v>21575.023474075475</v>
      </c>
      <c r="V58" s="99">
        <f t="shared" si="25"/>
        <v>0.50658140965678655</v>
      </c>
      <c r="W58" s="100">
        <f t="shared" si="26"/>
        <v>9.7691351245373981E-2</v>
      </c>
      <c r="X58" s="100">
        <f t="shared" si="27"/>
        <v>0.39572723909783947</v>
      </c>
      <c r="Y58" s="99">
        <f t="shared" si="28"/>
        <v>7.2231766454016388E-3</v>
      </c>
      <c r="Z58" s="100">
        <f t="shared" si="29"/>
        <v>1.3929486422555308E-3</v>
      </c>
      <c r="AA58" s="100">
        <f t="shared" si="35"/>
        <v>5.6425437193547649E-3</v>
      </c>
      <c r="AB58" s="101">
        <f t="shared" si="23"/>
        <v>1.4258669007011934E-2</v>
      </c>
      <c r="AC58" s="99">
        <f t="shared" si="30"/>
        <v>0.32495661943505472</v>
      </c>
      <c r="AD58" s="100">
        <f t="shared" si="31"/>
        <v>3.835512039213694E-2</v>
      </c>
      <c r="AE58" s="100">
        <f t="shared" si="32"/>
        <v>0.63668826017280833</v>
      </c>
      <c r="AH58" s="107">
        <v>110.13331966403162</v>
      </c>
      <c r="AI58" s="3">
        <f t="shared" si="34"/>
        <v>149.71459770930574</v>
      </c>
      <c r="AJ58" s="3">
        <f t="shared" si="34"/>
        <v>28.871610905123372</v>
      </c>
      <c r="AK58" s="3">
        <f t="shared" si="34"/>
        <v>116.95285945113356</v>
      </c>
      <c r="AL58" s="3">
        <f t="shared" si="34"/>
        <v>295.53906806556267</v>
      </c>
      <c r="AM58" s="3">
        <f t="shared" si="34"/>
        <v>20726.9744406176</v>
      </c>
      <c r="AN58" s="14">
        <f t="shared" si="33"/>
        <v>20431.435372552034</v>
      </c>
      <c r="AO58" s="1">
        <f t="shared" si="33"/>
        <v>100.98250673922436</v>
      </c>
      <c r="AP58" s="1">
        <f t="shared" si="33"/>
        <v>164.98902402771591</v>
      </c>
      <c r="AQ58" s="1">
        <f t="shared" si="33"/>
        <v>40.261633407932706</v>
      </c>
      <c r="AR58" s="6">
        <f t="shared" si="33"/>
        <v>64.777217218232295</v>
      </c>
      <c r="AS58" s="4" t="s">
        <v>48</v>
      </c>
    </row>
    <row r="59" spans="1:45" ht="12.5">
      <c r="A59" s="4">
        <v>2006</v>
      </c>
      <c r="B59" s="1">
        <v>1.4415377947555919</v>
      </c>
      <c r="C59" s="1">
        <v>0.1822966709798847</v>
      </c>
      <c r="D59" s="1">
        <v>2.9089714780426381</v>
      </c>
      <c r="E59" s="6">
        <f t="shared" si="11"/>
        <v>4.532805943778115</v>
      </c>
      <c r="F59" s="16">
        <f t="shared" si="15"/>
        <v>15892.167768163514</v>
      </c>
      <c r="G59" s="16">
        <f t="shared" si="16"/>
        <v>3334.5574921780931</v>
      </c>
      <c r="H59" s="16">
        <f t="shared" si="24"/>
        <v>12872.019346254596</v>
      </c>
      <c r="I59" s="3">
        <f t="shared" si="17"/>
        <v>32098.744606596199</v>
      </c>
      <c r="J59" s="3">
        <v>2301166.9215386426</v>
      </c>
      <c r="K59" s="14">
        <f t="shared" si="22"/>
        <v>2269068.1769320462</v>
      </c>
      <c r="L59" s="3">
        <f t="shared" si="20"/>
        <v>11024.454458273833</v>
      </c>
      <c r="M59" s="3">
        <f t="shared" si="13"/>
        <v>18291.927517129705</v>
      </c>
      <c r="N59" s="3">
        <f t="shared" si="18"/>
        <v>4424.9383135635971</v>
      </c>
      <c r="O59" s="14">
        <f t="shared" si="19"/>
        <v>7081.4292525926548</v>
      </c>
      <c r="P59" s="2">
        <v>103.23232323232324</v>
      </c>
      <c r="Q59" s="2">
        <v>101.24521072796935</v>
      </c>
      <c r="R59" s="2">
        <v>97.267206477732799</v>
      </c>
      <c r="S59" s="2">
        <v>97.924604783136772</v>
      </c>
      <c r="T59" s="13">
        <v>127515</v>
      </c>
      <c r="U59" s="3">
        <v>21938.170592300474</v>
      </c>
      <c r="V59" s="99">
        <f t="shared" si="25"/>
        <v>0.49510247092024023</v>
      </c>
      <c r="W59" s="100">
        <f t="shared" si="26"/>
        <v>0.1038843585020721</v>
      </c>
      <c r="X59" s="100">
        <f t="shared" si="27"/>
        <v>0.40101317057768771</v>
      </c>
      <c r="Y59" s="99">
        <f t="shared" si="28"/>
        <v>6.9061342831824822E-3</v>
      </c>
      <c r="Z59" s="100">
        <f t="shared" si="29"/>
        <v>1.4490724079887646E-3</v>
      </c>
      <c r="AA59" s="100">
        <f t="shared" si="35"/>
        <v>5.593692150610223E-3</v>
      </c>
      <c r="AB59" s="101">
        <f t="shared" si="23"/>
        <v>1.3948898841781469E-2</v>
      </c>
      <c r="AC59" s="99">
        <f t="shared" si="30"/>
        <v>0.31802327578887335</v>
      </c>
      <c r="AD59" s="100">
        <f t="shared" si="31"/>
        <v>4.0217179654494443E-2</v>
      </c>
      <c r="AE59" s="100">
        <f t="shared" si="32"/>
        <v>0.64175954455663209</v>
      </c>
      <c r="AH59" s="107">
        <v>116.3543850617981</v>
      </c>
      <c r="AI59" s="3">
        <f t="shared" si="34"/>
        <v>136.58417566061539</v>
      </c>
      <c r="AJ59" s="3">
        <f t="shared" si="34"/>
        <v>28.658631906369873</v>
      </c>
      <c r="AK59" s="3">
        <f t="shared" si="34"/>
        <v>110.62771153332996</v>
      </c>
      <c r="AL59" s="3">
        <f t="shared" si="34"/>
        <v>275.87051910031516</v>
      </c>
      <c r="AM59" s="3">
        <f t="shared" si="34"/>
        <v>19777.225588158519</v>
      </c>
      <c r="AN59" s="14">
        <f t="shared" si="33"/>
        <v>19501.355069058201</v>
      </c>
      <c r="AO59" s="1">
        <f t="shared" si="33"/>
        <v>94.748938361184486</v>
      </c>
      <c r="AP59" s="1">
        <f t="shared" si="33"/>
        <v>157.20875072662284</v>
      </c>
      <c r="AQ59" s="1">
        <f t="shared" si="33"/>
        <v>38.029837132596469</v>
      </c>
      <c r="AR59" s="6">
        <f t="shared" si="33"/>
        <v>60.860871284151159</v>
      </c>
      <c r="AS59" s="4" t="s">
        <v>48</v>
      </c>
    </row>
    <row r="60" spans="1:45" ht="12.5">
      <c r="A60" s="4">
        <v>2007</v>
      </c>
      <c r="B60" s="1">
        <v>1.4086479603151383</v>
      </c>
      <c r="C60" s="1">
        <v>0.18001469007243021</v>
      </c>
      <c r="D60" s="1">
        <v>2.9469261010303218</v>
      </c>
      <c r="E60" s="6">
        <f t="shared" si="11"/>
        <v>4.5355887514178903</v>
      </c>
      <c r="F60" s="16">
        <f t="shared" si="15"/>
        <v>15332.036657349003</v>
      </c>
      <c r="G60" s="16">
        <f t="shared" si="16"/>
        <v>3255.432703548267</v>
      </c>
      <c r="H60" s="16">
        <f t="shared" si="24"/>
        <v>12944.98206654728</v>
      </c>
      <c r="I60" s="3">
        <f t="shared" si="17"/>
        <v>31532.45142744455</v>
      </c>
      <c r="J60" s="3">
        <v>2308052.0744234226</v>
      </c>
      <c r="K60" s="14">
        <f t="shared" si="22"/>
        <v>2276519.6229959782</v>
      </c>
      <c r="L60" s="3">
        <f t="shared" si="20"/>
        <v>10884.221671622601</v>
      </c>
      <c r="M60" s="3">
        <f t="shared" si="13"/>
        <v>18084.261357994841</v>
      </c>
      <c r="N60" s="3">
        <f t="shared" si="18"/>
        <v>4392.7067129445077</v>
      </c>
      <c r="O60" s="14">
        <f t="shared" si="19"/>
        <v>6952.2289510015762</v>
      </c>
      <c r="P60" s="2">
        <v>101.91919191919192</v>
      </c>
      <c r="Q60" s="2">
        <v>100.09578544061303</v>
      </c>
      <c r="R60" s="2">
        <v>96.558704453441308</v>
      </c>
      <c r="S60" s="2">
        <v>97.981353871098506</v>
      </c>
      <c r="T60" s="13">
        <v>127433</v>
      </c>
      <c r="U60" s="3">
        <v>22410.065610134494</v>
      </c>
      <c r="V60" s="99">
        <f t="shared" si="25"/>
        <v>0.48623040592412131</v>
      </c>
      <c r="W60" s="100">
        <f t="shared" si="26"/>
        <v>0.10324071095578925</v>
      </c>
      <c r="X60" s="100">
        <f t="shared" si="27"/>
        <v>0.41052888312008939</v>
      </c>
      <c r="Y60" s="99">
        <f t="shared" si="28"/>
        <v>6.6428469388755528E-3</v>
      </c>
      <c r="Z60" s="100">
        <f t="shared" si="29"/>
        <v>1.4104676144976109E-3</v>
      </c>
      <c r="AA60" s="100">
        <f t="shared" si="35"/>
        <v>5.6086178513892852E-3</v>
      </c>
      <c r="AB60" s="101">
        <f t="shared" si="23"/>
        <v>1.3661932404762449E-2</v>
      </c>
      <c r="AC60" s="99">
        <f t="shared" si="30"/>
        <v>0.31057665002691759</v>
      </c>
      <c r="AD60" s="100">
        <f t="shared" si="31"/>
        <v>3.9689376603237014E-2</v>
      </c>
      <c r="AE60" s="100">
        <f t="shared" si="32"/>
        <v>0.6497339733698454</v>
      </c>
      <c r="AH60" s="107">
        <v>117.75511514210429</v>
      </c>
      <c r="AI60" s="3">
        <f t="shared" si="34"/>
        <v>130.20272315853657</v>
      </c>
      <c r="AJ60" s="3">
        <f t="shared" si="34"/>
        <v>27.645785914435073</v>
      </c>
      <c r="AK60" s="3">
        <f t="shared" si="34"/>
        <v>109.93137793568933</v>
      </c>
      <c r="AL60" s="3">
        <f t="shared" si="34"/>
        <v>267.77988700866098</v>
      </c>
      <c r="AM60" s="3">
        <f t="shared" si="34"/>
        <v>19600.440045751864</v>
      </c>
      <c r="AN60" s="14">
        <f t="shared" si="33"/>
        <v>19332.660158743205</v>
      </c>
      <c r="AO60" s="1">
        <f t="shared" si="33"/>
        <v>92.430988314076728</v>
      </c>
      <c r="AP60" s="1">
        <f t="shared" si="33"/>
        <v>153.575166022904</v>
      </c>
      <c r="AQ60" s="1">
        <f t="shared" si="33"/>
        <v>37.303744365104528</v>
      </c>
      <c r="AR60" s="6">
        <f t="shared" si="33"/>
        <v>59.039719358363151</v>
      </c>
      <c r="AS60" s="4" t="s">
        <v>48</v>
      </c>
    </row>
    <row r="61" spans="1:45" ht="12.5">
      <c r="A61" s="4">
        <v>2008</v>
      </c>
      <c r="B61" s="1">
        <v>1.2803229226985131</v>
      </c>
      <c r="C61" s="1">
        <v>0.18221921940795677</v>
      </c>
      <c r="D61" s="1">
        <v>3.071044848367749</v>
      </c>
      <c r="E61" s="6">
        <f t="shared" si="11"/>
        <v>4.5335869904742188</v>
      </c>
      <c r="F61" s="16">
        <f t="shared" si="15"/>
        <v>14170.105830485643</v>
      </c>
      <c r="G61" s="16">
        <f t="shared" si="16"/>
        <v>3266.9194141620419</v>
      </c>
      <c r="H61" s="16">
        <f t="shared" si="24"/>
        <v>14041.685456950112</v>
      </c>
      <c r="I61" s="3">
        <f t="shared" si="17"/>
        <v>31478.710701597796</v>
      </c>
      <c r="J61" s="3">
        <v>2294445.6665200177</v>
      </c>
      <c r="K61" s="14">
        <f t="shared" si="22"/>
        <v>2262966.9558184198</v>
      </c>
      <c r="L61" s="3">
        <f t="shared" si="20"/>
        <v>11067.603008012675</v>
      </c>
      <c r="M61" s="3">
        <f t="shared" si="13"/>
        <v>17928.511738643683</v>
      </c>
      <c r="N61" s="3">
        <f t="shared" si="18"/>
        <v>4572.2827735365781</v>
      </c>
      <c r="O61" s="14">
        <f t="shared" si="19"/>
        <v>6943.44473101311</v>
      </c>
      <c r="P61" s="2">
        <v>103.63636363636364</v>
      </c>
      <c r="Q61" s="2">
        <v>99.233716475095775</v>
      </c>
      <c r="R61" s="2">
        <v>100.50607287449392</v>
      </c>
      <c r="S61" s="2">
        <v>99.327117957032513</v>
      </c>
      <c r="T61" s="13">
        <v>127288</v>
      </c>
      <c r="U61" s="3">
        <v>22175.1244681219</v>
      </c>
      <c r="V61" s="99">
        <f t="shared" si="25"/>
        <v>0.4501488629827014</v>
      </c>
      <c r="W61" s="100">
        <f t="shared" si="26"/>
        <v>0.10378186848663468</v>
      </c>
      <c r="X61" s="100">
        <f t="shared" si="27"/>
        <v>0.44606926853066392</v>
      </c>
      <c r="Y61" s="99">
        <f t="shared" si="28"/>
        <v>6.175829760212811E-3</v>
      </c>
      <c r="Z61" s="100">
        <f t="shared" si="29"/>
        <v>1.4238382114826775E-3</v>
      </c>
      <c r="AA61" s="100">
        <f t="shared" si="35"/>
        <v>6.1198596514369045E-3</v>
      </c>
      <c r="AB61" s="101">
        <f t="shared" si="23"/>
        <v>1.3719527623132393E-2</v>
      </c>
      <c r="AC61" s="99">
        <f t="shared" si="30"/>
        <v>0.28240837230843335</v>
      </c>
      <c r="AD61" s="100">
        <f t="shared" si="31"/>
        <v>4.0193167086200854E-2</v>
      </c>
      <c r="AE61" s="100">
        <f t="shared" si="32"/>
        <v>0.67739846060536579</v>
      </c>
      <c r="AH61" s="107">
        <v>103.38814845661585</v>
      </c>
      <c r="AI61" s="3">
        <f t="shared" si="34"/>
        <v>137.05735175663543</v>
      </c>
      <c r="AJ61" s="3">
        <f t="shared" si="34"/>
        <v>31.598587100463643</v>
      </c>
      <c r="AK61" s="3">
        <f t="shared" si="34"/>
        <v>135.81523285371864</v>
      </c>
      <c r="AL61" s="3">
        <f t="shared" si="34"/>
        <v>304.47117171081771</v>
      </c>
      <c r="AM61" s="3">
        <f t="shared" si="34"/>
        <v>22192.540448510132</v>
      </c>
      <c r="AN61" s="14">
        <f t="shared" si="33"/>
        <v>21888.069276799313</v>
      </c>
      <c r="AO61" s="1">
        <f t="shared" si="33"/>
        <v>107.04904936620377</v>
      </c>
      <c r="AP61" s="1">
        <f t="shared" si="33"/>
        <v>173.40973802395655</v>
      </c>
      <c r="AQ61" s="1">
        <f t="shared" si="33"/>
        <v>44.224438117829507</v>
      </c>
      <c r="AR61" s="6">
        <f t="shared" si="33"/>
        <v>67.159000665600914</v>
      </c>
      <c r="AS61" s="4" t="s">
        <v>48</v>
      </c>
    </row>
    <row r="62" spans="1:45" ht="12.5">
      <c r="A62" s="4">
        <v>2009</v>
      </c>
      <c r="B62" s="1">
        <v>1.2037684946481655</v>
      </c>
      <c r="C62" s="1">
        <v>0.18939997954028595</v>
      </c>
      <c r="D62" s="1">
        <v>3.2648972840490087</v>
      </c>
      <c r="E62" s="6">
        <f t="shared" si="11"/>
        <v>4.6580657582374601</v>
      </c>
      <c r="F62" s="16">
        <f t="shared" si="15"/>
        <v>13192.979650405485</v>
      </c>
      <c r="G62" s="16">
        <f t="shared" si="16"/>
        <v>3425.1587312054066</v>
      </c>
      <c r="H62" s="16">
        <f t="shared" si="24"/>
        <v>15198.63240576546</v>
      </c>
      <c r="I62" s="3">
        <f t="shared" si="17"/>
        <v>31816.77078737635</v>
      </c>
      <c r="J62" s="3">
        <v>2226502.41188552</v>
      </c>
      <c r="K62" s="14">
        <f t="shared" si="22"/>
        <v>2194685.6410981435</v>
      </c>
      <c r="L62" s="3">
        <f t="shared" si="20"/>
        <v>10959.731633665571</v>
      </c>
      <c r="M62" s="3">
        <f t="shared" si="13"/>
        <v>18084.261357994841</v>
      </c>
      <c r="N62" s="3">
        <f t="shared" si="18"/>
        <v>4655.1640322713802</v>
      </c>
      <c r="O62" s="14">
        <f t="shared" si="19"/>
        <v>6830.4683614890237</v>
      </c>
      <c r="P62" s="2">
        <v>102.62626262626263</v>
      </c>
      <c r="Q62" s="2">
        <v>100.09578544061303</v>
      </c>
      <c r="R62" s="2">
        <v>102.32793522267207</v>
      </c>
      <c r="S62" s="2">
        <v>97.989460883664051</v>
      </c>
      <c r="T62" s="13">
        <v>127079</v>
      </c>
      <c r="U62" s="3">
        <v>20963.200296560124</v>
      </c>
      <c r="V62" s="99">
        <f t="shared" si="25"/>
        <v>0.41465489186727722</v>
      </c>
      <c r="W62" s="100">
        <f t="shared" si="26"/>
        <v>0.1076526198744335</v>
      </c>
      <c r="X62" s="100">
        <f t="shared" si="27"/>
        <v>0.47769248825828931</v>
      </c>
      <c r="Y62" s="99">
        <f t="shared" si="28"/>
        <v>5.9254279627000139E-3</v>
      </c>
      <c r="Z62" s="100">
        <f t="shared" si="29"/>
        <v>1.5383584194300518E-3</v>
      </c>
      <c r="AA62" s="100">
        <f t="shared" si="35"/>
        <v>6.8262366681626245E-3</v>
      </c>
      <c r="AB62" s="101">
        <f t="shared" si="23"/>
        <v>1.4290023050292691E-2</v>
      </c>
      <c r="AC62" s="99">
        <f t="shared" si="30"/>
        <v>0.25842668547978009</v>
      </c>
      <c r="AD62" s="100">
        <f t="shared" si="31"/>
        <v>4.0660649585151407E-2</v>
      </c>
      <c r="AE62" s="100">
        <f t="shared" si="32"/>
        <v>0.70091266493506854</v>
      </c>
      <c r="AH62" s="107">
        <v>93.571545858429005</v>
      </c>
      <c r="AI62" s="3">
        <f t="shared" si="34"/>
        <v>140.99349892504796</v>
      </c>
      <c r="AJ62" s="3">
        <f t="shared" si="34"/>
        <v>36.604703917017368</v>
      </c>
      <c r="AK62" s="3">
        <f t="shared" si="34"/>
        <v>162.42792898559722</v>
      </c>
      <c r="AL62" s="3">
        <f t="shared" si="34"/>
        <v>340.02613182766254</v>
      </c>
      <c r="AM62" s="3">
        <f t="shared" si="34"/>
        <v>23794.65243904544</v>
      </c>
      <c r="AN62" s="14">
        <f t="shared" si="33"/>
        <v>23454.626307217775</v>
      </c>
      <c r="AO62" s="1">
        <f t="shared" si="33"/>
        <v>117.12675614280566</v>
      </c>
      <c r="AP62" s="1">
        <f t="shared" si="33"/>
        <v>193.26667302638984</v>
      </c>
      <c r="AQ62" s="1">
        <f t="shared" si="33"/>
        <v>49.749782260886299</v>
      </c>
      <c r="AR62" s="6">
        <f t="shared" si="33"/>
        <v>72.997280303815018</v>
      </c>
      <c r="AS62" s="4" t="s">
        <v>48</v>
      </c>
    </row>
    <row r="63" spans="1:45" ht="12.5">
      <c r="A63" s="4">
        <v>2010</v>
      </c>
      <c r="B63" s="1">
        <v>1.1532444591757465</v>
      </c>
      <c r="C63" s="1">
        <v>0.2024165326858493</v>
      </c>
      <c r="D63" s="1">
        <v>3.2603001251918364</v>
      </c>
      <c r="E63" s="6">
        <f t="shared" si="11"/>
        <v>4.6159611170534323</v>
      </c>
      <c r="F63" s="16">
        <f t="shared" si="15"/>
        <v>12440.206476946825</v>
      </c>
      <c r="G63" s="16">
        <f t="shared" si="16"/>
        <v>3502.9219906889984</v>
      </c>
      <c r="H63" s="16">
        <f t="shared" si="24"/>
        <v>15012.098790507334</v>
      </c>
      <c r="I63" s="3">
        <f t="shared" si="17"/>
        <v>30955.227258143157</v>
      </c>
      <c r="J63" s="3">
        <v>2242966.4219569424</v>
      </c>
      <c r="K63" s="14">
        <f t="shared" si="22"/>
        <v>2212011.1946987994</v>
      </c>
      <c r="L63" s="3">
        <f t="shared" si="20"/>
        <v>10787.13743471021</v>
      </c>
      <c r="M63" s="3">
        <f t="shared" si="13"/>
        <v>17305.513261239077</v>
      </c>
      <c r="N63" s="3">
        <f t="shared" si="18"/>
        <v>4604.5143741556676</v>
      </c>
      <c r="O63" s="14">
        <f t="shared" si="19"/>
        <v>6706.1282522031333</v>
      </c>
      <c r="P63" s="2">
        <v>101.01010101010102</v>
      </c>
      <c r="Q63" s="2">
        <v>95.785440613026807</v>
      </c>
      <c r="R63" s="2">
        <v>101.21457489878543</v>
      </c>
      <c r="S63" s="2">
        <v>97.284150790433401</v>
      </c>
      <c r="T63" s="13">
        <v>127450.459</v>
      </c>
      <c r="U63" s="3">
        <v>21934.903391345688</v>
      </c>
      <c r="V63" s="99">
        <f t="shared" si="25"/>
        <v>0.40187740743122063</v>
      </c>
      <c r="W63" s="100">
        <f t="shared" si="26"/>
        <v>0.11316091984973269</v>
      </c>
      <c r="X63" s="100">
        <f t="shared" si="27"/>
        <v>0.48496167271904667</v>
      </c>
      <c r="Y63" s="99">
        <f t="shared" si="28"/>
        <v>5.5463186408706905E-3</v>
      </c>
      <c r="Z63" s="100">
        <f t="shared" si="29"/>
        <v>1.5617362598022179E-3</v>
      </c>
      <c r="AA63" s="100">
        <f t="shared" si="35"/>
        <v>6.692966351858975E-3</v>
      </c>
      <c r="AB63" s="101">
        <f t="shared" si="23"/>
        <v>1.3801021252531883E-2</v>
      </c>
      <c r="AC63" s="99">
        <f t="shared" si="30"/>
        <v>0.24983842582970289</v>
      </c>
      <c r="AD63" s="100">
        <f t="shared" si="31"/>
        <v>4.3851437989378156E-2</v>
      </c>
      <c r="AE63" s="100">
        <f t="shared" si="32"/>
        <v>0.70631013618091898</v>
      </c>
      <c r="AH63" s="107">
        <v>87.760647782169514</v>
      </c>
      <c r="AI63" s="3">
        <f t="shared" si="34"/>
        <v>141.75153433033711</v>
      </c>
      <c r="AJ63" s="3">
        <f t="shared" si="34"/>
        <v>39.914495610647641</v>
      </c>
      <c r="AK63" s="3">
        <f t="shared" si="34"/>
        <v>171.05729241845191</v>
      </c>
      <c r="AL63" s="3">
        <f t="shared" si="34"/>
        <v>352.72332235943668</v>
      </c>
      <c r="AM63" s="3">
        <f t="shared" si="34"/>
        <v>25557.769668293742</v>
      </c>
      <c r="AN63" s="14">
        <f t="shared" si="33"/>
        <v>25205.046345934308</v>
      </c>
      <c r="AO63" s="1">
        <f t="shared" si="33"/>
        <v>122.91542630228685</v>
      </c>
      <c r="AP63" s="1">
        <f t="shared" si="33"/>
        <v>197.1898988735025</v>
      </c>
      <c r="AQ63" s="1">
        <f t="shared" si="33"/>
        <v>52.466731849843697</v>
      </c>
      <c r="AR63" s="6">
        <f t="shared" si="33"/>
        <v>76.413841757964207</v>
      </c>
      <c r="AS63" s="4" t="s">
        <v>48</v>
      </c>
    </row>
    <row r="64" spans="1:45" ht="12.5">
      <c r="A64" s="4">
        <v>2011</v>
      </c>
      <c r="B64" s="1">
        <v>1.2062470834051444</v>
      </c>
      <c r="C64" s="1">
        <v>0.21667775006660484</v>
      </c>
      <c r="D64" s="1">
        <v>3.5493169576489021</v>
      </c>
      <c r="E64" s="6">
        <f t="shared" si="11"/>
        <v>4.9722417911206511</v>
      </c>
      <c r="F64" s="16">
        <f t="shared" si="15"/>
        <v>12907.857444358364</v>
      </c>
      <c r="G64" s="16">
        <f t="shared" si="16"/>
        <v>3723.471639452725</v>
      </c>
      <c r="H64" s="16">
        <f t="shared" si="24"/>
        <v>16261.166545179191</v>
      </c>
      <c r="I64" s="3">
        <f t="shared" si="17"/>
        <v>32892.495628990277</v>
      </c>
      <c r="J64" s="3">
        <v>2223833.1677180072</v>
      </c>
      <c r="K64" s="14">
        <f t="shared" si="22"/>
        <v>2190940.672089017</v>
      </c>
      <c r="L64" s="3">
        <f t="shared" si="20"/>
        <v>10700.840335232528</v>
      </c>
      <c r="M64" s="3">
        <f t="shared" si="13"/>
        <v>17184.374668410404</v>
      </c>
      <c r="N64" s="3">
        <f t="shared" si="18"/>
        <v>4581.4918022848897</v>
      </c>
      <c r="O64" s="14">
        <f t="shared" si="19"/>
        <v>6615.2244823912552</v>
      </c>
      <c r="P64" s="2">
        <v>100.20202020202021</v>
      </c>
      <c r="Q64" s="2">
        <v>95.114942528735625</v>
      </c>
      <c r="R64" s="2">
        <v>100.7085020242915</v>
      </c>
      <c r="S64" s="2">
        <v>97.008512363193873</v>
      </c>
      <c r="T64" s="13">
        <v>127817.277</v>
      </c>
      <c r="U64" s="3">
        <v>21772.933471301978</v>
      </c>
      <c r="V64" s="99">
        <f t="shared" si="25"/>
        <v>0.39242560339452737</v>
      </c>
      <c r="W64" s="100">
        <f t="shared" si="26"/>
        <v>0.11320125056643587</v>
      </c>
      <c r="X64" s="100">
        <f t="shared" si="27"/>
        <v>0.49437314603903681</v>
      </c>
      <c r="Y64" s="99">
        <f t="shared" si="28"/>
        <v>5.8043281446349673E-3</v>
      </c>
      <c r="Z64" s="100">
        <f t="shared" si="29"/>
        <v>1.6743484599042904E-3</v>
      </c>
      <c r="AA64" s="100">
        <f t="shared" si="35"/>
        <v>7.3122241277953567E-3</v>
      </c>
      <c r="AB64" s="101">
        <f t="shared" si="23"/>
        <v>1.4790900732334614E-2</v>
      </c>
      <c r="AC64" s="99">
        <f t="shared" si="30"/>
        <v>0.24259622401292733</v>
      </c>
      <c r="AD64" s="100">
        <f t="shared" si="31"/>
        <v>4.3577476552637578E-2</v>
      </c>
      <c r="AE64" s="100">
        <f t="shared" si="32"/>
        <v>0.71382629943443521</v>
      </c>
      <c r="AH64" s="107">
        <v>79.706751623376618</v>
      </c>
      <c r="AI64" s="3">
        <f t="shared" si="34"/>
        <v>161.94183279917672</v>
      </c>
      <c r="AJ64" s="3">
        <f t="shared" si="34"/>
        <v>46.714632871335013</v>
      </c>
      <c r="AK64" s="3">
        <f t="shared" si="34"/>
        <v>204.01241066773156</v>
      </c>
      <c r="AL64" s="3">
        <f t="shared" si="34"/>
        <v>412.66887633824325</v>
      </c>
      <c r="AM64" s="3">
        <f t="shared" si="34"/>
        <v>27900.185648335908</v>
      </c>
      <c r="AN64" s="14">
        <f t="shared" si="33"/>
        <v>27487.516771997667</v>
      </c>
      <c r="AO64" s="1">
        <f t="shared" si="33"/>
        <v>134.25262123082376</v>
      </c>
      <c r="AP64" s="1">
        <f t="shared" si="33"/>
        <v>215.59496928953411</v>
      </c>
      <c r="AQ64" s="1">
        <f t="shared" si="33"/>
        <v>57.479344082831965</v>
      </c>
      <c r="AR64" s="6">
        <f t="shared" si="33"/>
        <v>82.99453117408342</v>
      </c>
      <c r="AS64" s="4" t="s">
        <v>48</v>
      </c>
    </row>
    <row r="65" spans="1:45" ht="12.5">
      <c r="A65" s="4">
        <v>2012</v>
      </c>
      <c r="B65" s="1">
        <v>1.1901022924977116</v>
      </c>
      <c r="C65" s="1">
        <v>0.26377490780152307</v>
      </c>
      <c r="D65" s="1">
        <v>3.5876806335915772</v>
      </c>
      <c r="E65" s="6">
        <f t="shared" si="11"/>
        <v>5.0415578338908116</v>
      </c>
      <c r="F65" s="16">
        <f t="shared" si="15"/>
        <v>12632.392238687924</v>
      </c>
      <c r="G65" s="16">
        <f t="shared" si="16"/>
        <v>4482.5944819724282</v>
      </c>
      <c r="H65" s="16">
        <f t="shared" si="24"/>
        <v>16172.616979260034</v>
      </c>
      <c r="I65" s="3">
        <f t="shared" si="17"/>
        <v>33287.603699920386</v>
      </c>
      <c r="J65" s="3">
        <v>2259264.9416314042</v>
      </c>
      <c r="K65" s="14">
        <f t="shared" si="22"/>
        <v>2225977.337931484</v>
      </c>
      <c r="L65" s="3">
        <f t="shared" si="20"/>
        <v>10614.543235754849</v>
      </c>
      <c r="M65" s="3">
        <f t="shared" si="13"/>
        <v>16994.014022536776</v>
      </c>
      <c r="N65" s="3">
        <f t="shared" si="18"/>
        <v>4507.8195722983992</v>
      </c>
      <c r="O65" s="14">
        <f t="shared" si="19"/>
        <v>6602.6424364611021</v>
      </c>
      <c r="P65" s="2">
        <v>99.393939393939419</v>
      </c>
      <c r="Q65" s="2">
        <v>94.061302681992331</v>
      </c>
      <c r="R65" s="2">
        <v>99.089068825910942</v>
      </c>
      <c r="S65" s="2">
        <v>96.97608431293034</v>
      </c>
      <c r="T65" s="13">
        <v>127561.489</v>
      </c>
      <c r="U65" s="3">
        <v>22199.188206157476</v>
      </c>
      <c r="V65" s="99">
        <f t="shared" si="25"/>
        <v>0.37949238859504136</v>
      </c>
      <c r="W65" s="100">
        <f t="shared" si="26"/>
        <v>0.1346625765669984</v>
      </c>
      <c r="X65" s="100">
        <f t="shared" si="27"/>
        <v>0.48584503483796021</v>
      </c>
      <c r="Y65" s="99">
        <f t="shared" si="28"/>
        <v>5.5913726654679705E-3</v>
      </c>
      <c r="Z65" s="100">
        <f t="shared" si="29"/>
        <v>1.9840942066473924E-3</v>
      </c>
      <c r="AA65" s="100">
        <f t="shared" si="35"/>
        <v>7.1583534455157199E-3</v>
      </c>
      <c r="AB65" s="101">
        <f t="shared" si="23"/>
        <v>1.4733820317631083E-2</v>
      </c>
      <c r="AC65" s="99">
        <f t="shared" si="30"/>
        <v>0.23605844298710596</v>
      </c>
      <c r="AD65" s="100">
        <f t="shared" si="31"/>
        <v>5.2320119394118972E-2</v>
      </c>
      <c r="AE65" s="100">
        <f t="shared" si="32"/>
        <v>0.71162143761877517</v>
      </c>
      <c r="AH65" s="107">
        <v>79.813574392998305</v>
      </c>
      <c r="AI65" s="3">
        <f t="shared" si="34"/>
        <v>158.27373143929898</v>
      </c>
      <c r="AJ65" s="3">
        <f t="shared" si="34"/>
        <v>56.163309512995156</v>
      </c>
      <c r="AK65" s="3">
        <f t="shared" si="34"/>
        <v>202.62990477818755</v>
      </c>
      <c r="AL65" s="3">
        <f t="shared" si="34"/>
        <v>417.06694573048168</v>
      </c>
      <c r="AM65" s="3">
        <f t="shared" si="34"/>
        <v>28306.775618228665</v>
      </c>
      <c r="AN65" s="14">
        <f t="shared" si="33"/>
        <v>27889.708672498185</v>
      </c>
      <c r="AO65" s="1">
        <f t="shared" si="33"/>
        <v>132.99170368550762</v>
      </c>
      <c r="AP65" s="1">
        <f t="shared" si="33"/>
        <v>212.92135018109886</v>
      </c>
      <c r="AQ65" s="1">
        <f t="shared" si="33"/>
        <v>56.479359640029486</v>
      </c>
      <c r="AR65" s="6">
        <f t="shared" si="33"/>
        <v>82.725808068061198</v>
      </c>
      <c r="AS65" s="4" t="s">
        <v>48</v>
      </c>
    </row>
    <row r="66" spans="1:45" ht="12.5">
      <c r="A66" s="4">
        <v>2013</v>
      </c>
      <c r="B66" s="1">
        <v>1.2088373851871665</v>
      </c>
      <c r="C66" s="1">
        <v>0.27033086843307341</v>
      </c>
      <c r="D66" s="1">
        <v>3.7308722175957758</v>
      </c>
      <c r="E66" s="6">
        <f t="shared" si="11"/>
        <v>5.2100404712160158</v>
      </c>
      <c r="F66" s="16">
        <f t="shared" si="15"/>
        <v>12739.977424994404</v>
      </c>
      <c r="G66" s="16">
        <f t="shared" si="16"/>
        <v>4579.9719255904211</v>
      </c>
      <c r="H66" s="16">
        <f t="shared" si="24"/>
        <v>16697.846820944163</v>
      </c>
      <c r="I66" s="3">
        <f t="shared" si="17"/>
        <v>34017.796171528986</v>
      </c>
      <c r="J66" s="3">
        <v>2295472.4788483456</v>
      </c>
      <c r="K66" s="14">
        <f t="shared" si="22"/>
        <v>2261454.6826768164</v>
      </c>
      <c r="L66" s="3">
        <f>L$67*(P66/100)</f>
        <v>10539.033273711873</v>
      </c>
      <c r="M66" s="3">
        <f t="shared" si="13"/>
        <v>16942.097482753059</v>
      </c>
      <c r="N66" s="3">
        <f t="shared" si="18"/>
        <v>4475.5879716793088</v>
      </c>
      <c r="O66" s="14">
        <f t="shared" si="19"/>
        <v>6529.2767607982287</v>
      </c>
      <c r="P66" s="2">
        <v>98.686868686868692</v>
      </c>
      <c r="Q66" s="2">
        <v>93.773946360153261</v>
      </c>
      <c r="R66" s="2">
        <v>98.380566801619437</v>
      </c>
      <c r="S66" s="2">
        <v>97.324685853263077</v>
      </c>
      <c r="T66" s="13">
        <v>127338.621</v>
      </c>
      <c r="U66" s="3">
        <v>22596.822413445905</v>
      </c>
      <c r="V66" s="99">
        <f t="shared" si="25"/>
        <v>0.3745091939746838</v>
      </c>
      <c r="W66" s="100">
        <f t="shared" si="26"/>
        <v>0.13463458662920688</v>
      </c>
      <c r="X66" s="100">
        <f t="shared" si="27"/>
        <v>0.49085621939610946</v>
      </c>
      <c r="Y66" s="99">
        <f t="shared" si="28"/>
        <v>5.5500458151369943E-3</v>
      </c>
      <c r="Z66" s="100">
        <f t="shared" si="29"/>
        <v>1.9952197065277928E-3</v>
      </c>
      <c r="AA66" s="100">
        <f t="shared" si="35"/>
        <v>7.2742526755631542E-3</v>
      </c>
      <c r="AB66" s="101">
        <f t="shared" si="23"/>
        <v>1.4819518197227941E-2</v>
      </c>
      <c r="AC66" s="99">
        <f t="shared" si="30"/>
        <v>0.23202072841192839</v>
      </c>
      <c r="AD66" s="100">
        <f t="shared" si="31"/>
        <v>5.1886519869965342E-2</v>
      </c>
      <c r="AE66" s="100">
        <f t="shared" si="32"/>
        <v>0.71609275171810627</v>
      </c>
      <c r="AH66" s="107">
        <v>97.598070283581151</v>
      </c>
      <c r="AI66" s="3">
        <f t="shared" si="34"/>
        <v>130.53513648350935</v>
      </c>
      <c r="AJ66" s="3">
        <f t="shared" si="34"/>
        <v>46.926869683825153</v>
      </c>
      <c r="AK66" s="3">
        <f t="shared" si="34"/>
        <v>171.08787881181325</v>
      </c>
      <c r="AL66" s="3">
        <f t="shared" si="34"/>
        <v>348.54988497914775</v>
      </c>
      <c r="AM66" s="3">
        <f t="shared" si="34"/>
        <v>23519.650257209145</v>
      </c>
      <c r="AN66" s="14">
        <f t="shared" si="33"/>
        <v>23171.100372229994</v>
      </c>
      <c r="AO66" s="1">
        <f t="shared" si="33"/>
        <v>107.98403332247899</v>
      </c>
      <c r="AP66" s="1">
        <f t="shared" si="33"/>
        <v>173.59049654902054</v>
      </c>
      <c r="AQ66" s="1">
        <f t="shared" si="33"/>
        <v>45.857340812938524</v>
      </c>
      <c r="AR66" s="6">
        <f t="shared" si="33"/>
        <v>66.899650185979581</v>
      </c>
      <c r="AS66" s="4" t="s">
        <v>48</v>
      </c>
    </row>
    <row r="67" spans="1:45" ht="12.5">
      <c r="A67" s="4">
        <v>2014</v>
      </c>
      <c r="B67" s="1">
        <v>1.2066763366921629</v>
      </c>
      <c r="C67" s="1">
        <v>0.28737730428254005</v>
      </c>
      <c r="D67" s="1">
        <v>3.7462173851554077</v>
      </c>
      <c r="E67" s="6">
        <f t="shared" si="11"/>
        <v>5.2402710261301104</v>
      </c>
      <c r="F67" s="16">
        <f>L67*B67</f>
        <v>12886.417648279899</v>
      </c>
      <c r="G67" s="16">
        <f t="shared" si="16"/>
        <v>5192.0330672512227</v>
      </c>
      <c r="H67" s="16">
        <f t="shared" si="24"/>
        <v>17042.517657076012</v>
      </c>
      <c r="I67" s="3">
        <f t="shared" si="17"/>
        <v>35120.968372607138</v>
      </c>
      <c r="J67" s="3">
        <v>2329689.7807070026</v>
      </c>
      <c r="K67" s="14">
        <f t="shared" si="22"/>
        <v>2294568.8123343955</v>
      </c>
      <c r="L67" s="3">
        <f>L16*(100/P16)</f>
        <v>10679.266060363107</v>
      </c>
      <c r="M67" s="3">
        <v>18066.955844733598</v>
      </c>
      <c r="N67" s="3">
        <f>N16*(100/P16)</f>
        <v>4549.2602016657993</v>
      </c>
      <c r="O67" s="14">
        <f t="shared" si="19"/>
        <v>6702.128229146887</v>
      </c>
      <c r="P67" s="2">
        <v>100</v>
      </c>
      <c r="Q67" s="2">
        <v>100</v>
      </c>
      <c r="R67" s="2">
        <v>100</v>
      </c>
      <c r="S67" s="2">
        <v>100</v>
      </c>
      <c r="T67" s="13">
        <v>126794.564</v>
      </c>
      <c r="U67" s="3">
        <v>22670.067083757272</v>
      </c>
      <c r="V67" s="99">
        <f t="shared" si="25"/>
        <v>0.36691521462519688</v>
      </c>
      <c r="W67" s="100">
        <f t="shared" si="26"/>
        <v>0.14783285620623113</v>
      </c>
      <c r="X67" s="100">
        <f t="shared" si="27"/>
        <v>0.4852519291685719</v>
      </c>
      <c r="Y67" s="99">
        <f t="shared" si="28"/>
        <v>5.5313878075085145E-3</v>
      </c>
      <c r="Z67" s="100">
        <f t="shared" si="29"/>
        <v>2.2286370959122164E-3</v>
      </c>
      <c r="AA67" s="100">
        <f>IFERROR(H67/$J67,"")</f>
        <v>7.3153592371873796E-3</v>
      </c>
      <c r="AB67" s="101">
        <f t="shared" si="23"/>
        <v>1.5075384140608113E-2</v>
      </c>
      <c r="AC67" s="99">
        <f t="shared" si="30"/>
        <v>0.23026983350196711</v>
      </c>
      <c r="AD67" s="100">
        <f t="shared" si="31"/>
        <v>5.4840160527873577E-2</v>
      </c>
      <c r="AE67" s="100">
        <f t="shared" si="32"/>
        <v>0.71489000597015939</v>
      </c>
      <c r="AH67" s="107">
        <v>105.848</v>
      </c>
      <c r="AI67" s="3">
        <f t="shared" si="34"/>
        <v>121.74455491157036</v>
      </c>
      <c r="AJ67" s="3">
        <f t="shared" si="34"/>
        <v>49.051782435674014</v>
      </c>
      <c r="AK67" s="3">
        <f t="shared" si="34"/>
        <v>161.00934979476241</v>
      </c>
      <c r="AL67" s="3">
        <f t="shared" si="34"/>
        <v>331.80568714200683</v>
      </c>
      <c r="AM67" s="3">
        <f t="shared" si="34"/>
        <v>22009.766653191393</v>
      </c>
      <c r="AN67" s="14">
        <f t="shared" si="33"/>
        <v>21677.960966049388</v>
      </c>
      <c r="AO67" s="1">
        <f t="shared" si="33"/>
        <v>100.89246901559885</v>
      </c>
      <c r="AP67" s="1">
        <f t="shared" si="33"/>
        <v>170.68773944461492</v>
      </c>
      <c r="AQ67" s="1">
        <f t="shared" si="33"/>
        <v>42.979179594000826</v>
      </c>
      <c r="AR67" s="6">
        <f t="shared" si="33"/>
        <v>63.318421029654665</v>
      </c>
      <c r="AS67" s="4" t="s">
        <v>48</v>
      </c>
    </row>
    <row r="68" spans="1:45" ht="12.5">
      <c r="A68" s="4">
        <v>2015</v>
      </c>
      <c r="E68" s="5"/>
      <c r="G68" s="16"/>
      <c r="K68" s="5"/>
      <c r="L68" s="3"/>
      <c r="M68" s="3"/>
      <c r="N68" s="3"/>
      <c r="O68" s="5"/>
      <c r="P68" s="2">
        <v>99.696969696969703</v>
      </c>
      <c r="Q68" s="2">
        <v>101.05363984674328</v>
      </c>
      <c r="R68" s="2">
        <v>100.50607287449392</v>
      </c>
      <c r="S68" s="7">
        <v>100.78638021888902</v>
      </c>
      <c r="T68" s="3">
        <v>126573.481</v>
      </c>
      <c r="U68" s="14">
        <v>22814.429439043437</v>
      </c>
      <c r="X68" s="5"/>
      <c r="Y68" s="4" t="str">
        <f>IFERROR(LN(B68)-LN(B67),"")</f>
        <v/>
      </c>
      <c r="Z68" s="4" t="str">
        <f>IFERROR(LN(C68)-LN(C67),"")</f>
        <v/>
      </c>
      <c r="AA68" s="4" t="str">
        <f>IFERROR(LN(D68)-LN(D67),"")</f>
        <v/>
      </c>
      <c r="AB68" s="5" t="str">
        <f>IFERROR(LN(F68)-LN(F67),"")</f>
        <v/>
      </c>
      <c r="AC68" s="4" t="str">
        <f>IFERROR(LN(G68)-LN(G67),"")</f>
        <v/>
      </c>
      <c r="AD68" s="4" t="str">
        <f>IFERROR(LN(H68)-LN(H67),"")</f>
        <v/>
      </c>
      <c r="AH68" s="107">
        <v>121.002</v>
      </c>
      <c r="AI68" s="3"/>
      <c r="AJ68" s="3"/>
      <c r="AK68" s="3"/>
      <c r="AL68" s="3"/>
      <c r="AM68" s="3"/>
      <c r="AN68" s="14"/>
      <c r="AO68" s="1"/>
      <c r="AP68" s="1"/>
      <c r="AQ68" s="1"/>
      <c r="AR68" s="6"/>
      <c r="AS68" s="4" t="s">
        <v>48</v>
      </c>
    </row>
    <row r="69" spans="1:4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47"/>
      <c r="Z69" s="47"/>
      <c r="AA69" s="47"/>
      <c r="AB69" s="47"/>
      <c r="AC69" s="1"/>
      <c r="AD69" s="1"/>
      <c r="AE69" s="1"/>
      <c r="AH69" s="33"/>
    </row>
    <row r="72" spans="1:45">
      <c r="AB72" s="4"/>
      <c r="AC72" s="4"/>
      <c r="AD72" s="4"/>
    </row>
    <row r="73" spans="1:45">
      <c r="AB73" s="4"/>
      <c r="AC73" s="4"/>
      <c r="AD73" s="4"/>
    </row>
    <row r="74" spans="1:45">
      <c r="M74"/>
      <c r="S74" s="4"/>
      <c r="U74"/>
      <c r="V74"/>
      <c r="W74"/>
      <c r="X74"/>
      <c r="Y74"/>
      <c r="AA74"/>
      <c r="AC74" s="4"/>
      <c r="AE74"/>
      <c r="AP74" s="75"/>
      <c r="AR74"/>
    </row>
    <row r="75" spans="1:45">
      <c r="M75"/>
      <c r="N75" s="67"/>
      <c r="O75" s="63"/>
      <c r="P75" s="63"/>
      <c r="Q75" s="63"/>
      <c r="R75" s="63"/>
      <c r="S75" s="63"/>
      <c r="T75" s="63"/>
      <c r="U75"/>
      <c r="V75"/>
      <c r="W75" s="37"/>
      <c r="X75" s="37"/>
      <c r="Y75" s="37"/>
      <c r="Z75"/>
      <c r="AA75"/>
      <c r="AC75" s="4"/>
      <c r="AE75"/>
      <c r="AR75"/>
    </row>
    <row r="76" spans="1:45">
      <c r="F76" s="24"/>
      <c r="G76" s="24"/>
      <c r="H76" s="24"/>
      <c r="I76" s="24"/>
      <c r="J76" s="24"/>
      <c r="M76"/>
      <c r="N76" s="67"/>
      <c r="O76" s="24"/>
      <c r="P76" s="24"/>
      <c r="Q76" s="24"/>
      <c r="R76" s="24"/>
      <c r="S76" s="24"/>
      <c r="T76" s="63"/>
      <c r="U76"/>
      <c r="V76" s="67"/>
      <c r="W76" s="23"/>
      <c r="X76" s="23"/>
      <c r="Y76" s="23"/>
      <c r="Z76"/>
      <c r="AA76"/>
      <c r="AC76" s="4"/>
      <c r="AE76"/>
      <c r="AP76" s="18"/>
      <c r="AQ76" s="2"/>
      <c r="AR76"/>
    </row>
    <row r="77" spans="1:45">
      <c r="B77"/>
      <c r="C77"/>
      <c r="S77" s="4"/>
      <c r="T77" s="63"/>
      <c r="U77"/>
      <c r="V77" s="67"/>
      <c r="W77" s="23"/>
      <c r="X77" s="23"/>
      <c r="Y77" s="23"/>
      <c r="Z77"/>
      <c r="AA77"/>
      <c r="AC77" s="4"/>
      <c r="AE77"/>
      <c r="AP77" s="18"/>
      <c r="AQ77" s="2"/>
      <c r="AR77"/>
    </row>
    <row r="78" spans="1:45">
      <c r="B78"/>
      <c r="C78" s="61"/>
      <c r="F78" s="27"/>
      <c r="G78" s="27"/>
      <c r="H78" s="27"/>
      <c r="I78" s="27"/>
      <c r="J78" s="27"/>
      <c r="M78" s="25"/>
      <c r="O78" s="73"/>
      <c r="P78" s="73"/>
      <c r="Q78" s="73"/>
      <c r="R78" s="73"/>
      <c r="S78" s="73"/>
      <c r="T78" s="63"/>
      <c r="U78"/>
      <c r="V78" s="67"/>
      <c r="W78" s="23"/>
      <c r="X78" s="23"/>
      <c r="Y78" s="23"/>
      <c r="Z78"/>
      <c r="AA78"/>
      <c r="AC78" s="4"/>
      <c r="AE78"/>
      <c r="AP78" s="18"/>
      <c r="AQ78" s="2"/>
      <c r="AR78"/>
    </row>
    <row r="79" spans="1:45">
      <c r="B79"/>
      <c r="C79" s="61"/>
      <c r="F79" s="27"/>
      <c r="G79" s="27"/>
      <c r="H79" s="27"/>
      <c r="I79" s="27"/>
      <c r="J79" s="27"/>
      <c r="M79" s="25"/>
      <c r="O79" s="73"/>
      <c r="P79" s="73"/>
      <c r="Q79" s="73"/>
      <c r="R79" s="73"/>
      <c r="S79" s="73"/>
      <c r="U79"/>
      <c r="V79"/>
      <c r="W79"/>
      <c r="X79"/>
      <c r="Y79"/>
      <c r="Z79"/>
      <c r="AA79"/>
      <c r="AC79" s="4"/>
      <c r="AE79"/>
      <c r="AJ79"/>
      <c r="AK79"/>
      <c r="AL79"/>
      <c r="AP79" s="18"/>
      <c r="AQ79" s="2"/>
      <c r="AR79"/>
    </row>
    <row r="80" spans="1:45">
      <c r="B80"/>
      <c r="C80" s="61"/>
      <c r="F80" s="27"/>
      <c r="G80" s="27"/>
      <c r="H80" s="27"/>
      <c r="I80" s="27"/>
      <c r="J80" s="27"/>
      <c r="M80" s="25"/>
      <c r="O80" s="73"/>
      <c r="P80" s="73"/>
      <c r="Q80" s="73"/>
      <c r="R80" s="73"/>
      <c r="S80" s="73"/>
      <c r="U80"/>
      <c r="V80"/>
      <c r="W80"/>
      <c r="X80"/>
      <c r="Y80"/>
      <c r="Z80"/>
      <c r="AA80"/>
      <c r="AC80" s="4"/>
      <c r="AE80"/>
      <c r="AK80"/>
      <c r="AL80" s="3"/>
      <c r="AP80" s="18"/>
      <c r="AQ80" s="2"/>
      <c r="AR80"/>
    </row>
    <row r="81" spans="2:44">
      <c r="B81"/>
      <c r="C81" s="61"/>
      <c r="F81" s="27"/>
      <c r="G81" s="27"/>
      <c r="H81" s="27"/>
      <c r="I81" s="27"/>
      <c r="J81" s="27"/>
      <c r="M81" s="25"/>
      <c r="O81" s="73"/>
      <c r="P81" s="73"/>
      <c r="Q81" s="73"/>
      <c r="R81" s="73"/>
      <c r="S81" s="73"/>
      <c r="T81" s="37"/>
      <c r="U81"/>
      <c r="V81"/>
      <c r="W81" s="37"/>
      <c r="X81" s="37"/>
      <c r="Y81" s="37"/>
      <c r="Z81"/>
      <c r="AA81"/>
      <c r="AC81" s="4"/>
      <c r="AE81"/>
      <c r="AK81"/>
      <c r="AL81" s="3"/>
      <c r="AP81" s="18"/>
      <c r="AQ81" s="2"/>
      <c r="AR81"/>
    </row>
    <row r="82" spans="2:44">
      <c r="B82"/>
      <c r="C82" s="61"/>
      <c r="F82" s="27"/>
      <c r="G82" s="27"/>
      <c r="H82" s="27"/>
      <c r="I82" s="27"/>
      <c r="J82" s="27"/>
      <c r="M82" s="25"/>
      <c r="O82" s="73"/>
      <c r="P82" s="73"/>
      <c r="Q82" s="73"/>
      <c r="R82" s="73"/>
      <c r="S82" s="73"/>
      <c r="T82"/>
      <c r="U82"/>
      <c r="V82"/>
      <c r="W82"/>
      <c r="X82"/>
      <c r="Y82"/>
      <c r="Z82"/>
      <c r="AA82"/>
      <c r="AC82" s="4"/>
      <c r="AE82"/>
      <c r="AK82"/>
      <c r="AL82" s="3"/>
      <c r="AP82" s="18"/>
      <c r="AQ82" s="2"/>
      <c r="AR82"/>
    </row>
    <row r="83" spans="2:44">
      <c r="B83"/>
      <c r="C83" s="61"/>
      <c r="F83" s="27"/>
      <c r="G83" s="27"/>
      <c r="H83" s="27"/>
      <c r="I83" s="27"/>
      <c r="J83" s="27"/>
      <c r="M83" s="25"/>
      <c r="O83" s="73"/>
      <c r="P83" s="73"/>
      <c r="Q83" s="73"/>
      <c r="R83" s="73"/>
      <c r="S83" s="73"/>
      <c r="T83" s="64"/>
      <c r="U83"/>
      <c r="V83" s="67"/>
      <c r="W83" s="23"/>
      <c r="X83" s="23"/>
      <c r="Y83" s="23"/>
      <c r="Z83"/>
      <c r="AA83"/>
      <c r="AC83" s="4"/>
      <c r="AE83"/>
      <c r="AK83"/>
      <c r="AL83" s="3"/>
      <c r="AP83" s="18"/>
      <c r="AQ83" s="2"/>
      <c r="AR83"/>
    </row>
    <row r="84" spans="2:44">
      <c r="B84"/>
      <c r="C84" s="61"/>
      <c r="F84" s="27"/>
      <c r="G84" s="27"/>
      <c r="H84" s="27"/>
      <c r="I84" s="27"/>
      <c r="J84" s="27"/>
      <c r="M84" s="25"/>
      <c r="O84" s="73"/>
      <c r="P84" s="73"/>
      <c r="Q84" s="73"/>
      <c r="R84" s="73"/>
      <c r="S84" s="73"/>
      <c r="T84" s="65"/>
      <c r="U84"/>
      <c r="V84" s="67"/>
      <c r="W84" s="23"/>
      <c r="X84" s="23"/>
      <c r="Y84" s="23"/>
      <c r="Z84"/>
      <c r="AA84"/>
      <c r="AC84" s="4"/>
      <c r="AE84"/>
      <c r="AK84"/>
      <c r="AL84" s="3"/>
      <c r="AP84" s="18"/>
      <c r="AQ84" s="2"/>
      <c r="AR84"/>
    </row>
    <row r="85" spans="2:44">
      <c r="B85"/>
      <c r="C85" s="61"/>
      <c r="F85" s="27"/>
      <c r="G85" s="27"/>
      <c r="H85" s="27"/>
      <c r="I85" s="27"/>
      <c r="J85" s="27"/>
      <c r="M85" s="25"/>
      <c r="O85" s="73"/>
      <c r="P85" s="73"/>
      <c r="Q85" s="73"/>
      <c r="R85" s="73"/>
      <c r="S85" s="73"/>
      <c r="T85" s="66"/>
      <c r="U85"/>
      <c r="V85" s="67"/>
      <c r="W85" s="23"/>
      <c r="X85" s="23"/>
      <c r="Y85" s="23"/>
      <c r="Z85"/>
      <c r="AA85"/>
      <c r="AE85"/>
      <c r="AK85"/>
      <c r="AL85" s="3"/>
      <c r="AP85" s="18"/>
      <c r="AQ85" s="2"/>
      <c r="AR85"/>
    </row>
    <row r="86" spans="2:44">
      <c r="B86"/>
      <c r="C86" s="61"/>
      <c r="F86" s="27"/>
      <c r="G86" s="27"/>
      <c r="H86" s="27"/>
      <c r="I86" s="27"/>
      <c r="J86" s="27"/>
      <c r="M86" s="25"/>
      <c r="O86" s="73"/>
      <c r="P86" s="73"/>
      <c r="Q86" s="73"/>
      <c r="R86" s="73"/>
      <c r="S86" s="73"/>
      <c r="T86" s="64"/>
      <c r="U86"/>
      <c r="V86" s="67"/>
      <c r="W86" s="23"/>
      <c r="X86" s="23"/>
      <c r="Y86" s="23"/>
      <c r="Z86"/>
      <c r="AA86"/>
      <c r="AE86"/>
      <c r="AK86"/>
      <c r="AL86" s="3"/>
      <c r="AP86" s="18"/>
      <c r="AQ86" s="2"/>
      <c r="AR86"/>
    </row>
    <row r="87" spans="2:44">
      <c r="B87"/>
      <c r="C87" s="61"/>
      <c r="F87" s="27"/>
      <c r="G87" s="27"/>
      <c r="H87" s="27"/>
      <c r="I87" s="27"/>
      <c r="J87" s="27"/>
      <c r="M87" s="25"/>
      <c r="O87" s="73"/>
      <c r="P87" s="73"/>
      <c r="Q87" s="73"/>
      <c r="R87" s="73"/>
      <c r="S87" s="73"/>
      <c r="T87" s="25"/>
      <c r="Z87"/>
      <c r="AA87"/>
      <c r="AE87"/>
      <c r="AK87"/>
      <c r="AL87" s="3"/>
      <c r="AP87" s="18"/>
      <c r="AQ87" s="2"/>
      <c r="AR87"/>
    </row>
    <row r="88" spans="2:44">
      <c r="B88"/>
      <c r="C88" s="61"/>
      <c r="F88" s="27"/>
      <c r="G88" s="27"/>
      <c r="H88" s="27"/>
      <c r="I88" s="27"/>
      <c r="J88" s="27"/>
      <c r="M88" s="25"/>
      <c r="O88" s="73"/>
      <c r="P88" s="73"/>
      <c r="Q88" s="73"/>
      <c r="R88" s="73"/>
      <c r="S88" s="73"/>
      <c r="T88" s="25"/>
      <c r="Z88"/>
      <c r="AA88"/>
      <c r="AE88"/>
      <c r="AK88"/>
      <c r="AL88" s="3"/>
      <c r="AP88" s="18"/>
      <c r="AQ88" s="2"/>
      <c r="AR88"/>
    </row>
    <row r="89" spans="2:44">
      <c r="B89"/>
      <c r="C89" s="61"/>
      <c r="F89" s="27"/>
      <c r="G89" s="27"/>
      <c r="H89" s="27"/>
      <c r="I89" s="27"/>
      <c r="J89" s="27"/>
      <c r="M89" s="25"/>
      <c r="O89" s="73"/>
      <c r="P89" s="73"/>
      <c r="Q89" s="73"/>
      <c r="R89" s="73"/>
      <c r="S89" s="73"/>
      <c r="T89" s="25"/>
      <c r="Z89"/>
      <c r="AA89"/>
      <c r="AE89"/>
      <c r="AK89"/>
      <c r="AL89" s="3"/>
      <c r="AP89" s="18"/>
      <c r="AQ89" s="2"/>
      <c r="AR89"/>
    </row>
    <row r="90" spans="2:44">
      <c r="B90"/>
      <c r="C90" s="61"/>
      <c r="F90" s="27"/>
      <c r="G90" s="27"/>
      <c r="H90" s="27"/>
      <c r="I90" s="27"/>
      <c r="J90" s="27"/>
      <c r="M90" s="25"/>
      <c r="O90" s="73"/>
      <c r="P90" s="73"/>
      <c r="Q90" s="73"/>
      <c r="R90" s="73"/>
      <c r="S90" s="73"/>
      <c r="T90" s="25"/>
      <c r="Z90"/>
      <c r="AA90"/>
      <c r="AE90"/>
      <c r="AK90"/>
      <c r="AL90" s="3"/>
      <c r="AP90" s="18"/>
      <c r="AQ90" s="2"/>
      <c r="AR90"/>
    </row>
    <row r="91" spans="2:44">
      <c r="B91"/>
      <c r="C91" s="61"/>
      <c r="F91" s="27"/>
      <c r="G91" s="27"/>
      <c r="H91" s="27"/>
      <c r="I91" s="27"/>
      <c r="J91" s="27"/>
      <c r="M91" s="25"/>
      <c r="O91" s="73"/>
      <c r="P91" s="73"/>
      <c r="Q91" s="73"/>
      <c r="R91" s="73"/>
      <c r="S91" s="73"/>
      <c r="T91" s="25"/>
      <c r="Z91"/>
      <c r="AA91"/>
      <c r="AE91"/>
      <c r="AK91"/>
      <c r="AL91" s="3"/>
      <c r="AP91" s="18"/>
      <c r="AQ91" s="2"/>
      <c r="AR91"/>
    </row>
    <row r="92" spans="2:44">
      <c r="B92"/>
      <c r="C92" s="61"/>
      <c r="F92" s="27"/>
      <c r="G92" s="27"/>
      <c r="H92" s="27"/>
      <c r="I92" s="27"/>
      <c r="J92" s="27"/>
      <c r="M92" s="25"/>
      <c r="O92" s="73"/>
      <c r="P92" s="73"/>
      <c r="Q92" s="73"/>
      <c r="R92" s="73"/>
      <c r="S92" s="73"/>
      <c r="T92" s="25"/>
      <c r="Z92"/>
      <c r="AA92"/>
      <c r="AE92"/>
      <c r="AK92"/>
      <c r="AL92" s="3"/>
      <c r="AP92" s="18"/>
      <c r="AQ92" s="2"/>
      <c r="AR92"/>
    </row>
    <row r="93" spans="2:44">
      <c r="B93"/>
      <c r="C93" s="61"/>
      <c r="F93" s="27"/>
      <c r="G93" s="27"/>
      <c r="H93" s="27"/>
      <c r="I93" s="27"/>
      <c r="J93" s="27"/>
      <c r="M93" s="25"/>
      <c r="O93" s="73"/>
      <c r="P93" s="73"/>
      <c r="Q93" s="73"/>
      <c r="R93" s="73"/>
      <c r="S93" s="73"/>
      <c r="T93" s="25"/>
      <c r="Z93"/>
      <c r="AA93"/>
      <c r="AE93"/>
      <c r="AK93"/>
      <c r="AL93" s="3"/>
      <c r="AP93" s="18"/>
      <c r="AQ93" s="2"/>
      <c r="AR93"/>
    </row>
    <row r="94" spans="2:44">
      <c r="B94"/>
      <c r="C94" s="61"/>
      <c r="F94" s="27"/>
      <c r="G94" s="27"/>
      <c r="H94" s="27"/>
      <c r="I94" s="27"/>
      <c r="J94" s="27"/>
      <c r="M94" s="25"/>
      <c r="O94" s="73"/>
      <c r="P94" s="73"/>
      <c r="Q94" s="73"/>
      <c r="R94" s="73"/>
      <c r="S94" s="73"/>
      <c r="T94" s="25"/>
      <c r="Z94"/>
      <c r="AA94"/>
      <c r="AE94"/>
      <c r="AK94"/>
      <c r="AL94" s="3"/>
      <c r="AP94" s="18"/>
      <c r="AQ94" s="2"/>
      <c r="AR94"/>
    </row>
    <row r="95" spans="2:44">
      <c r="B95"/>
      <c r="C95" s="61"/>
      <c r="F95" s="27"/>
      <c r="G95" s="27"/>
      <c r="H95" s="27"/>
      <c r="I95" s="27"/>
      <c r="J95" s="27"/>
      <c r="M95" s="25"/>
      <c r="O95" s="73"/>
      <c r="P95" s="73"/>
      <c r="Q95" s="73"/>
      <c r="R95" s="73"/>
      <c r="S95" s="73"/>
      <c r="T95" s="25"/>
      <c r="Z95"/>
      <c r="AA95"/>
      <c r="AE95"/>
      <c r="AK95"/>
      <c r="AL95" s="3"/>
      <c r="AP95" s="18"/>
      <c r="AQ95" s="2"/>
      <c r="AR95"/>
    </row>
    <row r="96" spans="2:44">
      <c r="B96"/>
      <c r="C96" s="61"/>
      <c r="F96" s="27"/>
      <c r="G96" s="27"/>
      <c r="H96" s="27"/>
      <c r="I96" s="27"/>
      <c r="J96" s="27"/>
      <c r="M96" s="25"/>
      <c r="O96" s="73"/>
      <c r="P96" s="73"/>
      <c r="Q96" s="73"/>
      <c r="R96" s="73"/>
      <c r="S96" s="73"/>
      <c r="T96" s="25"/>
      <c r="Z96"/>
      <c r="AA96"/>
      <c r="AE96"/>
      <c r="AK96"/>
      <c r="AL96" s="3"/>
      <c r="AP96" s="18"/>
      <c r="AQ96" s="2"/>
      <c r="AR96"/>
    </row>
    <row r="97" spans="2:44">
      <c r="B97"/>
      <c r="C97" s="61"/>
      <c r="F97" s="27"/>
      <c r="G97" s="27"/>
      <c r="H97" s="27"/>
      <c r="I97" s="27"/>
      <c r="J97" s="27"/>
      <c r="M97" s="25"/>
      <c r="O97" s="73"/>
      <c r="P97" s="73"/>
      <c r="Q97" s="73"/>
      <c r="R97" s="73"/>
      <c r="S97" s="73"/>
      <c r="T97" s="25"/>
      <c r="Z97"/>
      <c r="AA97"/>
      <c r="AE97"/>
      <c r="AK97"/>
      <c r="AL97" s="3"/>
      <c r="AP97" s="18"/>
      <c r="AQ97" s="2"/>
      <c r="AR97"/>
    </row>
    <row r="98" spans="2:44">
      <c r="B98"/>
      <c r="C98" s="61"/>
      <c r="F98" s="27"/>
      <c r="G98" s="27"/>
      <c r="H98" s="27"/>
      <c r="I98" s="27"/>
      <c r="J98" s="27"/>
      <c r="M98" s="25"/>
      <c r="O98" s="73"/>
      <c r="P98" s="73"/>
      <c r="Q98" s="73"/>
      <c r="R98" s="73"/>
      <c r="S98" s="73"/>
      <c r="T98" s="25"/>
      <c r="Z98"/>
      <c r="AA98"/>
      <c r="AE98"/>
      <c r="AK98"/>
      <c r="AL98" s="3"/>
      <c r="AP98" s="18"/>
      <c r="AQ98" s="2"/>
      <c r="AR98"/>
    </row>
    <row r="99" spans="2:44">
      <c r="B99"/>
      <c r="C99" s="61"/>
      <c r="F99" s="27"/>
      <c r="G99" s="27"/>
      <c r="H99" s="27"/>
      <c r="I99" s="27"/>
      <c r="J99" s="27"/>
      <c r="M99" s="25"/>
      <c r="O99" s="73"/>
      <c r="P99" s="73"/>
      <c r="Q99" s="73"/>
      <c r="R99" s="73"/>
      <c r="S99" s="73"/>
      <c r="T99" s="25"/>
      <c r="Z99"/>
      <c r="AA99"/>
      <c r="AE99"/>
      <c r="AK99"/>
      <c r="AL99" s="3"/>
      <c r="AP99" s="18"/>
      <c r="AQ99" s="2"/>
      <c r="AR99"/>
    </row>
    <row r="100" spans="2:44">
      <c r="B100"/>
      <c r="C100" s="61"/>
      <c r="F100" s="27"/>
      <c r="G100" s="27"/>
      <c r="H100" s="27"/>
      <c r="I100" s="27"/>
      <c r="J100" s="27"/>
      <c r="M100" s="25"/>
      <c r="O100" s="73"/>
      <c r="P100" s="73"/>
      <c r="Q100" s="73"/>
      <c r="R100" s="73"/>
      <c r="S100" s="73"/>
      <c r="T100" s="25"/>
      <c r="Z100"/>
      <c r="AA100"/>
      <c r="AE100"/>
      <c r="AK100"/>
      <c r="AL100" s="3"/>
      <c r="AP100" s="18"/>
      <c r="AQ100" s="2"/>
      <c r="AR100"/>
    </row>
    <row r="101" spans="2:44">
      <c r="B101"/>
      <c r="C101" s="61"/>
      <c r="F101" s="27"/>
      <c r="G101" s="27"/>
      <c r="H101" s="27"/>
      <c r="I101" s="27"/>
      <c r="J101" s="27"/>
      <c r="M101" s="25"/>
      <c r="O101" s="73"/>
      <c r="P101" s="73"/>
      <c r="Q101" s="73"/>
      <c r="R101" s="73"/>
      <c r="S101" s="73"/>
      <c r="T101" s="25"/>
      <c r="Z101"/>
      <c r="AA101"/>
      <c r="AE101"/>
      <c r="AK101"/>
      <c r="AL101" s="3"/>
      <c r="AP101" s="18"/>
      <c r="AQ101" s="2"/>
      <c r="AR101"/>
    </row>
    <row r="102" spans="2:44">
      <c r="B102"/>
      <c r="C102" s="61"/>
      <c r="F102" s="27"/>
      <c r="G102" s="27"/>
      <c r="H102" s="27"/>
      <c r="I102" s="27"/>
      <c r="J102" s="27"/>
      <c r="M102" s="25"/>
      <c r="O102" s="73"/>
      <c r="P102" s="73"/>
      <c r="Q102" s="73"/>
      <c r="R102" s="73"/>
      <c r="S102" s="73"/>
      <c r="T102" s="25"/>
      <c r="Z102"/>
      <c r="AA102"/>
      <c r="AE102"/>
      <c r="AK102"/>
      <c r="AL102" s="3"/>
      <c r="AP102" s="18"/>
      <c r="AQ102" s="2"/>
      <c r="AR102"/>
    </row>
    <row r="103" spans="2:44">
      <c r="B103"/>
      <c r="C103" s="61"/>
      <c r="F103" s="27"/>
      <c r="G103" s="27"/>
      <c r="H103" s="27"/>
      <c r="I103" s="27"/>
      <c r="J103" s="27"/>
      <c r="M103" s="25"/>
      <c r="O103" s="73"/>
      <c r="P103" s="73"/>
      <c r="Q103" s="73"/>
      <c r="R103" s="73"/>
      <c r="S103" s="73"/>
      <c r="T103" s="25"/>
      <c r="Z103"/>
      <c r="AA103"/>
      <c r="AE103"/>
      <c r="AK103"/>
      <c r="AL103" s="3"/>
      <c r="AP103" s="18"/>
      <c r="AQ103" s="2"/>
      <c r="AR103"/>
    </row>
    <row r="104" spans="2:44">
      <c r="B104"/>
      <c r="C104" s="61"/>
      <c r="F104" s="27"/>
      <c r="G104" s="27"/>
      <c r="H104" s="27"/>
      <c r="I104" s="27"/>
      <c r="J104" s="27"/>
      <c r="M104" s="25"/>
      <c r="O104" s="73"/>
      <c r="P104" s="73"/>
      <c r="Q104" s="73"/>
      <c r="R104" s="73"/>
      <c r="S104" s="73"/>
      <c r="T104" s="25"/>
      <c r="Z104"/>
      <c r="AA104"/>
      <c r="AE104"/>
      <c r="AK104"/>
      <c r="AL104" s="3"/>
      <c r="AP104" s="18"/>
      <c r="AQ104" s="2"/>
      <c r="AR104"/>
    </row>
    <row r="105" spans="2:44">
      <c r="B105"/>
      <c r="C105" s="61"/>
      <c r="F105" s="27"/>
      <c r="G105" s="27"/>
      <c r="H105" s="27"/>
      <c r="I105" s="27"/>
      <c r="J105" s="27"/>
      <c r="M105" s="25"/>
      <c r="O105" s="73"/>
      <c r="P105" s="73"/>
      <c r="Q105" s="73"/>
      <c r="R105" s="73"/>
      <c r="S105" s="73"/>
      <c r="T105" s="25"/>
      <c r="Z105"/>
      <c r="AA105"/>
      <c r="AE105"/>
      <c r="AK105"/>
      <c r="AL105" s="3"/>
      <c r="AP105" s="18"/>
      <c r="AQ105" s="2"/>
      <c r="AR105"/>
    </row>
    <row r="106" spans="2:44">
      <c r="B106"/>
      <c r="C106" s="61"/>
      <c r="F106" s="27"/>
      <c r="G106" s="27"/>
      <c r="H106" s="27"/>
      <c r="I106" s="27"/>
      <c r="J106" s="27"/>
      <c r="M106" s="25"/>
      <c r="O106" s="73"/>
      <c r="P106" s="73"/>
      <c r="Q106" s="73"/>
      <c r="R106" s="73"/>
      <c r="S106" s="73"/>
      <c r="T106" s="25"/>
      <c r="Z106"/>
      <c r="AA106"/>
      <c r="AE106"/>
      <c r="AK106"/>
      <c r="AL106" s="3"/>
      <c r="AP106" s="18"/>
      <c r="AQ106" s="2"/>
      <c r="AR106"/>
    </row>
    <row r="107" spans="2:44">
      <c r="B107"/>
      <c r="C107" s="61"/>
      <c r="F107" s="27"/>
      <c r="G107" s="27"/>
      <c r="H107" s="27"/>
      <c r="I107" s="27"/>
      <c r="J107" s="27"/>
      <c r="M107" s="25"/>
      <c r="O107" s="73"/>
      <c r="P107" s="73"/>
      <c r="Q107" s="73"/>
      <c r="R107" s="73"/>
      <c r="S107" s="73"/>
      <c r="T107" s="25"/>
      <c r="Z107"/>
      <c r="AA107"/>
      <c r="AE107"/>
      <c r="AK107"/>
      <c r="AL107" s="3"/>
      <c r="AP107" s="18"/>
      <c r="AQ107" s="2"/>
      <c r="AR107"/>
    </row>
    <row r="108" spans="2:44">
      <c r="B108"/>
      <c r="C108" s="61"/>
      <c r="F108" s="27"/>
      <c r="G108" s="27"/>
      <c r="H108" s="27"/>
      <c r="I108" s="27"/>
      <c r="J108" s="27"/>
      <c r="M108" s="25"/>
      <c r="O108" s="73"/>
      <c r="P108" s="73"/>
      <c r="Q108" s="73"/>
      <c r="R108" s="73"/>
      <c r="S108" s="73"/>
      <c r="T108" s="25"/>
      <c r="Z108"/>
      <c r="AA108"/>
      <c r="AE108"/>
      <c r="AK108"/>
      <c r="AL108" s="3"/>
      <c r="AP108" s="18"/>
      <c r="AQ108" s="2"/>
      <c r="AR108"/>
    </row>
    <row r="109" spans="2:44">
      <c r="B109"/>
      <c r="C109" s="61"/>
      <c r="F109" s="27"/>
      <c r="G109" s="27"/>
      <c r="H109" s="27"/>
      <c r="I109" s="27"/>
      <c r="J109" s="27"/>
      <c r="M109" s="25"/>
      <c r="O109" s="73"/>
      <c r="P109" s="73"/>
      <c r="Q109" s="73"/>
      <c r="R109" s="73"/>
      <c r="S109" s="73"/>
      <c r="T109" s="25"/>
      <c r="Z109"/>
      <c r="AA109"/>
      <c r="AE109"/>
      <c r="AK109"/>
      <c r="AL109" s="3"/>
      <c r="AP109" s="18"/>
      <c r="AQ109" s="2"/>
      <c r="AR109"/>
    </row>
    <row r="110" spans="2:44">
      <c r="B110"/>
      <c r="C110" s="61"/>
      <c r="F110" s="27"/>
      <c r="G110" s="27"/>
      <c r="H110" s="27"/>
      <c r="I110" s="27"/>
      <c r="J110" s="27"/>
      <c r="M110" s="25"/>
      <c r="O110" s="73"/>
      <c r="P110" s="73"/>
      <c r="Q110" s="73"/>
      <c r="R110" s="73"/>
      <c r="S110" s="73"/>
      <c r="T110" s="25"/>
      <c r="Z110"/>
      <c r="AA110"/>
      <c r="AE110"/>
      <c r="AK110"/>
      <c r="AL110" s="3"/>
      <c r="AP110" s="18"/>
      <c r="AQ110" s="2"/>
      <c r="AR110"/>
    </row>
    <row r="111" spans="2:44">
      <c r="B111"/>
      <c r="C111" s="61"/>
      <c r="F111" s="27"/>
      <c r="G111" s="27"/>
      <c r="H111" s="27"/>
      <c r="I111" s="27"/>
      <c r="J111" s="27"/>
      <c r="M111" s="25"/>
      <c r="O111" s="73"/>
      <c r="P111" s="73"/>
      <c r="Q111" s="73"/>
      <c r="R111" s="73"/>
      <c r="S111" s="73"/>
      <c r="T111" s="25"/>
      <c r="Z111"/>
      <c r="AA111"/>
      <c r="AE111"/>
      <c r="AK111"/>
      <c r="AL111" s="3"/>
      <c r="AP111" s="18"/>
      <c r="AQ111" s="2"/>
      <c r="AR111"/>
    </row>
    <row r="112" spans="2:44">
      <c r="B112"/>
      <c r="C112" s="61"/>
      <c r="F112" s="27"/>
      <c r="G112" s="27"/>
      <c r="H112" s="27"/>
      <c r="I112" s="27"/>
      <c r="J112" s="27"/>
      <c r="M112" s="25"/>
      <c r="O112" s="73"/>
      <c r="P112" s="73"/>
      <c r="Q112" s="73"/>
      <c r="R112" s="73"/>
      <c r="S112" s="73"/>
      <c r="T112" s="25"/>
      <c r="Z112"/>
      <c r="AA112"/>
      <c r="AE112"/>
      <c r="AK112"/>
      <c r="AL112" s="3"/>
      <c r="AP112" s="18"/>
      <c r="AQ112" s="2"/>
      <c r="AR112"/>
    </row>
    <row r="113" spans="2:44">
      <c r="B113"/>
      <c r="C113" s="61"/>
      <c r="F113" s="27"/>
      <c r="G113" s="27"/>
      <c r="H113" s="27"/>
      <c r="I113" s="27"/>
      <c r="J113" s="27"/>
      <c r="M113" s="25"/>
      <c r="O113" s="73"/>
      <c r="P113" s="73"/>
      <c r="Q113" s="73"/>
      <c r="R113" s="73"/>
      <c r="S113" s="73"/>
      <c r="T113" s="25"/>
      <c r="Z113"/>
      <c r="AA113"/>
      <c r="AE113"/>
      <c r="AK113"/>
      <c r="AL113" s="3"/>
      <c r="AP113" s="18"/>
      <c r="AQ113" s="2"/>
      <c r="AR113"/>
    </row>
    <row r="114" spans="2:44">
      <c r="B114"/>
      <c r="C114" s="61"/>
      <c r="F114" s="27"/>
      <c r="G114" s="27"/>
      <c r="H114" s="27"/>
      <c r="I114" s="27"/>
      <c r="J114" s="27"/>
      <c r="M114" s="25"/>
      <c r="O114" s="73"/>
      <c r="P114" s="73"/>
      <c r="Q114" s="73"/>
      <c r="R114" s="73"/>
      <c r="S114" s="73"/>
      <c r="T114" s="25"/>
      <c r="Z114"/>
      <c r="AA114"/>
      <c r="AE114"/>
      <c r="AK114"/>
      <c r="AL114" s="3"/>
      <c r="AP114" s="18"/>
      <c r="AQ114" s="2"/>
      <c r="AR114"/>
    </row>
    <row r="115" spans="2:44">
      <c r="B115"/>
      <c r="C115" s="61"/>
      <c r="F115" s="27"/>
      <c r="G115" s="27"/>
      <c r="H115" s="27"/>
      <c r="I115" s="27"/>
      <c r="J115" s="27"/>
      <c r="M115" s="25"/>
      <c r="O115" s="73"/>
      <c r="P115" s="73"/>
      <c r="Q115" s="73"/>
      <c r="R115" s="73"/>
      <c r="S115" s="73"/>
      <c r="T115" s="25"/>
      <c r="Z115"/>
      <c r="AA115"/>
      <c r="AE115"/>
      <c r="AK115"/>
      <c r="AL115" s="3"/>
      <c r="AP115" s="18"/>
      <c r="AQ115" s="2"/>
      <c r="AR115"/>
    </row>
    <row r="116" spans="2:44">
      <c r="B116"/>
      <c r="C116" s="61"/>
      <c r="F116" s="27"/>
      <c r="G116" s="27"/>
      <c r="H116" s="27"/>
      <c r="I116" s="27"/>
      <c r="J116" s="27"/>
      <c r="M116" s="25"/>
      <c r="O116" s="73"/>
      <c r="P116" s="73"/>
      <c r="Q116" s="73"/>
      <c r="R116" s="73"/>
      <c r="S116" s="73"/>
      <c r="T116" s="25"/>
      <c r="Z116"/>
      <c r="AA116"/>
      <c r="AE116"/>
      <c r="AK116"/>
      <c r="AL116" s="3"/>
      <c r="AP116" s="18"/>
      <c r="AQ116" s="2"/>
      <c r="AR116"/>
    </row>
    <row r="117" spans="2:44">
      <c r="B117"/>
      <c r="C117" s="61"/>
      <c r="F117" s="27"/>
      <c r="G117" s="27"/>
      <c r="H117" s="27"/>
      <c r="I117" s="27"/>
      <c r="J117" s="27"/>
      <c r="M117" s="25"/>
      <c r="O117" s="73"/>
      <c r="P117" s="73"/>
      <c r="Q117" s="73"/>
      <c r="R117" s="73"/>
      <c r="S117" s="73"/>
      <c r="T117" s="25"/>
      <c r="Z117"/>
      <c r="AA117"/>
      <c r="AE117"/>
      <c r="AK117"/>
      <c r="AL117" s="3"/>
      <c r="AP117" s="18"/>
      <c r="AQ117" s="2"/>
      <c r="AR117"/>
    </row>
    <row r="118" spans="2:44">
      <c r="B118"/>
      <c r="C118" s="61"/>
      <c r="F118" s="27"/>
      <c r="G118" s="27"/>
      <c r="H118" s="27"/>
      <c r="I118" s="27"/>
      <c r="J118" s="27"/>
      <c r="M118" s="25"/>
      <c r="O118" s="73"/>
      <c r="P118" s="73"/>
      <c r="Q118" s="73"/>
      <c r="R118" s="73"/>
      <c r="S118" s="73"/>
      <c r="T118" s="25"/>
      <c r="Z118"/>
      <c r="AA118"/>
      <c r="AE118"/>
      <c r="AK118"/>
      <c r="AL118" s="3"/>
      <c r="AP118" s="18"/>
      <c r="AQ118" s="2"/>
      <c r="AR118"/>
    </row>
    <row r="119" spans="2:44">
      <c r="B119"/>
      <c r="C119" s="61"/>
      <c r="F119" s="27"/>
      <c r="G119" s="27"/>
      <c r="H119" s="27"/>
      <c r="I119" s="27"/>
      <c r="J119" s="27"/>
      <c r="M119" s="25"/>
      <c r="O119" s="73"/>
      <c r="P119" s="73"/>
      <c r="Q119" s="73"/>
      <c r="R119" s="73"/>
      <c r="S119" s="73"/>
      <c r="T119" s="25"/>
      <c r="Z119"/>
      <c r="AA119"/>
      <c r="AE119"/>
      <c r="AK119"/>
      <c r="AL119" s="3"/>
      <c r="AP119" s="18"/>
      <c r="AQ119" s="2"/>
      <c r="AR119"/>
    </row>
    <row r="120" spans="2:44">
      <c r="B120"/>
      <c r="C120" s="61"/>
      <c r="F120" s="27"/>
      <c r="G120" s="27"/>
      <c r="H120" s="27"/>
      <c r="I120" s="27"/>
      <c r="J120" s="27"/>
      <c r="M120" s="25"/>
      <c r="O120" s="73"/>
      <c r="P120" s="73"/>
      <c r="Q120" s="73"/>
      <c r="R120" s="73"/>
      <c r="S120" s="73"/>
      <c r="T120" s="25"/>
      <c r="Z120"/>
      <c r="AA120"/>
      <c r="AE120"/>
      <c r="AK120"/>
      <c r="AL120" s="3"/>
      <c r="AP120" s="18"/>
      <c r="AQ120" s="2"/>
      <c r="AR120"/>
    </row>
    <row r="121" spans="2:44">
      <c r="B121"/>
      <c r="C121" s="61"/>
      <c r="F121" s="27"/>
      <c r="G121" s="27"/>
      <c r="H121" s="27"/>
      <c r="I121" s="27"/>
      <c r="J121" s="27"/>
      <c r="M121" s="25"/>
      <c r="O121" s="73"/>
      <c r="P121" s="73"/>
      <c r="Q121" s="73"/>
      <c r="R121" s="73"/>
      <c r="S121" s="73"/>
      <c r="T121" s="25"/>
      <c r="AB121" s="4"/>
      <c r="AC121" s="4"/>
      <c r="AD121" s="4"/>
      <c r="AK121"/>
      <c r="AL121" s="3"/>
      <c r="AP121" s="18"/>
      <c r="AQ121" s="2"/>
      <c r="AR121"/>
    </row>
    <row r="122" spans="2:44">
      <c r="B122"/>
      <c r="C122" s="61"/>
      <c r="F122" s="27"/>
      <c r="G122" s="27"/>
      <c r="H122" s="27"/>
      <c r="I122" s="27"/>
      <c r="J122" s="27"/>
      <c r="M122" s="25"/>
      <c r="O122" s="73"/>
      <c r="P122" s="73"/>
      <c r="Q122" s="73"/>
      <c r="R122" s="73"/>
      <c r="S122" s="73"/>
      <c r="T122" s="25"/>
      <c r="AB122" s="4"/>
      <c r="AC122" s="4"/>
      <c r="AD122" s="4"/>
      <c r="AK122"/>
      <c r="AL122" s="3"/>
      <c r="AP122" s="18"/>
      <c r="AQ122" s="2"/>
      <c r="AR122"/>
    </row>
    <row r="123" spans="2:44">
      <c r="B123"/>
      <c r="C123" s="61"/>
      <c r="F123" s="27"/>
      <c r="G123" s="27"/>
      <c r="H123" s="27"/>
      <c r="I123" s="27"/>
      <c r="J123" s="27"/>
      <c r="M123" s="25"/>
      <c r="O123" s="73"/>
      <c r="P123" s="73"/>
      <c r="Q123" s="73"/>
      <c r="R123" s="73"/>
      <c r="S123" s="73"/>
      <c r="T123" s="25"/>
      <c r="Z123"/>
      <c r="AB123" s="4"/>
      <c r="AC123" s="4"/>
      <c r="AD123" s="4"/>
      <c r="AK123"/>
      <c r="AL123" s="3"/>
      <c r="AP123" s="18"/>
      <c r="AQ123" s="2"/>
      <c r="AR123"/>
    </row>
    <row r="124" spans="2:44">
      <c r="B124"/>
      <c r="C124" s="61"/>
      <c r="F124" s="27"/>
      <c r="G124" s="27"/>
      <c r="H124" s="27"/>
      <c r="I124" s="27"/>
      <c r="J124" s="27"/>
      <c r="M124" s="25"/>
      <c r="O124" s="73"/>
      <c r="P124" s="73"/>
      <c r="Q124" s="73"/>
      <c r="R124" s="73"/>
      <c r="S124" s="73"/>
      <c r="T124" s="25"/>
      <c r="AB124" s="4"/>
      <c r="AC124" s="4"/>
      <c r="AD124" s="4"/>
      <c r="AK124"/>
      <c r="AL124" s="3"/>
      <c r="AP124" s="18"/>
      <c r="AQ124" s="2"/>
      <c r="AR124"/>
    </row>
    <row r="125" spans="2:44">
      <c r="B125"/>
      <c r="C125" s="61"/>
      <c r="F125" s="27"/>
      <c r="G125" s="27"/>
      <c r="H125" s="27"/>
      <c r="I125" s="27"/>
      <c r="J125" s="27"/>
      <c r="M125" s="25"/>
      <c r="O125" s="73"/>
      <c r="P125" s="73"/>
      <c r="Q125" s="73"/>
      <c r="R125" s="73"/>
      <c r="S125" s="73"/>
      <c r="T125" s="25"/>
      <c r="AB125" s="4"/>
      <c r="AC125" s="4"/>
      <c r="AD125" s="4"/>
      <c r="AP125" s="18"/>
      <c r="AQ125" s="2"/>
      <c r="AR125"/>
    </row>
    <row r="126" spans="2:44">
      <c r="B126"/>
      <c r="C126" s="61"/>
      <c r="F126" s="27"/>
      <c r="G126" s="27"/>
      <c r="H126" s="27"/>
      <c r="I126" s="27"/>
      <c r="J126" s="27"/>
      <c r="M126" s="25"/>
      <c r="O126" s="73"/>
      <c r="P126" s="73"/>
      <c r="Q126" s="73"/>
      <c r="R126" s="73"/>
      <c r="S126" s="73"/>
      <c r="T126" s="25"/>
      <c r="AP126" s="18"/>
      <c r="AQ126" s="2"/>
      <c r="AR126"/>
    </row>
    <row r="127" spans="2:44">
      <c r="B127"/>
      <c r="C127" s="61"/>
      <c r="F127" s="27"/>
      <c r="G127" s="27"/>
      <c r="H127" s="27"/>
      <c r="I127" s="27"/>
      <c r="J127" s="27"/>
      <c r="M127" s="25"/>
      <c r="O127" s="73"/>
      <c r="P127" s="73"/>
      <c r="Q127" s="73"/>
      <c r="R127" s="73"/>
      <c r="S127" s="73"/>
      <c r="T127" s="25"/>
      <c r="AP127" s="18"/>
      <c r="AQ127" s="2"/>
      <c r="AR127"/>
    </row>
    <row r="128" spans="2:44">
      <c r="B128"/>
      <c r="C128" s="62"/>
      <c r="F128" s="27"/>
      <c r="G128" s="27"/>
      <c r="H128" s="27"/>
      <c r="I128" s="27"/>
      <c r="J128" s="27"/>
      <c r="M128" s="25"/>
      <c r="O128" s="73"/>
      <c r="P128" s="73"/>
      <c r="Q128" s="73"/>
      <c r="R128" s="73"/>
      <c r="S128" s="73"/>
      <c r="T128" s="25"/>
      <c r="AP128" s="18"/>
      <c r="AQ128" s="2"/>
      <c r="AR128"/>
    </row>
    <row r="129" spans="2:44">
      <c r="B129"/>
      <c r="C129" s="62"/>
      <c r="F129" s="27"/>
      <c r="G129" s="27"/>
      <c r="H129" s="27"/>
      <c r="I129" s="27"/>
      <c r="J129" s="27"/>
      <c r="M129" s="25"/>
      <c r="O129" s="73"/>
      <c r="P129" s="73"/>
      <c r="Q129" s="73"/>
      <c r="R129" s="73"/>
      <c r="S129" s="73"/>
      <c r="T129" s="25"/>
      <c r="AP129" s="18"/>
      <c r="AQ129" s="2"/>
      <c r="AR129"/>
    </row>
    <row r="130" spans="2:44">
      <c r="B130"/>
      <c r="C130" s="62"/>
      <c r="F130" s="27"/>
      <c r="G130" s="27"/>
      <c r="H130" s="27"/>
      <c r="I130" s="27"/>
      <c r="J130" s="27"/>
      <c r="M130" s="25"/>
      <c r="O130" s="73"/>
      <c r="P130" s="73"/>
      <c r="Q130" s="73"/>
      <c r="R130" s="73"/>
      <c r="S130" s="73"/>
      <c r="T130" s="25"/>
      <c r="AR130"/>
    </row>
    <row r="131" spans="2:44">
      <c r="B131"/>
      <c r="C131" s="61"/>
      <c r="F131" s="27"/>
      <c r="G131" s="27"/>
      <c r="H131" s="27"/>
      <c r="I131" s="27"/>
      <c r="J131" s="27"/>
      <c r="M131" s="25"/>
      <c r="O131" s="73"/>
      <c r="P131" s="73"/>
      <c r="Q131" s="73"/>
      <c r="R131" s="73"/>
      <c r="S131" s="73"/>
      <c r="T131" s="25"/>
      <c r="AR131"/>
    </row>
    <row r="132" spans="2:44">
      <c r="B132"/>
      <c r="C132" s="61"/>
      <c r="F132" s="27"/>
      <c r="G132" s="27"/>
      <c r="H132" s="27"/>
      <c r="I132" s="27"/>
      <c r="J132" s="27"/>
      <c r="M132" s="25"/>
      <c r="O132" s="73"/>
      <c r="P132" s="73"/>
      <c r="Q132" s="73"/>
      <c r="R132" s="73"/>
      <c r="S132" s="73"/>
      <c r="T132" s="25"/>
      <c r="AR132"/>
    </row>
    <row r="133" spans="2:44">
      <c r="B133"/>
      <c r="C133" s="61"/>
      <c r="F133" s="27"/>
      <c r="G133" s="27"/>
      <c r="H133" s="27"/>
      <c r="I133" s="27"/>
      <c r="J133" s="27"/>
      <c r="M133" s="25"/>
      <c r="O133" s="73"/>
      <c r="P133" s="73"/>
      <c r="Q133" s="73"/>
      <c r="R133" s="73"/>
      <c r="S133" s="73"/>
      <c r="T133" s="25"/>
      <c r="AR133"/>
    </row>
    <row r="134" spans="2:44">
      <c r="B134"/>
      <c r="C134" s="61"/>
      <c r="F134" s="27"/>
      <c r="G134" s="27"/>
      <c r="H134" s="27"/>
      <c r="I134" s="27"/>
      <c r="J134" s="27"/>
      <c r="M134" s="25"/>
      <c r="O134" s="73"/>
      <c r="P134" s="73"/>
      <c r="Q134" s="73"/>
      <c r="R134" s="73"/>
      <c r="S134" s="73"/>
      <c r="T134" s="25"/>
    </row>
    <row r="135" spans="2:44">
      <c r="B135"/>
      <c r="C135" s="61"/>
      <c r="F135" s="27"/>
      <c r="G135" s="27"/>
      <c r="H135" s="27"/>
      <c r="I135" s="27"/>
      <c r="J135" s="27"/>
      <c r="M135" s="25"/>
      <c r="O135" s="73"/>
      <c r="P135" s="73"/>
      <c r="Q135" s="73"/>
      <c r="R135" s="73"/>
      <c r="S135" s="73"/>
      <c r="T135" s="25"/>
    </row>
    <row r="136" spans="2:44">
      <c r="B136"/>
      <c r="C136" s="61"/>
      <c r="F136" s="27"/>
      <c r="G136" s="27"/>
      <c r="H136" s="27"/>
      <c r="I136" s="27"/>
      <c r="J136" s="27"/>
      <c r="M136" s="25"/>
      <c r="O136" s="73"/>
      <c r="P136" s="73"/>
      <c r="Q136" s="73"/>
      <c r="R136" s="73"/>
      <c r="S136" s="73"/>
      <c r="T136" s="25"/>
    </row>
    <row r="137" spans="2:44">
      <c r="B137"/>
      <c r="C137" s="61"/>
      <c r="F137" s="27"/>
      <c r="G137" s="27"/>
      <c r="H137" s="27"/>
      <c r="I137" s="27"/>
      <c r="J137" s="27"/>
      <c r="M137" s="25"/>
      <c r="O137" s="73"/>
      <c r="P137" s="73"/>
      <c r="Q137" s="73"/>
      <c r="R137" s="73"/>
      <c r="S137" s="73"/>
      <c r="T137" s="25"/>
    </row>
    <row r="138" spans="2:44">
      <c r="B138"/>
      <c r="C138" s="61"/>
      <c r="F138" s="27"/>
      <c r="G138" s="27"/>
      <c r="H138" s="27"/>
      <c r="I138" s="27"/>
      <c r="J138" s="27"/>
      <c r="M138" s="25"/>
      <c r="O138" s="73"/>
      <c r="P138" s="73"/>
      <c r="Q138" s="73"/>
      <c r="R138" s="73"/>
      <c r="S138" s="73"/>
      <c r="T138" s="25"/>
    </row>
    <row r="139" spans="2:44">
      <c r="B139"/>
      <c r="C139" s="61"/>
      <c r="F139" s="27"/>
      <c r="G139" s="27"/>
      <c r="H139" s="27"/>
      <c r="I139" s="27"/>
      <c r="J139" s="27"/>
      <c r="M139" s="25"/>
      <c r="O139" s="73"/>
      <c r="P139" s="73"/>
      <c r="Q139" s="73"/>
      <c r="R139" s="73"/>
      <c r="S139" s="73"/>
      <c r="T139" s="25"/>
    </row>
    <row r="140" spans="2:44">
      <c r="B140"/>
      <c r="C140" s="61"/>
      <c r="F140" s="27"/>
      <c r="G140" s="27"/>
      <c r="H140" s="27"/>
      <c r="I140" s="27"/>
      <c r="J140" s="27"/>
      <c r="M140" s="25"/>
      <c r="O140" s="73"/>
      <c r="P140" s="73"/>
      <c r="Q140" s="73"/>
      <c r="R140" s="73"/>
      <c r="S140" s="73"/>
      <c r="T140" s="25"/>
    </row>
    <row r="141" spans="2:44">
      <c r="B141"/>
      <c r="C141" s="68"/>
      <c r="F141" s="27"/>
      <c r="G141" s="27"/>
      <c r="H141" s="27"/>
      <c r="I141" s="27"/>
      <c r="J141" s="27"/>
      <c r="M141" s="25"/>
      <c r="O141" s="73"/>
      <c r="P141" s="73"/>
      <c r="Q141" s="73"/>
      <c r="R141" s="73"/>
      <c r="S141" s="73"/>
      <c r="T141" s="25"/>
    </row>
    <row r="142" spans="2:44">
      <c r="B142"/>
      <c r="C142" s="68"/>
      <c r="F142" s="27"/>
      <c r="G142" s="27"/>
      <c r="H142" s="27"/>
      <c r="I142" s="27"/>
      <c r="J142" s="27"/>
      <c r="M142" s="25"/>
      <c r="O142" s="73"/>
      <c r="P142" s="73"/>
      <c r="Q142" s="73"/>
      <c r="R142" s="73"/>
      <c r="S142" s="73"/>
    </row>
    <row r="143" spans="2:44">
      <c r="B143"/>
      <c r="C143" s="68"/>
      <c r="F143" s="27"/>
      <c r="G143" s="27"/>
      <c r="H143" s="27"/>
      <c r="I143" s="27"/>
      <c r="J143" s="27"/>
      <c r="M143" s="25"/>
      <c r="O143" s="3"/>
      <c r="P143" s="3"/>
      <c r="Q143" s="3"/>
      <c r="R143" s="3"/>
      <c r="S143" s="3"/>
    </row>
    <row r="144" spans="2:44">
      <c r="N144"/>
    </row>
  </sheetData>
  <mergeCells count="9">
    <mergeCell ref="AI1:AN1"/>
    <mergeCell ref="AO1:AR1"/>
    <mergeCell ref="AC1:AE1"/>
    <mergeCell ref="Y1:AB1"/>
    <mergeCell ref="B1:E1"/>
    <mergeCell ref="L1:O1"/>
    <mergeCell ref="P1:R1"/>
    <mergeCell ref="V1:X1"/>
    <mergeCell ref="F1:K1"/>
  </mergeCells>
  <pageMargins left="0.7" right="0.7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S129"/>
  <sheetViews>
    <sheetView workbookViewId="0">
      <pane xSplit="1" ySplit="2" topLeftCell="AD3" activePane="bottomRight" state="frozen"/>
      <selection pane="topRight"/>
      <selection pane="bottomLeft"/>
      <selection pane="bottomRight" activeCell="AS3" sqref="AS3:AS68"/>
    </sheetView>
  </sheetViews>
  <sheetFormatPr defaultColWidth="8.81640625" defaultRowHeight="14.5"/>
  <cols>
    <col min="1" max="1" width="11.81640625" customWidth="1"/>
    <col min="9" max="9" width="10.54296875" bestFit="1" customWidth="1"/>
    <col min="11" max="11" width="9.453125" customWidth="1"/>
    <col min="21" max="21" width="14.81640625" bestFit="1" customWidth="1"/>
    <col min="22" max="22" width="12.453125" bestFit="1" customWidth="1"/>
    <col min="34" max="34" width="12.81640625" customWidth="1"/>
  </cols>
  <sheetData>
    <row r="1" spans="1:45">
      <c r="A1" s="58" t="s">
        <v>62</v>
      </c>
      <c r="B1" s="139" t="s">
        <v>45</v>
      </c>
      <c r="C1" s="139"/>
      <c r="D1" s="139"/>
      <c r="E1" s="139"/>
      <c r="F1" s="139" t="s">
        <v>63</v>
      </c>
      <c r="G1" s="139"/>
      <c r="H1" s="139"/>
      <c r="I1" s="139"/>
      <c r="J1" s="139"/>
      <c r="K1" s="139"/>
      <c r="L1" s="139" t="s">
        <v>64</v>
      </c>
      <c r="M1" s="139"/>
      <c r="N1" s="139"/>
      <c r="O1" s="139"/>
      <c r="P1" s="139" t="s">
        <v>18</v>
      </c>
      <c r="Q1" s="139"/>
      <c r="R1" s="139"/>
      <c r="S1" s="139"/>
      <c r="T1" s="139"/>
      <c r="U1" s="4"/>
      <c r="W1" s="139" t="s">
        <v>22</v>
      </c>
      <c r="X1" s="139"/>
      <c r="Y1" s="139"/>
      <c r="Z1" s="139" t="s">
        <v>23</v>
      </c>
      <c r="AA1" s="139"/>
      <c r="AB1" s="139"/>
      <c r="AC1" s="139"/>
      <c r="AD1" s="139" t="s">
        <v>11</v>
      </c>
      <c r="AE1" s="139"/>
      <c r="AF1" s="139"/>
      <c r="AH1" s="24" t="s">
        <v>117</v>
      </c>
      <c r="AI1" s="139" t="s">
        <v>110</v>
      </c>
      <c r="AJ1" s="139"/>
      <c r="AK1" s="139"/>
      <c r="AL1" s="139"/>
      <c r="AM1" s="139"/>
      <c r="AN1" s="139"/>
      <c r="AO1" s="139" t="s">
        <v>112</v>
      </c>
      <c r="AP1" s="139"/>
      <c r="AQ1" s="139"/>
      <c r="AR1" s="139"/>
      <c r="AS1" t="s">
        <v>69</v>
      </c>
    </row>
    <row r="2" spans="1:45">
      <c r="A2" s="4" t="s">
        <v>15</v>
      </c>
      <c r="B2" s="4" t="s">
        <v>0</v>
      </c>
      <c r="C2" s="4" t="s">
        <v>1</v>
      </c>
      <c r="D2" s="4" t="s">
        <v>2</v>
      </c>
      <c r="E2" s="5" t="s">
        <v>3</v>
      </c>
      <c r="F2" s="4" t="s">
        <v>4</v>
      </c>
      <c r="G2" s="4" t="s">
        <v>1</v>
      </c>
      <c r="H2" s="4" t="s">
        <v>2</v>
      </c>
      <c r="I2" s="4" t="s">
        <v>3</v>
      </c>
      <c r="J2" s="4" t="s">
        <v>5</v>
      </c>
      <c r="K2" s="5" t="s">
        <v>19</v>
      </c>
      <c r="L2" s="4" t="s">
        <v>0</v>
      </c>
      <c r="M2" s="4" t="s">
        <v>6</v>
      </c>
      <c r="N2" s="4" t="s">
        <v>2</v>
      </c>
      <c r="O2" s="5" t="s">
        <v>3</v>
      </c>
      <c r="P2" s="4" t="s">
        <v>0</v>
      </c>
      <c r="Q2" s="4" t="s">
        <v>6</v>
      </c>
      <c r="R2" s="4" t="s">
        <v>2</v>
      </c>
      <c r="S2" s="4" t="s">
        <v>3</v>
      </c>
      <c r="T2" s="5" t="s">
        <v>17</v>
      </c>
      <c r="U2" s="4" t="s">
        <v>10</v>
      </c>
      <c r="V2" s="4" t="s">
        <v>8</v>
      </c>
      <c r="W2" s="8" t="s">
        <v>0</v>
      </c>
      <c r="X2" s="4" t="s">
        <v>1</v>
      </c>
      <c r="Y2" s="4" t="s">
        <v>2</v>
      </c>
      <c r="Z2" s="8" t="s">
        <v>0</v>
      </c>
      <c r="AA2" s="4" t="s">
        <v>1</v>
      </c>
      <c r="AB2" s="4" t="s">
        <v>2</v>
      </c>
      <c r="AC2" s="4" t="s">
        <v>3</v>
      </c>
      <c r="AD2" s="8" t="s">
        <v>0</v>
      </c>
      <c r="AE2" s="4" t="s">
        <v>1</v>
      </c>
      <c r="AF2" s="4" t="s">
        <v>2</v>
      </c>
      <c r="AH2" s="96"/>
      <c r="AI2" s="50" t="s">
        <v>4</v>
      </c>
      <c r="AJ2" s="50" t="s">
        <v>1</v>
      </c>
      <c r="AK2" s="50" t="s">
        <v>2</v>
      </c>
      <c r="AL2" s="50" t="s">
        <v>3</v>
      </c>
      <c r="AM2" s="50" t="s">
        <v>5</v>
      </c>
      <c r="AN2" s="51" t="s">
        <v>19</v>
      </c>
      <c r="AO2" s="50" t="s">
        <v>0</v>
      </c>
      <c r="AP2" s="50" t="s">
        <v>6</v>
      </c>
      <c r="AQ2" s="50" t="s">
        <v>2</v>
      </c>
      <c r="AR2" s="51" t="s">
        <v>3</v>
      </c>
      <c r="AS2" s="140" t="s">
        <v>69</v>
      </c>
    </row>
    <row r="3" spans="1:45">
      <c r="A3" s="4">
        <v>1950</v>
      </c>
      <c r="B3" s="1"/>
      <c r="C3" s="1">
        <v>5.9326484222566471E-2</v>
      </c>
      <c r="D3" s="1"/>
      <c r="E3" s="6"/>
      <c r="F3" s="1"/>
      <c r="G3" s="1"/>
      <c r="H3" s="1"/>
      <c r="I3" s="4"/>
      <c r="J3" s="4"/>
      <c r="K3" s="14"/>
      <c r="L3" s="4"/>
      <c r="M3" s="4"/>
      <c r="N3" s="4"/>
      <c r="O3" s="5"/>
      <c r="P3" s="4"/>
      <c r="Q3" s="4"/>
      <c r="R3" s="4"/>
      <c r="S3" s="4"/>
      <c r="T3" s="7"/>
      <c r="U3" s="3">
        <v>10113.527</v>
      </c>
      <c r="V3" s="3">
        <v>5996.1277603747931</v>
      </c>
      <c r="W3" s="70" t="str">
        <f t="shared" ref="W3:W34" si="0">IFERROR(F3/$I3,"")</f>
        <v/>
      </c>
      <c r="X3" s="71" t="str">
        <f t="shared" ref="X3:X34" si="1">IFERROR(G3/$I3,"")</f>
        <v/>
      </c>
      <c r="Y3" s="71" t="str">
        <f t="shared" ref="Y3:Y34" si="2">IFERROR(H3/$I3,"")</f>
        <v/>
      </c>
      <c r="Z3" s="70" t="str">
        <f t="shared" ref="Z3:Z22" si="3">IFERROR(F3/$J3,"")</f>
        <v/>
      </c>
      <c r="AA3" s="71" t="str">
        <f t="shared" ref="AA3:AA22" si="4">IFERROR(G3/$J3,"")</f>
        <v/>
      </c>
      <c r="AB3" s="71" t="str">
        <f t="shared" ref="AB3:AB22" si="5">IFERROR(H3/$J3,"")</f>
        <v/>
      </c>
      <c r="AC3" s="72" t="str">
        <f t="shared" ref="AC3:AC22" si="6">IFERROR(I3/$J3,"")</f>
        <v/>
      </c>
      <c r="AD3" s="70" t="str">
        <f t="shared" ref="AD3:AD34" si="7">IFERROR(B3/$E3,"")</f>
        <v/>
      </c>
      <c r="AE3" s="71" t="str">
        <f>IFERROR(#REF!/$E3,"")</f>
        <v/>
      </c>
      <c r="AF3" s="72" t="str">
        <f t="shared" ref="AF3:AF34" si="8">IFERROR(D3/$E3,"")</f>
        <v/>
      </c>
      <c r="AH3" s="107">
        <v>3.8092000000000001</v>
      </c>
      <c r="AI3" s="3"/>
      <c r="AJ3" s="3"/>
      <c r="AK3" s="3"/>
      <c r="AL3" s="3"/>
      <c r="AM3" s="3"/>
      <c r="AN3" s="108"/>
      <c r="AO3" s="1"/>
      <c r="AP3" s="1"/>
      <c r="AQ3" s="1"/>
      <c r="AR3" s="6"/>
      <c r="AS3" t="s">
        <v>62</v>
      </c>
    </row>
    <row r="4" spans="1:45">
      <c r="A4" s="4">
        <v>1951</v>
      </c>
      <c r="B4" s="1"/>
      <c r="C4" s="1">
        <v>7.3653263234132321E-2</v>
      </c>
      <c r="D4" s="1"/>
      <c r="E4" s="6"/>
      <c r="F4" s="1"/>
      <c r="G4" s="1"/>
      <c r="H4" s="1"/>
      <c r="I4" s="4"/>
      <c r="J4" s="4"/>
      <c r="K4" s="14"/>
      <c r="L4" s="4"/>
      <c r="M4" s="4"/>
      <c r="N4" s="4"/>
      <c r="O4" s="5"/>
      <c r="P4" s="4"/>
      <c r="Q4" s="4"/>
      <c r="R4" s="4"/>
      <c r="S4" s="4"/>
      <c r="T4" s="7"/>
      <c r="U4" s="3">
        <v>10264.311</v>
      </c>
      <c r="V4" s="3">
        <v>6031.9684389921549</v>
      </c>
      <c r="W4" s="70" t="str">
        <f t="shared" si="0"/>
        <v/>
      </c>
      <c r="X4" s="71" t="str">
        <f t="shared" si="1"/>
        <v/>
      </c>
      <c r="Y4" s="71" t="str">
        <f t="shared" si="2"/>
        <v/>
      </c>
      <c r="Z4" s="70" t="str">
        <f t="shared" si="3"/>
        <v/>
      </c>
      <c r="AA4" s="71" t="str">
        <f t="shared" si="4"/>
        <v/>
      </c>
      <c r="AB4" s="71" t="str">
        <f t="shared" si="5"/>
        <v/>
      </c>
      <c r="AC4" s="72" t="str">
        <f t="shared" si="6"/>
        <v/>
      </c>
      <c r="AD4" s="70" t="str">
        <f t="shared" si="7"/>
        <v/>
      </c>
      <c r="AE4" s="71" t="str">
        <f>IFERROR(#REF!/$E4,"")</f>
        <v/>
      </c>
      <c r="AF4" s="72" t="str">
        <f t="shared" si="8"/>
        <v/>
      </c>
      <c r="AH4" s="107">
        <v>3.8075000000000001</v>
      </c>
      <c r="AI4" s="3"/>
      <c r="AJ4" s="3"/>
      <c r="AK4" s="3"/>
      <c r="AL4" s="3"/>
      <c r="AM4" s="3"/>
      <c r="AN4" s="14"/>
      <c r="AO4" s="1"/>
      <c r="AP4" s="1"/>
      <c r="AQ4" s="1"/>
      <c r="AR4" s="6"/>
      <c r="AS4" t="s">
        <v>62</v>
      </c>
    </row>
    <row r="5" spans="1:45">
      <c r="A5" s="4">
        <v>1952</v>
      </c>
      <c r="B5" s="1"/>
      <c r="C5" s="1">
        <v>6.5883335638607946E-2</v>
      </c>
      <c r="D5" s="1"/>
      <c r="E5" s="6"/>
      <c r="F5" s="1"/>
      <c r="G5" s="1"/>
      <c r="H5" s="1"/>
      <c r="I5" s="4"/>
      <c r="J5" s="4"/>
      <c r="K5" s="14"/>
      <c r="L5" s="4"/>
      <c r="M5" s="4"/>
      <c r="N5" s="4"/>
      <c r="O5" s="5"/>
      <c r="P5" s="4"/>
      <c r="Q5" s="4"/>
      <c r="R5" s="4"/>
      <c r="S5" s="4"/>
      <c r="T5" s="7"/>
      <c r="U5" s="3">
        <v>10381.987999999999</v>
      </c>
      <c r="V5" s="3">
        <v>6083.8059146282967</v>
      </c>
      <c r="W5" s="70" t="str">
        <f t="shared" si="0"/>
        <v/>
      </c>
      <c r="X5" s="71" t="str">
        <f t="shared" si="1"/>
        <v/>
      </c>
      <c r="Y5" s="71" t="str">
        <f t="shared" si="2"/>
        <v/>
      </c>
      <c r="Z5" s="70" t="str">
        <f t="shared" si="3"/>
        <v/>
      </c>
      <c r="AA5" s="71" t="str">
        <f t="shared" si="4"/>
        <v/>
      </c>
      <c r="AB5" s="71" t="str">
        <f t="shared" si="5"/>
        <v/>
      </c>
      <c r="AC5" s="72" t="str">
        <f t="shared" si="6"/>
        <v/>
      </c>
      <c r="AD5" s="70" t="str">
        <f t="shared" si="7"/>
        <v/>
      </c>
      <c r="AE5" s="71" t="str">
        <f>IFERROR(#REF!/$E5,"")</f>
        <v/>
      </c>
      <c r="AF5" s="72" t="str">
        <f t="shared" si="8"/>
        <v/>
      </c>
      <c r="AH5" s="107">
        <v>3.8001999999999998</v>
      </c>
      <c r="AI5" s="3"/>
      <c r="AJ5" s="3"/>
      <c r="AK5" s="3"/>
      <c r="AL5" s="3"/>
      <c r="AM5" s="3"/>
      <c r="AN5" s="14"/>
      <c r="AO5" s="1"/>
      <c r="AP5" s="1"/>
      <c r="AQ5" s="1"/>
      <c r="AR5" s="6"/>
      <c r="AS5" t="s">
        <v>62</v>
      </c>
    </row>
    <row r="6" spans="1:45">
      <c r="A6" s="4">
        <v>1953</v>
      </c>
      <c r="B6" s="1"/>
      <c r="C6" s="1">
        <v>7.7764766156773774E-2</v>
      </c>
      <c r="D6" s="1"/>
      <c r="E6" s="6"/>
      <c r="F6" s="1"/>
      <c r="G6" s="1"/>
      <c r="H6" s="1"/>
      <c r="I6" s="4"/>
      <c r="J6" s="4"/>
      <c r="K6" s="14"/>
      <c r="L6" s="4"/>
      <c r="M6" s="4"/>
      <c r="N6" s="4"/>
      <c r="O6" s="5"/>
      <c r="P6" s="4"/>
      <c r="Q6" s="4"/>
      <c r="R6" s="4"/>
      <c r="S6" s="4"/>
      <c r="T6" s="7"/>
      <c r="U6" s="3">
        <v>10493.183999999999</v>
      </c>
      <c r="V6" s="3">
        <v>6542.5327526897463</v>
      </c>
      <c r="W6" s="70" t="str">
        <f t="shared" si="0"/>
        <v/>
      </c>
      <c r="X6" s="71" t="str">
        <f t="shared" si="1"/>
        <v/>
      </c>
      <c r="Y6" s="71" t="str">
        <f t="shared" si="2"/>
        <v/>
      </c>
      <c r="Z6" s="70" t="str">
        <f t="shared" si="3"/>
        <v/>
      </c>
      <c r="AA6" s="71" t="str">
        <f t="shared" si="4"/>
        <v/>
      </c>
      <c r="AB6" s="71" t="str">
        <f t="shared" si="5"/>
        <v/>
      </c>
      <c r="AC6" s="72" t="str">
        <f t="shared" si="6"/>
        <v/>
      </c>
      <c r="AD6" s="70" t="str">
        <f t="shared" si="7"/>
        <v/>
      </c>
      <c r="AE6" s="71" t="str">
        <f>IFERROR(#REF!/$E6,"")</f>
        <v/>
      </c>
      <c r="AF6" s="72" t="str">
        <f t="shared" si="8"/>
        <v/>
      </c>
      <c r="AH6" s="107">
        <v>3.7965</v>
      </c>
      <c r="AI6" s="3"/>
      <c r="AJ6" s="3"/>
      <c r="AK6" s="3"/>
      <c r="AL6" s="3"/>
      <c r="AM6" s="3"/>
      <c r="AN6" s="14"/>
      <c r="AO6" s="1"/>
      <c r="AP6" s="1"/>
      <c r="AQ6" s="1"/>
      <c r="AR6" s="6"/>
      <c r="AS6" t="s">
        <v>62</v>
      </c>
    </row>
    <row r="7" spans="1:45">
      <c r="A7" s="4">
        <v>1954</v>
      </c>
      <c r="B7" s="1"/>
      <c r="C7" s="1">
        <v>0.10626091576561555</v>
      </c>
      <c r="D7" s="1"/>
      <c r="E7" s="6"/>
      <c r="F7" s="1"/>
      <c r="G7" s="1"/>
      <c r="H7" s="1"/>
      <c r="I7" s="4"/>
      <c r="J7" s="4"/>
      <c r="K7" s="14"/>
      <c r="L7" s="4"/>
      <c r="M7" s="4"/>
      <c r="N7" s="4"/>
      <c r="O7" s="5"/>
      <c r="P7" s="4"/>
      <c r="Q7" s="4"/>
      <c r="R7" s="4"/>
      <c r="S7" s="4"/>
      <c r="T7" s="7"/>
      <c r="U7" s="3">
        <v>10615.38</v>
      </c>
      <c r="V7" s="3">
        <v>6906.8653218255031</v>
      </c>
      <c r="W7" s="70" t="str">
        <f t="shared" si="0"/>
        <v/>
      </c>
      <c r="X7" s="71" t="str">
        <f t="shared" si="1"/>
        <v/>
      </c>
      <c r="Y7" s="71" t="str">
        <f t="shared" si="2"/>
        <v/>
      </c>
      <c r="Z7" s="70" t="str">
        <f t="shared" si="3"/>
        <v/>
      </c>
      <c r="AA7" s="71" t="str">
        <f t="shared" si="4"/>
        <v/>
      </c>
      <c r="AB7" s="71" t="str">
        <f t="shared" si="5"/>
        <v/>
      </c>
      <c r="AC7" s="72" t="str">
        <f t="shared" si="6"/>
        <v/>
      </c>
      <c r="AD7" s="70" t="str">
        <f t="shared" si="7"/>
        <v/>
      </c>
      <c r="AE7" s="71" t="str">
        <f>IFERROR(#REF!/$E7,"")</f>
        <v/>
      </c>
      <c r="AF7" s="72" t="str">
        <f t="shared" si="8"/>
        <v/>
      </c>
      <c r="AH7" s="107">
        <v>3.7907000000000002</v>
      </c>
      <c r="AI7" s="3"/>
      <c r="AJ7" s="3"/>
      <c r="AK7" s="3"/>
      <c r="AL7" s="3"/>
      <c r="AM7" s="3"/>
      <c r="AN7" s="14"/>
      <c r="AO7" s="1"/>
      <c r="AP7" s="1"/>
      <c r="AQ7" s="1"/>
      <c r="AR7" s="6"/>
      <c r="AS7" t="s">
        <v>62</v>
      </c>
    </row>
    <row r="8" spans="1:45">
      <c r="A8" s="4">
        <v>1955</v>
      </c>
      <c r="B8" s="1"/>
      <c r="C8" s="1">
        <v>0.13729157213918686</v>
      </c>
      <c r="D8" s="1"/>
      <c r="E8" s="6"/>
      <c r="F8" s="1"/>
      <c r="G8" s="1"/>
      <c r="H8" s="1"/>
      <c r="I8" s="1"/>
      <c r="J8" s="1"/>
      <c r="K8" s="14"/>
      <c r="L8" s="1"/>
      <c r="M8" s="1"/>
      <c r="N8" s="1"/>
      <c r="O8" s="6"/>
      <c r="P8" s="2"/>
      <c r="Q8" s="2"/>
      <c r="R8" s="2"/>
      <c r="S8" s="2"/>
      <c r="T8" s="7"/>
      <c r="U8" s="3">
        <v>10750.842000000001</v>
      </c>
      <c r="V8" s="3">
        <v>7325.8448035977081</v>
      </c>
      <c r="W8" s="70" t="str">
        <f t="shared" si="0"/>
        <v/>
      </c>
      <c r="X8" s="71" t="str">
        <f t="shared" si="1"/>
        <v/>
      </c>
      <c r="Y8" s="71" t="str">
        <f t="shared" si="2"/>
        <v/>
      </c>
      <c r="Z8" s="70" t="str">
        <f t="shared" si="3"/>
        <v/>
      </c>
      <c r="AA8" s="71" t="str">
        <f t="shared" si="4"/>
        <v/>
      </c>
      <c r="AB8" s="71" t="str">
        <f t="shared" si="5"/>
        <v/>
      </c>
      <c r="AC8" s="72" t="str">
        <f t="shared" si="6"/>
        <v/>
      </c>
      <c r="AD8" s="70" t="str">
        <f t="shared" si="7"/>
        <v/>
      </c>
      <c r="AE8" s="71" t="str">
        <f>IFERROR(#REF!/$E8,"")</f>
        <v/>
      </c>
      <c r="AF8" s="72" t="str">
        <f t="shared" si="8"/>
        <v/>
      </c>
      <c r="AH8" s="107">
        <v>3.8123999999999998</v>
      </c>
      <c r="AI8" s="3"/>
      <c r="AJ8" s="3"/>
      <c r="AK8" s="3"/>
      <c r="AL8" s="3"/>
      <c r="AM8" s="3"/>
      <c r="AN8" s="14"/>
      <c r="AO8" s="1"/>
      <c r="AP8" s="1"/>
      <c r="AQ8" s="1"/>
      <c r="AR8" s="6"/>
      <c r="AS8" t="s">
        <v>62</v>
      </c>
    </row>
    <row r="9" spans="1:45">
      <c r="A9" s="4">
        <v>1956</v>
      </c>
      <c r="B9" s="1"/>
      <c r="C9" s="1">
        <v>0.16640110140631886</v>
      </c>
      <c r="D9" s="1"/>
      <c r="E9" s="6"/>
      <c r="F9" s="1"/>
      <c r="G9" s="1"/>
      <c r="H9" s="1"/>
      <c r="I9" s="1"/>
      <c r="J9" s="4"/>
      <c r="K9" s="14"/>
      <c r="L9" s="1"/>
      <c r="M9" s="1"/>
      <c r="N9" s="1"/>
      <c r="O9" s="6"/>
      <c r="P9" s="2"/>
      <c r="Q9" s="2"/>
      <c r="R9" s="2"/>
      <c r="S9" s="2"/>
      <c r="T9" s="7"/>
      <c r="U9" s="3">
        <v>10889.351000000001</v>
      </c>
      <c r="V9" s="3">
        <v>7498.5185067503098</v>
      </c>
      <c r="W9" s="70" t="str">
        <f t="shared" si="0"/>
        <v/>
      </c>
      <c r="X9" s="71" t="str">
        <f t="shared" si="1"/>
        <v/>
      </c>
      <c r="Y9" s="71" t="str">
        <f t="shared" si="2"/>
        <v/>
      </c>
      <c r="Z9" s="70" t="str">
        <f t="shared" si="3"/>
        <v/>
      </c>
      <c r="AA9" s="71" t="str">
        <f t="shared" si="4"/>
        <v/>
      </c>
      <c r="AB9" s="71" t="str">
        <f t="shared" si="5"/>
        <v/>
      </c>
      <c r="AC9" s="72" t="str">
        <f t="shared" si="6"/>
        <v/>
      </c>
      <c r="AD9" s="70" t="str">
        <f t="shared" si="7"/>
        <v/>
      </c>
      <c r="AE9" s="71" t="str">
        <f>IFERROR(#REF!/$E9,"")</f>
        <v/>
      </c>
      <c r="AF9" s="72" t="str">
        <f t="shared" si="8"/>
        <v/>
      </c>
      <c r="AH9" s="107">
        <v>3.8294999999999999</v>
      </c>
      <c r="AI9" s="3"/>
      <c r="AJ9" s="3"/>
      <c r="AK9" s="3"/>
      <c r="AL9" s="3"/>
      <c r="AM9" s="3"/>
      <c r="AN9" s="14"/>
      <c r="AO9" s="1"/>
      <c r="AP9" s="1"/>
      <c r="AQ9" s="1"/>
      <c r="AR9" s="6"/>
      <c r="AS9" t="s">
        <v>62</v>
      </c>
    </row>
    <row r="10" spans="1:45">
      <c r="A10" s="4">
        <v>1957</v>
      </c>
      <c r="B10" s="1"/>
      <c r="C10" s="1">
        <v>0.17956931116940161</v>
      </c>
      <c r="D10" s="1"/>
      <c r="E10" s="6"/>
      <c r="F10" s="1"/>
      <c r="G10" s="1"/>
      <c r="H10" s="1"/>
      <c r="I10" s="1"/>
      <c r="J10" s="4"/>
      <c r="K10" s="14"/>
      <c r="L10" s="1"/>
      <c r="M10" s="1"/>
      <c r="N10" s="1"/>
      <c r="O10" s="6"/>
      <c r="P10" s="2"/>
      <c r="Q10" s="2"/>
      <c r="R10" s="2"/>
      <c r="S10" s="2"/>
      <c r="T10" s="7"/>
      <c r="U10" s="3">
        <v>11026.383</v>
      </c>
      <c r="V10" s="3">
        <v>7613.557410440033</v>
      </c>
      <c r="W10" s="70" t="str">
        <f t="shared" si="0"/>
        <v/>
      </c>
      <c r="X10" s="71" t="str">
        <f t="shared" si="1"/>
        <v/>
      </c>
      <c r="Y10" s="71" t="str">
        <f t="shared" si="2"/>
        <v/>
      </c>
      <c r="Z10" s="70" t="str">
        <f t="shared" si="3"/>
        <v/>
      </c>
      <c r="AA10" s="71" t="str">
        <f t="shared" si="4"/>
        <v/>
      </c>
      <c r="AB10" s="71" t="str">
        <f t="shared" si="5"/>
        <v/>
      </c>
      <c r="AC10" s="72" t="str">
        <f t="shared" si="6"/>
        <v/>
      </c>
      <c r="AD10" s="70" t="str">
        <f t="shared" si="7"/>
        <v/>
      </c>
      <c r="AE10" s="71" t="str">
        <f>IFERROR(#REF!/$E10,"")</f>
        <v/>
      </c>
      <c r="AF10" s="72" t="str">
        <f t="shared" si="8"/>
        <v/>
      </c>
      <c r="AH10" s="107">
        <v>3.8210999999999999</v>
      </c>
      <c r="AI10" s="3"/>
      <c r="AJ10" s="3"/>
      <c r="AK10" s="3"/>
      <c r="AL10" s="3"/>
      <c r="AM10" s="3"/>
      <c r="AN10" s="14"/>
      <c r="AO10" s="1"/>
      <c r="AP10" s="1"/>
      <c r="AQ10" s="1"/>
      <c r="AR10" s="6"/>
      <c r="AS10" t="s">
        <v>62</v>
      </c>
    </row>
    <row r="11" spans="1:45">
      <c r="A11" s="4">
        <v>1958</v>
      </c>
      <c r="B11" s="1"/>
      <c r="C11" s="1">
        <v>0.17270238560813453</v>
      </c>
      <c r="D11" s="1"/>
      <c r="E11" s="6"/>
      <c r="F11" s="1"/>
      <c r="G11" s="1"/>
      <c r="H11" s="1"/>
      <c r="I11" s="1"/>
      <c r="J11" s="4"/>
      <c r="K11" s="14"/>
      <c r="L11" s="1"/>
      <c r="M11" s="1"/>
      <c r="N11" s="1"/>
      <c r="O11" s="6"/>
      <c r="P11" s="2"/>
      <c r="Q11" s="2"/>
      <c r="R11" s="2"/>
      <c r="S11" s="2"/>
      <c r="T11" s="7"/>
      <c r="U11" s="3">
        <v>11186.875</v>
      </c>
      <c r="V11" s="3">
        <v>7482.0716241130785</v>
      </c>
      <c r="W11" s="70" t="str">
        <f t="shared" si="0"/>
        <v/>
      </c>
      <c r="X11" s="71" t="str">
        <f t="shared" si="1"/>
        <v/>
      </c>
      <c r="Y11" s="71" t="str">
        <f t="shared" si="2"/>
        <v/>
      </c>
      <c r="Z11" s="70" t="str">
        <f t="shared" si="3"/>
        <v/>
      </c>
      <c r="AA11" s="71" t="str">
        <f t="shared" si="4"/>
        <v/>
      </c>
      <c r="AB11" s="71" t="str">
        <f t="shared" si="5"/>
        <v/>
      </c>
      <c r="AC11" s="72" t="str">
        <f t="shared" si="6"/>
        <v/>
      </c>
      <c r="AD11" s="70" t="str">
        <f t="shared" si="7"/>
        <v/>
      </c>
      <c r="AE11" s="71" t="str">
        <f>IFERROR(#REF!/$E11,"")</f>
        <v/>
      </c>
      <c r="AF11" s="72" t="str">
        <f t="shared" si="8"/>
        <v/>
      </c>
      <c r="AH11" s="107">
        <v>3.7852000000000001</v>
      </c>
      <c r="AI11" s="3"/>
      <c r="AJ11" s="3"/>
      <c r="AK11" s="3"/>
      <c r="AL11" s="3"/>
      <c r="AM11" s="3"/>
      <c r="AN11" s="14"/>
      <c r="AO11" s="1"/>
      <c r="AP11" s="1"/>
      <c r="AQ11" s="1"/>
      <c r="AR11" s="6"/>
      <c r="AS11" t="s">
        <v>62</v>
      </c>
    </row>
    <row r="12" spans="1:45">
      <c r="A12" s="4">
        <v>1959</v>
      </c>
      <c r="B12" s="1"/>
      <c r="C12" s="1">
        <v>0.19352043187133466</v>
      </c>
      <c r="D12" s="1"/>
      <c r="E12" s="6"/>
      <c r="F12" s="1"/>
      <c r="G12" s="1"/>
      <c r="H12" s="1"/>
      <c r="I12" s="1"/>
      <c r="J12" s="3"/>
      <c r="K12" s="14"/>
      <c r="L12" s="1"/>
      <c r="M12" s="1"/>
      <c r="N12" s="1"/>
      <c r="O12" s="6"/>
      <c r="P12" s="2"/>
      <c r="Q12" s="2"/>
      <c r="R12" s="2"/>
      <c r="S12" s="2"/>
      <c r="T12" s="7"/>
      <c r="U12" s="3">
        <v>11347.638999999999</v>
      </c>
      <c r="V12" s="3">
        <v>7736.675444116614</v>
      </c>
      <c r="W12" s="70" t="str">
        <f t="shared" si="0"/>
        <v/>
      </c>
      <c r="X12" s="71" t="str">
        <f t="shared" si="1"/>
        <v/>
      </c>
      <c r="Y12" s="71" t="str">
        <f t="shared" si="2"/>
        <v/>
      </c>
      <c r="Z12" s="70" t="str">
        <f t="shared" si="3"/>
        <v/>
      </c>
      <c r="AA12" s="71" t="str">
        <f t="shared" si="4"/>
        <v/>
      </c>
      <c r="AB12" s="71" t="str">
        <f t="shared" si="5"/>
        <v/>
      </c>
      <c r="AC12" s="72" t="str">
        <f t="shared" si="6"/>
        <v/>
      </c>
      <c r="AD12" s="70" t="str">
        <f t="shared" si="7"/>
        <v/>
      </c>
      <c r="AE12" s="71" t="str">
        <f>IFERROR(#REF!/$E12,"")</f>
        <v/>
      </c>
      <c r="AF12" s="72" t="str">
        <f t="shared" si="8"/>
        <v/>
      </c>
      <c r="AH12" s="107">
        <v>3.7747000000000002</v>
      </c>
      <c r="AI12" s="3"/>
      <c r="AJ12" s="3"/>
      <c r="AK12" s="3"/>
      <c r="AL12" s="3"/>
      <c r="AM12" s="3"/>
      <c r="AN12" s="14"/>
      <c r="AO12" s="1"/>
      <c r="AP12" s="1"/>
      <c r="AQ12" s="1"/>
      <c r="AR12" s="6"/>
      <c r="AS12" t="s">
        <v>62</v>
      </c>
    </row>
    <row r="13" spans="1:45">
      <c r="A13" s="4">
        <v>1960</v>
      </c>
      <c r="B13" s="1"/>
      <c r="C13" s="1">
        <v>0.22148702768587844</v>
      </c>
      <c r="D13" s="1"/>
      <c r="E13" s="6"/>
      <c r="F13" s="1"/>
      <c r="G13" s="1"/>
      <c r="H13" s="1"/>
      <c r="I13" s="1"/>
      <c r="J13" s="3"/>
      <c r="K13" s="14"/>
      <c r="L13" s="1"/>
      <c r="M13" s="1"/>
      <c r="N13" s="1"/>
      <c r="O13" s="6"/>
      <c r="P13" s="2"/>
      <c r="Q13" s="2"/>
      <c r="R13" s="2"/>
      <c r="S13" s="2"/>
      <c r="T13" s="7">
        <v>15.171358943598886</v>
      </c>
      <c r="U13" s="3">
        <v>11486</v>
      </c>
      <c r="V13" s="3">
        <v>8286.6097858262237</v>
      </c>
      <c r="W13" s="70" t="str">
        <f t="shared" si="0"/>
        <v/>
      </c>
      <c r="X13" s="71" t="str">
        <f t="shared" si="1"/>
        <v/>
      </c>
      <c r="Y13" s="71" t="str">
        <f t="shared" si="2"/>
        <v/>
      </c>
      <c r="Z13" s="70" t="str">
        <f t="shared" si="3"/>
        <v/>
      </c>
      <c r="AA13" s="71" t="str">
        <f t="shared" si="4"/>
        <v/>
      </c>
      <c r="AB13" s="71" t="str">
        <f t="shared" si="5"/>
        <v/>
      </c>
      <c r="AC13" s="72" t="str">
        <f t="shared" si="6"/>
        <v/>
      </c>
      <c r="AD13" s="70" t="str">
        <f t="shared" si="7"/>
        <v/>
      </c>
      <c r="AE13" s="71" t="str">
        <f>IFERROR(#REF!/$E13,"")</f>
        <v/>
      </c>
      <c r="AF13" s="72" t="str">
        <f t="shared" si="8"/>
        <v/>
      </c>
      <c r="AH13" s="107">
        <v>3.7717999999999998</v>
      </c>
      <c r="AI13" s="3"/>
      <c r="AJ13" s="3"/>
      <c r="AK13" s="3"/>
      <c r="AL13" s="3"/>
      <c r="AM13" s="3"/>
      <c r="AN13" s="14"/>
      <c r="AO13" s="1"/>
      <c r="AP13" s="1"/>
      <c r="AQ13" s="1"/>
      <c r="AR13" s="6"/>
      <c r="AS13" t="s">
        <v>62</v>
      </c>
    </row>
    <row r="14" spans="1:45">
      <c r="A14" s="4">
        <v>1961</v>
      </c>
      <c r="B14" s="1">
        <v>1.3168023113967935</v>
      </c>
      <c r="C14" s="1">
        <v>0.28017070455166881</v>
      </c>
      <c r="D14" s="1">
        <v>1.1837212267355357</v>
      </c>
      <c r="E14" s="6">
        <f>SUM(B14:D14)</f>
        <v>2.7806942426839978</v>
      </c>
      <c r="F14" s="1"/>
      <c r="G14" s="1"/>
      <c r="H14" s="1"/>
      <c r="I14" s="1"/>
      <c r="J14" s="3"/>
      <c r="K14" s="14"/>
      <c r="L14" s="1"/>
      <c r="M14" s="1"/>
      <c r="N14" s="1"/>
      <c r="O14" s="6"/>
      <c r="P14" s="2"/>
      <c r="Q14" s="2"/>
      <c r="R14" s="2"/>
      <c r="S14" s="2"/>
      <c r="T14" s="7">
        <v>15.369745605628065</v>
      </c>
      <c r="U14" s="3">
        <v>11638.713</v>
      </c>
      <c r="V14" s="3">
        <v>8201.5081908111333</v>
      </c>
      <c r="W14" s="99" t="str">
        <f t="shared" si="0"/>
        <v/>
      </c>
      <c r="X14" s="100" t="str">
        <f t="shared" si="1"/>
        <v/>
      </c>
      <c r="Y14" s="100" t="str">
        <f t="shared" si="2"/>
        <v/>
      </c>
      <c r="Z14" s="99" t="str">
        <f t="shared" si="3"/>
        <v/>
      </c>
      <c r="AA14" s="100" t="str">
        <f t="shared" si="4"/>
        <v/>
      </c>
      <c r="AB14" s="100" t="str">
        <f t="shared" si="5"/>
        <v/>
      </c>
      <c r="AC14" s="101" t="str">
        <f t="shared" si="6"/>
        <v/>
      </c>
      <c r="AD14" s="99">
        <f t="shared" si="7"/>
        <v>0.47355163727953847</v>
      </c>
      <c r="AE14" s="100">
        <f t="shared" ref="AE14:AE45" si="9">IFERROR(C3/$E14,"")</f>
        <v>2.1335133979096896E-2</v>
      </c>
      <c r="AF14" s="101">
        <f t="shared" si="8"/>
        <v>0.42569269521447906</v>
      </c>
      <c r="AH14" s="107">
        <v>3.6291000000000002</v>
      </c>
      <c r="AI14" s="3"/>
      <c r="AJ14" s="3"/>
      <c r="AK14" s="3"/>
      <c r="AL14" s="3"/>
      <c r="AM14" s="3"/>
      <c r="AN14" s="14"/>
      <c r="AO14" s="1"/>
      <c r="AP14" s="1"/>
      <c r="AQ14" s="1"/>
      <c r="AR14" s="6"/>
      <c r="AS14" t="s">
        <v>62</v>
      </c>
    </row>
    <row r="15" spans="1:45">
      <c r="A15" s="4">
        <v>1962</v>
      </c>
      <c r="B15" s="1">
        <v>1.379371742897501</v>
      </c>
      <c r="C15" s="1">
        <v>0.29557965919143492</v>
      </c>
      <c r="D15" s="1">
        <v>1.3441836882330929</v>
      </c>
      <c r="E15" s="6">
        <f t="shared" ref="E15:E67" si="10">SUM(B15:D15)</f>
        <v>3.0191350903220289</v>
      </c>
      <c r="F15" s="1"/>
      <c r="G15" s="1"/>
      <c r="H15" s="1"/>
      <c r="I15" s="1"/>
      <c r="J15" s="3"/>
      <c r="K15" s="14"/>
      <c r="L15" s="1"/>
      <c r="M15" s="1"/>
      <c r="N15" s="1"/>
      <c r="O15" s="6"/>
      <c r="P15" s="2"/>
      <c r="Q15" s="2"/>
      <c r="R15" s="2"/>
      <c r="S15" s="2"/>
      <c r="T15" s="7">
        <v>15.721103855947023</v>
      </c>
      <c r="U15" s="3">
        <v>11805.689</v>
      </c>
      <c r="V15" s="3">
        <v>8639.3094041355835</v>
      </c>
      <c r="W15" s="99" t="str">
        <f t="shared" si="0"/>
        <v/>
      </c>
      <c r="X15" s="100" t="str">
        <f t="shared" si="1"/>
        <v/>
      </c>
      <c r="Y15" s="100" t="str">
        <f t="shared" si="2"/>
        <v/>
      </c>
      <c r="Z15" s="99" t="str">
        <f t="shared" si="3"/>
        <v/>
      </c>
      <c r="AA15" s="100" t="str">
        <f t="shared" si="4"/>
        <v/>
      </c>
      <c r="AB15" s="100" t="str">
        <f t="shared" si="5"/>
        <v/>
      </c>
      <c r="AC15" s="101" t="str">
        <f t="shared" si="6"/>
        <v/>
      </c>
      <c r="AD15" s="99">
        <f t="shared" si="7"/>
        <v>0.45687645687638762</v>
      </c>
      <c r="AE15" s="100">
        <f t="shared" si="9"/>
        <v>2.4395484478396186E-2</v>
      </c>
      <c r="AF15" s="101">
        <f t="shared" si="8"/>
        <v>0.445221445221823</v>
      </c>
      <c r="AH15" s="107">
        <v>3.6029</v>
      </c>
      <c r="AI15" s="3"/>
      <c r="AJ15" s="3"/>
      <c r="AK15" s="3"/>
      <c r="AL15" s="3"/>
      <c r="AM15" s="3"/>
      <c r="AN15" s="14"/>
      <c r="AO15" s="1"/>
      <c r="AP15" s="1"/>
      <c r="AQ15" s="1"/>
      <c r="AR15" s="6"/>
      <c r="AS15" t="s">
        <v>62</v>
      </c>
    </row>
    <row r="16" spans="1:45">
      <c r="A16" s="4">
        <v>1963</v>
      </c>
      <c r="B16" s="1">
        <v>1.5586281752051458</v>
      </c>
      <c r="C16" s="1">
        <v>0.28338694094554001</v>
      </c>
      <c r="D16" s="1">
        <v>1.4381887253043679</v>
      </c>
      <c r="E16" s="6">
        <f t="shared" si="10"/>
        <v>3.2802038414550538</v>
      </c>
      <c r="F16" s="1"/>
      <c r="G16" s="1"/>
      <c r="H16" s="1"/>
      <c r="I16" s="1"/>
      <c r="J16" s="3"/>
      <c r="K16" s="14"/>
      <c r="L16" s="1"/>
      <c r="M16" s="1"/>
      <c r="N16" s="1"/>
      <c r="O16" s="6"/>
      <c r="P16" s="2"/>
      <c r="Q16" s="2"/>
      <c r="R16" s="2"/>
      <c r="S16" s="2"/>
      <c r="T16" s="7">
        <v>16.246689337539109</v>
      </c>
      <c r="U16" s="3">
        <v>11965.966</v>
      </c>
      <c r="V16" s="3">
        <v>8832.2163041412623</v>
      </c>
      <c r="W16" s="99" t="str">
        <f t="shared" si="0"/>
        <v/>
      </c>
      <c r="X16" s="100" t="str">
        <f t="shared" si="1"/>
        <v/>
      </c>
      <c r="Y16" s="100" t="str">
        <f t="shared" si="2"/>
        <v/>
      </c>
      <c r="Z16" s="99" t="str">
        <f t="shared" si="3"/>
        <v/>
      </c>
      <c r="AA16" s="100" t="str">
        <f t="shared" si="4"/>
        <v/>
      </c>
      <c r="AB16" s="100" t="str">
        <f t="shared" si="5"/>
        <v/>
      </c>
      <c r="AC16" s="101" t="str">
        <f t="shared" si="6"/>
        <v/>
      </c>
      <c r="AD16" s="99">
        <f t="shared" si="7"/>
        <v>0.47516198704095158</v>
      </c>
      <c r="AE16" s="100">
        <f t="shared" si="9"/>
        <v>2.0085134590106142E-2</v>
      </c>
      <c r="AF16" s="101">
        <f t="shared" si="8"/>
        <v>0.43844492440640731</v>
      </c>
      <c r="AH16" s="107">
        <v>3.601</v>
      </c>
      <c r="AI16" s="3"/>
      <c r="AJ16" s="3"/>
      <c r="AK16" s="3"/>
      <c r="AL16" s="3"/>
      <c r="AM16" s="3"/>
      <c r="AN16" s="14"/>
      <c r="AO16" s="1"/>
      <c r="AP16" s="1"/>
      <c r="AQ16" s="1"/>
      <c r="AR16" s="6"/>
      <c r="AS16" t="s">
        <v>62</v>
      </c>
    </row>
    <row r="17" spans="1:45">
      <c r="A17" s="4">
        <v>1964</v>
      </c>
      <c r="B17" s="1">
        <v>1.7465926199290438</v>
      </c>
      <c r="C17" s="1">
        <v>0.32080272610845378</v>
      </c>
      <c r="D17" s="1">
        <v>1.4756925401047898</v>
      </c>
      <c r="E17" s="6">
        <f t="shared" si="10"/>
        <v>3.5430878861422874</v>
      </c>
      <c r="F17" s="1"/>
      <c r="G17" s="1"/>
      <c r="H17" s="1"/>
      <c r="I17" s="1"/>
      <c r="J17" s="3"/>
      <c r="K17" s="14"/>
      <c r="L17" s="1"/>
      <c r="M17" s="1"/>
      <c r="N17" s="1"/>
      <c r="O17" s="6"/>
      <c r="P17" s="2"/>
      <c r="Q17" s="2"/>
      <c r="R17" s="2"/>
      <c r="S17" s="2"/>
      <c r="T17" s="7">
        <v>17.187516387726838</v>
      </c>
      <c r="U17" s="3">
        <v>12127.12</v>
      </c>
      <c r="V17" s="3">
        <v>9437.1953110054164</v>
      </c>
      <c r="W17" s="99" t="str">
        <f t="shared" si="0"/>
        <v/>
      </c>
      <c r="X17" s="100" t="str">
        <f t="shared" si="1"/>
        <v/>
      </c>
      <c r="Y17" s="100" t="str">
        <f t="shared" si="2"/>
        <v/>
      </c>
      <c r="Z17" s="99" t="str">
        <f t="shared" si="3"/>
        <v/>
      </c>
      <c r="AA17" s="100" t="str">
        <f t="shared" si="4"/>
        <v/>
      </c>
      <c r="AB17" s="100" t="str">
        <f t="shared" si="5"/>
        <v/>
      </c>
      <c r="AC17" s="101" t="str">
        <f t="shared" si="6"/>
        <v/>
      </c>
      <c r="AD17" s="99">
        <f t="shared" si="7"/>
        <v>0.49295774647880186</v>
      </c>
      <c r="AE17" s="100">
        <f t="shared" si="9"/>
        <v>2.1948302908580689E-2</v>
      </c>
      <c r="AF17" s="101">
        <f t="shared" si="8"/>
        <v>0.41649899396413875</v>
      </c>
      <c r="AH17" s="107">
        <v>3.6070000000000002</v>
      </c>
      <c r="AI17" s="3"/>
      <c r="AJ17" s="3"/>
      <c r="AK17" s="3"/>
      <c r="AL17" s="3"/>
      <c r="AM17" s="3"/>
      <c r="AN17" s="14"/>
      <c r="AO17" s="1"/>
      <c r="AP17" s="1"/>
      <c r="AQ17" s="1"/>
      <c r="AR17" s="6"/>
      <c r="AS17" t="s">
        <v>62</v>
      </c>
    </row>
    <row r="18" spans="1:45">
      <c r="A18" s="4">
        <v>1965</v>
      </c>
      <c r="B18" s="1">
        <v>1.8550802103955197</v>
      </c>
      <c r="C18" s="1">
        <v>0.37244853644894843</v>
      </c>
      <c r="D18" s="1">
        <v>1.8837300978166394</v>
      </c>
      <c r="E18" s="6">
        <f t="shared" si="10"/>
        <v>4.1112588446611076</v>
      </c>
      <c r="F18" s="1"/>
      <c r="G18" s="1"/>
      <c r="H18" s="1"/>
      <c r="I18" s="1"/>
      <c r="J18" s="3"/>
      <c r="K18" s="14"/>
      <c r="L18" s="1"/>
      <c r="M18" s="1"/>
      <c r="N18" s="1"/>
      <c r="O18" s="6"/>
      <c r="P18" s="2"/>
      <c r="Q18" s="2"/>
      <c r="R18" s="2"/>
      <c r="S18" s="2"/>
      <c r="T18" s="7">
        <v>18.183515394470941</v>
      </c>
      <c r="U18" s="3">
        <v>12292</v>
      </c>
      <c r="V18" s="3">
        <v>9797.8359908883813</v>
      </c>
      <c r="W18" s="99" t="str">
        <f t="shared" si="0"/>
        <v/>
      </c>
      <c r="X18" s="100" t="str">
        <f t="shared" si="1"/>
        <v/>
      </c>
      <c r="Y18" s="100" t="str">
        <f t="shared" si="2"/>
        <v/>
      </c>
      <c r="Z18" s="99" t="str">
        <f t="shared" si="3"/>
        <v/>
      </c>
      <c r="AA18" s="100" t="str">
        <f t="shared" si="4"/>
        <v/>
      </c>
      <c r="AB18" s="100" t="str">
        <f t="shared" si="5"/>
        <v/>
      </c>
      <c r="AC18" s="101" t="str">
        <f t="shared" si="6"/>
        <v/>
      </c>
      <c r="AD18" s="99">
        <f t="shared" si="7"/>
        <v>0.45121951219503781</v>
      </c>
      <c r="AE18" s="100">
        <f t="shared" si="9"/>
        <v>2.5846320988425792E-2</v>
      </c>
      <c r="AF18" s="101">
        <f t="shared" si="8"/>
        <v>0.4581881533104773</v>
      </c>
      <c r="AH18" s="107">
        <v>3.6004999999999998</v>
      </c>
      <c r="AI18" s="3"/>
      <c r="AJ18" s="3"/>
      <c r="AK18" s="3"/>
      <c r="AL18" s="3"/>
      <c r="AM18" s="3"/>
      <c r="AN18" s="14"/>
      <c r="AO18" s="1"/>
      <c r="AP18" s="1"/>
      <c r="AQ18" s="1"/>
      <c r="AR18" s="6"/>
      <c r="AS18" t="s">
        <v>62</v>
      </c>
    </row>
    <row r="19" spans="1:45">
      <c r="A19" s="4">
        <v>1966</v>
      </c>
      <c r="B19" s="1">
        <v>1.9469407732000283</v>
      </c>
      <c r="C19" s="1">
        <v>0.3807670146837342</v>
      </c>
      <c r="D19" s="1">
        <v>1.4368566591896499</v>
      </c>
      <c r="E19" s="6">
        <f t="shared" si="10"/>
        <v>3.7645644470734121</v>
      </c>
      <c r="F19" s="1"/>
      <c r="G19" s="1"/>
      <c r="H19" s="1"/>
      <c r="I19" s="1"/>
      <c r="J19" s="3"/>
      <c r="K19" s="14"/>
      <c r="L19" s="1"/>
      <c r="M19" s="1"/>
      <c r="N19" s="1"/>
      <c r="O19" s="6"/>
      <c r="P19" s="2"/>
      <c r="Q19" s="2"/>
      <c r="R19" s="2"/>
      <c r="S19" s="2"/>
      <c r="T19" s="7">
        <v>19.237590145166266</v>
      </c>
      <c r="U19" s="3">
        <v>12454.8</v>
      </c>
      <c r="V19" s="3">
        <v>9936.2494781128553</v>
      </c>
      <c r="W19" s="99" t="str">
        <f t="shared" si="0"/>
        <v/>
      </c>
      <c r="X19" s="100" t="str">
        <f t="shared" si="1"/>
        <v/>
      </c>
      <c r="Y19" s="100" t="str">
        <f t="shared" si="2"/>
        <v/>
      </c>
      <c r="Z19" s="99" t="str">
        <f t="shared" si="3"/>
        <v/>
      </c>
      <c r="AA19" s="100" t="str">
        <f t="shared" si="4"/>
        <v/>
      </c>
      <c r="AB19" s="100" t="str">
        <f t="shared" si="5"/>
        <v/>
      </c>
      <c r="AC19" s="101" t="str">
        <f t="shared" si="6"/>
        <v/>
      </c>
      <c r="AD19" s="99">
        <f t="shared" si="7"/>
        <v>0.51717557251904356</v>
      </c>
      <c r="AE19" s="100">
        <f t="shared" si="9"/>
        <v>3.6469443960752988E-2</v>
      </c>
      <c r="AF19" s="101">
        <f t="shared" si="8"/>
        <v>0.38167938931332895</v>
      </c>
      <c r="AH19" s="107">
        <v>3.6193</v>
      </c>
      <c r="AI19" s="3"/>
      <c r="AJ19" s="3"/>
      <c r="AK19" s="3"/>
      <c r="AL19" s="3"/>
      <c r="AM19" s="3"/>
      <c r="AN19" s="14"/>
      <c r="AO19" s="1"/>
      <c r="AP19" s="1"/>
      <c r="AQ19" s="1"/>
      <c r="AR19" s="6"/>
      <c r="AS19" t="s">
        <v>62</v>
      </c>
    </row>
    <row r="20" spans="1:45">
      <c r="A20" s="4">
        <v>1967</v>
      </c>
      <c r="B20" s="1">
        <v>2.218084881796178</v>
      </c>
      <c r="C20" s="1">
        <v>0.46090075465756336</v>
      </c>
      <c r="D20" s="1">
        <v>1.6275557898910309</v>
      </c>
      <c r="E20" s="6">
        <f t="shared" si="10"/>
        <v>4.3065414263447721</v>
      </c>
      <c r="F20" s="1"/>
      <c r="G20" s="1"/>
      <c r="H20" s="1"/>
      <c r="I20" s="1"/>
      <c r="J20" s="3"/>
      <c r="K20" s="14"/>
      <c r="L20" s="1"/>
      <c r="M20" s="1"/>
      <c r="N20" s="1"/>
      <c r="O20" s="6"/>
      <c r="P20" s="2"/>
      <c r="Q20" s="2"/>
      <c r="R20" s="2"/>
      <c r="S20" s="2"/>
      <c r="T20" s="7">
        <v>19.908364986375304</v>
      </c>
      <c r="U20" s="3">
        <v>12596.822</v>
      </c>
      <c r="V20" s="3">
        <v>10341.259088998797</v>
      </c>
      <c r="W20" s="99" t="str">
        <f t="shared" si="0"/>
        <v/>
      </c>
      <c r="X20" s="100" t="str">
        <f t="shared" si="1"/>
        <v/>
      </c>
      <c r="Y20" s="100" t="str">
        <f t="shared" si="2"/>
        <v/>
      </c>
      <c r="Z20" s="99" t="str">
        <f t="shared" si="3"/>
        <v/>
      </c>
      <c r="AA20" s="100" t="str">
        <f t="shared" si="4"/>
        <v/>
      </c>
      <c r="AB20" s="100" t="str">
        <f t="shared" si="5"/>
        <v/>
      </c>
      <c r="AC20" s="101" t="str">
        <f t="shared" si="6"/>
        <v/>
      </c>
      <c r="AD20" s="99">
        <f t="shared" si="7"/>
        <v>0.51505016722405106</v>
      </c>
      <c r="AE20" s="100">
        <f t="shared" si="9"/>
        <v>3.8639150290852714E-2</v>
      </c>
      <c r="AF20" s="101">
        <f t="shared" si="8"/>
        <v>0.37792642140503874</v>
      </c>
      <c r="AH20" s="107">
        <v>3.6023999999999998</v>
      </c>
      <c r="AI20" s="3"/>
      <c r="AJ20" s="3"/>
      <c r="AK20" s="3"/>
      <c r="AL20" s="3"/>
      <c r="AM20" s="3"/>
      <c r="AN20" s="14"/>
      <c r="AO20" s="1"/>
      <c r="AP20" s="1"/>
      <c r="AQ20" s="1"/>
      <c r="AR20" s="6"/>
      <c r="AS20" t="s">
        <v>62</v>
      </c>
    </row>
    <row r="21" spans="1:45">
      <c r="A21" s="4">
        <v>1968</v>
      </c>
      <c r="B21" s="1">
        <v>2.2658054199777014</v>
      </c>
      <c r="C21" s="1">
        <v>0.46903615381563291</v>
      </c>
      <c r="D21" s="1">
        <v>1.753473621194688</v>
      </c>
      <c r="E21" s="6">
        <f t="shared" si="10"/>
        <v>4.4883151949880222</v>
      </c>
      <c r="F21" s="1"/>
      <c r="G21" s="1"/>
      <c r="H21" s="1"/>
      <c r="I21" s="1"/>
      <c r="J21" s="3"/>
      <c r="K21" s="14"/>
      <c r="L21" s="1"/>
      <c r="M21" s="1"/>
      <c r="N21" s="1"/>
      <c r="O21" s="6"/>
      <c r="P21" s="2"/>
      <c r="Q21" s="2"/>
      <c r="R21" s="2"/>
      <c r="S21" s="2"/>
      <c r="T21" s="7">
        <v>20.640119358843585</v>
      </c>
      <c r="U21" s="3">
        <v>12724.68</v>
      </c>
      <c r="V21" s="3">
        <v>10894.340761417969</v>
      </c>
      <c r="W21" s="99" t="str">
        <f t="shared" si="0"/>
        <v/>
      </c>
      <c r="X21" s="100" t="str">
        <f t="shared" si="1"/>
        <v/>
      </c>
      <c r="Y21" s="100" t="str">
        <f t="shared" si="2"/>
        <v/>
      </c>
      <c r="Z21" s="99" t="str">
        <f t="shared" si="3"/>
        <v/>
      </c>
      <c r="AA21" s="100" t="str">
        <f t="shared" si="4"/>
        <v/>
      </c>
      <c r="AB21" s="100" t="str">
        <f t="shared" si="5"/>
        <v/>
      </c>
      <c r="AC21" s="101" t="str">
        <f t="shared" si="6"/>
        <v/>
      </c>
      <c r="AD21" s="99">
        <f t="shared" si="7"/>
        <v>0.50482315112536302</v>
      </c>
      <c r="AE21" s="100">
        <f t="shared" si="9"/>
        <v>4.0008177538404993E-2</v>
      </c>
      <c r="AF21" s="101">
        <f t="shared" si="8"/>
        <v>0.3906752411579168</v>
      </c>
      <c r="AH21" s="107">
        <v>3.6198000000000001</v>
      </c>
      <c r="AI21" s="3"/>
      <c r="AJ21" s="3"/>
      <c r="AK21" s="3"/>
      <c r="AL21" s="3"/>
      <c r="AM21" s="3"/>
      <c r="AN21" s="14"/>
      <c r="AO21" s="1"/>
      <c r="AP21" s="1"/>
      <c r="AQ21" s="1"/>
      <c r="AR21" s="6"/>
      <c r="AS21" t="s">
        <v>62</v>
      </c>
    </row>
    <row r="22" spans="1:45">
      <c r="A22" s="4">
        <v>1969</v>
      </c>
      <c r="B22" s="1">
        <v>2.5822102872382118</v>
      </c>
      <c r="C22" s="1">
        <v>0.53524807074244951</v>
      </c>
      <c r="D22" s="1">
        <v>1.8733682476060665</v>
      </c>
      <c r="E22" s="6">
        <f t="shared" si="10"/>
        <v>4.9908266055867276</v>
      </c>
      <c r="F22" s="1"/>
      <c r="G22" s="1"/>
      <c r="H22" s="1"/>
      <c r="I22" s="1"/>
      <c r="J22" s="3"/>
      <c r="K22" s="14"/>
      <c r="L22" s="1"/>
      <c r="M22" s="1"/>
      <c r="N22" s="1"/>
      <c r="O22" s="6"/>
      <c r="P22" s="2"/>
      <c r="Q22" s="2"/>
      <c r="R22" s="2"/>
      <c r="S22" s="2"/>
      <c r="T22" s="7">
        <v>22.173318996004888</v>
      </c>
      <c r="U22" s="3">
        <v>12873</v>
      </c>
      <c r="V22" s="3">
        <v>11462.130039617805</v>
      </c>
      <c r="W22" s="99" t="str">
        <f t="shared" si="0"/>
        <v/>
      </c>
      <c r="X22" s="100" t="str">
        <f t="shared" si="1"/>
        <v/>
      </c>
      <c r="Y22" s="100" t="str">
        <f t="shared" si="2"/>
        <v/>
      </c>
      <c r="Z22" s="99" t="str">
        <f t="shared" si="3"/>
        <v/>
      </c>
      <c r="AA22" s="100" t="str">
        <f t="shared" si="4"/>
        <v/>
      </c>
      <c r="AB22" s="100" t="str">
        <f t="shared" si="5"/>
        <v/>
      </c>
      <c r="AC22" s="101" t="str">
        <f t="shared" si="6"/>
        <v/>
      </c>
      <c r="AD22" s="99">
        <f t="shared" si="7"/>
        <v>0.51739130434779834</v>
      </c>
      <c r="AE22" s="100">
        <f t="shared" si="9"/>
        <v>3.4603964284155173E-2</v>
      </c>
      <c r="AF22" s="101">
        <f t="shared" si="8"/>
        <v>0.37536231884093496</v>
      </c>
      <c r="AH22" s="107">
        <v>3.6242000000000001</v>
      </c>
      <c r="AI22" s="3"/>
      <c r="AJ22" s="3"/>
      <c r="AK22" s="3"/>
      <c r="AL22" s="3"/>
      <c r="AM22" s="3"/>
      <c r="AN22" s="14"/>
      <c r="AO22" s="1"/>
      <c r="AP22" s="1"/>
      <c r="AQ22" s="1"/>
      <c r="AR22" s="6"/>
      <c r="AS22" t="s">
        <v>62</v>
      </c>
    </row>
    <row r="23" spans="1:45">
      <c r="A23" s="4">
        <v>1970</v>
      </c>
      <c r="B23" s="1">
        <v>2.8662555997404398</v>
      </c>
      <c r="C23" s="1">
        <v>0.57325111994636824</v>
      </c>
      <c r="D23" s="1">
        <v>2.0317761213370273</v>
      </c>
      <c r="E23" s="6">
        <f t="shared" si="10"/>
        <v>5.4712828410238359</v>
      </c>
      <c r="F23" s="1"/>
      <c r="G23" s="1"/>
      <c r="H23" s="1"/>
      <c r="I23" s="1"/>
      <c r="J23" s="3">
        <v>2518.759846182591</v>
      </c>
      <c r="K23" s="14"/>
      <c r="L23" s="1"/>
      <c r="M23" s="1"/>
      <c r="N23" s="1"/>
      <c r="O23" s="6"/>
      <c r="P23" s="2"/>
      <c r="Q23" s="2"/>
      <c r="R23" s="2"/>
      <c r="S23" s="2"/>
      <c r="T23" s="7">
        <v>22.989283196947</v>
      </c>
      <c r="U23" s="3">
        <v>13032.334999999999</v>
      </c>
      <c r="V23" s="3">
        <v>11966.773413973782</v>
      </c>
      <c r="W23" s="99" t="str">
        <f t="shared" si="0"/>
        <v/>
      </c>
      <c r="X23" s="100" t="str">
        <f t="shared" si="1"/>
        <v/>
      </c>
      <c r="Y23" s="100" t="str">
        <f t="shared" si="2"/>
        <v/>
      </c>
      <c r="Z23" s="99"/>
      <c r="AA23" s="100"/>
      <c r="AB23" s="100"/>
      <c r="AC23" s="101"/>
      <c r="AD23" s="99">
        <f t="shared" si="7"/>
        <v>0.52387267904506285</v>
      </c>
      <c r="AE23" s="100">
        <f t="shared" si="9"/>
        <v>3.5370211611125808E-2</v>
      </c>
      <c r="AF23" s="101">
        <f t="shared" si="8"/>
        <v>0.37135278514623876</v>
      </c>
      <c r="AH23" s="107">
        <v>3.6164999999999998</v>
      </c>
      <c r="AI23" s="3"/>
      <c r="AJ23" s="3"/>
      <c r="AK23" s="3"/>
      <c r="AL23" s="3"/>
      <c r="AM23" s="3">
        <f t="shared" ref="AM23:AM43" si="11">IFERROR(J23/$AH23," ")</f>
        <v>696.4633889624198</v>
      </c>
      <c r="AN23" s="14"/>
      <c r="AO23" s="1"/>
      <c r="AP23" s="1"/>
      <c r="AQ23" s="1"/>
      <c r="AR23" s="6"/>
      <c r="AS23" t="s">
        <v>62</v>
      </c>
    </row>
    <row r="24" spans="1:45">
      <c r="A24" s="4">
        <v>1971</v>
      </c>
      <c r="B24" s="1">
        <v>3.1090985481282698</v>
      </c>
      <c r="C24" s="1">
        <v>0.67715729502356381</v>
      </c>
      <c r="D24" s="1">
        <v>2.1042844974472339</v>
      </c>
      <c r="E24" s="6">
        <f t="shared" si="10"/>
        <v>5.8905403405990668</v>
      </c>
      <c r="F24" s="1"/>
      <c r="G24" s="1"/>
      <c r="H24" s="1"/>
      <c r="I24" s="1"/>
      <c r="J24" s="3">
        <v>2755.2600104776675</v>
      </c>
      <c r="K24" s="14"/>
      <c r="L24" s="1"/>
      <c r="M24" s="1"/>
      <c r="N24" s="1"/>
      <c r="O24" s="6"/>
      <c r="P24" s="2"/>
      <c r="Q24" s="2"/>
      <c r="R24" s="2"/>
      <c r="S24" s="2"/>
      <c r="T24" s="7">
        <v>24.708325214555018</v>
      </c>
      <c r="U24" s="3">
        <v>13193.776</v>
      </c>
      <c r="V24" s="3">
        <v>12319.369375378208</v>
      </c>
      <c r="W24" s="99" t="str">
        <f t="shared" si="0"/>
        <v/>
      </c>
      <c r="X24" s="100" t="str">
        <f t="shared" si="1"/>
        <v/>
      </c>
      <c r="Y24" s="100" t="str">
        <f t="shared" si="2"/>
        <v/>
      </c>
      <c r="Z24" s="99"/>
      <c r="AA24" s="100"/>
      <c r="AB24" s="100"/>
      <c r="AC24" s="101"/>
      <c r="AD24" s="99">
        <f t="shared" si="7"/>
        <v>0.52781211372063619</v>
      </c>
      <c r="AE24" s="100">
        <f t="shared" si="9"/>
        <v>3.7600460208944642E-2</v>
      </c>
      <c r="AF24" s="101">
        <f t="shared" si="8"/>
        <v>0.35723114956772006</v>
      </c>
      <c r="AH24" s="107">
        <v>3.4904000000000002</v>
      </c>
      <c r="AI24" s="3"/>
      <c r="AJ24" s="3"/>
      <c r="AK24" s="3"/>
      <c r="AL24" s="3"/>
      <c r="AM24" s="3">
        <f t="shared" si="11"/>
        <v>789.38230875477518</v>
      </c>
      <c r="AN24" s="14"/>
      <c r="AO24" s="1"/>
      <c r="AP24" s="1"/>
      <c r="AQ24" s="1"/>
      <c r="AR24" s="6"/>
      <c r="AS24" t="s">
        <v>62</v>
      </c>
    </row>
    <row r="25" spans="1:45">
      <c r="A25" s="4">
        <v>1972</v>
      </c>
      <c r="B25" s="1">
        <v>3.2760061945920058</v>
      </c>
      <c r="C25" s="1">
        <v>0.85556411778150621</v>
      </c>
      <c r="D25" s="1">
        <v>2.2741918002659212</v>
      </c>
      <c r="E25" s="6">
        <f t="shared" si="10"/>
        <v>6.4057621126394331</v>
      </c>
      <c r="F25" s="1"/>
      <c r="G25" s="1"/>
      <c r="H25" s="1"/>
      <c r="I25" s="1"/>
      <c r="J25" s="3">
        <v>3007.3544656161039</v>
      </c>
      <c r="K25" s="14"/>
      <c r="L25" s="1"/>
      <c r="M25" s="1"/>
      <c r="N25" s="1"/>
      <c r="O25" s="6"/>
      <c r="P25" s="2"/>
      <c r="Q25" s="2"/>
      <c r="R25" s="2"/>
      <c r="S25" s="2"/>
      <c r="T25" s="7">
        <v>26.633536122632705</v>
      </c>
      <c r="U25" s="3">
        <v>13329.874</v>
      </c>
      <c r="V25" s="3">
        <v>12597.193341812534</v>
      </c>
      <c r="W25" s="99" t="str">
        <f t="shared" si="0"/>
        <v/>
      </c>
      <c r="X25" s="100" t="str">
        <f t="shared" si="1"/>
        <v/>
      </c>
      <c r="Y25" s="100" t="str">
        <f t="shared" si="2"/>
        <v/>
      </c>
      <c r="Z25" s="99"/>
      <c r="AA25" s="100"/>
      <c r="AB25" s="100"/>
      <c r="AC25" s="101"/>
      <c r="AD25" s="99">
        <f t="shared" si="7"/>
        <v>0.51141552511417865</v>
      </c>
      <c r="AE25" s="100">
        <f t="shared" si="9"/>
        <v>4.3737294583396126E-2</v>
      </c>
      <c r="AF25" s="101">
        <f t="shared" si="8"/>
        <v>0.35502283105059956</v>
      </c>
      <c r="AH25" s="107">
        <v>3.21</v>
      </c>
      <c r="AI25" s="3"/>
      <c r="AJ25" s="3"/>
      <c r="AK25" s="3"/>
      <c r="AL25" s="3"/>
      <c r="AM25" s="3">
        <f t="shared" si="11"/>
        <v>936.87055003616945</v>
      </c>
      <c r="AN25" s="14"/>
      <c r="AO25" s="1"/>
      <c r="AP25" s="1"/>
      <c r="AQ25" s="1"/>
      <c r="AR25" s="6"/>
      <c r="AS25" t="s">
        <v>62</v>
      </c>
    </row>
    <row r="26" spans="1:45">
      <c r="A26" s="4">
        <v>1973</v>
      </c>
      <c r="B26" s="1">
        <v>3.6599157309763459</v>
      </c>
      <c r="C26" s="1">
        <v>0.97744737393251757</v>
      </c>
      <c r="D26" s="1">
        <v>2.5428330179098033</v>
      </c>
      <c r="E26" s="6">
        <f t="shared" si="10"/>
        <v>7.1801961228186668</v>
      </c>
      <c r="F26" s="1"/>
      <c r="G26" s="1"/>
      <c r="H26" s="1"/>
      <c r="I26" s="1"/>
      <c r="J26" s="3">
        <v>3404.7426465226081</v>
      </c>
      <c r="K26" s="14"/>
      <c r="L26" s="1"/>
      <c r="M26" s="1"/>
      <c r="N26" s="1"/>
      <c r="O26" s="6"/>
      <c r="P26" s="2"/>
      <c r="Q26" s="2"/>
      <c r="R26" s="2"/>
      <c r="S26" s="2"/>
      <c r="T26" s="7">
        <v>28.767819708662177</v>
      </c>
      <c r="U26" s="3">
        <v>13438.404</v>
      </c>
      <c r="V26" s="3">
        <v>13081.24089735656</v>
      </c>
      <c r="W26" s="99" t="str">
        <f t="shared" si="0"/>
        <v/>
      </c>
      <c r="X26" s="100" t="str">
        <f t="shared" si="1"/>
        <v/>
      </c>
      <c r="Y26" s="100" t="str">
        <f t="shared" si="2"/>
        <v/>
      </c>
      <c r="Z26" s="99"/>
      <c r="AA26" s="100"/>
      <c r="AB26" s="100"/>
      <c r="AC26" s="101"/>
      <c r="AD26" s="99">
        <f t="shared" si="7"/>
        <v>0.50972364380760182</v>
      </c>
      <c r="AE26" s="100">
        <f t="shared" si="9"/>
        <v>4.1165958998262267E-2</v>
      </c>
      <c r="AF26" s="101">
        <f t="shared" si="8"/>
        <v>0.35414534288676025</v>
      </c>
      <c r="AH26" s="107">
        <v>2.7795000000000001</v>
      </c>
      <c r="AI26" s="3"/>
      <c r="AJ26" s="3"/>
      <c r="AK26" s="3"/>
      <c r="AL26" s="3"/>
      <c r="AM26" s="3">
        <f t="shared" si="11"/>
        <v>1224.9478850594021</v>
      </c>
      <c r="AN26" s="14"/>
      <c r="AO26" s="1"/>
      <c r="AP26" s="1"/>
      <c r="AQ26" s="1"/>
      <c r="AR26" s="6"/>
      <c r="AS26" t="s">
        <v>62</v>
      </c>
    </row>
    <row r="27" spans="1:45">
      <c r="A27" s="4">
        <v>1974</v>
      </c>
      <c r="B27" s="1">
        <v>3.7690360885902612</v>
      </c>
      <c r="C27" s="1">
        <v>1.138101093414037</v>
      </c>
      <c r="D27" s="1">
        <v>2.7343987309407671</v>
      </c>
      <c r="E27" s="6">
        <f t="shared" si="10"/>
        <v>7.6415359129450655</v>
      </c>
      <c r="F27" s="1"/>
      <c r="G27" s="1"/>
      <c r="H27" s="1"/>
      <c r="I27" s="1"/>
      <c r="J27" s="3">
        <v>3802.0427110086243</v>
      </c>
      <c r="K27" s="14"/>
      <c r="L27" s="1"/>
      <c r="M27" s="1"/>
      <c r="N27" s="1"/>
      <c r="O27" s="6"/>
      <c r="P27" s="2"/>
      <c r="Q27" s="2"/>
      <c r="R27" s="2"/>
      <c r="S27" s="2"/>
      <c r="T27" s="7">
        <v>31.532225115128899</v>
      </c>
      <c r="U27" s="3">
        <v>13540.584000000001</v>
      </c>
      <c r="V27" s="3">
        <v>13497.423744795646</v>
      </c>
      <c r="W27" s="99" t="str">
        <f t="shared" si="0"/>
        <v/>
      </c>
      <c r="X27" s="100" t="str">
        <f t="shared" si="1"/>
        <v/>
      </c>
      <c r="Y27" s="100" t="str">
        <f t="shared" si="2"/>
        <v/>
      </c>
      <c r="Z27" s="99"/>
      <c r="AA27" s="100"/>
      <c r="AB27" s="100"/>
      <c r="AC27" s="101"/>
      <c r="AD27" s="99">
        <f t="shared" si="7"/>
        <v>0.49323017408128178</v>
      </c>
      <c r="AE27" s="100">
        <f t="shared" si="9"/>
        <v>3.7085076112182015E-2</v>
      </c>
      <c r="AF27" s="101">
        <f t="shared" si="8"/>
        <v>0.35783365570638581</v>
      </c>
      <c r="AH27" s="107">
        <v>2.6833</v>
      </c>
      <c r="AI27" s="3"/>
      <c r="AJ27" s="3"/>
      <c r="AK27" s="3"/>
      <c r="AL27" s="3"/>
      <c r="AM27" s="3">
        <f t="shared" si="11"/>
        <v>1416.9279286731355</v>
      </c>
      <c r="AN27" s="14"/>
      <c r="AO27" s="1"/>
      <c r="AP27" s="1"/>
      <c r="AQ27" s="1"/>
      <c r="AR27" s="6"/>
      <c r="AS27" t="s">
        <v>62</v>
      </c>
    </row>
    <row r="28" spans="1:45">
      <c r="A28" s="4">
        <v>1975</v>
      </c>
      <c r="B28" s="1">
        <v>3.933418895094936</v>
      </c>
      <c r="C28" s="1">
        <v>1.1302073195702016</v>
      </c>
      <c r="D28" s="1">
        <v>3.4203642566077126</v>
      </c>
      <c r="E28" s="6">
        <f t="shared" si="10"/>
        <v>8.4839904712728504</v>
      </c>
      <c r="F28" s="1"/>
      <c r="G28" s="1"/>
      <c r="H28" s="1"/>
      <c r="I28" s="1"/>
      <c r="J28" s="3">
        <v>4253.1276664529478</v>
      </c>
      <c r="K28" s="14"/>
      <c r="L28" s="1"/>
      <c r="M28" s="1"/>
      <c r="N28" s="1"/>
      <c r="O28" s="6"/>
      <c r="P28" s="2"/>
      <c r="Q28" s="2"/>
      <c r="R28" s="2"/>
      <c r="S28" s="2"/>
      <c r="T28" s="7">
        <v>34.752525110846925</v>
      </c>
      <c r="U28" s="3">
        <v>13653.438</v>
      </c>
      <c r="V28" s="3">
        <v>13373.627946309201</v>
      </c>
      <c r="W28" s="99" t="str">
        <f t="shared" si="0"/>
        <v/>
      </c>
      <c r="X28" s="100" t="str">
        <f t="shared" si="1"/>
        <v/>
      </c>
      <c r="Y28" s="100" t="str">
        <f t="shared" si="2"/>
        <v/>
      </c>
      <c r="Z28" s="99"/>
      <c r="AA28" s="100"/>
      <c r="AB28" s="100"/>
      <c r="AC28" s="101"/>
      <c r="AD28" s="99">
        <f t="shared" si="7"/>
        <v>0.46362839614373191</v>
      </c>
      <c r="AE28" s="100">
        <f t="shared" si="9"/>
        <v>3.7812716456330941E-2</v>
      </c>
      <c r="AF28" s="101">
        <f t="shared" si="8"/>
        <v>0.4031551270819092</v>
      </c>
      <c r="AH28" s="107">
        <v>2.5232000000000001</v>
      </c>
      <c r="AI28" s="3"/>
      <c r="AJ28" s="3"/>
      <c r="AK28" s="3"/>
      <c r="AL28" s="3"/>
      <c r="AM28" s="3">
        <f t="shared" si="11"/>
        <v>1685.6086186005657</v>
      </c>
      <c r="AN28" s="14"/>
      <c r="AO28" s="1"/>
      <c r="AP28" s="1"/>
      <c r="AQ28" s="1"/>
      <c r="AR28" s="6"/>
      <c r="AS28" t="s">
        <v>62</v>
      </c>
    </row>
    <row r="29" spans="1:45">
      <c r="A29" s="4">
        <v>1976</v>
      </c>
      <c r="B29" s="1">
        <v>4.1745466027741402</v>
      </c>
      <c r="C29" s="1">
        <v>1.2516145110613821</v>
      </c>
      <c r="D29" s="1">
        <v>2.4657555337774966</v>
      </c>
      <c r="E29" s="6">
        <f t="shared" si="10"/>
        <v>7.8919166476130194</v>
      </c>
      <c r="F29" s="1"/>
      <c r="G29" s="1"/>
      <c r="H29" s="1"/>
      <c r="I29" s="1"/>
      <c r="J29" s="3">
        <v>4844.761103428903</v>
      </c>
      <c r="K29" s="14"/>
      <c r="L29" s="1"/>
      <c r="M29" s="1"/>
      <c r="N29" s="1"/>
      <c r="O29" s="6"/>
      <c r="P29" s="2"/>
      <c r="Q29" s="2"/>
      <c r="R29" s="2"/>
      <c r="S29" s="2"/>
      <c r="T29" s="7">
        <v>37.900230426567688</v>
      </c>
      <c r="U29" s="3">
        <v>13769.913</v>
      </c>
      <c r="V29" s="3">
        <v>13884.909802988588</v>
      </c>
      <c r="W29" s="99" t="str">
        <f t="shared" si="0"/>
        <v/>
      </c>
      <c r="X29" s="100" t="str">
        <f t="shared" si="1"/>
        <v/>
      </c>
      <c r="Y29" s="100" t="str">
        <f t="shared" si="2"/>
        <v/>
      </c>
      <c r="Z29" s="99"/>
      <c r="AA29" s="100"/>
      <c r="AB29" s="100"/>
      <c r="AC29" s="101"/>
      <c r="AD29" s="99">
        <f t="shared" si="7"/>
        <v>0.52896486229828199</v>
      </c>
      <c r="AE29" s="100">
        <f t="shared" si="9"/>
        <v>4.7193673359639296E-2</v>
      </c>
      <c r="AF29" s="101">
        <f t="shared" si="8"/>
        <v>0.31244064577434255</v>
      </c>
      <c r="AH29" s="107">
        <v>2.6423000000000001</v>
      </c>
      <c r="AI29" s="3"/>
      <c r="AJ29" s="3"/>
      <c r="AK29" s="3"/>
      <c r="AL29" s="3"/>
      <c r="AM29" s="3">
        <f t="shared" si="11"/>
        <v>1833.5393798693951</v>
      </c>
      <c r="AN29" s="14"/>
      <c r="AO29" s="1"/>
      <c r="AP29" s="1"/>
      <c r="AQ29" s="1"/>
      <c r="AR29" s="6"/>
      <c r="AS29" t="s">
        <v>62</v>
      </c>
    </row>
    <row r="30" spans="1:45">
      <c r="A30" s="4">
        <v>1977</v>
      </c>
      <c r="B30" s="1">
        <v>4.1776018289535335</v>
      </c>
      <c r="C30" s="1">
        <v>1.2842537267992227</v>
      </c>
      <c r="D30" s="1">
        <v>2.9009025358404359</v>
      </c>
      <c r="E30" s="6">
        <f t="shared" si="10"/>
        <v>8.3627580915931912</v>
      </c>
      <c r="F30" s="1"/>
      <c r="G30" s="1"/>
      <c r="H30" s="1"/>
      <c r="I30" s="1"/>
      <c r="J30" s="3">
        <v>5309.3983904845372</v>
      </c>
      <c r="K30" s="14"/>
      <c r="L30" s="1"/>
      <c r="M30" s="1"/>
      <c r="N30" s="1"/>
      <c r="O30" s="6"/>
      <c r="P30" s="2"/>
      <c r="Q30" s="2"/>
      <c r="R30" s="2"/>
      <c r="S30" s="2"/>
      <c r="T30" s="7">
        <v>40.353930603661517</v>
      </c>
      <c r="U30" s="3">
        <v>13852.989</v>
      </c>
      <c r="V30" s="3">
        <v>14176.868255652265</v>
      </c>
      <c r="W30" s="99" t="str">
        <f t="shared" si="0"/>
        <v/>
      </c>
      <c r="X30" s="100" t="str">
        <f t="shared" si="1"/>
        <v/>
      </c>
      <c r="Y30" s="100" t="str">
        <f t="shared" si="2"/>
        <v/>
      </c>
      <c r="Z30" s="99"/>
      <c r="AA30" s="100"/>
      <c r="AB30" s="100"/>
      <c r="AC30" s="101"/>
      <c r="AD30" s="99">
        <f t="shared" si="7"/>
        <v>0.49954832881667843</v>
      </c>
      <c r="AE30" s="100">
        <f t="shared" si="9"/>
        <v>4.5531272160856465E-2</v>
      </c>
      <c r="AF30" s="101">
        <f t="shared" si="8"/>
        <v>0.34688346883507476</v>
      </c>
      <c r="AH30" s="107">
        <v>2.4539</v>
      </c>
      <c r="AI30" s="3"/>
      <c r="AJ30" s="3"/>
      <c r="AK30" s="3"/>
      <c r="AL30" s="3"/>
      <c r="AM30" s="3">
        <f t="shared" si="11"/>
        <v>2163.6571948671653</v>
      </c>
      <c r="AN30" s="14"/>
      <c r="AO30" s="1"/>
      <c r="AP30" s="1"/>
      <c r="AQ30" s="1"/>
      <c r="AR30" s="6"/>
      <c r="AS30" t="s">
        <v>62</v>
      </c>
    </row>
    <row r="31" spans="1:45">
      <c r="A31" s="4">
        <v>1978</v>
      </c>
      <c r="B31" s="1">
        <v>4.2271467193984424</v>
      </c>
      <c r="C31" s="1">
        <v>1.340500581282692</v>
      </c>
      <c r="D31" s="1">
        <v>3.0008933467471208</v>
      </c>
      <c r="E31" s="6">
        <f t="shared" si="10"/>
        <v>8.5685406474282555</v>
      </c>
      <c r="F31" s="1"/>
      <c r="G31" s="1"/>
      <c r="H31" s="1"/>
      <c r="I31" s="1"/>
      <c r="J31" s="3">
        <v>5745.281290033533</v>
      </c>
      <c r="K31" s="14"/>
      <c r="L31" s="1"/>
      <c r="M31" s="1"/>
      <c r="N31" s="1"/>
      <c r="O31" s="6"/>
      <c r="P31" s="2"/>
      <c r="Q31" s="2"/>
      <c r="R31" s="2"/>
      <c r="S31" s="2"/>
      <c r="T31" s="7">
        <v>42.000377941388479</v>
      </c>
      <c r="U31" s="3">
        <v>13936.754000000001</v>
      </c>
      <c r="V31" s="3">
        <v>14424.018677519885</v>
      </c>
      <c r="W31" s="99" t="str">
        <f t="shared" si="0"/>
        <v/>
      </c>
      <c r="X31" s="100" t="str">
        <f t="shared" si="1"/>
        <v/>
      </c>
      <c r="Y31" s="100" t="str">
        <f t="shared" si="2"/>
        <v/>
      </c>
      <c r="Z31" s="99"/>
      <c r="AA31" s="100"/>
      <c r="AB31" s="100"/>
      <c r="AC31" s="101"/>
      <c r="AD31" s="99">
        <f t="shared" si="7"/>
        <v>0.49333333333339202</v>
      </c>
      <c r="AE31" s="100">
        <f t="shared" si="9"/>
        <v>5.3789877835952987E-2</v>
      </c>
      <c r="AF31" s="101">
        <f t="shared" si="8"/>
        <v>0.35022222222261418</v>
      </c>
      <c r="AH31" s="107">
        <v>2.1606000000000001</v>
      </c>
      <c r="AI31" s="3"/>
      <c r="AJ31" s="3"/>
      <c r="AK31" s="3"/>
      <c r="AL31" s="3"/>
      <c r="AM31" s="3">
        <f t="shared" si="11"/>
        <v>2659.1138063656081</v>
      </c>
      <c r="AN31" s="14"/>
      <c r="AO31" s="1"/>
      <c r="AP31" s="1"/>
      <c r="AQ31" s="1"/>
      <c r="AR31" s="6"/>
      <c r="AS31" t="s">
        <v>62</v>
      </c>
    </row>
    <row r="32" spans="1:45">
      <c r="A32" s="4">
        <v>1979</v>
      </c>
      <c r="B32" s="1">
        <v>4.2402790430399095</v>
      </c>
      <c r="C32" s="1">
        <v>1.3135647035464666</v>
      </c>
      <c r="D32" s="1">
        <v>3.3952959004085415</v>
      </c>
      <c r="E32" s="6">
        <f t="shared" si="10"/>
        <v>8.9491396469949187</v>
      </c>
      <c r="F32" s="1"/>
      <c r="G32" s="1"/>
      <c r="H32" s="1"/>
      <c r="I32" s="1"/>
      <c r="J32" s="3">
        <v>6057.9716952285535</v>
      </c>
      <c r="K32" s="14"/>
      <c r="L32" s="1"/>
      <c r="M32" s="1"/>
      <c r="N32" s="1"/>
      <c r="O32" s="6"/>
      <c r="P32" s="2"/>
      <c r="Q32" s="2"/>
      <c r="R32" s="2"/>
      <c r="S32" s="2"/>
      <c r="T32" s="7">
        <v>43.768784341169251</v>
      </c>
      <c r="U32" s="3">
        <v>14030.002</v>
      </c>
      <c r="V32" s="3">
        <v>14647.25379226603</v>
      </c>
      <c r="W32" s="99" t="str">
        <f t="shared" si="0"/>
        <v/>
      </c>
      <c r="X32" s="100" t="str">
        <f t="shared" si="1"/>
        <v/>
      </c>
      <c r="Y32" s="100" t="str">
        <f t="shared" si="2"/>
        <v/>
      </c>
      <c r="Z32" s="99"/>
      <c r="AA32" s="100"/>
      <c r="AB32" s="100"/>
      <c r="AC32" s="101"/>
      <c r="AD32" s="99">
        <f t="shared" si="7"/>
        <v>0.47381974248929909</v>
      </c>
      <c r="AE32" s="100">
        <f t="shared" si="9"/>
        <v>5.2411312407347803E-2</v>
      </c>
      <c r="AF32" s="101">
        <f t="shared" si="8"/>
        <v>0.37939914163130384</v>
      </c>
      <c r="AH32" s="107">
        <v>2.0072000000000001</v>
      </c>
      <c r="AI32" s="3"/>
      <c r="AJ32" s="3"/>
      <c r="AK32" s="3"/>
      <c r="AL32" s="3"/>
      <c r="AM32" s="3">
        <f t="shared" si="11"/>
        <v>3018.1206134060149</v>
      </c>
      <c r="AN32" s="14"/>
      <c r="AO32" s="1"/>
      <c r="AP32" s="1"/>
      <c r="AQ32" s="1"/>
      <c r="AR32" s="6"/>
      <c r="AS32" t="s">
        <v>62</v>
      </c>
    </row>
    <row r="33" spans="1:45">
      <c r="A33" s="4">
        <v>1980</v>
      </c>
      <c r="B33" s="1">
        <v>4.3084097421556526</v>
      </c>
      <c r="C33" s="1">
        <v>1.7667579518139243</v>
      </c>
      <c r="D33" s="1">
        <v>2.7043794964277459</v>
      </c>
      <c r="E33" s="6">
        <f t="shared" si="10"/>
        <v>8.7795471903973237</v>
      </c>
      <c r="F33" s="1"/>
      <c r="G33" s="1"/>
      <c r="H33" s="1"/>
      <c r="I33" s="1"/>
      <c r="J33" s="3">
        <v>6414.6664983019891</v>
      </c>
      <c r="K33" s="14"/>
      <c r="L33" s="1"/>
      <c r="M33" s="1"/>
      <c r="N33" s="1"/>
      <c r="O33" s="6"/>
      <c r="P33" s="2"/>
      <c r="Q33" s="2"/>
      <c r="R33" s="2"/>
      <c r="S33" s="2"/>
      <c r="T33" s="7">
        <v>46.631918512242855</v>
      </c>
      <c r="U33" s="3">
        <v>14143.901</v>
      </c>
      <c r="V33" s="3">
        <v>14704.500547621197</v>
      </c>
      <c r="W33" s="99" t="str">
        <f t="shared" si="0"/>
        <v/>
      </c>
      <c r="X33" s="100" t="str">
        <f t="shared" si="1"/>
        <v/>
      </c>
      <c r="Y33" s="100" t="str">
        <f t="shared" si="2"/>
        <v/>
      </c>
      <c r="Z33" s="99"/>
      <c r="AA33" s="100"/>
      <c r="AB33" s="100"/>
      <c r="AC33" s="101"/>
      <c r="AD33" s="99">
        <f t="shared" si="7"/>
        <v>0.49073256840261631</v>
      </c>
      <c r="AE33" s="100">
        <f t="shared" si="9"/>
        <v>6.0965339001523899E-2</v>
      </c>
      <c r="AF33" s="101">
        <f t="shared" si="8"/>
        <v>0.30803177405159066</v>
      </c>
      <c r="AH33" s="107">
        <v>1.9875</v>
      </c>
      <c r="AI33" s="3"/>
      <c r="AJ33" s="3"/>
      <c r="AK33" s="3"/>
      <c r="AL33" s="3"/>
      <c r="AM33" s="3">
        <f t="shared" si="11"/>
        <v>3227.5051563783591</v>
      </c>
      <c r="AN33" s="14"/>
      <c r="AO33" s="1"/>
      <c r="AP33" s="1"/>
      <c r="AQ33" s="1"/>
      <c r="AR33" s="6"/>
      <c r="AS33" t="s">
        <v>62</v>
      </c>
    </row>
    <row r="34" spans="1:45">
      <c r="A34" s="4">
        <v>1981</v>
      </c>
      <c r="B34" s="1">
        <v>4.4708151584287688</v>
      </c>
      <c r="C34" s="1">
        <v>1.8055215062831254</v>
      </c>
      <c r="D34" s="1">
        <v>2.5167875542229083</v>
      </c>
      <c r="E34" s="6">
        <f t="shared" si="10"/>
        <v>8.7931242189348033</v>
      </c>
      <c r="F34" s="1"/>
      <c r="G34" s="1"/>
      <c r="H34" s="1"/>
      <c r="I34" s="1"/>
      <c r="J34" s="3">
        <v>6563.8045538099723</v>
      </c>
      <c r="K34" s="14"/>
      <c r="L34" s="1"/>
      <c r="M34" s="1"/>
      <c r="N34" s="1"/>
      <c r="O34" s="6"/>
      <c r="P34" s="2"/>
      <c r="Q34" s="2"/>
      <c r="R34" s="2"/>
      <c r="S34" s="2"/>
      <c r="T34" s="7">
        <v>49.77381625369631</v>
      </c>
      <c r="U34" s="3">
        <v>14246.049000000001</v>
      </c>
      <c r="V34" s="3">
        <v>14525.079901101</v>
      </c>
      <c r="W34" s="99" t="str">
        <f t="shared" si="0"/>
        <v/>
      </c>
      <c r="X34" s="100" t="str">
        <f t="shared" si="1"/>
        <v/>
      </c>
      <c r="Y34" s="100" t="str">
        <f t="shared" si="2"/>
        <v/>
      </c>
      <c r="Z34" s="99"/>
      <c r="AA34" s="100"/>
      <c r="AB34" s="100"/>
      <c r="AC34" s="101"/>
      <c r="AD34" s="99">
        <f t="shared" si="7"/>
        <v>0.50844444444461201</v>
      </c>
      <c r="AE34" s="100">
        <f t="shared" si="9"/>
        <v>6.5193110625225731E-2</v>
      </c>
      <c r="AF34" s="101">
        <f t="shared" si="8"/>
        <v>0.28622222222260285</v>
      </c>
      <c r="AH34" s="107">
        <v>2.4998</v>
      </c>
      <c r="AI34" s="3"/>
      <c r="AJ34" s="3"/>
      <c r="AK34" s="3"/>
      <c r="AL34" s="3"/>
      <c r="AM34" s="3">
        <f t="shared" si="11"/>
        <v>2625.7318800743947</v>
      </c>
      <c r="AN34" s="14"/>
      <c r="AO34" s="1"/>
      <c r="AP34" s="1"/>
      <c r="AQ34" s="1"/>
      <c r="AR34" s="6"/>
      <c r="AS34" t="s">
        <v>62</v>
      </c>
    </row>
    <row r="35" spans="1:45">
      <c r="A35" s="4">
        <v>1982</v>
      </c>
      <c r="B35" s="1">
        <v>4.0983320508598373</v>
      </c>
      <c r="C35" s="1">
        <v>2.0334032098435886</v>
      </c>
      <c r="D35" s="1">
        <v>2.5693389395800832</v>
      </c>
      <c r="E35" s="6">
        <f t="shared" si="10"/>
        <v>8.7010742002835091</v>
      </c>
      <c r="F35" s="1"/>
      <c r="G35" s="1"/>
      <c r="H35" s="1"/>
      <c r="I35" s="1"/>
      <c r="J35" s="3">
        <v>6760.7966121983582</v>
      </c>
      <c r="K35" s="14"/>
      <c r="L35" s="1"/>
      <c r="M35" s="1"/>
      <c r="N35" s="1"/>
      <c r="O35" s="6"/>
      <c r="P35" s="2"/>
      <c r="Q35" s="2"/>
      <c r="R35" s="2"/>
      <c r="S35" s="2"/>
      <c r="T35" s="7">
        <v>52.70374501145016</v>
      </c>
      <c r="U35" s="3">
        <v>14310.401</v>
      </c>
      <c r="V35" s="3">
        <v>14291.493299174495</v>
      </c>
      <c r="W35" s="99" t="str">
        <f t="shared" ref="W35:W67" si="12">IFERROR(F35/$I35,"")</f>
        <v/>
      </c>
      <c r="X35" s="100" t="str">
        <f t="shared" ref="X35:X67" si="13">IFERROR(G35/$I35,"")</f>
        <v/>
      </c>
      <c r="Y35" s="100" t="str">
        <f t="shared" ref="Y35:Y67" si="14">IFERROR(H35/$I35,"")</f>
        <v/>
      </c>
      <c r="Z35" s="99"/>
      <c r="AA35" s="100"/>
      <c r="AB35" s="100"/>
      <c r="AC35" s="101"/>
      <c r="AD35" s="99">
        <f t="shared" ref="AD35:AD66" si="15">IFERROR(B35/$E35,"")</f>
        <v>0.4710144927538143</v>
      </c>
      <c r="AE35" s="100">
        <f t="shared" si="9"/>
        <v>7.7824562742092221E-2</v>
      </c>
      <c r="AF35" s="101">
        <f t="shared" ref="AF35:AF67" si="16">IFERROR(D35/$E35,"")</f>
        <v>0.29528985507287892</v>
      </c>
      <c r="AH35" s="107">
        <v>2.6718999999999999</v>
      </c>
      <c r="AI35" s="3"/>
      <c r="AJ35" s="3"/>
      <c r="AK35" s="3"/>
      <c r="AL35" s="3"/>
      <c r="AM35" s="3">
        <f t="shared" si="11"/>
        <v>2530.3329511577372</v>
      </c>
      <c r="AN35" s="14"/>
      <c r="AO35" s="1"/>
      <c r="AP35" s="1"/>
      <c r="AQ35" s="1"/>
      <c r="AR35" s="6"/>
      <c r="AS35" t="s">
        <v>62</v>
      </c>
    </row>
    <row r="36" spans="1:45">
      <c r="A36" s="4">
        <v>1983</v>
      </c>
      <c r="B36" s="1">
        <v>4.3849799659483093</v>
      </c>
      <c r="C36" s="1">
        <v>1.8985692243813443</v>
      </c>
      <c r="D36" s="1">
        <v>2.6293992187143878</v>
      </c>
      <c r="E36" s="6">
        <f t="shared" si="10"/>
        <v>8.9129484090440414</v>
      </c>
      <c r="F36" s="1"/>
      <c r="G36" s="1"/>
      <c r="H36" s="1"/>
      <c r="I36" s="1"/>
      <c r="J36" s="3">
        <v>7009.34117400172</v>
      </c>
      <c r="K36" s="14"/>
      <c r="L36" s="1"/>
      <c r="M36" s="1"/>
      <c r="N36" s="1"/>
      <c r="O36" s="6"/>
      <c r="P36" s="2"/>
      <c r="Q36" s="2"/>
      <c r="R36" s="2"/>
      <c r="S36" s="2"/>
      <c r="T36" s="7">
        <v>54.160937695796214</v>
      </c>
      <c r="U36" s="3">
        <v>14362.380999999999</v>
      </c>
      <c r="V36" s="3">
        <v>14483.253159765085</v>
      </c>
      <c r="W36" s="99" t="str">
        <f t="shared" si="12"/>
        <v/>
      </c>
      <c r="X36" s="100" t="str">
        <f t="shared" si="13"/>
        <v/>
      </c>
      <c r="Y36" s="100" t="str">
        <f t="shared" si="14"/>
        <v/>
      </c>
      <c r="Z36" s="99"/>
      <c r="AA36" s="100"/>
      <c r="AB36" s="100"/>
      <c r="AC36" s="101"/>
      <c r="AD36" s="99">
        <f t="shared" si="15"/>
        <v>0.49197860962583767</v>
      </c>
      <c r="AE36" s="100">
        <f t="shared" si="9"/>
        <v>9.5991144402155226E-2</v>
      </c>
      <c r="AF36" s="101">
        <f t="shared" si="16"/>
        <v>0.29500891265636803</v>
      </c>
      <c r="AH36" s="107">
        <v>2.8542999999999998</v>
      </c>
      <c r="AI36" s="3"/>
      <c r="AJ36" s="3"/>
      <c r="AK36" s="3"/>
      <c r="AL36" s="3"/>
      <c r="AM36" s="3">
        <f t="shared" si="11"/>
        <v>2455.7128451815579</v>
      </c>
      <c r="AN36" s="14"/>
      <c r="AO36" s="1"/>
      <c r="AP36" s="1"/>
      <c r="AQ36" s="1"/>
      <c r="AR36" s="6"/>
      <c r="AS36" t="s">
        <v>62</v>
      </c>
    </row>
    <row r="37" spans="1:45">
      <c r="A37" s="4">
        <v>1984</v>
      </c>
      <c r="B37" s="1">
        <v>4.1688432780573406</v>
      </c>
      <c r="C37" s="1">
        <v>2.0804208297344666</v>
      </c>
      <c r="D37" s="1">
        <v>2.3604774799004713</v>
      </c>
      <c r="E37" s="6">
        <f t="shared" si="10"/>
        <v>8.6097415876922785</v>
      </c>
      <c r="F37" s="1"/>
      <c r="G37" s="1"/>
      <c r="H37" s="1"/>
      <c r="I37" s="1"/>
      <c r="J37" s="3">
        <v>7215.5365296946147</v>
      </c>
      <c r="K37" s="14"/>
      <c r="L37" s="1"/>
      <c r="M37" s="1"/>
      <c r="N37" s="1"/>
      <c r="O37" s="6"/>
      <c r="P37" s="2"/>
      <c r="Q37" s="2"/>
      <c r="R37" s="2"/>
      <c r="S37" s="2"/>
      <c r="T37" s="7">
        <v>55.95231323581789</v>
      </c>
      <c r="U37" s="3">
        <v>14420.022000000001</v>
      </c>
      <c r="V37" s="3">
        <v>14899.699875631257</v>
      </c>
      <c r="W37" s="99" t="str">
        <f t="shared" si="12"/>
        <v/>
      </c>
      <c r="X37" s="100" t="str">
        <f t="shared" si="13"/>
        <v/>
      </c>
      <c r="Y37" s="100" t="str">
        <f t="shared" si="14"/>
        <v/>
      </c>
      <c r="Z37" s="99"/>
      <c r="AA37" s="100"/>
      <c r="AB37" s="100"/>
      <c r="AC37" s="101"/>
      <c r="AD37" s="99">
        <f t="shared" si="15"/>
        <v>0.48420074349464198</v>
      </c>
      <c r="AE37" s="100">
        <f t="shared" si="9"/>
        <v>0.11352807328500887</v>
      </c>
      <c r="AF37" s="101">
        <f t="shared" si="16"/>
        <v>0.27416356877363196</v>
      </c>
      <c r="AH37" s="107">
        <v>3.2082999999999999</v>
      </c>
      <c r="AI37" s="3"/>
      <c r="AJ37" s="3"/>
      <c r="AK37" s="3"/>
      <c r="AL37" s="3"/>
      <c r="AM37" s="3">
        <f t="shared" si="11"/>
        <v>2249.0217653257537</v>
      </c>
      <c r="AN37" s="14"/>
      <c r="AO37" s="1"/>
      <c r="AP37" s="1"/>
      <c r="AQ37" s="1"/>
      <c r="AR37" s="6"/>
      <c r="AS37" t="s">
        <v>62</v>
      </c>
    </row>
    <row r="38" spans="1:45">
      <c r="A38" s="4">
        <v>1985</v>
      </c>
      <c r="B38" s="1">
        <v>4.2199909795639554</v>
      </c>
      <c r="C38" s="1">
        <v>2.0455681465763913</v>
      </c>
      <c r="D38" s="1">
        <v>2.2307967582831769</v>
      </c>
      <c r="E38" s="6">
        <f t="shared" si="10"/>
        <v>8.4963558844235241</v>
      </c>
      <c r="F38" s="1"/>
      <c r="G38" s="1"/>
      <c r="H38" s="1"/>
      <c r="I38" s="1"/>
      <c r="J38" s="3">
        <v>7484.1116788049176</v>
      </c>
      <c r="K38" s="14"/>
      <c r="L38" s="1"/>
      <c r="M38" s="1"/>
      <c r="N38" s="1"/>
      <c r="O38" s="6"/>
      <c r="P38" s="2"/>
      <c r="Q38" s="2"/>
      <c r="R38" s="2"/>
      <c r="S38" s="2"/>
      <c r="T38" s="7">
        <v>57.199670173834434</v>
      </c>
      <c r="U38" s="3">
        <v>14491.38</v>
      </c>
      <c r="V38" s="3">
        <v>15282.878511225295</v>
      </c>
      <c r="W38" s="99" t="str">
        <f t="shared" si="12"/>
        <v/>
      </c>
      <c r="X38" s="100" t="str">
        <f t="shared" si="13"/>
        <v/>
      </c>
      <c r="Y38" s="100" t="str">
        <f t="shared" si="14"/>
        <v/>
      </c>
      <c r="Z38" s="99"/>
      <c r="AA38" s="100"/>
      <c r="AB38" s="100"/>
      <c r="AC38" s="101"/>
      <c r="AD38" s="99">
        <f t="shared" si="15"/>
        <v>0.49668246445520459</v>
      </c>
      <c r="AE38" s="100">
        <f t="shared" si="9"/>
        <v>0.13395167397596092</v>
      </c>
      <c r="AF38" s="101">
        <f t="shared" si="16"/>
        <v>0.26255924170654443</v>
      </c>
      <c r="AH38" s="107">
        <v>3.3184</v>
      </c>
      <c r="AI38" s="3"/>
      <c r="AJ38" s="3"/>
      <c r="AK38" s="3"/>
      <c r="AL38" s="3"/>
      <c r="AM38" s="3">
        <f t="shared" si="11"/>
        <v>2255.3374152618485</v>
      </c>
      <c r="AN38" s="14"/>
      <c r="AO38" s="1"/>
      <c r="AP38" s="1"/>
      <c r="AQ38" s="1"/>
      <c r="AR38" s="6"/>
      <c r="AS38" t="s">
        <v>62</v>
      </c>
    </row>
    <row r="39" spans="1:45">
      <c r="A39" s="4">
        <v>1986</v>
      </c>
      <c r="B39" s="1">
        <v>4.2955938235405773</v>
      </c>
      <c r="C39" s="1">
        <v>2.0952143131707572</v>
      </c>
      <c r="D39" s="1">
        <v>2.2003795103657362</v>
      </c>
      <c r="E39" s="6">
        <f t="shared" si="10"/>
        <v>8.5911876470770707</v>
      </c>
      <c r="F39" s="1"/>
      <c r="G39" s="1"/>
      <c r="H39" s="1"/>
      <c r="I39" s="1"/>
      <c r="J39" s="3">
        <v>7606.854615483594</v>
      </c>
      <c r="K39" s="14"/>
      <c r="L39" s="1"/>
      <c r="M39" s="1"/>
      <c r="N39" s="1"/>
      <c r="O39" s="6"/>
      <c r="P39" s="2"/>
      <c r="Q39" s="2"/>
      <c r="R39" s="2"/>
      <c r="S39" s="2"/>
      <c r="T39" s="7">
        <v>57.308473894468655</v>
      </c>
      <c r="U39" s="3">
        <v>14571.875</v>
      </c>
      <c r="V39" s="3">
        <v>15617.070555436416</v>
      </c>
      <c r="W39" s="99" t="str">
        <f t="shared" si="12"/>
        <v/>
      </c>
      <c r="X39" s="100" t="str">
        <f t="shared" si="13"/>
        <v/>
      </c>
      <c r="Y39" s="100" t="str">
        <f t="shared" si="14"/>
        <v/>
      </c>
      <c r="Z39" s="99"/>
      <c r="AA39" s="100"/>
      <c r="AB39" s="100"/>
      <c r="AC39" s="101"/>
      <c r="AD39" s="99">
        <f t="shared" si="15"/>
        <v>0.5000000000002377</v>
      </c>
      <c r="AE39" s="100">
        <f t="shared" si="9"/>
        <v>0.13155425838646714</v>
      </c>
      <c r="AF39" s="101">
        <f t="shared" si="16"/>
        <v>0.25612052730734597</v>
      </c>
      <c r="AH39" s="107">
        <v>2.4485000000000001</v>
      </c>
      <c r="AI39" s="3"/>
      <c r="AJ39" s="3"/>
      <c r="AK39" s="3"/>
      <c r="AL39" s="3"/>
      <c r="AM39" s="3">
        <f t="shared" si="11"/>
        <v>3106.740704710473</v>
      </c>
      <c r="AN39" s="14"/>
      <c r="AO39" s="1"/>
      <c r="AP39" s="1"/>
      <c r="AQ39" s="1"/>
      <c r="AR39" s="6"/>
      <c r="AS39" t="s">
        <v>62</v>
      </c>
    </row>
    <row r="40" spans="1:45">
      <c r="A40" s="4">
        <v>1987</v>
      </c>
      <c r="B40" s="1">
        <v>4.2078270944386418</v>
      </c>
      <c r="C40" s="1">
        <v>2.0145581455939245</v>
      </c>
      <c r="D40" s="1">
        <v>2.0632974555762238</v>
      </c>
      <c r="E40" s="6">
        <f t="shared" si="10"/>
        <v>8.2856826956087897</v>
      </c>
      <c r="F40" s="1"/>
      <c r="G40" s="1"/>
      <c r="H40" s="1"/>
      <c r="I40" s="1"/>
      <c r="J40" s="3">
        <v>7679.7705505480362</v>
      </c>
      <c r="K40" s="14"/>
      <c r="L40" s="1"/>
      <c r="M40" s="1"/>
      <c r="N40" s="1"/>
      <c r="O40" s="6"/>
      <c r="P40" s="2"/>
      <c r="Q40" s="2"/>
      <c r="R40" s="2"/>
      <c r="S40" s="2"/>
      <c r="T40" s="7">
        <v>56.907615221212254</v>
      </c>
      <c r="U40" s="3">
        <v>14665.278</v>
      </c>
      <c r="V40" s="3">
        <v>15737.035465676136</v>
      </c>
      <c r="W40" s="99" t="str">
        <f t="shared" si="12"/>
        <v/>
      </c>
      <c r="X40" s="100" t="str">
        <f t="shared" si="13"/>
        <v/>
      </c>
      <c r="Y40" s="100" t="str">
        <f t="shared" si="14"/>
        <v/>
      </c>
      <c r="Z40" s="99"/>
      <c r="AA40" s="100"/>
      <c r="AB40" s="100"/>
      <c r="AC40" s="101"/>
      <c r="AD40" s="99">
        <f t="shared" si="15"/>
        <v>0.50784313725514585</v>
      </c>
      <c r="AE40" s="100">
        <f t="shared" si="9"/>
        <v>0.15105749967045048</v>
      </c>
      <c r="AF40" s="101">
        <f t="shared" si="16"/>
        <v>0.24901960784350591</v>
      </c>
      <c r="AH40" s="107">
        <v>2.0264000000000002</v>
      </c>
      <c r="AI40" s="3"/>
      <c r="AJ40" s="3"/>
      <c r="AK40" s="3"/>
      <c r="AL40" s="3"/>
      <c r="AM40" s="3">
        <f t="shared" si="11"/>
        <v>3789.8591346960302</v>
      </c>
      <c r="AN40" s="14"/>
      <c r="AO40" s="1"/>
      <c r="AP40" s="1"/>
      <c r="AQ40" s="1"/>
      <c r="AR40" s="6"/>
      <c r="AS40" t="s">
        <v>62</v>
      </c>
    </row>
    <row r="41" spans="1:45">
      <c r="A41" s="4">
        <v>1988</v>
      </c>
      <c r="B41" s="1">
        <v>4.1655184413525284</v>
      </c>
      <c r="C41" s="1">
        <v>2.0297731739602116</v>
      </c>
      <c r="D41" s="1">
        <v>2.09498676991912</v>
      </c>
      <c r="E41" s="6">
        <f t="shared" si="10"/>
        <v>8.2902783852318613</v>
      </c>
      <c r="F41" s="1"/>
      <c r="G41" s="1"/>
      <c r="H41" s="1"/>
      <c r="I41" s="1"/>
      <c r="J41" s="3">
        <v>7812.4038137732623</v>
      </c>
      <c r="K41" s="14"/>
      <c r="L41" s="1"/>
      <c r="M41" s="1"/>
      <c r="N41" s="1"/>
      <c r="O41" s="6"/>
      <c r="P41" s="2"/>
      <c r="Q41" s="2"/>
      <c r="R41" s="2"/>
      <c r="S41" s="2"/>
      <c r="T41" s="7">
        <v>57.327562402718904</v>
      </c>
      <c r="U41" s="3">
        <v>14761.339</v>
      </c>
      <c r="V41" s="3">
        <v>16043.531010296558</v>
      </c>
      <c r="W41" s="99" t="str">
        <f t="shared" si="12"/>
        <v/>
      </c>
      <c r="X41" s="100" t="str">
        <f t="shared" si="13"/>
        <v/>
      </c>
      <c r="Y41" s="100" t="str">
        <f t="shared" si="14"/>
        <v/>
      </c>
      <c r="Z41" s="99"/>
      <c r="AA41" s="100"/>
      <c r="AB41" s="100"/>
      <c r="AC41" s="101"/>
      <c r="AD41" s="99">
        <f t="shared" si="15"/>
        <v>0.50245821042305416</v>
      </c>
      <c r="AE41" s="100">
        <f t="shared" si="9"/>
        <v>0.1549108084340047</v>
      </c>
      <c r="AF41" s="101">
        <f t="shared" si="16"/>
        <v>0.25270403146546783</v>
      </c>
      <c r="AH41" s="107">
        <v>1.9778</v>
      </c>
      <c r="AI41" s="3"/>
      <c r="AJ41" s="3"/>
      <c r="AK41" s="3"/>
      <c r="AL41" s="3"/>
      <c r="AM41" s="3">
        <f t="shared" si="11"/>
        <v>3950.0474333973416</v>
      </c>
      <c r="AN41" s="14"/>
      <c r="AO41" s="1"/>
      <c r="AP41" s="1"/>
      <c r="AQ41" s="1"/>
      <c r="AR41" s="6"/>
      <c r="AS41" t="s">
        <v>62</v>
      </c>
    </row>
    <row r="42" spans="1:45">
      <c r="A42" s="4">
        <v>1989</v>
      </c>
      <c r="B42" s="1">
        <v>4.2744025474907872</v>
      </c>
      <c r="C42" s="1">
        <v>2.0023491857210347</v>
      </c>
      <c r="D42" s="1">
        <v>1.9206206475360219</v>
      </c>
      <c r="E42" s="6">
        <f t="shared" si="10"/>
        <v>8.1973723807478436</v>
      </c>
      <c r="F42" s="1"/>
      <c r="G42" s="1"/>
      <c r="H42" s="1"/>
      <c r="I42" s="1"/>
      <c r="J42" s="3">
        <v>8147.6370348336077</v>
      </c>
      <c r="K42" s="14"/>
      <c r="L42" s="1"/>
      <c r="M42" s="1"/>
      <c r="N42" s="1"/>
      <c r="O42" s="6"/>
      <c r="P42" s="2"/>
      <c r="Q42" s="2"/>
      <c r="R42" s="2"/>
      <c r="S42" s="2"/>
      <c r="T42" s="7">
        <v>57.947938920853694</v>
      </c>
      <c r="U42" s="3">
        <v>14848.906999999999</v>
      </c>
      <c r="V42" s="3">
        <v>16695.235548313423</v>
      </c>
      <c r="W42" s="99" t="str">
        <f t="shared" si="12"/>
        <v/>
      </c>
      <c r="X42" s="100" t="str">
        <f t="shared" si="13"/>
        <v/>
      </c>
      <c r="Y42" s="100" t="str">
        <f t="shared" si="14"/>
        <v/>
      </c>
      <c r="Z42" s="99"/>
      <c r="AA42" s="100"/>
      <c r="AB42" s="100"/>
      <c r="AC42" s="101"/>
      <c r="AD42" s="99">
        <f t="shared" si="15"/>
        <v>0.52143569292149627</v>
      </c>
      <c r="AE42" s="100">
        <f t="shared" si="9"/>
        <v>0.16352808180716058</v>
      </c>
      <c r="AF42" s="101">
        <f t="shared" si="16"/>
        <v>0.23429710867432918</v>
      </c>
      <c r="AH42" s="107">
        <v>2.1219000000000001</v>
      </c>
      <c r="AI42" s="3"/>
      <c r="AJ42" s="3"/>
      <c r="AK42" s="3"/>
      <c r="AL42" s="3"/>
      <c r="AM42" s="3">
        <f t="shared" si="11"/>
        <v>3839.7837008499964</v>
      </c>
      <c r="AN42" s="14"/>
      <c r="AO42" s="1"/>
      <c r="AP42" s="1"/>
      <c r="AQ42" s="1"/>
      <c r="AR42" s="6"/>
      <c r="AS42" t="s">
        <v>62</v>
      </c>
    </row>
    <row r="43" spans="1:45">
      <c r="A43" s="4">
        <v>1990</v>
      </c>
      <c r="B43" s="1">
        <v>4.2567946835719397</v>
      </c>
      <c r="C43" s="1">
        <v>1.8746268894904805</v>
      </c>
      <c r="D43" s="1">
        <v>1.9810467565873839</v>
      </c>
      <c r="E43" s="6">
        <f t="shared" si="10"/>
        <v>8.1124683296498041</v>
      </c>
      <c r="F43" s="1"/>
      <c r="G43" s="1"/>
      <c r="H43" s="1"/>
      <c r="I43" s="1"/>
      <c r="J43" s="3">
        <v>8535.2547200918161</v>
      </c>
      <c r="K43" s="14"/>
      <c r="L43" s="1"/>
      <c r="M43" s="1"/>
      <c r="N43" s="1"/>
      <c r="O43" s="6"/>
      <c r="P43" s="2"/>
      <c r="Q43" s="2"/>
      <c r="R43" s="2"/>
      <c r="S43" s="2"/>
      <c r="T43" s="7">
        <v>59.370032785501195</v>
      </c>
      <c r="U43" s="3">
        <v>14951.51</v>
      </c>
      <c r="V43" s="3">
        <v>17262.069182310013</v>
      </c>
      <c r="W43" s="99" t="str">
        <f t="shared" si="12"/>
        <v/>
      </c>
      <c r="X43" s="100" t="str">
        <f t="shared" si="13"/>
        <v/>
      </c>
      <c r="Y43" s="100" t="str">
        <f t="shared" si="14"/>
        <v/>
      </c>
      <c r="Z43" s="99"/>
      <c r="AA43" s="100"/>
      <c r="AB43" s="100"/>
      <c r="AC43" s="101"/>
      <c r="AD43" s="99">
        <f t="shared" si="15"/>
        <v>0.52472250252293995</v>
      </c>
      <c r="AE43" s="100">
        <f t="shared" si="9"/>
        <v>0.16191923964073829</v>
      </c>
      <c r="AF43" s="101">
        <f t="shared" si="16"/>
        <v>0.24419778002053549</v>
      </c>
      <c r="AH43" s="107">
        <v>1.8214999999999999</v>
      </c>
      <c r="AI43" s="3"/>
      <c r="AJ43" s="3"/>
      <c r="AK43" s="3"/>
      <c r="AL43" s="3"/>
      <c r="AM43" s="3">
        <f t="shared" si="11"/>
        <v>4685.8384408958646</v>
      </c>
      <c r="AN43" s="14"/>
      <c r="AO43" s="1"/>
      <c r="AP43" s="1"/>
      <c r="AQ43" s="1"/>
      <c r="AR43" s="6"/>
      <c r="AS43" t="s">
        <v>62</v>
      </c>
    </row>
    <row r="44" spans="1:45">
      <c r="A44" s="4">
        <v>1991</v>
      </c>
      <c r="B44" s="1">
        <v>4.1856640740227382</v>
      </c>
      <c r="C44" s="1">
        <v>2.0068252409637859</v>
      </c>
      <c r="D44" s="1">
        <v>2.0232074878368893</v>
      </c>
      <c r="E44" s="6">
        <f t="shared" si="10"/>
        <v>8.2156968028234125</v>
      </c>
      <c r="F44" s="1"/>
      <c r="G44" s="1"/>
      <c r="H44" s="1"/>
      <c r="I44" s="1"/>
      <c r="J44" s="3">
        <v>9011.3507966829093</v>
      </c>
      <c r="K44" s="14"/>
      <c r="L44" s="1"/>
      <c r="M44" s="1"/>
      <c r="N44" s="1"/>
      <c r="O44" s="6"/>
      <c r="P44" s="2"/>
      <c r="Q44" s="2"/>
      <c r="R44" s="2"/>
      <c r="S44" s="2"/>
      <c r="T44" s="7">
        <v>61.230293812780033</v>
      </c>
      <c r="U44" s="3">
        <v>15066.22</v>
      </c>
      <c r="V44" s="3">
        <v>17547.904318795754</v>
      </c>
      <c r="W44" s="99" t="str">
        <f t="shared" si="12"/>
        <v/>
      </c>
      <c r="X44" s="100" t="str">
        <f t="shared" si="13"/>
        <v/>
      </c>
      <c r="Y44" s="100" t="str">
        <f t="shared" si="14"/>
        <v/>
      </c>
      <c r="Z44" s="99"/>
      <c r="AA44" s="100"/>
      <c r="AB44" s="100"/>
      <c r="AC44" s="101"/>
      <c r="AD44" s="99">
        <f t="shared" si="15"/>
        <v>0.50947158524451508</v>
      </c>
      <c r="AE44" s="100">
        <f t="shared" si="9"/>
        <v>0.21504663502269933</v>
      </c>
      <c r="AF44" s="101">
        <f t="shared" si="16"/>
        <v>0.24626121635131329</v>
      </c>
      <c r="AH44" s="107">
        <v>1.8720000000000001</v>
      </c>
      <c r="AI44" s="3"/>
      <c r="AJ44" s="3"/>
      <c r="AK44" s="3"/>
      <c r="AL44" s="3"/>
      <c r="AM44" s="3">
        <f t="shared" ref="AI44:AM67" si="17">IFERROR(J44/$AH44," ")</f>
        <v>4813.7557674588188</v>
      </c>
      <c r="AN44" s="14"/>
      <c r="AO44" s="1"/>
      <c r="AP44" s="1"/>
      <c r="AQ44" s="1"/>
      <c r="AR44" s="6"/>
      <c r="AS44" t="s">
        <v>62</v>
      </c>
    </row>
    <row r="45" spans="1:45">
      <c r="A45" s="4">
        <v>1992</v>
      </c>
      <c r="B45" s="1">
        <v>4.1523541725234985</v>
      </c>
      <c r="C45" s="1">
        <v>2.1539825391921181</v>
      </c>
      <c r="D45" s="1">
        <v>1.9082811088736542</v>
      </c>
      <c r="E45" s="6">
        <f t="shared" si="10"/>
        <v>8.2146178205892699</v>
      </c>
      <c r="F45" s="1"/>
      <c r="G45" s="1"/>
      <c r="H45" s="1"/>
      <c r="I45" s="1"/>
      <c r="J45" s="3">
        <v>9290.1904239842188</v>
      </c>
      <c r="K45" s="14"/>
      <c r="L45" s="1"/>
      <c r="M45" s="1"/>
      <c r="N45" s="1"/>
      <c r="O45" s="6"/>
      <c r="P45" s="2"/>
      <c r="Q45" s="2"/>
      <c r="R45" s="2"/>
      <c r="S45" s="2"/>
      <c r="T45" s="7">
        <v>63.179609889237746</v>
      </c>
      <c r="U45" s="3">
        <v>15174.244000000001</v>
      </c>
      <c r="V45" s="3">
        <v>17719.668459283264</v>
      </c>
      <c r="W45" s="99" t="str">
        <f t="shared" si="12"/>
        <v/>
      </c>
      <c r="X45" s="100" t="str">
        <f t="shared" si="13"/>
        <v/>
      </c>
      <c r="Y45" s="100" t="str">
        <f t="shared" si="14"/>
        <v/>
      </c>
      <c r="Z45" s="99"/>
      <c r="AA45" s="100"/>
      <c r="AB45" s="100"/>
      <c r="AC45" s="101"/>
      <c r="AD45" s="99">
        <f t="shared" si="15"/>
        <v>0.50548354935222439</v>
      </c>
      <c r="AE45" s="100">
        <f t="shared" si="9"/>
        <v>0.2197937318225241</v>
      </c>
      <c r="AF45" s="101">
        <f t="shared" si="16"/>
        <v>0.23230309072817765</v>
      </c>
      <c r="AH45" s="107">
        <v>1.7586999999999999</v>
      </c>
      <c r="AI45" s="3"/>
      <c r="AJ45" s="3"/>
      <c r="AK45" s="3"/>
      <c r="AL45" s="3"/>
      <c r="AM45" s="3">
        <f t="shared" si="17"/>
        <v>5282.4190731700801</v>
      </c>
      <c r="AN45" s="14"/>
      <c r="AO45" s="1"/>
      <c r="AP45" s="1"/>
      <c r="AQ45" s="1"/>
      <c r="AR45" s="6"/>
      <c r="AS45" t="s">
        <v>62</v>
      </c>
    </row>
    <row r="46" spans="1:45">
      <c r="A46" s="4">
        <v>1993</v>
      </c>
      <c r="B46" s="1">
        <v>4.0265780350740501</v>
      </c>
      <c r="C46" s="1">
        <v>2.0051049158337051</v>
      </c>
      <c r="D46" s="1">
        <v>1.8823433903820275</v>
      </c>
      <c r="E46" s="6">
        <f t="shared" si="10"/>
        <v>7.9140263412897829</v>
      </c>
      <c r="F46" s="1"/>
      <c r="G46" s="1"/>
      <c r="H46" s="1"/>
      <c r="I46" s="1"/>
      <c r="J46" s="3">
        <v>9506.8279015396583</v>
      </c>
      <c r="K46" s="14"/>
      <c r="L46" s="1"/>
      <c r="M46" s="1"/>
      <c r="N46" s="1"/>
      <c r="O46" s="6"/>
      <c r="P46" s="2"/>
      <c r="Q46" s="2"/>
      <c r="R46" s="2"/>
      <c r="S46" s="2"/>
      <c r="T46" s="7">
        <v>64.812285790838985</v>
      </c>
      <c r="U46" s="3">
        <v>15274.941999999999</v>
      </c>
      <c r="V46" s="3">
        <v>17823.663952240058</v>
      </c>
      <c r="W46" s="99" t="str">
        <f t="shared" si="12"/>
        <v/>
      </c>
      <c r="X46" s="100" t="str">
        <f t="shared" si="13"/>
        <v/>
      </c>
      <c r="Y46" s="100" t="str">
        <f t="shared" si="14"/>
        <v/>
      </c>
      <c r="Z46" s="99"/>
      <c r="AA46" s="100"/>
      <c r="AB46" s="100"/>
      <c r="AC46" s="101"/>
      <c r="AD46" s="99">
        <f t="shared" si="15"/>
        <v>0.50879007238909713</v>
      </c>
      <c r="AE46" s="100">
        <f t="shared" ref="AE46:AE67" si="18">IFERROR(C35/$E46,"")</f>
        <v>0.25693662393246419</v>
      </c>
      <c r="AF46" s="101">
        <f t="shared" si="16"/>
        <v>0.23784901758050681</v>
      </c>
      <c r="AH46" s="107">
        <v>1.8585</v>
      </c>
      <c r="AI46" s="3"/>
      <c r="AJ46" s="3"/>
      <c r="AK46" s="3"/>
      <c r="AL46" s="3"/>
      <c r="AM46" s="3">
        <f t="shared" si="17"/>
        <v>5115.323057056582</v>
      </c>
      <c r="AN46" s="14"/>
      <c r="AO46" s="1"/>
      <c r="AP46" s="1"/>
      <c r="AQ46" s="1"/>
      <c r="AR46" s="6"/>
      <c r="AS46" t="s">
        <v>62</v>
      </c>
    </row>
    <row r="47" spans="1:45">
      <c r="A47" s="4">
        <v>1994</v>
      </c>
      <c r="B47" s="1">
        <v>4.0718479622304953</v>
      </c>
      <c r="C47" s="1">
        <v>2.0686295872313751</v>
      </c>
      <c r="D47" s="1">
        <v>1.7742791321383555</v>
      </c>
      <c r="E47" s="6">
        <f t="shared" si="10"/>
        <v>7.9147566816002257</v>
      </c>
      <c r="F47" s="1"/>
      <c r="G47" s="1"/>
      <c r="H47" s="1"/>
      <c r="I47" s="1"/>
      <c r="J47" s="3">
        <v>9870.6916657814436</v>
      </c>
      <c r="K47" s="14"/>
      <c r="L47" s="1"/>
      <c r="M47" s="1"/>
      <c r="N47" s="1"/>
      <c r="O47" s="6"/>
      <c r="P47" s="2"/>
      <c r="Q47" s="2"/>
      <c r="R47" s="2"/>
      <c r="S47" s="2"/>
      <c r="T47" s="7">
        <v>66.628019293528723</v>
      </c>
      <c r="U47" s="3">
        <v>15382.198</v>
      </c>
      <c r="V47" s="3">
        <v>18222.904742868472</v>
      </c>
      <c r="W47" s="99" t="str">
        <f t="shared" si="12"/>
        <v/>
      </c>
      <c r="X47" s="100" t="str">
        <f t="shared" si="13"/>
        <v/>
      </c>
      <c r="Y47" s="100" t="str">
        <f t="shared" si="14"/>
        <v/>
      </c>
      <c r="Z47" s="99"/>
      <c r="AA47" s="100"/>
      <c r="AB47" s="100"/>
      <c r="AC47" s="101"/>
      <c r="AD47" s="99">
        <f t="shared" si="15"/>
        <v>0.51446280991764348</v>
      </c>
      <c r="AE47" s="100">
        <f t="shared" si="18"/>
        <v>0.2398771435128296</v>
      </c>
      <c r="AF47" s="101">
        <f t="shared" si="16"/>
        <v>0.22417355371935796</v>
      </c>
      <c r="AH47" s="107">
        <v>1.819</v>
      </c>
      <c r="AI47" s="3"/>
      <c r="AJ47" s="3"/>
      <c r="AK47" s="3"/>
      <c r="AL47" s="3"/>
      <c r="AM47" s="3">
        <f t="shared" si="17"/>
        <v>5426.4385188463129</v>
      </c>
      <c r="AN47" s="14"/>
      <c r="AO47" s="1"/>
      <c r="AP47" s="1"/>
      <c r="AQ47" s="1"/>
      <c r="AR47" s="6"/>
      <c r="AS47" t="s">
        <v>62</v>
      </c>
    </row>
    <row r="48" spans="1:45">
      <c r="A48" s="4">
        <v>1995</v>
      </c>
      <c r="B48" s="1">
        <v>4.1173968446776765</v>
      </c>
      <c r="C48" s="1">
        <v>2.1485622423551201</v>
      </c>
      <c r="D48" s="1">
        <v>1.7400903331690916</v>
      </c>
      <c r="E48" s="6">
        <f t="shared" si="10"/>
        <v>8.0060494202018884</v>
      </c>
      <c r="F48" s="1"/>
      <c r="G48" s="1"/>
      <c r="H48" s="1"/>
      <c r="I48" s="1"/>
      <c r="J48" s="3">
        <v>10297.007824670254</v>
      </c>
      <c r="K48" s="14"/>
      <c r="L48" s="1"/>
      <c r="M48" s="1"/>
      <c r="N48" s="1"/>
      <c r="O48" s="6"/>
      <c r="P48" s="2"/>
      <c r="Q48" s="2"/>
      <c r="R48" s="2"/>
      <c r="S48" s="2"/>
      <c r="T48" s="7">
        <v>67.909422501148981</v>
      </c>
      <c r="U48" s="3">
        <v>15459.054</v>
      </c>
      <c r="V48" s="3">
        <v>18696.697349290367</v>
      </c>
      <c r="W48" s="99" t="str">
        <f t="shared" si="12"/>
        <v/>
      </c>
      <c r="X48" s="100" t="str">
        <f t="shared" si="13"/>
        <v/>
      </c>
      <c r="Y48" s="100" t="str">
        <f t="shared" si="14"/>
        <v/>
      </c>
      <c r="Z48" s="99"/>
      <c r="AA48" s="100"/>
      <c r="AB48" s="100"/>
      <c r="AC48" s="101"/>
      <c r="AD48" s="99">
        <f t="shared" si="15"/>
        <v>0.51428571428601655</v>
      </c>
      <c r="AE48" s="100">
        <f t="shared" si="18"/>
        <v>0.25985610636937645</v>
      </c>
      <c r="AF48" s="101">
        <f t="shared" si="16"/>
        <v>0.21734693877585529</v>
      </c>
      <c r="AH48" s="107">
        <v>1.6044</v>
      </c>
      <c r="AI48" s="3"/>
      <c r="AJ48" s="3"/>
      <c r="AK48" s="3"/>
      <c r="AL48" s="3"/>
      <c r="AM48" s="3">
        <f t="shared" si="17"/>
        <v>6417.9804441973656</v>
      </c>
      <c r="AN48" s="14"/>
      <c r="AO48" s="1"/>
      <c r="AP48" s="1"/>
      <c r="AQ48" s="1"/>
      <c r="AR48" s="6"/>
      <c r="AS48" t="s">
        <v>62</v>
      </c>
    </row>
    <row r="49" spans="1:45">
      <c r="A49" s="4">
        <v>1996</v>
      </c>
      <c r="B49" s="1">
        <v>4.1224813298929277</v>
      </c>
      <c r="C49" s="1">
        <v>2.1224656351860318</v>
      </c>
      <c r="D49" s="1">
        <v>1.7551158137185463</v>
      </c>
      <c r="E49" s="6">
        <f t="shared" si="10"/>
        <v>8.0000627787975063</v>
      </c>
      <c r="F49" s="1">
        <f>L49*B49</f>
        <v>217.98997662804589</v>
      </c>
      <c r="G49" s="1">
        <f t="shared" ref="G49:G67" si="19">M49*C49</f>
        <v>76.513042998207197</v>
      </c>
      <c r="H49" s="1">
        <f t="shared" ref="H49:H67" si="20">N49*D49</f>
        <v>129.37612475357145</v>
      </c>
      <c r="I49" s="1">
        <f>SUM(F49:H49)</f>
        <v>423.87914437982454</v>
      </c>
      <c r="J49" s="3">
        <v>10923.112204690307</v>
      </c>
      <c r="K49" s="14">
        <f t="shared" ref="K49:K67" si="21">J49-I49</f>
        <v>10499.233060310482</v>
      </c>
      <c r="L49" s="1">
        <f>L$67*(P49/100)</f>
        <v>52.878341751934073</v>
      </c>
      <c r="M49" s="1">
        <f t="shared" ref="M49:M66" si="22">M$67*(Q49/100)</f>
        <v>36.049131599485669</v>
      </c>
      <c r="N49" s="1">
        <f t="shared" ref="N49:N66" si="23">N$67*(R49/100)</f>
        <v>73.713725181168272</v>
      </c>
      <c r="O49" s="6">
        <f>I49/E49</f>
        <v>52.984477259756957</v>
      </c>
      <c r="P49" s="1">
        <v>67.047131752435305</v>
      </c>
      <c r="Q49" s="1">
        <v>71.376957045363298</v>
      </c>
      <c r="R49" s="1">
        <v>76.935532840805593</v>
      </c>
      <c r="S49" s="43">
        <v>71.808191808191808</v>
      </c>
      <c r="T49" s="7">
        <v>69.27892918825566</v>
      </c>
      <c r="U49" s="3">
        <v>15527.808999999999</v>
      </c>
      <c r="V49" s="3">
        <v>19247.868211938017</v>
      </c>
      <c r="W49" s="99">
        <f t="shared" si="12"/>
        <v>0.5142738903726578</v>
      </c>
      <c r="X49" s="100">
        <f t="shared" si="13"/>
        <v>0.18050674116121718</v>
      </c>
      <c r="Y49" s="100">
        <f t="shared" si="14"/>
        <v>0.30521936846612496</v>
      </c>
      <c r="Z49" s="99">
        <f t="shared" ref="Z49:Z67" si="24">IFERROR(F49/$J49,"")</f>
        <v>1.9956764385743703E-2</v>
      </c>
      <c r="AA49" s="100">
        <f t="shared" ref="AA49:AA67" si="25">IFERROR(G49/$J49,"")</f>
        <v>7.0046925788561469E-3</v>
      </c>
      <c r="AB49" s="100">
        <f t="shared" ref="AB49:AB67" si="26">IFERROR(H49/$J49,"")</f>
        <v>1.1844254854218035E-2</v>
      </c>
      <c r="AC49" s="101">
        <f t="shared" ref="AC49:AC67" si="27">IFERROR(I49/$J49,"")</f>
        <v>3.8805711818817881E-2</v>
      </c>
      <c r="AD49" s="99">
        <f t="shared" si="15"/>
        <v>0.51530612244927654</v>
      </c>
      <c r="AE49" s="100">
        <f t="shared" si="18"/>
        <v>0.25569401180172513</v>
      </c>
      <c r="AF49" s="101">
        <f t="shared" si="16"/>
        <v>0.21938775510238667</v>
      </c>
      <c r="AH49" s="107">
        <v>1.6862999999999999</v>
      </c>
      <c r="AI49" s="3">
        <f t="shared" si="17"/>
        <v>129.27117157566619</v>
      </c>
      <c r="AJ49" s="3">
        <f t="shared" si="17"/>
        <v>45.373327995141551</v>
      </c>
      <c r="AK49" s="3">
        <f t="shared" si="17"/>
        <v>76.721890976440406</v>
      </c>
      <c r="AL49" s="3">
        <f t="shared" si="17"/>
        <v>251.36639054724816</v>
      </c>
      <c r="AM49" s="3">
        <f t="shared" si="17"/>
        <v>6477.5616466170359</v>
      </c>
      <c r="AN49" s="14">
        <f t="shared" ref="AN49:AR67" si="28">IFERROR(K49/$AH49," ")</f>
        <v>6226.1952560697873</v>
      </c>
      <c r="AO49" s="1">
        <f t="shared" si="28"/>
        <v>31.357612377355203</v>
      </c>
      <c r="AP49" s="1">
        <f t="shared" si="28"/>
        <v>21.377650239865783</v>
      </c>
      <c r="AQ49" s="1">
        <f t="shared" si="28"/>
        <v>43.713292522782588</v>
      </c>
      <c r="AR49" s="6">
        <f t="shared" si="28"/>
        <v>31.420552250345111</v>
      </c>
      <c r="AS49" t="s">
        <v>62</v>
      </c>
    </row>
    <row r="50" spans="1:45">
      <c r="A50" s="4">
        <v>1997</v>
      </c>
      <c r="B50" s="1">
        <v>4.2099455651742854</v>
      </c>
      <c r="C50" s="1">
        <v>2.2681489672770159</v>
      </c>
      <c r="D50" s="1">
        <v>1.7215087485516718</v>
      </c>
      <c r="E50" s="6">
        <f t="shared" si="10"/>
        <v>8.1996032810029735</v>
      </c>
      <c r="F50" s="1">
        <f t="shared" ref="F50:F67" si="29">L50*B50</f>
        <v>222.94164264224634</v>
      </c>
      <c r="G50" s="1">
        <f t="shared" si="19"/>
        <v>81.799290822586684</v>
      </c>
      <c r="H50" s="1">
        <f t="shared" si="20"/>
        <v>128.23424844188708</v>
      </c>
      <c r="I50" s="1">
        <f t="shared" ref="I50:I67" si="30">SUM(F50:H50)</f>
        <v>432.97518190672008</v>
      </c>
      <c r="J50" s="3">
        <v>11572.137306350285</v>
      </c>
      <c r="K50" s="14">
        <f t="shared" si="21"/>
        <v>11139.162124443565</v>
      </c>
      <c r="L50" s="1">
        <f t="shared" ref="L50:L66" si="31">L$67*(P50/100)</f>
        <v>52.95594424936867</v>
      </c>
      <c r="M50" s="1">
        <f t="shared" si="22"/>
        <v>36.064337926088385</v>
      </c>
      <c r="N50" s="1">
        <f t="shared" si="23"/>
        <v>74.489454991020082</v>
      </c>
      <c r="O50" s="6">
        <f t="shared" ref="O50:O67" si="32">I50/E50</f>
        <v>52.804406148508036</v>
      </c>
      <c r="P50" s="1">
        <v>67.1455278953065</v>
      </c>
      <c r="Q50" s="1">
        <v>71.407065435568043</v>
      </c>
      <c r="R50" s="1">
        <v>77.745167493168708</v>
      </c>
      <c r="S50" s="43">
        <v>72.077922077922082</v>
      </c>
      <c r="T50" s="7">
        <v>70.786557282671311</v>
      </c>
      <c r="U50" s="3">
        <v>15604.464</v>
      </c>
      <c r="V50" s="3">
        <v>19972.661248209955</v>
      </c>
      <c r="W50" s="99">
        <f t="shared" si="12"/>
        <v>0.51490628552995621</v>
      </c>
      <c r="X50" s="100">
        <f t="shared" si="13"/>
        <v>0.18892374029929843</v>
      </c>
      <c r="Y50" s="100">
        <f t="shared" si="14"/>
        <v>0.29616997417074542</v>
      </c>
      <c r="Z50" s="99">
        <f t="shared" si="24"/>
        <v>1.9265381730296759E-2</v>
      </c>
      <c r="AA50" s="100">
        <f t="shared" si="25"/>
        <v>7.0686415704468691E-3</v>
      </c>
      <c r="AB50" s="100">
        <f t="shared" si="26"/>
        <v>1.1081293372791014E-2</v>
      </c>
      <c r="AC50" s="101">
        <f t="shared" si="27"/>
        <v>3.7415316673534642E-2</v>
      </c>
      <c r="AD50" s="99">
        <f t="shared" si="15"/>
        <v>0.5134328358212138</v>
      </c>
      <c r="AE50" s="100">
        <f t="shared" si="18"/>
        <v>0.25552630308651603</v>
      </c>
      <c r="AF50" s="101">
        <f t="shared" si="16"/>
        <v>0.20995024875655902</v>
      </c>
      <c r="AH50" s="107">
        <v>1.9524999999999999</v>
      </c>
      <c r="AI50" s="3">
        <f t="shared" si="17"/>
        <v>114.18265948386497</v>
      </c>
      <c r="AJ50" s="3">
        <f t="shared" si="17"/>
        <v>41.894643186984219</v>
      </c>
      <c r="AK50" s="3">
        <f t="shared" si="17"/>
        <v>65.676951826830773</v>
      </c>
      <c r="AL50" s="3">
        <f t="shared" si="17"/>
        <v>221.75425449767994</v>
      </c>
      <c r="AM50" s="3">
        <f t="shared" si="17"/>
        <v>5926.8308867351016</v>
      </c>
      <c r="AN50" s="14">
        <f t="shared" si="28"/>
        <v>5705.0766322374211</v>
      </c>
      <c r="AO50" s="1">
        <f t="shared" si="28"/>
        <v>27.122122534887925</v>
      </c>
      <c r="AP50" s="1">
        <f t="shared" si="28"/>
        <v>18.470851690698279</v>
      </c>
      <c r="AQ50" s="1">
        <f t="shared" si="28"/>
        <v>38.150809214350879</v>
      </c>
      <c r="AR50" s="6">
        <f t="shared" si="28"/>
        <v>27.044510191297331</v>
      </c>
      <c r="AS50" t="s">
        <v>62</v>
      </c>
    </row>
    <row r="51" spans="1:45">
      <c r="A51" s="4">
        <v>1998</v>
      </c>
      <c r="B51" s="1">
        <v>4.1188397517594861</v>
      </c>
      <c r="C51" s="1">
        <v>2.3244937212830341</v>
      </c>
      <c r="D51" s="1">
        <v>1.655692019025766</v>
      </c>
      <c r="E51" s="6">
        <f t="shared" si="10"/>
        <v>8.0990254920682858</v>
      </c>
      <c r="F51" s="1">
        <f t="shared" si="29"/>
        <v>218.24490116676665</v>
      </c>
      <c r="G51" s="1">
        <f t="shared" si="19"/>
        <v>85.033125435622338</v>
      </c>
      <c r="H51" s="1">
        <f t="shared" si="20"/>
        <v>125.85217157832905</v>
      </c>
      <c r="I51" s="1">
        <f t="shared" si="30"/>
        <v>429.13019818071803</v>
      </c>
      <c r="J51" s="3">
        <v>12383.960287552425</v>
      </c>
      <c r="K51" s="14">
        <f t="shared" si="21"/>
        <v>11954.830089371708</v>
      </c>
      <c r="L51" s="1">
        <f t="shared" si="31"/>
        <v>52.986985248342521</v>
      </c>
      <c r="M51" s="1">
        <f t="shared" si="22"/>
        <v>36.581353030580445</v>
      </c>
      <c r="N51" s="1">
        <f t="shared" si="23"/>
        <v>76.011824742854259</v>
      </c>
      <c r="O51" s="6">
        <f t="shared" si="32"/>
        <v>52.985411467217034</v>
      </c>
      <c r="P51" s="1">
        <v>67.184886352454996</v>
      </c>
      <c r="Q51" s="1">
        <v>72.430750702529096</v>
      </c>
      <c r="R51" s="1">
        <v>79.334075498431332</v>
      </c>
      <c r="S51" s="43">
        <v>72.877122877122886</v>
      </c>
      <c r="T51" s="7">
        <v>72.19199769717909</v>
      </c>
      <c r="U51" s="3">
        <v>15699.259</v>
      </c>
      <c r="V51" s="3">
        <v>20630.887383207628</v>
      </c>
      <c r="W51" s="99">
        <f t="shared" si="12"/>
        <v>0.50857502476406469</v>
      </c>
      <c r="X51" s="100">
        <f t="shared" si="13"/>
        <v>0.19815227592026197</v>
      </c>
      <c r="Y51" s="100">
        <f t="shared" si="14"/>
        <v>0.2932726993156734</v>
      </c>
      <c r="Z51" s="99">
        <f t="shared" si="24"/>
        <v>1.7623191297385914E-2</v>
      </c>
      <c r="AA51" s="100">
        <f t="shared" si="25"/>
        <v>6.8663919668001732E-3</v>
      </c>
      <c r="AB51" s="100">
        <f t="shared" si="26"/>
        <v>1.0162514143785465E-2</v>
      </c>
      <c r="AC51" s="101">
        <f t="shared" si="27"/>
        <v>3.4652097407971552E-2</v>
      </c>
      <c r="AD51" s="99">
        <f t="shared" si="15"/>
        <v>0.50855991943638623</v>
      </c>
      <c r="AE51" s="100">
        <f t="shared" si="18"/>
        <v>0.2487408080844869</v>
      </c>
      <c r="AF51" s="101">
        <f t="shared" si="16"/>
        <v>0.20443101712017753</v>
      </c>
      <c r="AH51" s="107">
        <v>1.9837</v>
      </c>
      <c r="AI51" s="3">
        <f t="shared" si="17"/>
        <v>110.01910629972609</v>
      </c>
      <c r="AJ51" s="3">
        <f t="shared" si="17"/>
        <v>42.865919965530239</v>
      </c>
      <c r="AK51" s="3">
        <f t="shared" si="17"/>
        <v>63.443147440807103</v>
      </c>
      <c r="AL51" s="3">
        <f t="shared" si="17"/>
        <v>216.32817370606344</v>
      </c>
      <c r="AM51" s="3">
        <f t="shared" si="17"/>
        <v>6242.8594482796916</v>
      </c>
      <c r="AN51" s="14">
        <f t="shared" si="28"/>
        <v>6026.5312745736292</v>
      </c>
      <c r="AO51" s="1">
        <f t="shared" si="28"/>
        <v>26.711188812997186</v>
      </c>
      <c r="AP51" s="1">
        <f t="shared" si="28"/>
        <v>18.44097042424784</v>
      </c>
      <c r="AQ51" s="1">
        <f t="shared" si="28"/>
        <v>38.318205748275574</v>
      </c>
      <c r="AR51" s="6">
        <f t="shared" si="28"/>
        <v>26.71039545657964</v>
      </c>
      <c r="AS51" t="s">
        <v>62</v>
      </c>
    </row>
    <row r="52" spans="1:45">
      <c r="A52" s="4">
        <v>1999</v>
      </c>
      <c r="B52" s="1">
        <v>4.1424350893635715</v>
      </c>
      <c r="C52" s="1">
        <v>2.3810847363986896</v>
      </c>
      <c r="D52" s="1">
        <v>1.6798063551373013</v>
      </c>
      <c r="E52" s="6">
        <f t="shared" si="10"/>
        <v>8.2033261808995626</v>
      </c>
      <c r="F52" s="1">
        <f t="shared" si="29"/>
        <v>221.52036581521446</v>
      </c>
      <c r="G52" s="1">
        <f t="shared" si="19"/>
        <v>90.168874088354272</v>
      </c>
      <c r="H52" s="1">
        <f t="shared" si="20"/>
        <v>128.5484340288331</v>
      </c>
      <c r="I52" s="1">
        <f t="shared" si="30"/>
        <v>440.23767393240178</v>
      </c>
      <c r="J52" s="3">
        <v>13224.889312690391</v>
      </c>
      <c r="K52" s="14">
        <f t="shared" si="21"/>
        <v>12784.65163875799</v>
      </c>
      <c r="L52" s="1">
        <f t="shared" si="31"/>
        <v>53.47588098218047</v>
      </c>
      <c r="M52" s="1">
        <f t="shared" si="22"/>
        <v>37.868822016276354</v>
      </c>
      <c r="N52" s="1">
        <f t="shared" si="23"/>
        <v>76.525745741881082</v>
      </c>
      <c r="O52" s="6">
        <f t="shared" si="32"/>
        <v>53.665752674499416</v>
      </c>
      <c r="P52" s="1">
        <v>67.804782052543544</v>
      </c>
      <c r="Q52" s="1">
        <v>74.979927739863498</v>
      </c>
      <c r="R52" s="1">
        <v>79.8704584556219</v>
      </c>
      <c r="S52" s="43">
        <v>74.045954045954048</v>
      </c>
      <c r="T52" s="7">
        <v>73.775187104202743</v>
      </c>
      <c r="U52" s="3">
        <v>15801.947</v>
      </c>
      <c r="V52" s="3">
        <v>21456.949280373661</v>
      </c>
      <c r="W52" s="99">
        <f t="shared" si="12"/>
        <v>0.50318357317422313</v>
      </c>
      <c r="X52" s="100">
        <f t="shared" si="13"/>
        <v>0.20481862282008978</v>
      </c>
      <c r="Y52" s="100">
        <f t="shared" si="14"/>
        <v>0.29199780400568726</v>
      </c>
      <c r="Z52" s="99">
        <f t="shared" si="24"/>
        <v>1.6750262371016376E-2</v>
      </c>
      <c r="AA52" s="100">
        <f t="shared" si="25"/>
        <v>6.8181193775156716E-3</v>
      </c>
      <c r="AB52" s="100">
        <f t="shared" si="26"/>
        <v>9.7201897868044989E-3</v>
      </c>
      <c r="AC52" s="101">
        <f t="shared" si="27"/>
        <v>3.3288571535336542E-2</v>
      </c>
      <c r="AD52" s="99">
        <f t="shared" si="15"/>
        <v>0.50497017892677765</v>
      </c>
      <c r="AE52" s="100">
        <f t="shared" si="18"/>
        <v>0.24743294722161471</v>
      </c>
      <c r="AF52" s="101">
        <f t="shared" si="16"/>
        <v>0.20477137176972482</v>
      </c>
      <c r="AH52" s="107">
        <v>1.889</v>
      </c>
      <c r="AI52" s="3">
        <f t="shared" si="17"/>
        <v>117.26858963219399</v>
      </c>
      <c r="AJ52" s="3">
        <f t="shared" si="17"/>
        <v>47.733654890605756</v>
      </c>
      <c r="AK52" s="3">
        <f t="shared" si="17"/>
        <v>68.051050306423022</v>
      </c>
      <c r="AL52" s="3">
        <f t="shared" si="17"/>
        <v>233.05329482922275</v>
      </c>
      <c r="AM52" s="3">
        <f t="shared" si="17"/>
        <v>7001.0001655322349</v>
      </c>
      <c r="AN52" s="14">
        <f t="shared" si="28"/>
        <v>6767.9468707030128</v>
      </c>
      <c r="AO52" s="1">
        <f t="shared" si="28"/>
        <v>28.309095279079127</v>
      </c>
      <c r="AP52" s="1">
        <f t="shared" si="28"/>
        <v>20.047020654460749</v>
      </c>
      <c r="AQ52" s="1">
        <f t="shared" si="28"/>
        <v>40.511247084108568</v>
      </c>
      <c r="AR52" s="6">
        <f t="shared" si="28"/>
        <v>28.409609674165917</v>
      </c>
      <c r="AS52" t="s">
        <v>62</v>
      </c>
    </row>
    <row r="53" spans="1:45">
      <c r="A53" s="4">
        <v>2000</v>
      </c>
      <c r="B53" s="1">
        <v>4.0683271439978004</v>
      </c>
      <c r="C53" s="1">
        <v>2.4540410227247778</v>
      </c>
      <c r="D53" s="1">
        <v>1.6795098029346391</v>
      </c>
      <c r="E53" s="6">
        <f t="shared" si="10"/>
        <v>8.2018779696572182</v>
      </c>
      <c r="F53" s="1">
        <f t="shared" si="29"/>
        <v>216.29452876197982</v>
      </c>
      <c r="G53" s="1">
        <f t="shared" si="19"/>
        <v>94.635783394357219</v>
      </c>
      <c r="H53" s="1">
        <f t="shared" si="20"/>
        <v>131.37571538178651</v>
      </c>
      <c r="I53" s="1">
        <f t="shared" si="30"/>
        <v>442.30602753812354</v>
      </c>
      <c r="J53" s="3">
        <v>14079.712705416627</v>
      </c>
      <c r="K53" s="14">
        <f t="shared" si="21"/>
        <v>13637.406677878504</v>
      </c>
      <c r="L53" s="1">
        <f t="shared" si="31"/>
        <v>53.165470992442089</v>
      </c>
      <c r="M53" s="1">
        <f t="shared" si="22"/>
        <v>38.563244264466675</v>
      </c>
      <c r="N53" s="1">
        <f t="shared" si="23"/>
        <v>78.222654700931926</v>
      </c>
      <c r="O53" s="6">
        <f t="shared" si="32"/>
        <v>53.927408963463144</v>
      </c>
      <c r="P53" s="1">
        <v>67.41119748105875</v>
      </c>
      <c r="Q53" s="1">
        <v>76.354877559213151</v>
      </c>
      <c r="R53" s="1">
        <v>81.641534257666237</v>
      </c>
      <c r="S53" s="43">
        <v>74.865134865134863</v>
      </c>
      <c r="T53" s="7">
        <v>75.484312032239501</v>
      </c>
      <c r="U53" s="3">
        <v>15907.852999999999</v>
      </c>
      <c r="V53" s="3">
        <v>22148.200835821048</v>
      </c>
      <c r="W53" s="99">
        <f t="shared" si="12"/>
        <v>0.48901555777088479</v>
      </c>
      <c r="X53" s="100">
        <f t="shared" si="13"/>
        <v>0.21395996776507936</v>
      </c>
      <c r="Y53" s="100">
        <f t="shared" si="14"/>
        <v>0.29702447446403585</v>
      </c>
      <c r="Z53" s="99">
        <f t="shared" si="24"/>
        <v>1.5362140782799414E-2</v>
      </c>
      <c r="AA53" s="100">
        <f t="shared" si="25"/>
        <v>6.7214285812770705E-3</v>
      </c>
      <c r="AB53" s="100">
        <f t="shared" si="26"/>
        <v>9.3308519946749165E-3</v>
      </c>
      <c r="AC53" s="101">
        <f t="shared" si="27"/>
        <v>3.1414421358751402E-2</v>
      </c>
      <c r="AD53" s="99">
        <f t="shared" si="15"/>
        <v>0.49602385685919054</v>
      </c>
      <c r="AE53" s="100">
        <f t="shared" si="18"/>
        <v>0.24413301357673323</v>
      </c>
      <c r="AF53" s="101">
        <f t="shared" si="16"/>
        <v>0.20477137176973031</v>
      </c>
      <c r="AH53" s="107">
        <v>1.0854010000000001</v>
      </c>
      <c r="AI53" s="3">
        <f t="shared" si="17"/>
        <v>199.27614656885316</v>
      </c>
      <c r="AJ53" s="3">
        <f t="shared" si="17"/>
        <v>87.189696153179526</v>
      </c>
      <c r="AK53" s="3">
        <f t="shared" si="17"/>
        <v>121.03887446371111</v>
      </c>
      <c r="AL53" s="3">
        <f t="shared" si="17"/>
        <v>407.5047171857438</v>
      </c>
      <c r="AM53" s="3">
        <f t="shared" si="17"/>
        <v>12971.899514941138</v>
      </c>
      <c r="AN53" s="14">
        <f t="shared" si="28"/>
        <v>12564.394797755394</v>
      </c>
      <c r="AO53" s="1">
        <f t="shared" si="28"/>
        <v>48.982330947218664</v>
      </c>
      <c r="AP53" s="1">
        <f t="shared" si="28"/>
        <v>35.529029606999323</v>
      </c>
      <c r="AQ53" s="1">
        <f t="shared" si="28"/>
        <v>72.067977365906174</v>
      </c>
      <c r="AR53" s="6">
        <f t="shared" si="28"/>
        <v>49.684318480877707</v>
      </c>
      <c r="AS53" t="s">
        <v>62</v>
      </c>
    </row>
    <row r="54" spans="1:45">
      <c r="A54" s="4">
        <v>2001</v>
      </c>
      <c r="B54" s="1">
        <v>3.9717775901599164</v>
      </c>
      <c r="C54" s="1">
        <v>2.4303690387353272</v>
      </c>
      <c r="D54" s="1">
        <v>1.7126761682431553</v>
      </c>
      <c r="E54" s="6">
        <f t="shared" si="10"/>
        <v>8.1148227971383982</v>
      </c>
      <c r="F54" s="1">
        <f t="shared" si="29"/>
        <v>229.77790581724938</v>
      </c>
      <c r="G54" s="1">
        <f t="shared" si="19"/>
        <v>98.059201176740004</v>
      </c>
      <c r="H54" s="1">
        <f t="shared" si="20"/>
        <v>138.57026385371364</v>
      </c>
      <c r="I54" s="1">
        <f t="shared" si="30"/>
        <v>466.40737084770302</v>
      </c>
      <c r="J54" s="3">
        <v>14770.458084919286</v>
      </c>
      <c r="K54" s="14">
        <f t="shared" si="21"/>
        <v>14304.050714071584</v>
      </c>
      <c r="L54" s="1">
        <f t="shared" si="31"/>
        <v>57.852661837491709</v>
      </c>
      <c r="M54" s="1">
        <f t="shared" si="22"/>
        <v>40.347453252517703</v>
      </c>
      <c r="N54" s="1">
        <f t="shared" si="23"/>
        <v>80.908619167543819</v>
      </c>
      <c r="O54" s="6">
        <f t="shared" si="32"/>
        <v>57.475977295792134</v>
      </c>
      <c r="P54" s="1">
        <v>73.354324510479188</v>
      </c>
      <c r="Q54" s="1">
        <v>79.887595343235631</v>
      </c>
      <c r="R54" s="1">
        <v>84.444894241473534</v>
      </c>
      <c r="S54" s="43">
        <v>79.17082917082918</v>
      </c>
      <c r="T54" s="7">
        <v>78.626223373632754</v>
      </c>
      <c r="U54" s="3">
        <v>16017.445</v>
      </c>
      <c r="V54" s="3">
        <v>22410.665063147906</v>
      </c>
      <c r="W54" s="99">
        <f t="shared" si="12"/>
        <v>0.49265496254834967</v>
      </c>
      <c r="X54" s="100">
        <f t="shared" si="13"/>
        <v>0.21024367817883283</v>
      </c>
      <c r="Y54" s="100">
        <f t="shared" si="14"/>
        <v>0.2971013592728175</v>
      </c>
      <c r="Z54" s="99">
        <f t="shared" si="24"/>
        <v>1.555658629517075E-2</v>
      </c>
      <c r="AA54" s="100">
        <f t="shared" si="25"/>
        <v>6.6388733926173189E-3</v>
      </c>
      <c r="AB54" s="100">
        <f t="shared" si="26"/>
        <v>9.3815820103233354E-3</v>
      </c>
      <c r="AC54" s="101">
        <f t="shared" si="27"/>
        <v>3.1577041698111402E-2</v>
      </c>
      <c r="AD54" s="99">
        <f t="shared" si="15"/>
        <v>0.48944723618124103</v>
      </c>
      <c r="AE54" s="100">
        <f t="shared" si="18"/>
        <v>0.23101267105321718</v>
      </c>
      <c r="AF54" s="101">
        <f t="shared" si="16"/>
        <v>0.21105527638226573</v>
      </c>
      <c r="AH54" s="107">
        <v>1.11751</v>
      </c>
      <c r="AI54" s="3">
        <f t="shared" si="17"/>
        <v>205.61597284789343</v>
      </c>
      <c r="AJ54" s="3">
        <f t="shared" si="17"/>
        <v>87.747940668754651</v>
      </c>
      <c r="AK54" s="3">
        <f t="shared" si="17"/>
        <v>123.99912649883548</v>
      </c>
      <c r="AL54" s="3">
        <f t="shared" si="17"/>
        <v>417.36304001548353</v>
      </c>
      <c r="AM54" s="3">
        <f t="shared" si="17"/>
        <v>13217.293880966869</v>
      </c>
      <c r="AN54" s="14">
        <f t="shared" si="28"/>
        <v>12799.930840951387</v>
      </c>
      <c r="AO54" s="1">
        <f t="shared" si="28"/>
        <v>51.76925650552721</v>
      </c>
      <c r="AP54" s="1">
        <f t="shared" si="28"/>
        <v>36.104780496387235</v>
      </c>
      <c r="AQ54" s="1">
        <f t="shared" si="28"/>
        <v>72.400801037613817</v>
      </c>
      <c r="AR54" s="6">
        <f t="shared" si="28"/>
        <v>51.432181632193121</v>
      </c>
      <c r="AS54" t="s">
        <v>62</v>
      </c>
    </row>
    <row r="55" spans="1:45">
      <c r="A55" s="4">
        <v>2002</v>
      </c>
      <c r="B55" s="1">
        <v>3.9397338065191141</v>
      </c>
      <c r="C55" s="1">
        <v>2.3165308510312044</v>
      </c>
      <c r="D55" s="1">
        <v>1.6395165530251214</v>
      </c>
      <c r="E55" s="6">
        <f t="shared" si="10"/>
        <v>7.8957812105754392</v>
      </c>
      <c r="F55" s="1">
        <f t="shared" si="29"/>
        <v>245.47317232029312</v>
      </c>
      <c r="G55" s="1">
        <f t="shared" si="19"/>
        <v>98.05723240668236</v>
      </c>
      <c r="H55" s="1">
        <f t="shared" si="20"/>
        <v>134.73362870977431</v>
      </c>
      <c r="I55" s="1">
        <f t="shared" si="30"/>
        <v>478.26403343674974</v>
      </c>
      <c r="J55" s="3">
        <v>15308.788841661173</v>
      </c>
      <c r="K55" s="14">
        <f t="shared" si="21"/>
        <v>14830.524808224423</v>
      </c>
      <c r="L55" s="1">
        <f t="shared" si="31"/>
        <v>62.307045190237567</v>
      </c>
      <c r="M55" s="1">
        <f t="shared" si="22"/>
        <v>42.329344486403947</v>
      </c>
      <c r="N55" s="1">
        <f t="shared" si="23"/>
        <v>82.17887673117616</v>
      </c>
      <c r="O55" s="6">
        <f t="shared" si="32"/>
        <v>60.572098020671241</v>
      </c>
      <c r="P55" s="1">
        <v>79.002263111286055</v>
      </c>
      <c r="Q55" s="1">
        <v>83.8117221999197</v>
      </c>
      <c r="R55" s="1">
        <v>85.770670984718151</v>
      </c>
      <c r="S55" s="43">
        <v>83.056943056943055</v>
      </c>
      <c r="T55" s="7">
        <v>81.210420264824506</v>
      </c>
      <c r="U55" s="3">
        <v>16122.83</v>
      </c>
      <c r="V55" s="3">
        <v>22290.725277232385</v>
      </c>
      <c r="W55" s="99">
        <f t="shared" si="12"/>
        <v>0.51325869218379527</v>
      </c>
      <c r="X55" s="100">
        <f t="shared" si="13"/>
        <v>0.20502740233685249</v>
      </c>
      <c r="Y55" s="100">
        <f t="shared" si="14"/>
        <v>0.28171390547935232</v>
      </c>
      <c r="Z55" s="99">
        <f t="shared" si="24"/>
        <v>1.6034787262351222E-2</v>
      </c>
      <c r="AA55" s="100">
        <f t="shared" si="25"/>
        <v>6.4052900213654044E-3</v>
      </c>
      <c r="AB55" s="100">
        <f t="shared" si="26"/>
        <v>8.8010638923382151E-3</v>
      </c>
      <c r="AC55" s="101">
        <f t="shared" si="27"/>
        <v>3.1241141176054841E-2</v>
      </c>
      <c r="AD55" s="99">
        <f t="shared" si="15"/>
        <v>0.49896694214909598</v>
      </c>
      <c r="AE55" s="100">
        <f t="shared" si="18"/>
        <v>0.25416424131356213</v>
      </c>
      <c r="AF55" s="101">
        <f t="shared" si="16"/>
        <v>0.20764462809952083</v>
      </c>
      <c r="AH55" s="107">
        <v>1.0625519999999999</v>
      </c>
      <c r="AI55" s="3">
        <f t="shared" si="17"/>
        <v>231.02226744695142</v>
      </c>
      <c r="AJ55" s="3">
        <f t="shared" si="17"/>
        <v>92.284643393153814</v>
      </c>
      <c r="AK55" s="3">
        <f t="shared" si="17"/>
        <v>126.80191530369743</v>
      </c>
      <c r="AL55" s="3">
        <f t="shared" si="17"/>
        <v>450.10882614380262</v>
      </c>
      <c r="AM55" s="3">
        <f t="shared" si="17"/>
        <v>14407.566727709491</v>
      </c>
      <c r="AN55" s="14">
        <f t="shared" si="28"/>
        <v>13957.457901565687</v>
      </c>
      <c r="AO55" s="1">
        <f t="shared" si="28"/>
        <v>58.639055020589645</v>
      </c>
      <c r="AP55" s="1">
        <f t="shared" si="28"/>
        <v>39.837433355171278</v>
      </c>
      <c r="AQ55" s="1">
        <f t="shared" si="28"/>
        <v>77.341039997267117</v>
      </c>
      <c r="AR55" s="6">
        <f t="shared" si="28"/>
        <v>57.00624347859798</v>
      </c>
      <c r="AS55" t="s">
        <v>62</v>
      </c>
    </row>
    <row r="56" spans="1:45">
      <c r="A56" s="4">
        <v>2003</v>
      </c>
      <c r="B56" s="1">
        <v>3.9240943784377578</v>
      </c>
      <c r="C56" s="1">
        <v>2.3985109090587104</v>
      </c>
      <c r="D56" s="1">
        <v>1.4766342671474937</v>
      </c>
      <c r="E56" s="6">
        <f t="shared" si="10"/>
        <v>7.7992395546439628</v>
      </c>
      <c r="F56" s="1">
        <f t="shared" si="29"/>
        <v>253.29934000982402</v>
      </c>
      <c r="G56" s="1">
        <f t="shared" si="19"/>
        <v>103.25376142879377</v>
      </c>
      <c r="H56" s="1">
        <f t="shared" si="20"/>
        <v>133.30398039312726</v>
      </c>
      <c r="I56" s="1">
        <f t="shared" si="30"/>
        <v>489.85708183174506</v>
      </c>
      <c r="J56" s="3">
        <v>15474.398221613823</v>
      </c>
      <c r="K56" s="14">
        <f t="shared" si="21"/>
        <v>14984.541139782077</v>
      </c>
      <c r="L56" s="1">
        <f t="shared" si="31"/>
        <v>64.549757366097396</v>
      </c>
      <c r="M56" s="1">
        <f t="shared" si="22"/>
        <v>43.049110612265444</v>
      </c>
      <c r="N56" s="1">
        <f t="shared" si="23"/>
        <v>90.275556621504421</v>
      </c>
      <c r="O56" s="6">
        <f t="shared" si="32"/>
        <v>62.808313348968184</v>
      </c>
      <c r="P56" s="1">
        <v>81.845911640263708</v>
      </c>
      <c r="Q56" s="1">
        <v>85.236852669610599</v>
      </c>
      <c r="R56" s="1">
        <v>94.221232668758219</v>
      </c>
      <c r="S56" s="43">
        <v>86.463536463536457</v>
      </c>
      <c r="T56" s="7">
        <v>82.926021876799098</v>
      </c>
      <c r="U56" s="3">
        <v>16223.248</v>
      </c>
      <c r="V56" s="3">
        <v>22267.407976643492</v>
      </c>
      <c r="W56" s="99">
        <f t="shared" si="12"/>
        <v>0.51708824758162153</v>
      </c>
      <c r="X56" s="100">
        <f t="shared" si="13"/>
        <v>0.21078344124921547</v>
      </c>
      <c r="Y56" s="100">
        <f t="shared" si="14"/>
        <v>0.27212831116916297</v>
      </c>
      <c r="Z56" s="99">
        <f t="shared" si="24"/>
        <v>1.636892991780636E-2</v>
      </c>
      <c r="AA56" s="100">
        <f t="shared" si="25"/>
        <v>6.6725542376552234E-3</v>
      </c>
      <c r="AB56" s="100">
        <f t="shared" si="26"/>
        <v>8.6144855834804166E-3</v>
      </c>
      <c r="AC56" s="101">
        <f t="shared" si="27"/>
        <v>3.1655969738941997E-2</v>
      </c>
      <c r="AD56" s="99">
        <f t="shared" si="15"/>
        <v>0.50313807531417643</v>
      </c>
      <c r="AE56" s="100">
        <f t="shared" si="18"/>
        <v>0.27617853306090018</v>
      </c>
      <c r="AF56" s="101">
        <f t="shared" si="16"/>
        <v>0.18933054393338253</v>
      </c>
      <c r="AH56" s="107">
        <v>0.88398289870649205</v>
      </c>
      <c r="AI56" s="3">
        <f t="shared" si="17"/>
        <v>286.5432582241919</v>
      </c>
      <c r="AJ56" s="3">
        <f t="shared" si="17"/>
        <v>116.80515718107462</v>
      </c>
      <c r="AK56" s="3">
        <f t="shared" si="17"/>
        <v>150.79927517623625</v>
      </c>
      <c r="AL56" s="3">
        <f t="shared" si="17"/>
        <v>554.14769058150273</v>
      </c>
      <c r="AM56" s="3">
        <f t="shared" si="17"/>
        <v>17505.31401032428</v>
      </c>
      <c r="AN56" s="14">
        <f t="shared" si="28"/>
        <v>16951.166319742773</v>
      </c>
      <c r="AO56" s="1">
        <f t="shared" si="28"/>
        <v>73.021500145026891</v>
      </c>
      <c r="AP56" s="1">
        <f t="shared" si="28"/>
        <v>48.699031027928285</v>
      </c>
      <c r="AQ56" s="1">
        <f t="shared" si="28"/>
        <v>102.12364600446702</v>
      </c>
      <c r="AR56" s="6">
        <f t="shared" si="28"/>
        <v>71.051502739333387</v>
      </c>
      <c r="AS56" t="s">
        <v>62</v>
      </c>
    </row>
    <row r="57" spans="1:45">
      <c r="A57" s="4">
        <v>2004</v>
      </c>
      <c r="B57" s="1">
        <v>3.9180512972110577</v>
      </c>
      <c r="C57" s="1">
        <v>2.5304081294412173</v>
      </c>
      <c r="D57" s="1">
        <v>1.3549927402868458</v>
      </c>
      <c r="E57" s="6">
        <f t="shared" si="10"/>
        <v>7.8034521669391204</v>
      </c>
      <c r="F57" s="1">
        <f t="shared" si="29"/>
        <v>234.939872147637</v>
      </c>
      <c r="G57" s="1">
        <f t="shared" si="19"/>
        <v>108.75225446703665</v>
      </c>
      <c r="H57" s="1">
        <f t="shared" si="20"/>
        <v>122.96652765721623</v>
      </c>
      <c r="I57" s="1">
        <f t="shared" si="30"/>
        <v>466.65865427188987</v>
      </c>
      <c r="J57" s="3">
        <v>15713.069806294186</v>
      </c>
      <c r="K57" s="14">
        <f t="shared" si="21"/>
        <v>15246.411152022296</v>
      </c>
      <c r="L57" s="1">
        <f t="shared" si="31"/>
        <v>59.963449767712738</v>
      </c>
      <c r="M57" s="1">
        <f t="shared" si="22"/>
        <v>42.978147754786143</v>
      </c>
      <c r="N57" s="1">
        <f t="shared" si="23"/>
        <v>90.750691130038661</v>
      </c>
      <c r="O57" s="6">
        <f t="shared" si="32"/>
        <v>59.801565292984328</v>
      </c>
      <c r="P57" s="1">
        <v>76.030699596575815</v>
      </c>
      <c r="Q57" s="1">
        <v>85.096346848655159</v>
      </c>
      <c r="R57" s="1">
        <v>94.71713389333064</v>
      </c>
      <c r="S57" s="43">
        <v>83.936063936063931</v>
      </c>
      <c r="T57" s="7">
        <v>83.952936096718517</v>
      </c>
      <c r="U57" s="3">
        <v>16318.199000000001</v>
      </c>
      <c r="V57" s="3">
        <v>22695.82597212556</v>
      </c>
      <c r="W57" s="99">
        <f t="shared" si="12"/>
        <v>0.50345122713775647</v>
      </c>
      <c r="X57" s="100">
        <f t="shared" si="13"/>
        <v>0.23304454652559428</v>
      </c>
      <c r="Y57" s="100">
        <f t="shared" si="14"/>
        <v>0.26350422633664927</v>
      </c>
      <c r="Z57" s="99">
        <f t="shared" si="24"/>
        <v>1.495187605247748E-2</v>
      </c>
      <c r="AA57" s="100">
        <f t="shared" si="25"/>
        <v>6.9211335409121487E-3</v>
      </c>
      <c r="AB57" s="100">
        <f t="shared" si="26"/>
        <v>7.8257481938990379E-3</v>
      </c>
      <c r="AC57" s="101">
        <f t="shared" si="27"/>
        <v>2.9698757787288664E-2</v>
      </c>
      <c r="AD57" s="99">
        <f t="shared" si="15"/>
        <v>0.50209205020960623</v>
      </c>
      <c r="AE57" s="100">
        <f t="shared" si="18"/>
        <v>0.25695101000666493</v>
      </c>
      <c r="AF57" s="101">
        <f t="shared" si="16"/>
        <v>0.17364016736432913</v>
      </c>
      <c r="AH57" s="107">
        <v>0.80426653491829514</v>
      </c>
      <c r="AI57" s="3">
        <f t="shared" si="17"/>
        <v>292.11693132489268</v>
      </c>
      <c r="AJ57" s="3">
        <f t="shared" si="17"/>
        <v>135.21917143809137</v>
      </c>
      <c r="AK57" s="3">
        <f t="shared" si="17"/>
        <v>152.89275671492203</v>
      </c>
      <c r="AL57" s="3">
        <f t="shared" si="17"/>
        <v>580.22885947790598</v>
      </c>
      <c r="AM57" s="3">
        <f t="shared" si="17"/>
        <v>19537.142382643666</v>
      </c>
      <c r="AN57" s="14">
        <f t="shared" si="28"/>
        <v>18956.91352316576</v>
      </c>
      <c r="AO57" s="1">
        <f t="shared" si="28"/>
        <v>74.55668881436722</v>
      </c>
      <c r="AP57" s="1">
        <f t="shared" si="28"/>
        <v>53.437692467401071</v>
      </c>
      <c r="AQ57" s="1">
        <f t="shared" si="28"/>
        <v>112.83658736249414</v>
      </c>
      <c r="AR57" s="6">
        <f t="shared" si="28"/>
        <v>74.355406692458644</v>
      </c>
      <c r="AS57" t="s">
        <v>62</v>
      </c>
    </row>
    <row r="58" spans="1:45">
      <c r="A58" s="4">
        <v>2005</v>
      </c>
      <c r="B58" s="1">
        <v>3.9060912843651034</v>
      </c>
      <c r="C58" s="33">
        <v>2.7048456383283903</v>
      </c>
      <c r="D58" s="1">
        <v>1.2993065150934573</v>
      </c>
      <c r="E58" s="6">
        <f t="shared" si="10"/>
        <v>7.910243437786951</v>
      </c>
      <c r="F58" s="1">
        <f t="shared" si="29"/>
        <v>229.91836988611314</v>
      </c>
      <c r="G58" s="1">
        <f t="shared" si="19"/>
        <v>115.97505039005752</v>
      </c>
      <c r="H58" s="1">
        <f t="shared" si="20"/>
        <v>118.25313412810704</v>
      </c>
      <c r="I58" s="1">
        <f t="shared" si="30"/>
        <v>464.14655440427771</v>
      </c>
      <c r="J58" s="3">
        <v>15996.473805775666</v>
      </c>
      <c r="K58" s="14">
        <f t="shared" si="21"/>
        <v>15532.327251371387</v>
      </c>
      <c r="L58" s="1">
        <f t="shared" si="31"/>
        <v>58.861494304141459</v>
      </c>
      <c r="M58" s="1">
        <f t="shared" si="22"/>
        <v>42.876772244101424</v>
      </c>
      <c r="N58" s="1">
        <f t="shared" si="23"/>
        <v>91.012499940863648</v>
      </c>
      <c r="O58" s="6">
        <f t="shared" si="32"/>
        <v>58.67664605454064</v>
      </c>
      <c r="P58" s="1">
        <v>74.63347436780478</v>
      </c>
      <c r="Q58" s="1">
        <v>84.895624247290243</v>
      </c>
      <c r="R58" s="1">
        <v>94.990385588503187</v>
      </c>
      <c r="S58" s="43">
        <v>83.306693306693305</v>
      </c>
      <c r="T58" s="7">
        <v>85.358376511226297</v>
      </c>
      <c r="U58" s="3">
        <v>16407.491000000002</v>
      </c>
      <c r="V58" s="3">
        <v>23113.736269809979</v>
      </c>
      <c r="W58" s="99">
        <f t="shared" si="12"/>
        <v>0.49535726960465859</v>
      </c>
      <c r="X58" s="100">
        <f t="shared" si="13"/>
        <v>0.24986730869716148</v>
      </c>
      <c r="Y58" s="100">
        <f t="shared" si="14"/>
        <v>0.25477542169817985</v>
      </c>
      <c r="Z58" s="99">
        <f t="shared" si="24"/>
        <v>1.4373065756723154E-2</v>
      </c>
      <c r="AA58" s="100">
        <f t="shared" si="25"/>
        <v>7.2500384646136022E-3</v>
      </c>
      <c r="AB58" s="100">
        <f t="shared" si="26"/>
        <v>7.3924500839310419E-3</v>
      </c>
      <c r="AC58" s="101">
        <f t="shared" si="27"/>
        <v>2.90155543052678E-2</v>
      </c>
      <c r="AD58" s="99">
        <f t="shared" si="15"/>
        <v>0.49380165289298739</v>
      </c>
      <c r="AE58" s="100">
        <f t="shared" si="18"/>
        <v>0.2615127591838205</v>
      </c>
      <c r="AF58" s="101">
        <f t="shared" si="16"/>
        <v>0.16425619834741323</v>
      </c>
      <c r="AH58" s="107">
        <v>0.80356298094425893</v>
      </c>
      <c r="AI58" s="3">
        <f t="shared" si="17"/>
        <v>286.12364598470964</v>
      </c>
      <c r="AJ58" s="3">
        <f t="shared" si="17"/>
        <v>144.3260243942253</v>
      </c>
      <c r="AK58" s="3">
        <f t="shared" si="17"/>
        <v>147.16100284902242</v>
      </c>
      <c r="AL58" s="3">
        <f t="shared" si="17"/>
        <v>577.61067322795736</v>
      </c>
      <c r="AM58" s="3">
        <f t="shared" si="17"/>
        <v>19906.932231968138</v>
      </c>
      <c r="AN58" s="14">
        <f t="shared" si="28"/>
        <v>19329.321558740179</v>
      </c>
      <c r="AO58" s="1">
        <f t="shared" si="28"/>
        <v>73.250629633254007</v>
      </c>
      <c r="AP58" s="1">
        <f t="shared" si="28"/>
        <v>53.358321949721166</v>
      </c>
      <c r="AQ58" s="1">
        <f t="shared" si="28"/>
        <v>113.26119059630616</v>
      </c>
      <c r="AR58" s="6">
        <f t="shared" si="28"/>
        <v>73.020593837698058</v>
      </c>
      <c r="AS58" t="s">
        <v>62</v>
      </c>
    </row>
    <row r="59" spans="1:45">
      <c r="A59" s="4">
        <v>2006</v>
      </c>
      <c r="B59" s="1">
        <v>3.9027671434294207</v>
      </c>
      <c r="C59" s="33">
        <v>2.8063923064827576</v>
      </c>
      <c r="D59" s="1">
        <v>1.3009223811444413</v>
      </c>
      <c r="E59" s="6">
        <f t="shared" si="10"/>
        <v>8.0100818310566204</v>
      </c>
      <c r="F59" s="1">
        <f t="shared" si="29"/>
        <v>234.59882406685784</v>
      </c>
      <c r="G59" s="1">
        <f t="shared" si="19"/>
        <v>119.64624506485643</v>
      </c>
      <c r="H59" s="1">
        <f t="shared" si="20"/>
        <v>111.31081913069272</v>
      </c>
      <c r="I59" s="1">
        <f t="shared" si="30"/>
        <v>465.555888262407</v>
      </c>
      <c r="J59" s="3">
        <v>16283.639151194669</v>
      </c>
      <c r="K59" s="14">
        <f t="shared" si="21"/>
        <v>15818.083262932263</v>
      </c>
      <c r="L59" s="1">
        <f t="shared" si="31"/>
        <v>60.11089451283847</v>
      </c>
      <c r="M59" s="1">
        <f t="shared" si="22"/>
        <v>42.633471018458103</v>
      </c>
      <c r="N59" s="1">
        <f t="shared" si="23"/>
        <v>85.562998026654668</v>
      </c>
      <c r="O59" s="6">
        <f t="shared" si="32"/>
        <v>58.121239967531629</v>
      </c>
      <c r="P59" s="1">
        <v>76.217652268031088</v>
      </c>
      <c r="Q59" s="1">
        <v>84.413890004014448</v>
      </c>
      <c r="R59" s="1">
        <v>89.302702155652256</v>
      </c>
      <c r="S59" s="43">
        <v>82.657342657342653</v>
      </c>
      <c r="T59" s="7">
        <v>86.355066206102563</v>
      </c>
      <c r="U59" s="3">
        <v>16491.460999999999</v>
      </c>
      <c r="V59" s="3">
        <v>23867.010778434298</v>
      </c>
      <c r="W59" s="99">
        <f t="shared" si="12"/>
        <v>0.50391119515736427</v>
      </c>
      <c r="X59" s="100">
        <f t="shared" si="13"/>
        <v>0.25699652411531471</v>
      </c>
      <c r="Y59" s="100">
        <f t="shared" si="14"/>
        <v>0.23909228072732105</v>
      </c>
      <c r="Z59" s="99">
        <f t="shared" si="24"/>
        <v>1.4407026702605739E-2</v>
      </c>
      <c r="AA59" s="100">
        <f t="shared" si="25"/>
        <v>7.3476354980562455E-3</v>
      </c>
      <c r="AB59" s="100">
        <f t="shared" si="26"/>
        <v>6.8357458733373042E-3</v>
      </c>
      <c r="AC59" s="101">
        <f t="shared" si="27"/>
        <v>2.8590408073999287E-2</v>
      </c>
      <c r="AD59" s="99">
        <f t="shared" si="15"/>
        <v>0.48723186925477407</v>
      </c>
      <c r="AE59" s="100">
        <f t="shared" si="18"/>
        <v>0.26823224627053532</v>
      </c>
      <c r="AF59" s="101">
        <f t="shared" si="16"/>
        <v>0.16241062308508711</v>
      </c>
      <c r="AH59" s="107">
        <v>0.79614163830077589</v>
      </c>
      <c r="AI59" s="3">
        <f t="shared" si="17"/>
        <v>294.66970797754999</v>
      </c>
      <c r="AJ59" s="3">
        <f t="shared" si="17"/>
        <v>150.28261217466311</v>
      </c>
      <c r="AK59" s="3">
        <f t="shared" si="17"/>
        <v>139.81283452058364</v>
      </c>
      <c r="AL59" s="3">
        <f t="shared" si="17"/>
        <v>584.76515467279671</v>
      </c>
      <c r="AM59" s="3">
        <f t="shared" si="17"/>
        <v>20453.193713054916</v>
      </c>
      <c r="AN59" s="14">
        <f t="shared" si="28"/>
        <v>19868.428558382118</v>
      </c>
      <c r="AO59" s="1">
        <f t="shared" si="28"/>
        <v>75.502764358782429</v>
      </c>
      <c r="AP59" s="1">
        <f t="shared" si="28"/>
        <v>53.550108382035809</v>
      </c>
      <c r="AQ59" s="1">
        <f t="shared" si="28"/>
        <v>107.4720802309421</v>
      </c>
      <c r="AR59" s="6">
        <f t="shared" si="28"/>
        <v>73.003643034650437</v>
      </c>
      <c r="AS59" t="s">
        <v>62</v>
      </c>
    </row>
    <row r="60" spans="1:45">
      <c r="A60" s="4">
        <v>2007</v>
      </c>
      <c r="B60" s="1">
        <v>3.902868532528168</v>
      </c>
      <c r="C60" s="33">
        <v>2.6073785574374675</v>
      </c>
      <c r="D60" s="1">
        <v>1.3036892787239485</v>
      </c>
      <c r="E60" s="6">
        <f t="shared" si="10"/>
        <v>7.8139363686895837</v>
      </c>
      <c r="F60" s="1">
        <f t="shared" si="29"/>
        <v>240.78351450005235</v>
      </c>
      <c r="G60" s="1">
        <f t="shared" si="19"/>
        <v>111.57130087851269</v>
      </c>
      <c r="H60" s="1">
        <f t="shared" si="20"/>
        <v>112.1543495646023</v>
      </c>
      <c r="I60" s="1">
        <f t="shared" si="30"/>
        <v>464.50916494316732</v>
      </c>
      <c r="J60" s="3">
        <v>16892.615861585808</v>
      </c>
      <c r="K60" s="14">
        <f t="shared" si="21"/>
        <v>16428.106696642641</v>
      </c>
      <c r="L60" s="1">
        <f t="shared" si="31"/>
        <v>61.693985460504251</v>
      </c>
      <c r="M60" s="1">
        <f t="shared" si="22"/>
        <v>42.790603060019407</v>
      </c>
      <c r="N60" s="1">
        <f t="shared" si="23"/>
        <v>86.028435912565769</v>
      </c>
      <c r="O60" s="6">
        <f t="shared" si="32"/>
        <v>59.446243612176566</v>
      </c>
      <c r="P60" s="1">
        <v>78.224933582603569</v>
      </c>
      <c r="Q60" s="1">
        <v>84.725010036130058</v>
      </c>
      <c r="R60" s="1">
        <v>89.788482947070136</v>
      </c>
      <c r="S60" s="43">
        <v>83.686313686313682</v>
      </c>
      <c r="T60" s="7">
        <v>87.748992515831674</v>
      </c>
      <c r="U60" s="3">
        <v>16570.613000000001</v>
      </c>
      <c r="V60" s="3">
        <v>24756.362436510313</v>
      </c>
      <c r="W60" s="99">
        <f t="shared" si="12"/>
        <v>0.51836117061223586</v>
      </c>
      <c r="X60" s="100">
        <f t="shared" si="13"/>
        <v>0.2401918181574812</v>
      </c>
      <c r="Y60" s="100">
        <f t="shared" si="14"/>
        <v>0.241447011230283</v>
      </c>
      <c r="Z60" s="99">
        <f t="shared" si="24"/>
        <v>1.4253773155855604E-2</v>
      </c>
      <c r="AA60" s="100">
        <f t="shared" si="25"/>
        <v>6.6047379395057669E-3</v>
      </c>
      <c r="AB60" s="100">
        <f t="shared" si="26"/>
        <v>6.6392529424435581E-3</v>
      </c>
      <c r="AC60" s="101">
        <f t="shared" si="27"/>
        <v>2.7497764037804927E-2</v>
      </c>
      <c r="AD60" s="99">
        <f t="shared" si="15"/>
        <v>0.49947534102874819</v>
      </c>
      <c r="AE60" s="100">
        <f t="shared" si="18"/>
        <v>0.27162566151558953</v>
      </c>
      <c r="AF60" s="101">
        <f t="shared" si="16"/>
        <v>0.1668415529908622</v>
      </c>
      <c r="AH60" s="107">
        <v>0.72950891882916724</v>
      </c>
      <c r="AI60" s="3">
        <f t="shared" si="17"/>
        <v>330.0624684431553</v>
      </c>
      <c r="AJ60" s="3">
        <f t="shared" si="17"/>
        <v>152.94028352330523</v>
      </c>
      <c r="AK60" s="3">
        <f t="shared" si="17"/>
        <v>153.73951800973944</v>
      </c>
      <c r="AL60" s="3">
        <f t="shared" si="17"/>
        <v>636.74226997619996</v>
      </c>
      <c r="AM60" s="3">
        <f t="shared" si="17"/>
        <v>23156.147136210184</v>
      </c>
      <c r="AN60" s="14">
        <f t="shared" si="28"/>
        <v>22519.404866233985</v>
      </c>
      <c r="AO60" s="1">
        <f t="shared" si="28"/>
        <v>84.56919972893634</v>
      </c>
      <c r="AP60" s="1">
        <f t="shared" si="28"/>
        <v>58.656723661030249</v>
      </c>
      <c r="AQ60" s="1">
        <f t="shared" si="28"/>
        <v>117.92650328475487</v>
      </c>
      <c r="AR60" s="6">
        <f t="shared" si="28"/>
        <v>81.488028559795296</v>
      </c>
      <c r="AS60" t="s">
        <v>62</v>
      </c>
    </row>
    <row r="61" spans="1:45">
      <c r="A61" s="4">
        <v>2008</v>
      </c>
      <c r="B61" s="1">
        <v>3.905073465500831</v>
      </c>
      <c r="C61" s="33">
        <v>2.7047772003071984</v>
      </c>
      <c r="D61" s="1">
        <v>1.2989507527363124</v>
      </c>
      <c r="E61" s="6">
        <f t="shared" si="10"/>
        <v>7.9088014185443409</v>
      </c>
      <c r="F61" s="1">
        <f t="shared" si="29"/>
        <v>251.31393606089267</v>
      </c>
      <c r="G61" s="1">
        <f t="shared" si="19"/>
        <v>121.14075149253556</v>
      </c>
      <c r="H61" s="1">
        <f t="shared" si="20"/>
        <v>112.95586336986733</v>
      </c>
      <c r="I61" s="1">
        <f t="shared" si="30"/>
        <v>485.41055092329555</v>
      </c>
      <c r="J61" s="3">
        <v>17333.167600993747</v>
      </c>
      <c r="K61" s="14">
        <f t="shared" si="21"/>
        <v>16847.757050070453</v>
      </c>
      <c r="L61" s="1">
        <f t="shared" si="31"/>
        <v>64.35575112251091</v>
      </c>
      <c r="M61" s="1">
        <f t="shared" si="22"/>
        <v>44.787700620508353</v>
      </c>
      <c r="N61" s="1">
        <f t="shared" si="23"/>
        <v>86.959311684387941</v>
      </c>
      <c r="O61" s="6">
        <f t="shared" si="32"/>
        <v>61.375994317560959</v>
      </c>
      <c r="P61" s="1">
        <v>81.59992128308572</v>
      </c>
      <c r="Q61" s="1">
        <v>88.679245283018858</v>
      </c>
      <c r="R61" s="1">
        <v>90.760044529905898</v>
      </c>
      <c r="S61" s="43">
        <v>86.793206793206792</v>
      </c>
      <c r="T61" s="7">
        <v>89.930915371329931</v>
      </c>
      <c r="U61" s="3">
        <v>16645.312999999998</v>
      </c>
      <c r="V61" s="3">
        <v>25112.311527597074</v>
      </c>
      <c r="W61" s="99">
        <f t="shared" si="12"/>
        <v>0.5177348032152792</v>
      </c>
      <c r="X61" s="100">
        <f t="shared" si="13"/>
        <v>0.24956349066190403</v>
      </c>
      <c r="Y61" s="100">
        <f t="shared" si="14"/>
        <v>0.23270170612281682</v>
      </c>
      <c r="Z61" s="99">
        <f t="shared" si="24"/>
        <v>1.4499019558691876E-2</v>
      </c>
      <c r="AA61" s="100">
        <f t="shared" si="25"/>
        <v>6.9889563339588486E-3</v>
      </c>
      <c r="AB61" s="100">
        <f t="shared" si="26"/>
        <v>6.5167467349355884E-3</v>
      </c>
      <c r="AC61" s="101">
        <f t="shared" si="27"/>
        <v>2.8004722627586312E-2</v>
      </c>
      <c r="AD61" s="99">
        <f t="shared" si="15"/>
        <v>0.49376299376341931</v>
      </c>
      <c r="AE61" s="100">
        <f t="shared" si="18"/>
        <v>0.286787952717933</v>
      </c>
      <c r="AF61" s="101">
        <f t="shared" si="16"/>
        <v>0.16424116424147006</v>
      </c>
      <c r="AH61" s="107">
        <v>0.68106593943311367</v>
      </c>
      <c r="AI61" s="3">
        <f t="shared" si="17"/>
        <v>369.00088744721876</v>
      </c>
      <c r="AJ61" s="3">
        <f t="shared" si="17"/>
        <v>177.86934344913396</v>
      </c>
      <c r="AK61" s="3">
        <f t="shared" si="17"/>
        <v>165.85158180702197</v>
      </c>
      <c r="AL61" s="3">
        <f t="shared" si="17"/>
        <v>712.72181270337467</v>
      </c>
      <c r="AM61" s="3">
        <f t="shared" si="17"/>
        <v>25450.057912778662</v>
      </c>
      <c r="AN61" s="14">
        <f t="shared" si="28"/>
        <v>24737.336100075288</v>
      </c>
      <c r="AO61" s="1">
        <f t="shared" si="28"/>
        <v>94.492687706681565</v>
      </c>
      <c r="AP61" s="1">
        <f t="shared" si="28"/>
        <v>65.761181153454046</v>
      </c>
      <c r="AQ61" s="1">
        <f t="shared" si="28"/>
        <v>127.68119303803192</v>
      </c>
      <c r="AR61" s="6">
        <f t="shared" si="28"/>
        <v>90.117550686277696</v>
      </c>
      <c r="AS61" t="s">
        <v>62</v>
      </c>
    </row>
    <row r="62" spans="1:45">
      <c r="A62" s="4">
        <v>2009</v>
      </c>
      <c r="B62" s="1">
        <v>3.6022795581041773</v>
      </c>
      <c r="C62" s="33">
        <v>2.7037704692325528</v>
      </c>
      <c r="D62" s="1">
        <v>1.3024260187208905</v>
      </c>
      <c r="E62" s="6">
        <f t="shared" si="10"/>
        <v>7.6084760460576204</v>
      </c>
      <c r="F62" s="1">
        <f t="shared" si="29"/>
        <v>249.63447991866568</v>
      </c>
      <c r="G62" s="1">
        <f t="shared" si="19"/>
        <v>122.7265341895106</v>
      </c>
      <c r="H62" s="1">
        <f t="shared" si="20"/>
        <v>114.06633465808511</v>
      </c>
      <c r="I62" s="1">
        <f t="shared" si="30"/>
        <v>486.42734876626139</v>
      </c>
      <c r="J62" s="3">
        <v>16725.233309404164</v>
      </c>
      <c r="K62" s="14">
        <f t="shared" si="21"/>
        <v>16238.805960637903</v>
      </c>
      <c r="L62" s="1">
        <f t="shared" si="31"/>
        <v>69.299030209094695</v>
      </c>
      <c r="M62" s="1">
        <f t="shared" si="22"/>
        <v>45.39088490908243</v>
      </c>
      <c r="N62" s="1">
        <f t="shared" si="23"/>
        <v>87.579895532269376</v>
      </c>
      <c r="O62" s="6">
        <f t="shared" si="32"/>
        <v>63.932296799213397</v>
      </c>
      <c r="P62" s="1">
        <v>87.867755583981108</v>
      </c>
      <c r="Q62" s="1">
        <v>89.873544761140096</v>
      </c>
      <c r="R62" s="1">
        <v>91.407752251796367</v>
      </c>
      <c r="S62" s="43">
        <v>89.550449550449557</v>
      </c>
      <c r="T62" s="7">
        <v>91.001007484168454</v>
      </c>
      <c r="U62" s="3">
        <v>16716</v>
      </c>
      <c r="V62" s="3">
        <v>24073.41548408792</v>
      </c>
      <c r="W62" s="99">
        <f t="shared" si="12"/>
        <v>0.51319992708432249</v>
      </c>
      <c r="X62" s="100">
        <f t="shared" si="13"/>
        <v>0.25230187920310232</v>
      </c>
      <c r="Y62" s="100">
        <f t="shared" si="14"/>
        <v>0.23449819371257513</v>
      </c>
      <c r="Z62" s="99">
        <f t="shared" si="24"/>
        <v>1.492562018721154E-2</v>
      </c>
      <c r="AA62" s="100">
        <f t="shared" si="25"/>
        <v>7.3378070080795024E-3</v>
      </c>
      <c r="AB62" s="100">
        <f t="shared" si="26"/>
        <v>6.8200145581197111E-3</v>
      </c>
      <c r="AC62" s="101">
        <f t="shared" si="27"/>
        <v>2.9083441753410755E-2</v>
      </c>
      <c r="AD62" s="99">
        <f t="shared" si="15"/>
        <v>0.473456121343869</v>
      </c>
      <c r="AE62" s="100">
        <f t="shared" si="18"/>
        <v>0.3055137069778231</v>
      </c>
      <c r="AF62" s="101">
        <f t="shared" si="16"/>
        <v>0.17118093174463639</v>
      </c>
      <c r="AH62" s="107">
        <v>0.71813438559995013</v>
      </c>
      <c r="AI62" s="3">
        <f t="shared" si="17"/>
        <v>347.61527218908179</v>
      </c>
      <c r="AJ62" s="3">
        <f t="shared" si="17"/>
        <v>170.8963345168068</v>
      </c>
      <c r="AK62" s="3">
        <f t="shared" si="17"/>
        <v>158.83703237910103</v>
      </c>
      <c r="AL62" s="3">
        <f t="shared" si="17"/>
        <v>677.3486390849896</v>
      </c>
      <c r="AM62" s="3">
        <f t="shared" si="17"/>
        <v>23289.837730623945</v>
      </c>
      <c r="AN62" s="14">
        <f t="shared" si="28"/>
        <v>22612.489091538955</v>
      </c>
      <c r="AO62" s="1">
        <f t="shared" si="28"/>
        <v>96.498693835973739</v>
      </c>
      <c r="AP62" s="1">
        <f t="shared" si="28"/>
        <v>63.206672482562688</v>
      </c>
      <c r="AQ62" s="1">
        <f t="shared" si="28"/>
        <v>121.95474452751989</v>
      </c>
      <c r="AR62" s="6">
        <f t="shared" si="28"/>
        <v>89.025533495102749</v>
      </c>
      <c r="AS62" t="s">
        <v>62</v>
      </c>
    </row>
    <row r="63" spans="1:45">
      <c r="A63" s="4">
        <v>2010</v>
      </c>
      <c r="B63" s="1">
        <v>3.6026310058105806</v>
      </c>
      <c r="C63" s="33">
        <v>2.801128236160833</v>
      </c>
      <c r="D63" s="1">
        <v>1.3055405938500941</v>
      </c>
      <c r="E63" s="6">
        <f t="shared" si="10"/>
        <v>7.7092998358215077</v>
      </c>
      <c r="F63" s="1">
        <f t="shared" si="29"/>
        <v>252.11907874168736</v>
      </c>
      <c r="G63" s="1">
        <f t="shared" si="19"/>
        <v>129.07665686010989</v>
      </c>
      <c r="H63" s="1">
        <f t="shared" si="20"/>
        <v>115.25058090348722</v>
      </c>
      <c r="I63" s="1">
        <f t="shared" si="30"/>
        <v>496.44631650528447</v>
      </c>
      <c r="J63" s="3">
        <v>17002.907063172861</v>
      </c>
      <c r="K63" s="14">
        <f t="shared" si="21"/>
        <v>16506.460746667577</v>
      </c>
      <c r="L63" s="1">
        <f t="shared" si="31"/>
        <v>69.98193218651916</v>
      </c>
      <c r="M63" s="1">
        <f t="shared" si="22"/>
        <v>46.080238381738504</v>
      </c>
      <c r="N63" s="1">
        <f t="shared" si="23"/>
        <v>88.278052361136019</v>
      </c>
      <c r="O63" s="6">
        <f t="shared" si="32"/>
        <v>64.395772259178557</v>
      </c>
      <c r="P63" s="1">
        <v>88.733641641247672</v>
      </c>
      <c r="Q63" s="1">
        <v>91.238458450421504</v>
      </c>
      <c r="R63" s="1">
        <v>92.136423438923202</v>
      </c>
      <c r="S63" s="43">
        <v>90.609390609390616</v>
      </c>
      <c r="T63" s="7">
        <v>92.161773172135653</v>
      </c>
      <c r="U63" s="3">
        <v>16615.394</v>
      </c>
      <c r="V63" s="3">
        <v>24302.617958514162</v>
      </c>
      <c r="W63" s="99">
        <f t="shared" si="12"/>
        <v>0.50784761687118618</v>
      </c>
      <c r="X63" s="100">
        <f t="shared" si="13"/>
        <v>0.26000123793593688</v>
      </c>
      <c r="Y63" s="100">
        <f t="shared" si="14"/>
        <v>0.23215114519287691</v>
      </c>
      <c r="Z63" s="99">
        <f t="shared" si="24"/>
        <v>1.4827998400800539E-2</v>
      </c>
      <c r="AA63" s="100">
        <f t="shared" si="25"/>
        <v>7.5914463556459207E-3</v>
      </c>
      <c r="AB63" s="100">
        <f t="shared" si="26"/>
        <v>6.7782868232640131E-3</v>
      </c>
      <c r="AC63" s="101">
        <f t="shared" si="27"/>
        <v>2.9197731579710472E-2</v>
      </c>
      <c r="AD63" s="99">
        <f t="shared" si="15"/>
        <v>0.46730975348381715</v>
      </c>
      <c r="AE63" s="100">
        <f t="shared" si="18"/>
        <v>0.30885875333774193</v>
      </c>
      <c r="AF63" s="101">
        <f t="shared" si="16"/>
        <v>0.16934619506999302</v>
      </c>
      <c r="AH63" s="107">
        <v>0.75413087607752327</v>
      </c>
      <c r="AI63" s="3">
        <f t="shared" si="17"/>
        <v>334.31740661917945</v>
      </c>
      <c r="AJ63" s="3">
        <f t="shared" si="17"/>
        <v>171.15949095133064</v>
      </c>
      <c r="AK63" s="3">
        <f t="shared" si="17"/>
        <v>152.82570248673875</v>
      </c>
      <c r="AL63" s="3">
        <f t="shared" si="17"/>
        <v>658.30260005724881</v>
      </c>
      <c r="AM63" s="3">
        <f t="shared" si="17"/>
        <v>22546.361119187211</v>
      </c>
      <c r="AN63" s="14">
        <f t="shared" si="28"/>
        <v>21888.058519129965</v>
      </c>
      <c r="AO63" s="1">
        <f t="shared" si="28"/>
        <v>92.798126169449063</v>
      </c>
      <c r="AP63" s="1">
        <f t="shared" si="28"/>
        <v>61.103768382242365</v>
      </c>
      <c r="AQ63" s="1">
        <f t="shared" si="28"/>
        <v>117.0593263868183</v>
      </c>
      <c r="AR63" s="6">
        <f t="shared" si="28"/>
        <v>85.390711747703051</v>
      </c>
      <c r="AS63" t="s">
        <v>62</v>
      </c>
    </row>
    <row r="64" spans="1:45">
      <c r="A64" s="4">
        <v>2011</v>
      </c>
      <c r="B64" s="1">
        <v>3.5951508121989977</v>
      </c>
      <c r="C64" s="33">
        <v>2.6010998963758034</v>
      </c>
      <c r="D64" s="1">
        <v>1.2342798871386782</v>
      </c>
      <c r="E64" s="6">
        <f t="shared" si="10"/>
        <v>7.4305305957134795</v>
      </c>
      <c r="F64" s="1">
        <f t="shared" si="29"/>
        <v>250.42383107656073</v>
      </c>
      <c r="G64" s="1">
        <f t="shared" si="19"/>
        <v>121.81059322420661</v>
      </c>
      <c r="H64" s="1">
        <f t="shared" si="20"/>
        <v>109.31887489343305</v>
      </c>
      <c r="I64" s="1">
        <f t="shared" si="30"/>
        <v>481.55329919420035</v>
      </c>
      <c r="J64" s="3">
        <v>17308.915062618184</v>
      </c>
      <c r="K64" s="14">
        <f t="shared" si="21"/>
        <v>16827.361763423982</v>
      </c>
      <c r="L64" s="1">
        <f t="shared" si="31"/>
        <v>69.656001697293846</v>
      </c>
      <c r="M64" s="1">
        <f t="shared" si="22"/>
        <v>46.830417160805418</v>
      </c>
      <c r="N64" s="1">
        <f t="shared" si="23"/>
        <v>88.568951039830452</v>
      </c>
      <c r="O64" s="6">
        <f t="shared" si="32"/>
        <v>64.807390668978414</v>
      </c>
      <c r="P64" s="1">
        <v>88.32037784118863</v>
      </c>
      <c r="Q64" s="1">
        <v>92.723805700521865</v>
      </c>
      <c r="R64" s="1">
        <v>92.440036433559371</v>
      </c>
      <c r="S64" s="43">
        <v>91.208791208791212</v>
      </c>
      <c r="T64" s="7">
        <v>94.319228554980398</v>
      </c>
      <c r="U64" s="3">
        <v>16693.074000000001</v>
      </c>
      <c r="V64" s="3">
        <v>24591.950853880011</v>
      </c>
      <c r="W64" s="99">
        <f t="shared" si="12"/>
        <v>0.52003346565292674</v>
      </c>
      <c r="X64" s="100">
        <f t="shared" si="13"/>
        <v>0.25295350157092988</v>
      </c>
      <c r="Y64" s="100">
        <f t="shared" si="14"/>
        <v>0.22701303277614351</v>
      </c>
      <c r="Z64" s="99">
        <f t="shared" si="24"/>
        <v>1.4467910332369559E-2</v>
      </c>
      <c r="AA64" s="100">
        <f t="shared" si="25"/>
        <v>7.0374482042077384E-3</v>
      </c>
      <c r="AB64" s="100">
        <f t="shared" si="26"/>
        <v>6.3157554646233989E-3</v>
      </c>
      <c r="AC64" s="101">
        <f t="shared" si="27"/>
        <v>2.7821114001200693E-2</v>
      </c>
      <c r="AD64" s="99">
        <f t="shared" si="15"/>
        <v>0.48383500557456371</v>
      </c>
      <c r="AE64" s="100">
        <f t="shared" si="18"/>
        <v>0.33026457412616855</v>
      </c>
      <c r="AF64" s="101">
        <f t="shared" si="16"/>
        <v>0.16610925306608776</v>
      </c>
      <c r="AH64" s="107">
        <v>0.71867289149576519</v>
      </c>
      <c r="AI64" s="3">
        <f t="shared" si="17"/>
        <v>348.45314751660749</v>
      </c>
      <c r="AJ64" s="3">
        <f t="shared" si="17"/>
        <v>169.49379149488121</v>
      </c>
      <c r="AK64" s="3">
        <f t="shared" si="17"/>
        <v>152.11214474210792</v>
      </c>
      <c r="AL64" s="3">
        <f t="shared" si="17"/>
        <v>670.05908375359661</v>
      </c>
      <c r="AM64" s="3">
        <f t="shared" si="17"/>
        <v>24084.552607227673</v>
      </c>
      <c r="AN64" s="14">
        <f t="shared" si="28"/>
        <v>23414.493523474077</v>
      </c>
      <c r="AO64" s="1">
        <f t="shared" si="28"/>
        <v>96.923096058791998</v>
      </c>
      <c r="AP64" s="1">
        <f t="shared" si="28"/>
        <v>65.162353714689075</v>
      </c>
      <c r="AQ64" s="1">
        <f t="shared" si="28"/>
        <v>123.23958797930024</v>
      </c>
      <c r="AR64" s="6">
        <f t="shared" si="28"/>
        <v>90.176478667639145</v>
      </c>
      <c r="AS64" t="s">
        <v>62</v>
      </c>
    </row>
    <row r="65" spans="1:45">
      <c r="A65" s="4">
        <v>2012</v>
      </c>
      <c r="B65" s="1">
        <v>3.6272891726062659</v>
      </c>
      <c r="C65" s="33">
        <v>2.6229367929980354</v>
      </c>
      <c r="D65" s="1">
        <v>1.2616657991686586</v>
      </c>
      <c r="E65" s="6">
        <f t="shared" si="10"/>
        <v>7.5118917647729599</v>
      </c>
      <c r="F65" s="1">
        <f t="shared" si="29"/>
        <v>262.12041384035138</v>
      </c>
      <c r="G65" s="1">
        <f t="shared" si="19"/>
        <v>124.89396126837343</v>
      </c>
      <c r="H65" s="1">
        <f t="shared" si="20"/>
        <v>112.99227390256668</v>
      </c>
      <c r="I65" s="1">
        <f t="shared" si="30"/>
        <v>500.00664901129153</v>
      </c>
      <c r="J65" s="3">
        <v>17293.742593984993</v>
      </c>
      <c r="K65" s="14">
        <f t="shared" si="21"/>
        <v>16793.735944973701</v>
      </c>
      <c r="L65" s="1">
        <f t="shared" si="31"/>
        <v>72.263445611096301</v>
      </c>
      <c r="M65" s="1">
        <f t="shared" si="22"/>
        <v>47.616077368611975</v>
      </c>
      <c r="N65" s="1">
        <f t="shared" si="23"/>
        <v>89.558006547391514</v>
      </c>
      <c r="O65" s="6">
        <f t="shared" si="32"/>
        <v>66.562014558845789</v>
      </c>
      <c r="P65" s="1">
        <v>91.626488241660937</v>
      </c>
      <c r="Q65" s="1">
        <v>94.279405861099946</v>
      </c>
      <c r="R65" s="1">
        <v>93.472320615322346</v>
      </c>
      <c r="S65" s="43">
        <v>93.246753246753258</v>
      </c>
      <c r="T65" s="7">
        <v>96.634283246978057</v>
      </c>
      <c r="U65" s="3">
        <v>16754.962</v>
      </c>
      <c r="V65" s="3">
        <v>24242.129323221103</v>
      </c>
      <c r="W65" s="99">
        <f t="shared" si="12"/>
        <v>0.52423385640704145</v>
      </c>
      <c r="X65" s="100">
        <f t="shared" si="13"/>
        <v>0.24978460089548327</v>
      </c>
      <c r="Y65" s="100">
        <f t="shared" si="14"/>
        <v>0.22598154269747522</v>
      </c>
      <c r="Z65" s="99">
        <f t="shared" si="24"/>
        <v>1.5156951273897216E-2</v>
      </c>
      <c r="AA65" s="100">
        <f t="shared" si="25"/>
        <v>7.2219162850159059E-3</v>
      </c>
      <c r="AB65" s="100">
        <f t="shared" si="26"/>
        <v>6.5337085531657554E-3</v>
      </c>
      <c r="AC65" s="101">
        <f t="shared" si="27"/>
        <v>2.891257611207888E-2</v>
      </c>
      <c r="AD65" s="99">
        <f t="shared" si="15"/>
        <v>0.48287292817722027</v>
      </c>
      <c r="AE65" s="100">
        <f t="shared" si="18"/>
        <v>0.32353621628742713</v>
      </c>
      <c r="AF65" s="101">
        <f t="shared" si="16"/>
        <v>0.16795580110528807</v>
      </c>
      <c r="AH65" s="107">
        <v>0.77776895968898119</v>
      </c>
      <c r="AI65" s="3">
        <f t="shared" si="17"/>
        <v>337.01578158270758</v>
      </c>
      <c r="AJ65" s="3">
        <f t="shared" si="17"/>
        <v>160.57977078220858</v>
      </c>
      <c r="AK65" s="3">
        <f t="shared" si="17"/>
        <v>145.27742782091829</v>
      </c>
      <c r="AL65" s="3">
        <f t="shared" si="17"/>
        <v>642.87298018583454</v>
      </c>
      <c r="AM65" s="3">
        <f t="shared" si="17"/>
        <v>22235.063997540499</v>
      </c>
      <c r="AN65" s="14">
        <f t="shared" si="28"/>
        <v>21592.191017354664</v>
      </c>
      <c r="AO65" s="1">
        <f t="shared" si="28"/>
        <v>92.9111977417991</v>
      </c>
      <c r="AP65" s="1">
        <f t="shared" si="28"/>
        <v>61.221365002343333</v>
      </c>
      <c r="AQ65" s="1">
        <f t="shared" si="28"/>
        <v>115.14731390566743</v>
      </c>
      <c r="AR65" s="6">
        <f t="shared" si="28"/>
        <v>85.580703279111319</v>
      </c>
      <c r="AS65" t="s">
        <v>62</v>
      </c>
    </row>
    <row r="66" spans="1:45">
      <c r="A66" s="4">
        <v>2013</v>
      </c>
      <c r="B66" s="1">
        <v>3.492213285885859</v>
      </c>
      <c r="C66" s="33">
        <v>2.4694936807261638</v>
      </c>
      <c r="D66" s="1">
        <v>1.263848617750432</v>
      </c>
      <c r="E66" s="6">
        <f t="shared" si="10"/>
        <v>7.2255555843624553</v>
      </c>
      <c r="F66" s="1">
        <f t="shared" si="29"/>
        <v>268.26732738617517</v>
      </c>
      <c r="G66" s="1">
        <f t="shared" si="19"/>
        <v>123.77115288325795</v>
      </c>
      <c r="H66" s="1">
        <f t="shared" si="20"/>
        <v>117.29320892160763</v>
      </c>
      <c r="I66" s="1">
        <f t="shared" si="30"/>
        <v>509.33168919104077</v>
      </c>
      <c r="J66" s="3">
        <v>17385.985809282236</v>
      </c>
      <c r="K66" s="14">
        <f t="shared" si="21"/>
        <v>16876.654120091196</v>
      </c>
      <c r="L66" s="1">
        <f t="shared" si="31"/>
        <v>76.818712210507101</v>
      </c>
      <c r="M66" s="1">
        <f t="shared" si="22"/>
        <v>50.120052482524507</v>
      </c>
      <c r="N66" s="1">
        <f t="shared" si="23"/>
        <v>92.806375126145952</v>
      </c>
      <c r="O66" s="6">
        <f t="shared" si="32"/>
        <v>70.490314999906204</v>
      </c>
      <c r="P66" s="1">
        <v>97.402341828200335</v>
      </c>
      <c r="Q66" s="1">
        <v>99.237254114813311</v>
      </c>
      <c r="R66" s="1">
        <v>96.862665722092899</v>
      </c>
      <c r="S66" s="43">
        <v>98.171828171828167</v>
      </c>
      <c r="T66" s="7">
        <v>99.050086355785936</v>
      </c>
      <c r="U66" s="3">
        <v>16804.223999999998</v>
      </c>
      <c r="V66" s="3">
        <v>24051.324811600276</v>
      </c>
      <c r="W66" s="99">
        <f t="shared" si="12"/>
        <v>0.52670456812192012</v>
      </c>
      <c r="X66" s="100">
        <f t="shared" si="13"/>
        <v>0.24300697464915386</v>
      </c>
      <c r="Y66" s="100">
        <f t="shared" si="14"/>
        <v>0.23028845722892602</v>
      </c>
      <c r="Z66" s="99">
        <f t="shared" si="24"/>
        <v>1.5430090092616401E-2</v>
      </c>
      <c r="AA66" s="100">
        <f t="shared" si="25"/>
        <v>7.1190184002783178E-3</v>
      </c>
      <c r="AB66" s="100">
        <f t="shared" si="26"/>
        <v>6.7464226767622081E-3</v>
      </c>
      <c r="AC66" s="101">
        <f t="shared" si="27"/>
        <v>2.9295531169656927E-2</v>
      </c>
      <c r="AD66" s="99">
        <f t="shared" si="15"/>
        <v>0.48331415420064111</v>
      </c>
      <c r="AE66" s="100">
        <f t="shared" si="18"/>
        <v>0.32060245388529562</v>
      </c>
      <c r="AF66" s="101">
        <f t="shared" si="16"/>
        <v>0.17491369390135933</v>
      </c>
      <c r="AH66" s="107">
        <v>0.75312198329311975</v>
      </c>
      <c r="AI66" s="3">
        <f t="shared" si="17"/>
        <v>356.20700674961427</v>
      </c>
      <c r="AJ66" s="3">
        <f t="shared" si="17"/>
        <v>164.34409780744039</v>
      </c>
      <c r="AK66" s="3">
        <f t="shared" si="17"/>
        <v>155.74264398541183</v>
      </c>
      <c r="AL66" s="3">
        <f t="shared" si="17"/>
        <v>676.29374854246646</v>
      </c>
      <c r="AM66" s="3">
        <f t="shared" si="17"/>
        <v>23085.218855596071</v>
      </c>
      <c r="AN66" s="14">
        <f t="shared" si="28"/>
        <v>22408.925107053605</v>
      </c>
      <c r="AO66" s="1">
        <f t="shared" si="28"/>
        <v>102.00035839427726</v>
      </c>
      <c r="AP66" s="1">
        <f t="shared" si="28"/>
        <v>66.549713850295973</v>
      </c>
      <c r="AQ66" s="1">
        <f t="shared" si="28"/>
        <v>123.22887551408141</v>
      </c>
      <c r="AR66" s="6">
        <f t="shared" si="28"/>
        <v>93.597473667782893</v>
      </c>
      <c r="AS66" t="s">
        <v>62</v>
      </c>
    </row>
    <row r="67" spans="1:45">
      <c r="A67" s="4">
        <v>2014</v>
      </c>
      <c r="B67" s="1">
        <v>3.4681011760716434</v>
      </c>
      <c r="C67" s="33">
        <v>2.4899187930770772</v>
      </c>
      <c r="D67" s="1">
        <v>1.2449593965385386</v>
      </c>
      <c r="E67" s="6">
        <f t="shared" si="10"/>
        <v>7.2029793656872592</v>
      </c>
      <c r="F67" s="1">
        <f t="shared" si="29"/>
        <v>273.52018561471095</v>
      </c>
      <c r="G67" s="1">
        <f t="shared" si="19"/>
        <v>125.75404438525155</v>
      </c>
      <c r="H67" s="1">
        <f t="shared" si="20"/>
        <v>119.28245822128241</v>
      </c>
      <c r="I67" s="1">
        <f t="shared" si="30"/>
        <v>518.55668822124494</v>
      </c>
      <c r="J67" s="3">
        <v>17552.445396673706</v>
      </c>
      <c r="K67" s="14">
        <f t="shared" si="21"/>
        <v>17033.888708452461</v>
      </c>
      <c r="L67" s="1">
        <v>78.867418142780451</v>
      </c>
      <c r="M67" s="1">
        <v>50.505279423126446</v>
      </c>
      <c r="N67" s="35">
        <v>95.812328139321721</v>
      </c>
      <c r="O67" s="6">
        <f t="shared" si="32"/>
        <v>71.991971918104724</v>
      </c>
      <c r="P67" s="1">
        <v>100</v>
      </c>
      <c r="Q67" s="1">
        <v>99.999999999999986</v>
      </c>
      <c r="R67" s="1">
        <v>100</v>
      </c>
      <c r="S67" s="43">
        <v>100</v>
      </c>
      <c r="T67" s="7">
        <v>100</v>
      </c>
      <c r="U67" s="3">
        <v>16868.02</v>
      </c>
      <c r="V67" s="3">
        <v>24202.631081029031</v>
      </c>
      <c r="W67" s="99">
        <f t="shared" si="12"/>
        <v>0.52746438687916819</v>
      </c>
      <c r="X67" s="100">
        <f t="shared" si="13"/>
        <v>0.24250780530208477</v>
      </c>
      <c r="Y67" s="100">
        <f t="shared" si="14"/>
        <v>0.23002780781874696</v>
      </c>
      <c r="Z67" s="99">
        <f t="shared" si="24"/>
        <v>1.5583024440944547E-2</v>
      </c>
      <c r="AA67" s="100">
        <f t="shared" si="25"/>
        <v>7.1644743249896503E-3</v>
      </c>
      <c r="AB67" s="100">
        <f t="shared" si="26"/>
        <v>6.7957743508427126E-3</v>
      </c>
      <c r="AC67" s="101">
        <f t="shared" si="27"/>
        <v>2.9543273116776913E-2</v>
      </c>
      <c r="AD67" s="99">
        <f>IFERROR(B67/$E67,"")</f>
        <v>0.48148148148148151</v>
      </c>
      <c r="AE67" s="100">
        <f t="shared" si="18"/>
        <v>0.33298872414996306</v>
      </c>
      <c r="AF67" s="101">
        <f t="shared" si="16"/>
        <v>0.1728395061728395</v>
      </c>
      <c r="AH67" s="107">
        <v>0.75373166666666658</v>
      </c>
      <c r="AI67" s="3">
        <f t="shared" si="17"/>
        <v>362.88801135865458</v>
      </c>
      <c r="AJ67" s="3">
        <f t="shared" si="17"/>
        <v>166.84192789907755</v>
      </c>
      <c r="AK67" s="3">
        <f t="shared" si="17"/>
        <v>158.25586677126356</v>
      </c>
      <c r="AL67" s="3">
        <f t="shared" si="17"/>
        <v>687.98580602899574</v>
      </c>
      <c r="AM67" s="3">
        <f t="shared" si="17"/>
        <v>23287.392812217047</v>
      </c>
      <c r="AN67" s="14">
        <f t="shared" si="28"/>
        <v>22599.407006188052</v>
      </c>
      <c r="AO67" s="1">
        <f t="shared" si="28"/>
        <v>104.63593561295748</v>
      </c>
      <c r="AP67" s="1">
        <f t="shared" si="28"/>
        <v>67.006975634290427</v>
      </c>
      <c r="AQ67" s="1">
        <f t="shared" si="28"/>
        <v>127.11729170547662</v>
      </c>
      <c r="AR67" s="6">
        <f t="shared" si="28"/>
        <v>95.514060377063544</v>
      </c>
      <c r="AS67" t="s">
        <v>62</v>
      </c>
    </row>
    <row r="68" spans="1:45">
      <c r="A68" s="4">
        <v>2015</v>
      </c>
      <c r="B68" s="4"/>
      <c r="D68" s="4"/>
      <c r="E68" s="5"/>
      <c r="F68" s="1"/>
      <c r="G68" s="1"/>
      <c r="H68" s="1"/>
      <c r="I68" s="1"/>
      <c r="J68" s="4"/>
      <c r="K68" s="5"/>
      <c r="L68" s="1"/>
      <c r="M68" s="1"/>
      <c r="N68" s="1"/>
      <c r="O68" s="6"/>
      <c r="P68" s="1">
        <v>98.396142871199459</v>
      </c>
      <c r="Q68" s="1">
        <v>100.36130068245683</v>
      </c>
      <c r="R68" s="1">
        <v>101.20433154539015</v>
      </c>
      <c r="S68" s="43">
        <v>99.900099900099903</v>
      </c>
      <c r="T68" s="7"/>
      <c r="U68" s="3">
        <v>16924.929</v>
      </c>
      <c r="V68" s="14">
        <v>24750.239732513895</v>
      </c>
      <c r="W68" s="4"/>
      <c r="X68" s="4"/>
      <c r="Y68" s="5"/>
      <c r="Z68" s="1"/>
      <c r="AA68" s="4"/>
      <c r="AB68" s="4"/>
      <c r="AC68" s="5" t="str">
        <f>IFERROR(LN(B68)-LN(B67),"")</f>
        <v/>
      </c>
      <c r="AD68" s="4"/>
      <c r="AE68" s="4" t="str">
        <f>IFERROR(LN(D68)-LN(D67),"")</f>
        <v/>
      </c>
      <c r="AF68" s="4" t="str">
        <f>IFERROR(LN(F68)-LN(F67),"")</f>
        <v/>
      </c>
      <c r="AH68" s="107">
        <v>0.90166000000000002</v>
      </c>
      <c r="AI68" s="3"/>
      <c r="AJ68" s="3"/>
      <c r="AK68" s="3"/>
      <c r="AL68" s="3"/>
      <c r="AM68" s="3"/>
      <c r="AN68" s="14"/>
      <c r="AO68" s="1"/>
      <c r="AP68" s="1"/>
      <c r="AQ68" s="1"/>
      <c r="AR68" s="6"/>
      <c r="AS68" t="s">
        <v>62</v>
      </c>
    </row>
    <row r="69" spans="1:45"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46"/>
      <c r="AA69" s="46"/>
      <c r="AB69" s="46"/>
      <c r="AC69" s="46"/>
      <c r="AD69" s="33"/>
      <c r="AE69" s="33"/>
      <c r="AF69" s="33"/>
      <c r="AH69" s="33"/>
    </row>
    <row r="71" spans="1:45">
      <c r="E71" s="27"/>
    </row>
    <row r="72" spans="1:45">
      <c r="E72" s="27"/>
      <c r="P72" s="43"/>
      <c r="Q72" s="43"/>
      <c r="R72" s="43"/>
      <c r="AF72" s="4"/>
    </row>
    <row r="73" spans="1:45">
      <c r="E73" s="27"/>
      <c r="P73" s="43"/>
      <c r="Q73" s="43"/>
      <c r="R73" s="43"/>
      <c r="AF73" s="82"/>
      <c r="AG73" s="37"/>
      <c r="AI73" s="37"/>
      <c r="AJ73" s="37"/>
    </row>
    <row r="74" spans="1:45">
      <c r="E74" s="27"/>
      <c r="P74" s="43"/>
      <c r="Q74" s="43"/>
      <c r="R74" s="43"/>
      <c r="AA74" s="23"/>
      <c r="AB74" s="23"/>
      <c r="AF74" s="82"/>
      <c r="AG74" s="23"/>
      <c r="AI74" s="23"/>
      <c r="AJ74" s="23"/>
      <c r="AL74" s="23"/>
    </row>
    <row r="75" spans="1:45">
      <c r="E75" s="27"/>
      <c r="P75" s="43"/>
      <c r="Q75" s="43"/>
      <c r="R75" s="43"/>
      <c r="AA75" s="23"/>
      <c r="AB75" s="23"/>
      <c r="AF75" s="82"/>
      <c r="AG75" s="23"/>
      <c r="AI75" s="23"/>
      <c r="AJ75" s="23"/>
      <c r="AL75" s="23"/>
    </row>
    <row r="76" spans="1:45">
      <c r="E76" s="27"/>
      <c r="P76" s="43"/>
      <c r="Q76" s="43"/>
      <c r="R76" s="43"/>
      <c r="AA76" s="23"/>
      <c r="AB76" s="23"/>
      <c r="AF76" s="82"/>
      <c r="AG76" s="23"/>
      <c r="AI76" s="23"/>
      <c r="AJ76" s="23"/>
      <c r="AL76" s="23"/>
    </row>
    <row r="77" spans="1:45">
      <c r="E77" s="27"/>
      <c r="P77" s="43"/>
      <c r="Q77" s="43"/>
      <c r="R77" s="43"/>
      <c r="AA77" s="23"/>
      <c r="AB77" s="23"/>
      <c r="AF77" s="85"/>
      <c r="AL77" s="23"/>
    </row>
    <row r="78" spans="1:45">
      <c r="E78" s="27"/>
      <c r="P78" s="43"/>
      <c r="Q78" s="43"/>
      <c r="R78" s="43"/>
      <c r="AA78" s="23"/>
      <c r="AB78" s="23"/>
      <c r="AC78" s="23"/>
      <c r="AF78" s="85"/>
      <c r="AI78" s="25"/>
      <c r="AJ78" s="25"/>
      <c r="AL78" s="23"/>
    </row>
    <row r="79" spans="1:45">
      <c r="E79" s="27"/>
      <c r="P79" s="43"/>
      <c r="Q79" s="43"/>
      <c r="R79" s="43"/>
      <c r="AA79" s="23"/>
      <c r="AB79" s="23"/>
      <c r="AC79" s="23"/>
      <c r="AF79" s="85"/>
      <c r="AG79" s="37"/>
      <c r="AI79" s="37"/>
      <c r="AJ79" s="37"/>
      <c r="AL79" s="23"/>
    </row>
    <row r="80" spans="1:45">
      <c r="E80" s="27"/>
      <c r="P80" s="43"/>
      <c r="Q80" s="43"/>
      <c r="R80" s="43"/>
      <c r="AA80" s="23"/>
      <c r="AB80" s="23"/>
      <c r="AC80" s="23"/>
      <c r="AF80" s="85"/>
      <c r="AL80" s="23"/>
    </row>
    <row r="81" spans="5:38">
      <c r="E81" s="27"/>
      <c r="P81" s="43"/>
      <c r="Q81" s="43"/>
      <c r="R81" s="43"/>
      <c r="AA81" s="23"/>
      <c r="AB81" s="23"/>
      <c r="AC81" s="23"/>
      <c r="AF81" s="82"/>
      <c r="AG81" s="23"/>
      <c r="AI81" s="23"/>
      <c r="AJ81" s="23"/>
      <c r="AL81" s="23"/>
    </row>
    <row r="82" spans="5:38">
      <c r="E82" s="27"/>
      <c r="P82" s="43"/>
      <c r="Q82" s="43"/>
      <c r="R82" s="43"/>
      <c r="AA82" s="23"/>
      <c r="AB82" s="23"/>
      <c r="AC82" s="23"/>
      <c r="AF82" s="82"/>
      <c r="AG82" s="23"/>
      <c r="AI82" s="23"/>
      <c r="AJ82" s="23"/>
      <c r="AL82" s="23"/>
    </row>
    <row r="83" spans="5:38">
      <c r="E83" s="27"/>
      <c r="P83" s="43"/>
      <c r="Q83" s="43"/>
      <c r="R83" s="43"/>
      <c r="AA83" s="23"/>
      <c r="AB83" s="23"/>
      <c r="AC83" s="23"/>
      <c r="AF83" s="82"/>
      <c r="AG83" s="23"/>
      <c r="AI83" s="23"/>
      <c r="AJ83" s="23"/>
      <c r="AL83" s="23"/>
    </row>
    <row r="84" spans="5:38">
      <c r="E84" s="27"/>
      <c r="P84" s="43"/>
      <c r="Q84" s="43"/>
      <c r="R84" s="43"/>
      <c r="AA84" s="23"/>
      <c r="AB84" s="23"/>
      <c r="AC84" s="23"/>
      <c r="AF84" s="82"/>
      <c r="AG84" s="23"/>
      <c r="AI84" s="23"/>
      <c r="AJ84" s="23"/>
      <c r="AL84" s="23"/>
    </row>
    <row r="85" spans="5:38">
      <c r="E85" s="27"/>
      <c r="P85" s="43"/>
      <c r="Q85" s="43"/>
      <c r="R85" s="43"/>
      <c r="AA85" s="23"/>
      <c r="AB85" s="23"/>
      <c r="AC85" s="23"/>
      <c r="AL85" s="23"/>
    </row>
    <row r="86" spans="5:38">
      <c r="E86" s="27"/>
      <c r="P86" s="43"/>
      <c r="Q86" s="43"/>
      <c r="R86" s="43"/>
      <c r="AA86" s="23"/>
      <c r="AB86" s="23"/>
      <c r="AC86" s="23"/>
      <c r="AL86" s="23"/>
    </row>
    <row r="87" spans="5:38">
      <c r="E87" s="27"/>
      <c r="P87" s="43"/>
      <c r="Q87" s="43"/>
      <c r="R87" s="43"/>
      <c r="AA87" s="23"/>
      <c r="AB87" s="23"/>
      <c r="AC87" s="23"/>
      <c r="AL87" s="23"/>
    </row>
    <row r="88" spans="5:38">
      <c r="E88" s="27"/>
      <c r="J88" s="63"/>
      <c r="L88" s="63"/>
      <c r="M88" s="81"/>
      <c r="N88" s="63"/>
      <c r="P88" s="43"/>
      <c r="Q88" s="43"/>
      <c r="R88" s="43"/>
      <c r="Z88" s="23"/>
      <c r="AA88" s="23"/>
      <c r="AB88" s="23"/>
      <c r="AC88" s="23"/>
      <c r="AL88" s="23"/>
    </row>
    <row r="89" spans="5:38">
      <c r="E89" s="27"/>
      <c r="J89" s="63"/>
      <c r="L89" s="63"/>
      <c r="M89" s="81"/>
      <c r="N89" s="63"/>
      <c r="P89" s="43"/>
      <c r="Q89" s="43"/>
      <c r="R89" s="43"/>
      <c r="Z89" s="23"/>
      <c r="AA89" s="23"/>
      <c r="AB89" s="23"/>
      <c r="AC89" s="23"/>
    </row>
    <row r="90" spans="5:38">
      <c r="E90" s="27"/>
      <c r="J90" s="63"/>
      <c r="L90" s="63"/>
      <c r="M90" s="81"/>
      <c r="N90" s="63"/>
      <c r="P90" s="43"/>
      <c r="Q90" s="43"/>
      <c r="R90" s="43"/>
      <c r="Z90" s="23"/>
      <c r="AA90" s="23"/>
      <c r="AB90" s="23"/>
      <c r="AC90" s="23"/>
    </row>
    <row r="91" spans="5:38">
      <c r="E91" s="27"/>
      <c r="J91" s="63"/>
      <c r="L91" s="63"/>
      <c r="M91" s="63"/>
      <c r="P91" s="43"/>
      <c r="Q91" s="43"/>
      <c r="R91" s="43"/>
      <c r="Z91" s="23"/>
      <c r="AA91" s="23"/>
      <c r="AB91" s="23"/>
    </row>
    <row r="92" spans="5:38">
      <c r="E92" s="27"/>
      <c r="Z92" s="23"/>
      <c r="AA92" s="23"/>
      <c r="AB92" s="23"/>
    </row>
    <row r="93" spans="5:38">
      <c r="E93" s="27"/>
      <c r="Z93" s="23"/>
      <c r="AA93" s="23"/>
      <c r="AB93" s="23"/>
    </row>
    <row r="94" spans="5:38">
      <c r="E94" s="27"/>
      <c r="Z94" s="23"/>
    </row>
    <row r="95" spans="5:38">
      <c r="E95" s="27"/>
      <c r="Z95" s="23"/>
    </row>
    <row r="96" spans="5:38">
      <c r="E96" s="27"/>
      <c r="Z96" s="23"/>
    </row>
    <row r="97" spans="5:26">
      <c r="E97" s="27"/>
      <c r="Z97" s="23"/>
    </row>
    <row r="98" spans="5:26">
      <c r="E98" s="27"/>
      <c r="Z98" s="23"/>
    </row>
    <row r="99" spans="5:26">
      <c r="E99" s="27"/>
      <c r="Z99" s="23"/>
    </row>
    <row r="100" spans="5:26">
      <c r="E100" s="27"/>
      <c r="Z100" s="23"/>
    </row>
    <row r="101" spans="5:26">
      <c r="E101" s="27"/>
      <c r="Z101" s="23"/>
    </row>
    <row r="102" spans="5:26">
      <c r="E102" s="27"/>
      <c r="Z102" s="23"/>
    </row>
    <row r="103" spans="5:26">
      <c r="E103" s="27"/>
      <c r="Z103" s="23"/>
    </row>
    <row r="104" spans="5:26">
      <c r="E104" s="27"/>
      <c r="Z104" s="23"/>
    </row>
    <row r="105" spans="5:26">
      <c r="E105" s="27"/>
      <c r="Z105" s="23"/>
    </row>
    <row r="106" spans="5:26">
      <c r="E106" s="27"/>
      <c r="Z106" s="23"/>
    </row>
    <row r="107" spans="5:26">
      <c r="E107" s="27"/>
      <c r="Z107" s="23"/>
    </row>
    <row r="108" spans="5:26">
      <c r="E108" s="27"/>
      <c r="Z108" s="23"/>
    </row>
    <row r="109" spans="5:26">
      <c r="E109" s="27"/>
      <c r="Z109" s="23"/>
    </row>
    <row r="110" spans="5:26">
      <c r="E110" s="27"/>
      <c r="Z110" s="23"/>
    </row>
    <row r="111" spans="5:26">
      <c r="E111" s="27"/>
      <c r="Z111" s="23"/>
    </row>
    <row r="112" spans="5:26">
      <c r="E112" s="27"/>
      <c r="Z112" s="23"/>
    </row>
    <row r="113" spans="5:26">
      <c r="E113" s="27"/>
      <c r="Z113" s="23"/>
    </row>
    <row r="114" spans="5:26">
      <c r="E114" s="27"/>
      <c r="Z114" s="23"/>
    </row>
    <row r="115" spans="5:26">
      <c r="E115" s="27"/>
      <c r="Z115" s="23"/>
    </row>
    <row r="116" spans="5:26">
      <c r="Z116" s="23"/>
    </row>
    <row r="117" spans="5:26">
      <c r="Z117" s="23"/>
    </row>
    <row r="118" spans="5:26">
      <c r="Z118" s="23"/>
    </row>
    <row r="119" spans="5:26">
      <c r="Z119" s="23"/>
    </row>
    <row r="120" spans="5:26">
      <c r="Z120" s="23"/>
    </row>
    <row r="121" spans="5:26">
      <c r="Z121" s="23"/>
    </row>
    <row r="122" spans="5:26">
      <c r="Z122" s="23"/>
    </row>
    <row r="123" spans="5:26">
      <c r="Z123" s="23"/>
    </row>
    <row r="124" spans="5:26">
      <c r="Z124" s="23"/>
    </row>
    <row r="125" spans="5:26">
      <c r="Z125" s="23"/>
    </row>
    <row r="126" spans="5:26">
      <c r="Z126" s="23"/>
    </row>
    <row r="127" spans="5:26">
      <c r="Z127" s="23"/>
    </row>
    <row r="128" spans="5:26">
      <c r="Z128" s="23"/>
    </row>
    <row r="129" spans="26:26">
      <c r="Z129" s="23"/>
    </row>
  </sheetData>
  <mergeCells count="9">
    <mergeCell ref="AI1:AN1"/>
    <mergeCell ref="AO1:AR1"/>
    <mergeCell ref="AD1:AF1"/>
    <mergeCell ref="F1:K1"/>
    <mergeCell ref="B1:E1"/>
    <mergeCell ref="L1:O1"/>
    <mergeCell ref="P1:T1"/>
    <mergeCell ref="W1:Y1"/>
    <mergeCell ref="Z1:AC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W143"/>
  <sheetViews>
    <sheetView zoomScaleNormal="100" zoomScalePageLayoutView="70" workbookViewId="0">
      <pane xSplit="1" ySplit="2" topLeftCell="AI3" activePane="bottomRight" state="frozen"/>
      <selection activeCell="H33" sqref="H33"/>
      <selection pane="topRight" activeCell="H33" sqref="H33"/>
      <selection pane="bottomLeft" activeCell="H33" sqref="H33"/>
      <selection pane="bottomRight" activeCell="AW3" sqref="AW3:AW68"/>
    </sheetView>
  </sheetViews>
  <sheetFormatPr defaultColWidth="8.81640625" defaultRowHeight="14.5"/>
  <cols>
    <col min="1" max="8" width="8.81640625" style="4"/>
    <col min="10" max="10" width="8.81640625" style="4"/>
    <col min="11" max="11" width="15.81640625" style="4" bestFit="1" customWidth="1"/>
    <col min="12" max="12" width="12.81640625" style="4" bestFit="1" customWidth="1"/>
    <col min="13" max="17" width="12.81640625" style="4" customWidth="1"/>
    <col min="18" max="22" width="8.81640625" style="4"/>
    <col min="26" max="29" width="8.81640625" style="4"/>
    <col min="30" max="30" width="12.81640625" customWidth="1"/>
    <col min="31" max="36" width="8.81640625" style="4"/>
    <col min="37" max="37" width="13" style="4" customWidth="1"/>
    <col min="38" max="38" width="11.1796875" style="4" customWidth="1"/>
    <col min="39" max="41" width="8.81640625" style="4"/>
    <col min="42" max="42" width="17" style="4" bestFit="1" customWidth="1"/>
    <col min="43" max="47" width="9" style="4" bestFit="1" customWidth="1"/>
    <col min="48" max="48" width="9.54296875" style="4" bestFit="1" customWidth="1"/>
    <col min="49" max="16384" width="8.81640625" style="4"/>
  </cols>
  <sheetData>
    <row r="1" spans="1:49" ht="13">
      <c r="A1" s="58" t="s">
        <v>39</v>
      </c>
      <c r="B1" s="139" t="s">
        <v>45</v>
      </c>
      <c r="C1" s="139"/>
      <c r="D1" s="139"/>
      <c r="E1" s="139"/>
      <c r="G1" s="139" t="s">
        <v>148</v>
      </c>
      <c r="H1" s="139"/>
      <c r="I1" s="139"/>
      <c r="J1" s="139"/>
      <c r="K1" s="139"/>
      <c r="L1" s="139"/>
      <c r="M1" s="24"/>
      <c r="N1" s="139" t="s">
        <v>64</v>
      </c>
      <c r="O1" s="139"/>
      <c r="P1" s="139"/>
      <c r="Q1" s="139"/>
      <c r="R1" s="139" t="s">
        <v>21</v>
      </c>
      <c r="S1" s="139"/>
      <c r="T1" s="139"/>
      <c r="U1" s="139"/>
      <c r="V1" s="139"/>
      <c r="W1" s="4"/>
      <c r="X1" s="4"/>
      <c r="Y1" s="139" t="s">
        <v>22</v>
      </c>
      <c r="Z1" s="139"/>
      <c r="AA1" s="139"/>
      <c r="AB1" s="139"/>
      <c r="AC1" s="139" t="s">
        <v>23</v>
      </c>
      <c r="AD1" s="139"/>
      <c r="AE1" s="139"/>
      <c r="AF1" s="139"/>
      <c r="AG1" s="139"/>
      <c r="AH1" s="139" t="s">
        <v>11</v>
      </c>
      <c r="AI1" s="139"/>
      <c r="AJ1" s="139"/>
      <c r="AK1" s="24" t="s">
        <v>117</v>
      </c>
      <c r="AL1" s="139" t="s">
        <v>110</v>
      </c>
      <c r="AM1" s="139"/>
      <c r="AN1" s="139"/>
      <c r="AO1" s="139"/>
      <c r="AP1" s="139"/>
      <c r="AQ1" s="139"/>
      <c r="AR1" s="139"/>
      <c r="AS1" s="139" t="s">
        <v>112</v>
      </c>
      <c r="AT1" s="139"/>
      <c r="AU1" s="139"/>
      <c r="AV1" s="139"/>
      <c r="AW1" s="4" t="s">
        <v>69</v>
      </c>
    </row>
    <row r="2" spans="1:49" ht="12.5">
      <c r="A2" s="4" t="s">
        <v>15</v>
      </c>
      <c r="B2" s="4" t="s">
        <v>0</v>
      </c>
      <c r="C2" s="4" t="s">
        <v>1</v>
      </c>
      <c r="D2" s="4" t="s">
        <v>2</v>
      </c>
      <c r="E2" s="5" t="s">
        <v>3</v>
      </c>
      <c r="F2" s="4" t="s">
        <v>151</v>
      </c>
      <c r="G2" s="8" t="s">
        <v>0</v>
      </c>
      <c r="H2" s="4" t="s">
        <v>1</v>
      </c>
      <c r="I2" s="4" t="s">
        <v>2</v>
      </c>
      <c r="J2" s="4" t="s">
        <v>149</v>
      </c>
      <c r="K2" s="4" t="s">
        <v>3</v>
      </c>
      <c r="L2" s="4" t="s">
        <v>5</v>
      </c>
      <c r="M2" s="5" t="s">
        <v>19</v>
      </c>
      <c r="N2" s="4" t="s">
        <v>0</v>
      </c>
      <c r="O2" s="4" t="s">
        <v>6</v>
      </c>
      <c r="P2" s="4" t="s">
        <v>2</v>
      </c>
      <c r="Q2" s="5" t="s">
        <v>3</v>
      </c>
      <c r="R2" s="4" t="s">
        <v>0</v>
      </c>
      <c r="S2" s="4" t="s">
        <v>6</v>
      </c>
      <c r="T2" s="4" t="s">
        <v>2</v>
      </c>
      <c r="U2" s="4" t="s">
        <v>3</v>
      </c>
      <c r="V2" s="4" t="s">
        <v>17</v>
      </c>
      <c r="W2" s="8" t="s">
        <v>10</v>
      </c>
      <c r="X2" s="4" t="s">
        <v>43</v>
      </c>
      <c r="Y2" s="8" t="s">
        <v>0</v>
      </c>
      <c r="Z2" s="4" t="s">
        <v>1</v>
      </c>
      <c r="AA2" s="4" t="s">
        <v>2</v>
      </c>
      <c r="AB2" s="4" t="s">
        <v>150</v>
      </c>
      <c r="AC2" s="8" t="s">
        <v>0</v>
      </c>
      <c r="AD2" s="4" t="s">
        <v>1</v>
      </c>
      <c r="AE2" s="4" t="s">
        <v>2</v>
      </c>
      <c r="AG2" s="4" t="s">
        <v>3</v>
      </c>
      <c r="AH2" s="8" t="s">
        <v>0</v>
      </c>
      <c r="AI2" s="4" t="s">
        <v>1</v>
      </c>
      <c r="AJ2" s="4" t="s">
        <v>2</v>
      </c>
      <c r="AK2" s="96"/>
      <c r="AL2" s="50" t="s">
        <v>4</v>
      </c>
      <c r="AM2" s="50" t="s">
        <v>1</v>
      </c>
      <c r="AN2" s="50" t="s">
        <v>2</v>
      </c>
      <c r="AO2" s="50" t="s">
        <v>150</v>
      </c>
      <c r="AP2" s="50" t="s">
        <v>3</v>
      </c>
      <c r="AQ2" s="50" t="s">
        <v>5</v>
      </c>
      <c r="AR2" s="51" t="s">
        <v>19</v>
      </c>
      <c r="AS2" s="50" t="s">
        <v>0</v>
      </c>
      <c r="AT2" s="50" t="s">
        <v>6</v>
      </c>
      <c r="AU2" s="50" t="s">
        <v>2</v>
      </c>
      <c r="AV2" s="51" t="s">
        <v>3</v>
      </c>
      <c r="AW2" s="4" t="s">
        <v>69</v>
      </c>
    </row>
    <row r="3" spans="1:49" ht="12.5">
      <c r="A3" s="4">
        <v>1950</v>
      </c>
      <c r="C3" s="1">
        <v>0.10690087040365559</v>
      </c>
      <c r="D3" s="1"/>
      <c r="E3" s="6"/>
      <c r="G3" s="8"/>
      <c r="I3" s="4"/>
      <c r="M3" s="5"/>
      <c r="Q3" s="5"/>
      <c r="W3" s="13">
        <v>1908.31</v>
      </c>
      <c r="X3" s="3">
        <v>8455.6492393793451</v>
      </c>
      <c r="Y3" s="12" t="str">
        <f>IFERROR(#REF!/#REF!,"")</f>
        <v/>
      </c>
      <c r="Z3" s="1" t="str">
        <f>IFERROR(#REF!/#REF!,"")</f>
        <v/>
      </c>
      <c r="AA3" s="1" t="str">
        <f>IFERROR(#REF!/#REF!,"")</f>
        <v/>
      </c>
      <c r="AB3" s="1"/>
      <c r="AC3" s="17" t="str">
        <f>IFERROR(#REF!/#REF!,"")</f>
        <v/>
      </c>
      <c r="AD3" s="18" t="str">
        <f>IFERROR(#REF!/#REF!,"")</f>
        <v/>
      </c>
      <c r="AE3" s="18" t="str">
        <f>IFERROR(#REF!/#REF!,"")</f>
        <v/>
      </c>
      <c r="AF3" s="18"/>
      <c r="AG3" s="19" t="str">
        <f>IFERROR(#REF!/#REF!,"")</f>
        <v/>
      </c>
      <c r="AH3" s="12" t="str">
        <f t="shared" ref="AH3:AH34" si="0">IFERROR(B3/$E3,"")</f>
        <v/>
      </c>
      <c r="AI3" s="1" t="str">
        <f t="shared" ref="AI3:AI34" si="1">IFERROR(C3/$E3,"")</f>
        <v/>
      </c>
      <c r="AJ3" s="1" t="str">
        <f t="shared" ref="AJ3:AJ34" si="2">IFERROR(D3/$E3,"")</f>
        <v/>
      </c>
      <c r="AK3" s="107">
        <v>0.72119999999999995</v>
      </c>
      <c r="AL3" s="3"/>
      <c r="AM3" s="3"/>
      <c r="AN3" s="3"/>
      <c r="AO3" s="3"/>
      <c r="AP3" s="3"/>
      <c r="AQ3" s="3"/>
      <c r="AR3" s="108"/>
      <c r="AS3" s="1"/>
      <c r="AT3" s="1"/>
      <c r="AU3" s="1"/>
      <c r="AV3" s="6"/>
      <c r="AW3" s="4" t="s">
        <v>96</v>
      </c>
    </row>
    <row r="4" spans="1:49" ht="12.5">
      <c r="A4" s="4">
        <v>1951</v>
      </c>
      <c r="C4" s="1">
        <v>8.0107261569208832E-2</v>
      </c>
      <c r="D4" s="1"/>
      <c r="E4" s="6"/>
      <c r="G4" s="8"/>
      <c r="I4" s="4"/>
      <c r="M4" s="5"/>
      <c r="Q4" s="5"/>
      <c r="W4" s="13">
        <v>1947.3889999999999</v>
      </c>
      <c r="X4" s="3">
        <v>7653.3245283813358</v>
      </c>
      <c r="Y4" s="12" t="str">
        <f>IFERROR(#REF!/#REF!,"")</f>
        <v/>
      </c>
      <c r="Z4" s="1" t="str">
        <f>IFERROR(#REF!/#REF!,"")</f>
        <v/>
      </c>
      <c r="AA4" s="1" t="str">
        <f>IFERROR(#REF!/#REF!,"")</f>
        <v/>
      </c>
      <c r="AB4" s="1"/>
      <c r="AC4" s="17" t="str">
        <f>IFERROR(#REF!/#REF!,"")</f>
        <v/>
      </c>
      <c r="AD4" s="18" t="str">
        <f>IFERROR(#REF!/#REF!,"")</f>
        <v/>
      </c>
      <c r="AE4" s="18" t="str">
        <f>IFERROR(#REF!/#REF!,"")</f>
        <v/>
      </c>
      <c r="AF4" s="18"/>
      <c r="AG4" s="19" t="str">
        <f>IFERROR(#REF!/#REF!,"")</f>
        <v/>
      </c>
      <c r="AH4" s="12" t="str">
        <f t="shared" si="0"/>
        <v/>
      </c>
      <c r="AI4" s="1" t="str">
        <f t="shared" si="1"/>
        <v/>
      </c>
      <c r="AJ4" s="1" t="str">
        <f t="shared" si="2"/>
        <v/>
      </c>
      <c r="AK4" s="107">
        <v>0.72160000000000002</v>
      </c>
      <c r="AL4" s="3"/>
      <c r="AM4" s="3"/>
      <c r="AN4" s="3"/>
      <c r="AO4" s="3"/>
      <c r="AP4" s="3"/>
      <c r="AQ4" s="3"/>
      <c r="AR4" s="14"/>
      <c r="AS4" s="1"/>
      <c r="AT4" s="1"/>
      <c r="AU4" s="1"/>
      <c r="AV4" s="6"/>
      <c r="AW4" s="4" t="s">
        <v>96</v>
      </c>
    </row>
    <row r="5" spans="1:49" ht="12.5">
      <c r="A5" s="4">
        <v>1952</v>
      </c>
      <c r="B5" s="91">
        <v>3.3046629300000001</v>
      </c>
      <c r="C5" s="1">
        <v>7.2187905117019599E-2</v>
      </c>
      <c r="D5" s="1"/>
      <c r="E5" s="6"/>
      <c r="G5" s="8"/>
      <c r="I5" s="4"/>
      <c r="M5" s="5"/>
      <c r="Q5" s="5"/>
      <c r="W5" s="13">
        <v>1994.7940000000001</v>
      </c>
      <c r="X5" s="3">
        <v>7796.2937526381165</v>
      </c>
      <c r="Y5" s="12" t="str">
        <f>IFERROR(#REF!/#REF!,"")</f>
        <v/>
      </c>
      <c r="Z5" s="1" t="str">
        <f>IFERROR(#REF!/#REF!,"")</f>
        <v/>
      </c>
      <c r="AA5" s="1" t="str">
        <f>IFERROR(#REF!/#REF!,"")</f>
        <v/>
      </c>
      <c r="AB5" s="1"/>
      <c r="AC5" s="17" t="str">
        <f>IFERROR(#REF!/#REF!,"")</f>
        <v/>
      </c>
      <c r="AD5" s="18" t="str">
        <f>IFERROR(#REF!/#REF!,"")</f>
        <v/>
      </c>
      <c r="AE5" s="18" t="str">
        <f>IFERROR(#REF!/#REF!,"")</f>
        <v/>
      </c>
      <c r="AF5" s="18"/>
      <c r="AG5" s="19" t="str">
        <f>IFERROR(#REF!/#REF!,"")</f>
        <v/>
      </c>
      <c r="AH5" s="12" t="str">
        <f t="shared" si="0"/>
        <v/>
      </c>
      <c r="AI5" s="1" t="str">
        <f t="shared" si="1"/>
        <v/>
      </c>
      <c r="AJ5" s="1" t="str">
        <f t="shared" si="2"/>
        <v/>
      </c>
      <c r="AK5" s="107">
        <v>0.72340000000000004</v>
      </c>
      <c r="AL5" s="3"/>
      <c r="AM5" s="3"/>
      <c r="AN5" s="3"/>
      <c r="AO5" s="3"/>
      <c r="AP5" s="3"/>
      <c r="AQ5" s="3"/>
      <c r="AR5" s="14"/>
      <c r="AS5" s="1"/>
      <c r="AT5" s="1"/>
      <c r="AU5" s="1"/>
      <c r="AV5" s="6"/>
      <c r="AW5" s="4" t="s">
        <v>96</v>
      </c>
    </row>
    <row r="6" spans="1:49" ht="12.5">
      <c r="A6" s="4">
        <v>1953</v>
      </c>
      <c r="B6" s="91">
        <v>4.032</v>
      </c>
      <c r="C6" s="1">
        <v>5.2750060931204636E-2</v>
      </c>
      <c r="D6" s="1"/>
      <c r="E6" s="6"/>
      <c r="G6" s="8"/>
      <c r="I6" s="4"/>
      <c r="M6" s="5"/>
      <c r="Q6" s="5"/>
      <c r="W6" s="13">
        <v>2047.3910000000001</v>
      </c>
      <c r="X6" s="3">
        <v>7855.8516668286611</v>
      </c>
      <c r="Y6" s="12" t="str">
        <f>IFERROR(#REF!/#REF!,"")</f>
        <v/>
      </c>
      <c r="Z6" s="1" t="str">
        <f>IFERROR(#REF!/#REF!,"")</f>
        <v/>
      </c>
      <c r="AA6" s="1" t="str">
        <f>IFERROR(#REF!/#REF!,"")</f>
        <v/>
      </c>
      <c r="AB6" s="1"/>
      <c r="AC6" s="17" t="str">
        <f>IFERROR(#REF!/#REF!,"")</f>
        <v/>
      </c>
      <c r="AD6" s="18" t="str">
        <f>IFERROR(#REF!/#REF!,"")</f>
        <v/>
      </c>
      <c r="AE6" s="18" t="str">
        <f>IFERROR(#REF!/#REF!,"")</f>
        <v/>
      </c>
      <c r="AF6" s="18"/>
      <c r="AG6" s="19" t="str">
        <f>IFERROR(#REF!/#REF!,"")</f>
        <v/>
      </c>
      <c r="AH6" s="12" t="str">
        <f t="shared" si="0"/>
        <v/>
      </c>
      <c r="AI6" s="1" t="str">
        <f t="shared" si="1"/>
        <v/>
      </c>
      <c r="AJ6" s="1" t="str">
        <f t="shared" si="2"/>
        <v/>
      </c>
      <c r="AK6" s="107">
        <v>0.71819999999999995</v>
      </c>
      <c r="AL6" s="3"/>
      <c r="AM6" s="3"/>
      <c r="AN6" s="3"/>
      <c r="AO6" s="3"/>
      <c r="AP6" s="3"/>
      <c r="AQ6" s="3"/>
      <c r="AR6" s="14"/>
      <c r="AS6" s="1"/>
      <c r="AT6" s="1"/>
      <c r="AU6" s="1"/>
      <c r="AV6" s="6"/>
      <c r="AW6" s="4" t="s">
        <v>96</v>
      </c>
    </row>
    <row r="7" spans="1:49" ht="12.5">
      <c r="A7" s="4">
        <v>1954</v>
      </c>
      <c r="B7" s="91">
        <v>4.0905000000000005</v>
      </c>
      <c r="C7" s="1">
        <v>2.8670012457120409E-2</v>
      </c>
      <c r="D7" s="1">
        <v>1.1599999999999999</v>
      </c>
      <c r="E7" s="6">
        <f>SUM(B7:D7)</f>
        <v>5.2791700124571213</v>
      </c>
      <c r="G7" s="8"/>
      <c r="I7" s="4"/>
      <c r="M7" s="5"/>
      <c r="Q7" s="5"/>
      <c r="W7" s="13">
        <v>2092.779</v>
      </c>
      <c r="X7" s="3">
        <v>8743.398132339822</v>
      </c>
      <c r="Y7" s="99" t="str">
        <f>IFERROR(#REF!/#REF!,"")</f>
        <v/>
      </c>
      <c r="Z7" s="100" t="str">
        <f>IFERROR(#REF!/#REF!,"")</f>
        <v/>
      </c>
      <c r="AA7" s="100" t="str">
        <f>IFERROR(#REF!/#REF!,"")</f>
        <v/>
      </c>
      <c r="AB7" s="100"/>
      <c r="AC7" s="99" t="str">
        <f>IFERROR(#REF!/#REF!,"")</f>
        <v/>
      </c>
      <c r="AD7" s="100" t="str">
        <f>IFERROR(#REF!/#REF!,"")</f>
        <v/>
      </c>
      <c r="AE7" s="100" t="str">
        <f>IFERROR(#REF!/#REF!,"")</f>
        <v/>
      </c>
      <c r="AF7" s="100"/>
      <c r="AG7" s="101" t="str">
        <f>IFERROR(#REF!/#REF!,"")</f>
        <v/>
      </c>
      <c r="AH7" s="99">
        <f t="shared" si="0"/>
        <v>0.77483770940275709</v>
      </c>
      <c r="AI7" s="100">
        <f t="shared" si="1"/>
        <v>5.4307802911193461E-3</v>
      </c>
      <c r="AJ7" s="100">
        <f t="shared" si="2"/>
        <v>0.21973151030612348</v>
      </c>
      <c r="AK7" s="107">
        <v>0.71919999999999995</v>
      </c>
      <c r="AL7" s="3"/>
      <c r="AM7" s="3"/>
      <c r="AN7" s="3"/>
      <c r="AO7" s="3"/>
      <c r="AP7" s="3"/>
      <c r="AQ7" s="3"/>
      <c r="AR7" s="14"/>
      <c r="AS7" s="1"/>
      <c r="AT7" s="1"/>
      <c r="AU7" s="1"/>
      <c r="AV7" s="6"/>
      <c r="AW7" s="4" t="s">
        <v>96</v>
      </c>
    </row>
    <row r="8" spans="1:49" ht="12.5">
      <c r="A8" s="4">
        <v>1955</v>
      </c>
      <c r="B8" s="91">
        <v>4.3559999999999999</v>
      </c>
      <c r="C8" s="1">
        <v>6.1792892693833069E-2</v>
      </c>
      <c r="D8" s="1">
        <v>1.37</v>
      </c>
      <c r="E8" s="6">
        <f t="shared" ref="E8:E66" si="3">SUM(B8:D8)</f>
        <v>5.7877928926938331</v>
      </c>
      <c r="G8" s="8"/>
      <c r="I8" s="4"/>
      <c r="M8" s="5"/>
      <c r="Q8" s="5"/>
      <c r="V8" s="2"/>
      <c r="W8" s="13">
        <v>2136.1680000000001</v>
      </c>
      <c r="X8" s="3">
        <v>8725.437325154202</v>
      </c>
      <c r="Y8" s="99" t="str">
        <f>IFERROR(#REF!/#REF!,"")</f>
        <v/>
      </c>
      <c r="Z8" s="100" t="str">
        <f>IFERROR(#REF!/#REF!,"")</f>
        <v/>
      </c>
      <c r="AA8" s="100" t="str">
        <f>IFERROR(#REF!/#REF!,"")</f>
        <v/>
      </c>
      <c r="AB8" s="100"/>
      <c r="AC8" s="99" t="str">
        <f>IFERROR(#REF!/#REF!,"")</f>
        <v/>
      </c>
      <c r="AD8" s="100" t="str">
        <f>IFERROR(#REF!/#REF!,"")</f>
        <v/>
      </c>
      <c r="AE8" s="100" t="str">
        <f>IFERROR(#REF!/#REF!,"")</f>
        <v/>
      </c>
      <c r="AF8" s="100"/>
      <c r="AG8" s="101" t="str">
        <f>IFERROR(#REF!/#REF!,"")</f>
        <v/>
      </c>
      <c r="AH8" s="99">
        <f t="shared" si="0"/>
        <v>0.7526184990998479</v>
      </c>
      <c r="AI8" s="100">
        <f t="shared" si="1"/>
        <v>1.0676417390787559E-2</v>
      </c>
      <c r="AJ8" s="100">
        <f t="shared" si="2"/>
        <v>0.23670508350936451</v>
      </c>
      <c r="AK8" s="107">
        <v>0.72360000000000002</v>
      </c>
      <c r="AL8" s="3"/>
      <c r="AM8" s="3"/>
      <c r="AN8" s="3"/>
      <c r="AO8" s="3"/>
      <c r="AP8" s="3"/>
      <c r="AQ8" s="3"/>
      <c r="AR8" s="14"/>
      <c r="AS8" s="1"/>
      <c r="AT8" s="1"/>
      <c r="AU8" s="1"/>
      <c r="AV8" s="6"/>
      <c r="AW8" s="4" t="s">
        <v>96</v>
      </c>
    </row>
    <row r="9" spans="1:49" ht="12.5">
      <c r="A9" s="4">
        <v>1956</v>
      </c>
      <c r="B9" s="91">
        <v>4.4820000000000002</v>
      </c>
      <c r="C9" s="1">
        <v>6.0598019821979536E-2</v>
      </c>
      <c r="D9" s="1">
        <v>1.3699999999999999</v>
      </c>
      <c r="E9" s="6">
        <f t="shared" si="3"/>
        <v>5.9125980198219796</v>
      </c>
      <c r="G9" s="8"/>
      <c r="I9" s="4"/>
      <c r="M9" s="5"/>
      <c r="Q9" s="5"/>
      <c r="V9" s="2"/>
      <c r="W9" s="13">
        <v>2178.2890000000002</v>
      </c>
      <c r="X9" s="3">
        <v>9000.1831712871881</v>
      </c>
      <c r="Y9" s="99" t="str">
        <f>IFERROR(#REF!/#REF!,"")</f>
        <v/>
      </c>
      <c r="Z9" s="100" t="str">
        <f>IFERROR(#REF!/#REF!,"")</f>
        <v/>
      </c>
      <c r="AA9" s="100" t="str">
        <f>IFERROR(#REF!/#REF!,"")</f>
        <v/>
      </c>
      <c r="AB9" s="100"/>
      <c r="AC9" s="99" t="str">
        <f>IFERROR(#REF!/#REF!,"")</f>
        <v/>
      </c>
      <c r="AD9" s="100" t="str">
        <f>IFERROR(#REF!/#REF!,"")</f>
        <v/>
      </c>
      <c r="AE9" s="100" t="str">
        <f>IFERROR(#REF!/#REF!,"")</f>
        <v/>
      </c>
      <c r="AF9" s="100"/>
      <c r="AG9" s="101" t="str">
        <f>IFERROR(#REF!/#REF!,"")</f>
        <v/>
      </c>
      <c r="AH9" s="99">
        <f t="shared" si="0"/>
        <v>0.75804240115328303</v>
      </c>
      <c r="AI9" s="100">
        <f t="shared" si="1"/>
        <v>1.0248966633419815E-2</v>
      </c>
      <c r="AJ9" s="100">
        <f t="shared" si="2"/>
        <v>0.23170863221329713</v>
      </c>
      <c r="AK9" s="107">
        <v>0.72260000000000002</v>
      </c>
      <c r="AL9" s="3"/>
      <c r="AM9" s="3"/>
      <c r="AN9" s="3"/>
      <c r="AO9" s="3"/>
      <c r="AP9" s="3"/>
      <c r="AQ9" s="3"/>
      <c r="AR9" s="14"/>
      <c r="AS9" s="1"/>
      <c r="AT9" s="1"/>
      <c r="AU9" s="1"/>
      <c r="AV9" s="6"/>
      <c r="AW9" s="4" t="s">
        <v>96</v>
      </c>
    </row>
    <row r="10" spans="1:49" ht="12.5">
      <c r="A10" s="4">
        <v>1957</v>
      </c>
      <c r="B10" s="91">
        <v>4.5629999999999997</v>
      </c>
      <c r="C10" s="1">
        <v>6.9973764323876253E-2</v>
      </c>
      <c r="D10" s="1">
        <v>1.1599999999999999</v>
      </c>
      <c r="E10" s="6">
        <f t="shared" si="3"/>
        <v>5.7929737643238761</v>
      </c>
      <c r="G10" s="8"/>
      <c r="I10" s="4"/>
      <c r="M10" s="5"/>
      <c r="Q10" s="5"/>
      <c r="V10" s="2"/>
      <c r="W10" s="13">
        <v>2229.4070000000002</v>
      </c>
      <c r="X10" s="3">
        <v>9045.0061384036198</v>
      </c>
      <c r="Y10" s="99" t="str">
        <f>IFERROR(#REF!/#REF!,"")</f>
        <v/>
      </c>
      <c r="Z10" s="100" t="str">
        <f>IFERROR(#REF!/#REF!,"")</f>
        <v/>
      </c>
      <c r="AA10" s="100" t="str">
        <f>IFERROR(#REF!/#REF!,"")</f>
        <v/>
      </c>
      <c r="AB10" s="100"/>
      <c r="AC10" s="99" t="str">
        <f>IFERROR(#REF!/#REF!,"")</f>
        <v/>
      </c>
      <c r="AD10" s="100" t="str">
        <f>IFERROR(#REF!/#REF!,"")</f>
        <v/>
      </c>
      <c r="AE10" s="100" t="str">
        <f>IFERROR(#REF!/#REF!,"")</f>
        <v/>
      </c>
      <c r="AF10" s="100"/>
      <c r="AG10" s="101" t="str">
        <f>IFERROR(#REF!/#REF!,"")</f>
        <v/>
      </c>
      <c r="AH10" s="99">
        <f t="shared" si="0"/>
        <v>0.78767834719040331</v>
      </c>
      <c r="AI10" s="100">
        <f t="shared" si="1"/>
        <v>1.2079074957116296E-2</v>
      </c>
      <c r="AJ10" s="100">
        <f t="shared" si="2"/>
        <v>0.20024257785248034</v>
      </c>
      <c r="AK10" s="107">
        <v>0.72319999999999995</v>
      </c>
      <c r="AL10" s="3"/>
      <c r="AM10" s="3"/>
      <c r="AN10" s="3"/>
      <c r="AO10" s="3"/>
      <c r="AP10" s="3"/>
      <c r="AQ10" s="3"/>
      <c r="AR10" s="14"/>
      <c r="AS10" s="1"/>
      <c r="AT10" s="1"/>
      <c r="AU10" s="1"/>
      <c r="AV10" s="6"/>
      <c r="AW10" s="4" t="s">
        <v>96</v>
      </c>
    </row>
    <row r="11" spans="1:49" ht="12.5">
      <c r="A11" s="4">
        <v>1958</v>
      </c>
      <c r="B11" s="91">
        <v>4.6844999999999999</v>
      </c>
      <c r="C11" s="1">
        <v>3.6817350439375632E-2</v>
      </c>
      <c r="D11" s="1">
        <v>0.98000000000000009</v>
      </c>
      <c r="E11" s="6">
        <f t="shared" si="3"/>
        <v>5.7013173504393757</v>
      </c>
      <c r="G11" s="8"/>
      <c r="I11" s="4"/>
      <c r="M11" s="5"/>
      <c r="Q11" s="5"/>
      <c r="V11" s="2"/>
      <c r="W11" s="13">
        <v>2281.5329999999999</v>
      </c>
      <c r="X11" s="3">
        <v>9185.4906328332745</v>
      </c>
      <c r="Y11" s="99" t="str">
        <f>IFERROR(#REF!/#REF!,"")</f>
        <v/>
      </c>
      <c r="Z11" s="100" t="str">
        <f>IFERROR(#REF!/#REF!,"")</f>
        <v/>
      </c>
      <c r="AA11" s="100" t="str">
        <f>IFERROR(#REF!/#REF!,"")</f>
        <v/>
      </c>
      <c r="AB11" s="100"/>
      <c r="AC11" s="99" t="str">
        <f>IFERROR(#REF!/#REF!,"")</f>
        <v/>
      </c>
      <c r="AD11" s="100" t="str">
        <f>IFERROR(#REF!/#REF!,"")</f>
        <v/>
      </c>
      <c r="AE11" s="100" t="str">
        <f>IFERROR(#REF!/#REF!,"")</f>
        <v/>
      </c>
      <c r="AF11" s="100"/>
      <c r="AG11" s="101" t="str">
        <f>IFERROR(#REF!/#REF!,"")</f>
        <v/>
      </c>
      <c r="AH11" s="99">
        <f t="shared" si="0"/>
        <v>0.82165220984216669</v>
      </c>
      <c r="AI11" s="100">
        <f t="shared" si="1"/>
        <v>6.4576918238972046E-3</v>
      </c>
      <c r="AJ11" s="100">
        <f t="shared" si="2"/>
        <v>0.17189009833393606</v>
      </c>
      <c r="AK11" s="107">
        <v>0.71899999999999997</v>
      </c>
      <c r="AL11" s="3"/>
      <c r="AM11" s="3"/>
      <c r="AN11" s="3"/>
      <c r="AO11" s="3"/>
      <c r="AP11" s="3"/>
      <c r="AQ11" s="3"/>
      <c r="AR11" s="14"/>
      <c r="AS11" s="1"/>
      <c r="AT11" s="1"/>
      <c r="AU11" s="1"/>
      <c r="AV11" s="6"/>
      <c r="AW11" s="4" t="s">
        <v>96</v>
      </c>
    </row>
    <row r="12" spans="1:49" ht="12.5">
      <c r="A12" s="4">
        <v>1959</v>
      </c>
      <c r="B12" s="91">
        <v>4.2749999999999995</v>
      </c>
      <c r="C12" s="1">
        <v>3.0886414353259933E-2</v>
      </c>
      <c r="D12" s="1">
        <v>0.77000000000000013</v>
      </c>
      <c r="E12" s="6">
        <f t="shared" si="3"/>
        <v>5.0758864143532598</v>
      </c>
      <c r="G12" s="8"/>
      <c r="I12" s="4"/>
      <c r="M12" s="5"/>
      <c r="Q12" s="5"/>
      <c r="V12" s="2"/>
      <c r="W12" s="13">
        <v>2331.1219999999998</v>
      </c>
      <c r="X12" s="3">
        <v>9630.1266085601692</v>
      </c>
      <c r="Y12" s="99" t="str">
        <f>IFERROR(#REF!/#REF!,"")</f>
        <v/>
      </c>
      <c r="Z12" s="100" t="str">
        <f>IFERROR(#REF!/#REF!,"")</f>
        <v/>
      </c>
      <c r="AA12" s="100" t="str">
        <f>IFERROR(#REF!/#REF!,"")</f>
        <v/>
      </c>
      <c r="AB12" s="100"/>
      <c r="AC12" s="99" t="str">
        <f>IFERROR(#REF!/#REF!,"")</f>
        <v/>
      </c>
      <c r="AD12" s="100" t="str">
        <f>IFERROR(#REF!/#REF!,"")</f>
        <v/>
      </c>
      <c r="AE12" s="100" t="str">
        <f>IFERROR(#REF!/#REF!,"")</f>
        <v/>
      </c>
      <c r="AF12" s="100"/>
      <c r="AG12" s="101" t="str">
        <f>IFERROR(#REF!/#REF!,"")</f>
        <v/>
      </c>
      <c r="AH12" s="99">
        <f t="shared" si="0"/>
        <v>0.84221742785879405</v>
      </c>
      <c r="AI12" s="100">
        <f t="shared" si="1"/>
        <v>6.0849301643002389E-3</v>
      </c>
      <c r="AJ12" s="100">
        <f t="shared" si="2"/>
        <v>0.15169764197690563</v>
      </c>
      <c r="AK12" s="107">
        <v>0.71919999999999995</v>
      </c>
      <c r="AL12" s="3"/>
      <c r="AM12" s="3"/>
      <c r="AN12" s="3"/>
      <c r="AO12" s="3"/>
      <c r="AP12" s="3"/>
      <c r="AQ12" s="3"/>
      <c r="AR12" s="14"/>
      <c r="AS12" s="1"/>
      <c r="AT12" s="1"/>
      <c r="AU12" s="1"/>
      <c r="AV12" s="6"/>
      <c r="AW12" s="4" t="s">
        <v>96</v>
      </c>
    </row>
    <row r="13" spans="1:49" ht="12.5">
      <c r="A13" s="4">
        <v>1960</v>
      </c>
      <c r="B13" s="91">
        <v>4.5</v>
      </c>
      <c r="C13" s="1">
        <v>5.0595637138209568E-2</v>
      </c>
      <c r="D13" s="1">
        <v>0.96000000000000008</v>
      </c>
      <c r="E13" s="6">
        <f t="shared" si="3"/>
        <v>5.5105956371382092</v>
      </c>
      <c r="G13" s="8"/>
      <c r="I13" s="4"/>
      <c r="M13" s="5"/>
      <c r="Q13" s="5"/>
      <c r="V13" s="2">
        <v>4.6404552553654383</v>
      </c>
      <c r="W13" s="13">
        <v>2371.7460000000001</v>
      </c>
      <c r="X13" s="3">
        <v>9465.1788176305545</v>
      </c>
      <c r="Y13" s="99" t="str">
        <f>IFERROR(#REF!/#REF!,"")</f>
        <v/>
      </c>
      <c r="Z13" s="100" t="str">
        <f>IFERROR(#REF!/#REF!,"")</f>
        <v/>
      </c>
      <c r="AA13" s="100" t="str">
        <f>IFERROR(#REF!/#REF!,"")</f>
        <v/>
      </c>
      <c r="AB13" s="100"/>
      <c r="AC13" s="99" t="str">
        <f>IFERROR(#REF!/#REF!,"")</f>
        <v/>
      </c>
      <c r="AD13" s="100" t="str">
        <f>IFERROR(#REF!/#REF!,"")</f>
        <v/>
      </c>
      <c r="AE13" s="100" t="str">
        <f>IFERROR(#REF!/#REF!,"")</f>
        <v/>
      </c>
      <c r="AF13" s="100"/>
      <c r="AG13" s="101" t="str">
        <f>IFERROR(#REF!/#REF!,"")</f>
        <v/>
      </c>
      <c r="AH13" s="99">
        <f t="shared" si="0"/>
        <v>0.81660863839702147</v>
      </c>
      <c r="AI13" s="100">
        <f t="shared" si="1"/>
        <v>9.1815187449473534E-3</v>
      </c>
      <c r="AJ13" s="100">
        <f t="shared" si="2"/>
        <v>0.17420984285803126</v>
      </c>
      <c r="AK13" s="107">
        <v>0.71940000000000004</v>
      </c>
      <c r="AL13" s="3"/>
      <c r="AM13" s="3"/>
      <c r="AN13" s="3"/>
      <c r="AO13" s="3"/>
      <c r="AP13" s="3"/>
      <c r="AQ13" s="3"/>
      <c r="AR13" s="14"/>
      <c r="AS13" s="1"/>
      <c r="AT13" s="1"/>
      <c r="AU13" s="1"/>
      <c r="AV13" s="6"/>
      <c r="AW13" s="4" t="s">
        <v>96</v>
      </c>
    </row>
    <row r="14" spans="1:49" ht="12.5">
      <c r="A14" s="4">
        <v>1961</v>
      </c>
      <c r="B14" s="91">
        <v>4.4880668413487914</v>
      </c>
      <c r="C14" s="1">
        <v>0.25416771977755959</v>
      </c>
      <c r="D14" s="1">
        <v>1.0568026243425013</v>
      </c>
      <c r="E14" s="6">
        <f t="shared" si="3"/>
        <v>5.7990371854688521</v>
      </c>
      <c r="G14" s="8"/>
      <c r="I14" s="4"/>
      <c r="M14" s="5"/>
      <c r="Q14" s="5"/>
      <c r="V14" s="2">
        <v>4.7253887126183773</v>
      </c>
      <c r="W14" s="13">
        <v>2432.4499999999998</v>
      </c>
      <c r="X14" s="3">
        <v>9744.9073978910164</v>
      </c>
      <c r="Y14" s="99" t="str">
        <f>IFERROR(#REF!/#REF!,"")</f>
        <v/>
      </c>
      <c r="Z14" s="100" t="str">
        <f>IFERROR(#REF!/#REF!,"")</f>
        <v/>
      </c>
      <c r="AA14" s="100" t="str">
        <f>IFERROR(#REF!/#REF!,"")</f>
        <v/>
      </c>
      <c r="AB14" s="100"/>
      <c r="AC14" s="99" t="str">
        <f>IFERROR(#REF!/#REF!,"")</f>
        <v/>
      </c>
      <c r="AD14" s="100" t="str">
        <f>IFERROR(#REF!/#REF!,"")</f>
        <v/>
      </c>
      <c r="AE14" s="100" t="str">
        <f>IFERROR(#REF!/#REF!,"")</f>
        <v/>
      </c>
      <c r="AF14" s="100"/>
      <c r="AG14" s="101" t="str">
        <f>IFERROR(#REF!/#REF!,"")</f>
        <v/>
      </c>
      <c r="AH14" s="99">
        <f t="shared" si="0"/>
        <v>0.77393310265278659</v>
      </c>
      <c r="AI14" s="100">
        <f t="shared" si="1"/>
        <v>4.3829296424318431E-2</v>
      </c>
      <c r="AJ14" s="100">
        <f t="shared" si="2"/>
        <v>0.18223760092289507</v>
      </c>
      <c r="AK14" s="107">
        <v>0.7208</v>
      </c>
      <c r="AL14" s="3"/>
      <c r="AM14" s="3"/>
      <c r="AN14" s="3"/>
      <c r="AO14" s="3"/>
      <c r="AP14" s="3"/>
      <c r="AQ14" s="3"/>
      <c r="AR14" s="14"/>
      <c r="AS14" s="1"/>
      <c r="AT14" s="1"/>
      <c r="AU14" s="1"/>
      <c r="AV14" s="6"/>
      <c r="AW14" s="4" t="s">
        <v>96</v>
      </c>
    </row>
    <row r="15" spans="1:49" ht="12.5">
      <c r="A15" s="4">
        <v>1962</v>
      </c>
      <c r="B15" s="91">
        <v>4.6353687440615516</v>
      </c>
      <c r="C15" s="1">
        <v>0.25417606388717257</v>
      </c>
      <c r="D15" s="1">
        <v>1.0367707869123508</v>
      </c>
      <c r="E15" s="6">
        <f t="shared" si="3"/>
        <v>5.9263155948610748</v>
      </c>
      <c r="G15" s="8"/>
      <c r="I15" s="4"/>
      <c r="M15" s="5"/>
      <c r="Q15" s="5"/>
      <c r="V15" s="2">
        <v>4.8527888984978018</v>
      </c>
      <c r="W15" s="13">
        <v>2488.5500000000002</v>
      </c>
      <c r="X15" s="3">
        <v>9730.5659922444793</v>
      </c>
      <c r="Y15" s="99" t="str">
        <f>IFERROR(#REF!/#REF!,"")</f>
        <v/>
      </c>
      <c r="Z15" s="100" t="str">
        <f>IFERROR(#REF!/#REF!,"")</f>
        <v/>
      </c>
      <c r="AA15" s="100" t="str">
        <f>IFERROR(#REF!/#REF!,"")</f>
        <v/>
      </c>
      <c r="AB15" s="100"/>
      <c r="AC15" s="99" t="str">
        <f>IFERROR(#REF!/#REF!,"")</f>
        <v/>
      </c>
      <c r="AD15" s="100" t="str">
        <f>IFERROR(#REF!/#REF!,"")</f>
        <v/>
      </c>
      <c r="AE15" s="100" t="str">
        <f>IFERROR(#REF!/#REF!,"")</f>
        <v/>
      </c>
      <c r="AF15" s="100"/>
      <c r="AG15" s="101" t="str">
        <f>IFERROR(#REF!/#REF!,"")</f>
        <v/>
      </c>
      <c r="AH15" s="99">
        <f t="shared" si="0"/>
        <v>0.78216704288935435</v>
      </c>
      <c r="AI15" s="100">
        <f t="shared" si="1"/>
        <v>4.2889390519056721E-2</v>
      </c>
      <c r="AJ15" s="100">
        <f t="shared" si="2"/>
        <v>0.17494356659158899</v>
      </c>
      <c r="AK15" s="107">
        <v>0.71940000000000004</v>
      </c>
      <c r="AL15" s="3"/>
      <c r="AM15" s="3"/>
      <c r="AN15" s="3"/>
      <c r="AO15" s="3"/>
      <c r="AP15" s="3"/>
      <c r="AQ15" s="3"/>
      <c r="AR15" s="14"/>
      <c r="AS15" s="1"/>
      <c r="AT15" s="1"/>
      <c r="AU15" s="1"/>
      <c r="AV15" s="6"/>
      <c r="AW15" s="4" t="s">
        <v>96</v>
      </c>
    </row>
    <row r="16" spans="1:49" ht="12.5">
      <c r="A16" s="4">
        <v>1963</v>
      </c>
      <c r="B16" s="91">
        <v>5.0548419604729133</v>
      </c>
      <c r="C16" s="1">
        <v>0.27486541164292799</v>
      </c>
      <c r="D16" s="1">
        <v>1.0927576121457678</v>
      </c>
      <c r="E16" s="6">
        <f t="shared" si="3"/>
        <v>6.4224649842616088</v>
      </c>
      <c r="G16" s="8"/>
      <c r="I16" s="4"/>
      <c r="M16" s="5"/>
      <c r="Q16" s="5"/>
      <c r="V16" s="2">
        <v>4.9454435791373745</v>
      </c>
      <c r="W16" s="13">
        <v>2541.35</v>
      </c>
      <c r="X16" s="3">
        <v>10132.016447950893</v>
      </c>
      <c r="Y16" s="99" t="str">
        <f>IFERROR(#REF!/#REF!,"")</f>
        <v/>
      </c>
      <c r="Z16" s="100" t="str">
        <f>IFERROR(#REF!/#REF!,"")</f>
        <v/>
      </c>
      <c r="AA16" s="100" t="str">
        <f>IFERROR(#REF!/#REF!,"")</f>
        <v/>
      </c>
      <c r="AB16" s="100"/>
      <c r="AC16" s="99" t="str">
        <f>IFERROR(#REF!/#REF!,"")</f>
        <v/>
      </c>
      <c r="AD16" s="100" t="str">
        <f>IFERROR(#REF!/#REF!,"")</f>
        <v/>
      </c>
      <c r="AE16" s="100" t="str">
        <f>IFERROR(#REF!/#REF!,"")</f>
        <v/>
      </c>
      <c r="AF16" s="100"/>
      <c r="AG16" s="101" t="str">
        <f>IFERROR(#REF!/#REF!,"")</f>
        <v/>
      </c>
      <c r="AH16" s="99">
        <f t="shared" si="0"/>
        <v>0.78705636743211749</v>
      </c>
      <c r="AI16" s="100">
        <f t="shared" si="1"/>
        <v>4.2797494780663144E-2</v>
      </c>
      <c r="AJ16" s="100">
        <f t="shared" si="2"/>
        <v>0.17014613778721943</v>
      </c>
      <c r="AK16" s="107">
        <v>0.72140000000000004</v>
      </c>
      <c r="AL16" s="3"/>
      <c r="AM16" s="3"/>
      <c r="AN16" s="3"/>
      <c r="AO16" s="3"/>
      <c r="AP16" s="3"/>
      <c r="AQ16" s="3"/>
      <c r="AR16" s="14"/>
      <c r="AS16" s="1"/>
      <c r="AT16" s="1"/>
      <c r="AU16" s="1"/>
      <c r="AV16" s="6"/>
      <c r="AW16" s="4" t="s">
        <v>96</v>
      </c>
    </row>
    <row r="17" spans="1:49" ht="12.5">
      <c r="A17" s="4">
        <v>1964</v>
      </c>
      <c r="B17" s="91">
        <v>5.1090240155388722</v>
      </c>
      <c r="C17" s="1">
        <v>0.31595280096000872</v>
      </c>
      <c r="D17" s="1">
        <v>1.1764200035792061</v>
      </c>
      <c r="E17" s="6">
        <f t="shared" si="3"/>
        <v>6.6013968200780866</v>
      </c>
      <c r="G17" s="8"/>
      <c r="I17" s="4"/>
      <c r="M17" s="5"/>
      <c r="Q17" s="5"/>
      <c r="V17" s="2">
        <v>5.1153104936432623</v>
      </c>
      <c r="W17" s="13">
        <v>2591.9499999999998</v>
      </c>
      <c r="X17" s="3">
        <v>10418.41084897471</v>
      </c>
      <c r="Y17" s="99" t="str">
        <f>IFERROR(#REF!/#REF!,"")</f>
        <v/>
      </c>
      <c r="Z17" s="100" t="str">
        <f>IFERROR(#REF!/#REF!,"")</f>
        <v/>
      </c>
      <c r="AA17" s="100" t="str">
        <f>IFERROR(#REF!/#REF!,"")</f>
        <v/>
      </c>
      <c r="AB17" s="100"/>
      <c r="AC17" s="99" t="str">
        <f>IFERROR(#REF!/#REF!,"")</f>
        <v/>
      </c>
      <c r="AD17" s="100" t="str">
        <f>IFERROR(#REF!/#REF!,"")</f>
        <v/>
      </c>
      <c r="AE17" s="100" t="str">
        <f>IFERROR(#REF!/#REF!,"")</f>
        <v/>
      </c>
      <c r="AF17" s="100"/>
      <c r="AG17" s="101" t="str">
        <f>IFERROR(#REF!/#REF!,"")</f>
        <v/>
      </c>
      <c r="AH17" s="99">
        <f t="shared" si="0"/>
        <v>0.7739307535641281</v>
      </c>
      <c r="AI17" s="100">
        <f t="shared" si="1"/>
        <v>4.7861507128164338E-2</v>
      </c>
      <c r="AJ17" s="100">
        <f t="shared" si="2"/>
        <v>0.17820773930770767</v>
      </c>
      <c r="AK17" s="107">
        <v>0.72340000000000004</v>
      </c>
      <c r="AL17" s="3"/>
      <c r="AM17" s="3"/>
      <c r="AN17" s="3"/>
      <c r="AO17" s="3"/>
      <c r="AP17" s="3"/>
      <c r="AQ17" s="3"/>
      <c r="AR17" s="14"/>
      <c r="AS17" s="1"/>
      <c r="AT17" s="1"/>
      <c r="AU17" s="1"/>
      <c r="AV17" s="6"/>
      <c r="AW17" s="4" t="s">
        <v>96</v>
      </c>
    </row>
    <row r="18" spans="1:49" ht="12.5">
      <c r="A18" s="4">
        <v>1965</v>
      </c>
      <c r="B18" s="91">
        <v>5.1755308955075003</v>
      </c>
      <c r="C18" s="1">
        <v>0.33694862600859204</v>
      </c>
      <c r="D18" s="1">
        <v>1.2534488887569764</v>
      </c>
      <c r="E18" s="6">
        <f t="shared" si="3"/>
        <v>6.7659284102730686</v>
      </c>
      <c r="G18" s="8"/>
      <c r="I18" s="4"/>
      <c r="M18" s="5"/>
      <c r="Q18" s="5"/>
      <c r="R18" s="2">
        <v>2.4065850865827931</v>
      </c>
      <c r="S18" s="2">
        <v>2.1453498808198281</v>
      </c>
      <c r="T18" s="2">
        <v>3.6579948969606675</v>
      </c>
      <c r="U18" s="2"/>
      <c r="V18" s="2">
        <v>5.2890380198424713</v>
      </c>
      <c r="W18" s="13">
        <v>2640.4</v>
      </c>
      <c r="X18" s="3">
        <v>10878.654749280411</v>
      </c>
      <c r="Y18" s="99" t="str">
        <f>IFERROR(#REF!/#REF!,"")</f>
        <v/>
      </c>
      <c r="Z18" s="100" t="str">
        <f>IFERROR(#REF!/#REF!,"")</f>
        <v/>
      </c>
      <c r="AA18" s="100" t="str">
        <f>IFERROR(#REF!/#REF!,"")</f>
        <v/>
      </c>
      <c r="AB18" s="100"/>
      <c r="AC18" s="99" t="str">
        <f>IFERROR(#REF!/#REF!,"")</f>
        <v/>
      </c>
      <c r="AD18" s="100" t="str">
        <f>IFERROR(#REF!/#REF!,"")</f>
        <v/>
      </c>
      <c r="AE18" s="100" t="str">
        <f>IFERROR(#REF!/#REF!,"")</f>
        <v/>
      </c>
      <c r="AF18" s="100"/>
      <c r="AG18" s="101" t="str">
        <f>IFERROR(#REF!/#REF!,"")</f>
        <v/>
      </c>
      <c r="AH18" s="99">
        <f t="shared" si="0"/>
        <v>0.76494023904379727</v>
      </c>
      <c r="AI18" s="100">
        <f t="shared" si="1"/>
        <v>4.9800796812597817E-2</v>
      </c>
      <c r="AJ18" s="100">
        <f t="shared" si="2"/>
        <v>0.18525896414360493</v>
      </c>
      <c r="AK18" s="107">
        <v>0.72240000000000004</v>
      </c>
      <c r="AL18" s="3" t="str">
        <f>IFERROR(#REF!/$AK18," ")</f>
        <v xml:space="preserve"> </v>
      </c>
      <c r="AM18" s="3" t="str">
        <f>IFERROR(#REF!/$AK18," ")</f>
        <v xml:space="preserve"> </v>
      </c>
      <c r="AN18" s="3" t="str">
        <f>IFERROR(#REF!/$AK18," ")</f>
        <v xml:space="preserve"> </v>
      </c>
      <c r="AO18" s="3"/>
      <c r="AP18" s="3" t="str">
        <f>IFERROR(#REF!/$AK18," ")</f>
        <v xml:space="preserve"> </v>
      </c>
      <c r="AQ18" s="3"/>
      <c r="AR18" s="14"/>
      <c r="AS18" s="1" t="str">
        <f>IFERROR(#REF!/$AK18," ")</f>
        <v xml:space="preserve"> </v>
      </c>
      <c r="AT18" s="1" t="str">
        <f>IFERROR(#REF!/$AK18," ")</f>
        <v xml:space="preserve"> </v>
      </c>
      <c r="AU18" s="1" t="str">
        <f>IFERROR(#REF!/$AK18," ")</f>
        <v xml:space="preserve"> </v>
      </c>
      <c r="AV18" s="6" t="str">
        <f>IFERROR(#REF!/$AK18," ")</f>
        <v xml:space="preserve"> </v>
      </c>
      <c r="AW18" s="4" t="s">
        <v>96</v>
      </c>
    </row>
    <row r="19" spans="1:49" ht="12.5">
      <c r="A19" s="4">
        <v>1966</v>
      </c>
      <c r="B19" s="91">
        <v>5.4027182894283436</v>
      </c>
      <c r="C19" s="1">
        <v>0.38494367812061464</v>
      </c>
      <c r="D19" s="1">
        <v>1.2291184108461772</v>
      </c>
      <c r="E19" s="6">
        <f t="shared" si="3"/>
        <v>7.0167803783951355</v>
      </c>
      <c r="G19" s="8"/>
      <c r="I19" s="4"/>
      <c r="M19" s="5"/>
      <c r="Q19" s="5"/>
      <c r="R19" s="2">
        <v>2.6202616967155707</v>
      </c>
      <c r="S19" s="2">
        <v>2.2746982164318039</v>
      </c>
      <c r="T19" s="2">
        <v>3.8464402446206871</v>
      </c>
      <c r="U19" s="2"/>
      <c r="V19" s="2">
        <v>5.4357412641884633</v>
      </c>
      <c r="W19" s="13">
        <v>2687.55</v>
      </c>
      <c r="X19" s="3">
        <v>11362.021171699131</v>
      </c>
      <c r="Y19" s="99" t="str">
        <f>IFERROR(#REF!/#REF!,"")</f>
        <v/>
      </c>
      <c r="Z19" s="100" t="str">
        <f>IFERROR(#REF!/#REF!,"")</f>
        <v/>
      </c>
      <c r="AA19" s="100" t="str">
        <f>IFERROR(#REF!/#REF!,"")</f>
        <v/>
      </c>
      <c r="AB19" s="100"/>
      <c r="AC19" s="99" t="str">
        <f>IFERROR(#REF!/#REF!,"")</f>
        <v/>
      </c>
      <c r="AD19" s="100" t="str">
        <f>IFERROR(#REF!/#REF!,"")</f>
        <v/>
      </c>
      <c r="AE19" s="100" t="str">
        <f>IFERROR(#REF!/#REF!,"")</f>
        <v/>
      </c>
      <c r="AF19" s="100"/>
      <c r="AG19" s="101" t="str">
        <f>IFERROR(#REF!/#REF!,"")</f>
        <v/>
      </c>
      <c r="AH19" s="99">
        <f t="shared" si="0"/>
        <v>0.76997112608276375</v>
      </c>
      <c r="AI19" s="100">
        <f t="shared" si="1"/>
        <v>5.4860442733232331E-2</v>
      </c>
      <c r="AJ19" s="100">
        <f t="shared" si="2"/>
        <v>0.17516843118400391</v>
      </c>
      <c r="AK19" s="107">
        <v>0.72319999999999995</v>
      </c>
      <c r="AL19" s="3" t="str">
        <f>IFERROR(#REF!/$AK19," ")</f>
        <v xml:space="preserve"> </v>
      </c>
      <c r="AM19" s="3" t="str">
        <f>IFERROR(#REF!/$AK19," ")</f>
        <v xml:space="preserve"> </v>
      </c>
      <c r="AN19" s="3" t="str">
        <f>IFERROR(#REF!/$AK19," ")</f>
        <v xml:space="preserve"> </v>
      </c>
      <c r="AO19" s="3"/>
      <c r="AP19" s="3" t="str">
        <f>IFERROR(#REF!/$AK19," ")</f>
        <v xml:space="preserve"> </v>
      </c>
      <c r="AQ19" s="3"/>
      <c r="AR19" s="14"/>
      <c r="AS19" s="1" t="str">
        <f>IFERROR(#REF!/$AK19," ")</f>
        <v xml:space="preserve"> </v>
      </c>
      <c r="AT19" s="1" t="str">
        <f>IFERROR(#REF!/$AK19," ")</f>
        <v xml:space="preserve"> </v>
      </c>
      <c r="AU19" s="1" t="str">
        <f>IFERROR(#REF!/$AK19," ")</f>
        <v xml:space="preserve"> </v>
      </c>
      <c r="AV19" s="6" t="str">
        <f>IFERROR(#REF!/$AK19," ")</f>
        <v xml:space="preserve"> </v>
      </c>
      <c r="AW19" s="4" t="s">
        <v>96</v>
      </c>
    </row>
    <row r="20" spans="1:49" ht="12.5">
      <c r="A20" s="4">
        <v>1967</v>
      </c>
      <c r="B20" s="91">
        <v>5.5414627182425198</v>
      </c>
      <c r="C20" s="1">
        <v>0.43303249568554014</v>
      </c>
      <c r="D20" s="1">
        <v>1.1299441684339762</v>
      </c>
      <c r="E20" s="6">
        <f t="shared" si="3"/>
        <v>7.1044393823620364</v>
      </c>
      <c r="G20" s="8"/>
      <c r="I20" s="4"/>
      <c r="M20" s="5"/>
      <c r="Q20" s="5"/>
      <c r="R20" s="2">
        <v>2.6187935284395678</v>
      </c>
      <c r="S20" s="2">
        <v>2.4000507993217277</v>
      </c>
      <c r="T20" s="2">
        <v>4.1652404113180763</v>
      </c>
      <c r="U20" s="2"/>
      <c r="V20" s="2">
        <v>5.7677538698136077</v>
      </c>
      <c r="W20" s="13">
        <v>2728.15</v>
      </c>
      <c r="X20" s="3">
        <v>10681.963968256878</v>
      </c>
      <c r="Y20" s="99" t="str">
        <f>IFERROR(#REF!/#REF!,"")</f>
        <v/>
      </c>
      <c r="Z20" s="100" t="str">
        <f>IFERROR(#REF!/#REF!,"")</f>
        <v/>
      </c>
      <c r="AA20" s="100" t="str">
        <f>IFERROR(#REF!/#REF!,"")</f>
        <v/>
      </c>
      <c r="AB20" s="100"/>
      <c r="AC20" s="99" t="str">
        <f>IFERROR(#REF!/#REF!,"")</f>
        <v/>
      </c>
      <c r="AD20" s="100" t="str">
        <f>IFERROR(#REF!/#REF!,"")</f>
        <v/>
      </c>
      <c r="AE20" s="100" t="str">
        <f>IFERROR(#REF!/#REF!,"")</f>
        <v/>
      </c>
      <c r="AF20" s="100"/>
      <c r="AG20" s="101" t="str">
        <f>IFERROR(#REF!/#REF!,"")</f>
        <v/>
      </c>
      <c r="AH20" s="99">
        <f t="shared" si="0"/>
        <v>0.78000000000001846</v>
      </c>
      <c r="AI20" s="100">
        <f t="shared" si="1"/>
        <v>6.0952380952199556E-2</v>
      </c>
      <c r="AJ20" s="100">
        <f t="shared" si="2"/>
        <v>0.15904761904778192</v>
      </c>
      <c r="AK20" s="107">
        <v>0.73919999999999997</v>
      </c>
      <c r="AL20" s="3" t="str">
        <f>IFERROR(#REF!/$AK20," ")</f>
        <v xml:space="preserve"> </v>
      </c>
      <c r="AM20" s="3" t="str">
        <f>IFERROR(#REF!/$AK20," ")</f>
        <v xml:space="preserve"> </v>
      </c>
      <c r="AN20" s="3" t="str">
        <f>IFERROR(#REF!/$AK20," ")</f>
        <v xml:space="preserve"> </v>
      </c>
      <c r="AO20" s="3"/>
      <c r="AP20" s="3" t="str">
        <f>IFERROR(#REF!/$AK20," ")</f>
        <v xml:space="preserve"> </v>
      </c>
      <c r="AQ20" s="3"/>
      <c r="AR20" s="14"/>
      <c r="AS20" s="1" t="str">
        <f>IFERROR(#REF!/$AK20," ")</f>
        <v xml:space="preserve"> </v>
      </c>
      <c r="AT20" s="1" t="str">
        <f>IFERROR(#REF!/$AK20," ")</f>
        <v xml:space="preserve"> </v>
      </c>
      <c r="AU20" s="1" t="str">
        <f>IFERROR(#REF!/$AK20," ")</f>
        <v xml:space="preserve"> </v>
      </c>
      <c r="AV20" s="6" t="str">
        <f>IFERROR(#REF!/$AK20," ")</f>
        <v xml:space="preserve"> </v>
      </c>
      <c r="AW20" s="4" t="s">
        <v>96</v>
      </c>
    </row>
    <row r="21" spans="1:49" ht="12.5">
      <c r="A21" s="4">
        <v>1968</v>
      </c>
      <c r="B21" s="91">
        <v>5.5600136289728903</v>
      </c>
      <c r="C21" s="1">
        <v>0.49497682306561391</v>
      </c>
      <c r="D21" s="1">
        <v>0.96961213285843706</v>
      </c>
      <c r="E21" s="6">
        <f t="shared" si="3"/>
        <v>7.0246025848969413</v>
      </c>
      <c r="G21" s="8"/>
      <c r="I21" s="4"/>
      <c r="M21" s="5"/>
      <c r="Q21" s="5"/>
      <c r="R21" s="2">
        <v>2.7802769998428061</v>
      </c>
      <c r="S21" s="2">
        <v>2.391777697792159</v>
      </c>
      <c r="T21" s="2">
        <v>4.4972184893266132</v>
      </c>
      <c r="U21" s="2"/>
      <c r="V21" s="2">
        <v>6.0148330181858123</v>
      </c>
      <c r="W21" s="13">
        <v>2759</v>
      </c>
      <c r="X21" s="3">
        <v>10545.487495469373</v>
      </c>
      <c r="Y21" s="99" t="str">
        <f>IFERROR(#REF!/#REF!,"")</f>
        <v/>
      </c>
      <c r="Z21" s="100" t="str">
        <f>IFERROR(#REF!/#REF!,"")</f>
        <v/>
      </c>
      <c r="AA21" s="100" t="str">
        <f>IFERROR(#REF!/#REF!,"")</f>
        <v/>
      </c>
      <c r="AB21" s="100"/>
      <c r="AC21" s="99" t="str">
        <f>IFERROR(#REF!/#REF!,"")</f>
        <v/>
      </c>
      <c r="AD21" s="100" t="str">
        <f>IFERROR(#REF!/#REF!,"")</f>
        <v/>
      </c>
      <c r="AE21" s="100" t="str">
        <f>IFERROR(#REF!/#REF!,"")</f>
        <v/>
      </c>
      <c r="AF21" s="100"/>
      <c r="AG21" s="101" t="str">
        <f>IFERROR(#REF!/#REF!,"")</f>
        <v/>
      </c>
      <c r="AH21" s="99">
        <f t="shared" si="0"/>
        <v>0.79150579150584954</v>
      </c>
      <c r="AI21" s="100">
        <f t="shared" si="1"/>
        <v>7.0463320463114251E-2</v>
      </c>
      <c r="AJ21" s="100">
        <f t="shared" si="2"/>
        <v>0.13803088803103619</v>
      </c>
      <c r="AK21" s="107">
        <v>0.89790000000000003</v>
      </c>
      <c r="AL21" s="3" t="str">
        <f>IFERROR(#REF!/$AK21," ")</f>
        <v xml:space="preserve"> </v>
      </c>
      <c r="AM21" s="3" t="str">
        <f>IFERROR(#REF!/$AK21," ")</f>
        <v xml:space="preserve"> </v>
      </c>
      <c r="AN21" s="3" t="str">
        <f>IFERROR(#REF!/$AK21," ")</f>
        <v xml:space="preserve"> </v>
      </c>
      <c r="AO21" s="3"/>
      <c r="AP21" s="3" t="str">
        <f>IFERROR(#REF!/$AK21," ")</f>
        <v xml:space="preserve"> </v>
      </c>
      <c r="AQ21" s="3"/>
      <c r="AR21" s="14"/>
      <c r="AS21" s="1" t="str">
        <f>IFERROR(#REF!/$AK21," ")</f>
        <v xml:space="preserve"> </v>
      </c>
      <c r="AT21" s="1" t="str">
        <f>IFERROR(#REF!/$AK21," ")</f>
        <v xml:space="preserve"> </v>
      </c>
      <c r="AU21" s="1" t="str">
        <f>IFERROR(#REF!/$AK21," ")</f>
        <v xml:space="preserve"> </v>
      </c>
      <c r="AV21" s="6" t="str">
        <f>IFERROR(#REF!/$AK21," ")</f>
        <v xml:space="preserve"> </v>
      </c>
      <c r="AW21" s="4" t="s">
        <v>96</v>
      </c>
    </row>
    <row r="22" spans="1:49" ht="12.5">
      <c r="A22" s="4">
        <v>1969</v>
      </c>
      <c r="B22" s="91">
        <v>5.582707952340578</v>
      </c>
      <c r="C22" s="1">
        <v>0.591590245861356</v>
      </c>
      <c r="D22" s="1">
        <v>1.0267830704071501</v>
      </c>
      <c r="E22" s="6">
        <f t="shared" si="3"/>
        <v>7.2010812686090846</v>
      </c>
      <c r="G22" s="8"/>
      <c r="I22" s="4"/>
      <c r="M22" s="5"/>
      <c r="Q22" s="5"/>
      <c r="R22" s="2">
        <v>3.1845714567736807</v>
      </c>
      <c r="S22" s="2">
        <v>2.3700530143638443</v>
      </c>
      <c r="T22" s="2">
        <v>4.6310082817172136</v>
      </c>
      <c r="U22" s="2"/>
      <c r="V22" s="2">
        <v>6.3082395068778032</v>
      </c>
      <c r="W22" s="13">
        <v>2788.5</v>
      </c>
      <c r="X22" s="3">
        <v>11511.206741975973</v>
      </c>
      <c r="Y22" s="99" t="str">
        <f>IFERROR(#REF!/#REF!,"")</f>
        <v/>
      </c>
      <c r="Z22" s="100" t="str">
        <f>IFERROR(#REF!/#REF!,"")</f>
        <v/>
      </c>
      <c r="AA22" s="100" t="str">
        <f>IFERROR(#REF!/#REF!,"")</f>
        <v/>
      </c>
      <c r="AB22" s="100"/>
      <c r="AC22" s="99" t="str">
        <f>IFERROR(#REF!/#REF!,"")</f>
        <v/>
      </c>
      <c r="AD22" s="100" t="str">
        <f>IFERROR(#REF!/#REF!,"")</f>
        <v/>
      </c>
      <c r="AE22" s="100" t="str">
        <f>IFERROR(#REF!/#REF!,"")</f>
        <v/>
      </c>
      <c r="AF22" s="100"/>
      <c r="AG22" s="101" t="str">
        <f>IFERROR(#REF!/#REF!,"")</f>
        <v/>
      </c>
      <c r="AH22" s="99">
        <f t="shared" si="0"/>
        <v>0.77525967894247894</v>
      </c>
      <c r="AI22" s="100">
        <f t="shared" si="1"/>
        <v>8.2152974504011378E-2</v>
      </c>
      <c r="AJ22" s="100">
        <f t="shared" si="2"/>
        <v>0.1425873465535096</v>
      </c>
      <c r="AK22" s="107">
        <v>0.8992</v>
      </c>
      <c r="AL22" s="3" t="str">
        <f>IFERROR(#REF!/$AK22," ")</f>
        <v xml:space="preserve"> </v>
      </c>
      <c r="AM22" s="3" t="str">
        <f>IFERROR(#REF!/$AK22," ")</f>
        <v xml:space="preserve"> </v>
      </c>
      <c r="AN22" s="3" t="str">
        <f>IFERROR(#REF!/$AK22," ")</f>
        <v xml:space="preserve"> </v>
      </c>
      <c r="AO22" s="3"/>
      <c r="AP22" s="3" t="str">
        <f>IFERROR(#REF!/$AK22," ")</f>
        <v xml:space="preserve"> </v>
      </c>
      <c r="AQ22" s="3"/>
      <c r="AR22" s="14"/>
      <c r="AS22" s="1" t="str">
        <f>IFERROR(#REF!/$AK22," ")</f>
        <v xml:space="preserve"> </v>
      </c>
      <c r="AT22" s="1" t="str">
        <f>IFERROR(#REF!/$AK22," ")</f>
        <v xml:space="preserve"> </v>
      </c>
      <c r="AU22" s="1" t="str">
        <f>IFERROR(#REF!/$AK22," ")</f>
        <v xml:space="preserve"> </v>
      </c>
      <c r="AV22" s="6" t="str">
        <f>IFERROR(#REF!/$AK22," ")</f>
        <v xml:space="preserve"> </v>
      </c>
      <c r="AW22" s="4" t="s">
        <v>96</v>
      </c>
    </row>
    <row r="23" spans="1:49" ht="12.5">
      <c r="A23" s="4">
        <v>1970</v>
      </c>
      <c r="B23" s="91">
        <v>5.841621621615781</v>
      </c>
      <c r="C23" s="1">
        <v>0.67560810810540572</v>
      </c>
      <c r="D23" s="1">
        <v>1.0918918918918921</v>
      </c>
      <c r="E23" s="6">
        <f t="shared" si="3"/>
        <v>7.6091216216130793</v>
      </c>
      <c r="G23" s="8"/>
      <c r="I23" s="4"/>
      <c r="M23" s="5"/>
      <c r="Q23" s="5"/>
      <c r="R23" s="2">
        <v>3.5116958506883069</v>
      </c>
      <c r="S23" s="2">
        <v>2.5719381810290511</v>
      </c>
      <c r="T23" s="2">
        <v>5.0162921941872751</v>
      </c>
      <c r="U23" s="2"/>
      <c r="V23" s="2">
        <v>6.7315550468440826</v>
      </c>
      <c r="W23" s="13">
        <v>2828.05</v>
      </c>
      <c r="X23" s="3">
        <v>11189.33540778982</v>
      </c>
      <c r="Y23" s="99" t="str">
        <f>IFERROR(#REF!/#REF!,"")</f>
        <v/>
      </c>
      <c r="Z23" s="100" t="str">
        <f>IFERROR(#REF!/#REF!,"")</f>
        <v/>
      </c>
      <c r="AA23" s="100" t="str">
        <f>IFERROR(#REF!/#REF!,"")</f>
        <v/>
      </c>
      <c r="AB23" s="100"/>
      <c r="AC23" s="99" t="str">
        <f>IFERROR(#REF!/#REF!,"")</f>
        <v/>
      </c>
      <c r="AD23" s="100" t="str">
        <f>IFERROR(#REF!/#REF!,"")</f>
        <v/>
      </c>
      <c r="AE23" s="100" t="str">
        <f>IFERROR(#REF!/#REF!,"")</f>
        <v/>
      </c>
      <c r="AF23" s="100"/>
      <c r="AG23" s="101" t="str">
        <f>IFERROR(#REF!/#REF!,"")</f>
        <v/>
      </c>
      <c r="AH23" s="99">
        <f t="shared" si="0"/>
        <v>0.76771300448439928</v>
      </c>
      <c r="AI23" s="100">
        <f t="shared" si="1"/>
        <v>8.878923766790596E-2</v>
      </c>
      <c r="AJ23" s="100">
        <f t="shared" si="2"/>
        <v>0.14349775784769475</v>
      </c>
      <c r="AK23" s="107">
        <v>0.89700000000000002</v>
      </c>
      <c r="AL23" s="3" t="str">
        <f>IFERROR(#REF!/$AK23," ")</f>
        <v xml:space="preserve"> </v>
      </c>
      <c r="AM23" s="3" t="str">
        <f>IFERROR(#REF!/$AK23," ")</f>
        <v xml:space="preserve"> </v>
      </c>
      <c r="AN23" s="3" t="str">
        <f>IFERROR(#REF!/$AK23," ")</f>
        <v xml:space="preserve"> </v>
      </c>
      <c r="AO23" s="3"/>
      <c r="AP23" s="3" t="str">
        <f>IFERROR(#REF!/$AK23," ")</f>
        <v xml:space="preserve"> </v>
      </c>
      <c r="AQ23" s="3" t="str">
        <f>IFERROR(#REF!/$AK23," ")</f>
        <v xml:space="preserve"> </v>
      </c>
      <c r="AR23" s="14" t="str">
        <f>IFERROR(#REF!/$AK23," ")</f>
        <v xml:space="preserve"> </v>
      </c>
      <c r="AS23" s="1" t="str">
        <f>IFERROR(#REF!/$AK23," ")</f>
        <v xml:space="preserve"> </v>
      </c>
      <c r="AT23" s="1" t="str">
        <f>IFERROR(#REF!/$AK23," ")</f>
        <v xml:space="preserve"> </v>
      </c>
      <c r="AU23" s="1" t="str">
        <f>IFERROR(#REF!/$AK23," ")</f>
        <v xml:space="preserve"> </v>
      </c>
      <c r="AV23" s="6" t="str">
        <f>IFERROR(#REF!/$AK23," ")</f>
        <v xml:space="preserve"> </v>
      </c>
      <c r="AW23" s="4" t="s">
        <v>96</v>
      </c>
    </row>
    <row r="24" spans="1:49" ht="12.5">
      <c r="A24" s="4">
        <v>1971</v>
      </c>
      <c r="B24" s="91">
        <v>6.0799101054674702</v>
      </c>
      <c r="C24" s="1">
        <v>0.81568128810423746</v>
      </c>
      <c r="D24" s="1">
        <v>1.1446955891928785</v>
      </c>
      <c r="E24" s="6">
        <f t="shared" si="3"/>
        <v>8.0402869827645862</v>
      </c>
      <c r="G24" s="8"/>
      <c r="I24" s="4"/>
      <c r="M24" s="5"/>
      <c r="Q24" s="5"/>
      <c r="R24" s="2">
        <v>3.9034563205111263</v>
      </c>
      <c r="S24" s="2">
        <v>2.8726889943833731</v>
      </c>
      <c r="T24" s="2">
        <v>5.2408523016771822</v>
      </c>
      <c r="U24" s="2"/>
      <c r="V24" s="2">
        <v>7.4251092031855954</v>
      </c>
      <c r="W24" s="13">
        <v>2875.3</v>
      </c>
      <c r="X24" s="3">
        <v>11576.183354780371</v>
      </c>
      <c r="Y24" s="99" t="str">
        <f>IFERROR(#REF!/#REF!,"")</f>
        <v/>
      </c>
      <c r="Z24" s="100" t="str">
        <f>IFERROR(#REF!/#REF!,"")</f>
        <v/>
      </c>
      <c r="AA24" s="100" t="str">
        <f>IFERROR(#REF!/#REF!,"")</f>
        <v/>
      </c>
      <c r="AB24" s="100"/>
      <c r="AC24" s="99" t="str">
        <f>IFERROR(#REF!/#REF!,"")</f>
        <v/>
      </c>
      <c r="AD24" s="100" t="str">
        <f>IFERROR(#REF!/#REF!,"")</f>
        <v/>
      </c>
      <c r="AE24" s="100" t="str">
        <f>IFERROR(#REF!/#REF!,"")</f>
        <v/>
      </c>
      <c r="AF24" s="100"/>
      <c r="AG24" s="101" t="str">
        <f>IFERROR(#REF!/#REF!,"")</f>
        <v/>
      </c>
      <c r="AH24" s="99">
        <f t="shared" si="0"/>
        <v>0.75618073316295276</v>
      </c>
      <c r="AI24" s="100">
        <f t="shared" si="1"/>
        <v>0.10144927536203094</v>
      </c>
      <c r="AJ24" s="100">
        <f t="shared" si="2"/>
        <v>0.14236999147501628</v>
      </c>
      <c r="AK24" s="107">
        <v>0.87939999999999996</v>
      </c>
      <c r="AL24" s="3" t="str">
        <f>IFERROR(#REF!/$AK24," ")</f>
        <v xml:space="preserve"> </v>
      </c>
      <c r="AM24" s="3" t="str">
        <f>IFERROR(#REF!/$AK24," ")</f>
        <v xml:space="preserve"> </v>
      </c>
      <c r="AN24" s="3" t="str">
        <f>IFERROR(#REF!/$AK24," ")</f>
        <v xml:space="preserve"> </v>
      </c>
      <c r="AO24" s="3"/>
      <c r="AP24" s="3" t="str">
        <f>IFERROR(#REF!/$AK24," ")</f>
        <v xml:space="preserve"> </v>
      </c>
      <c r="AQ24" s="3" t="str">
        <f>IFERROR(#REF!/$AK24," ")</f>
        <v xml:space="preserve"> </v>
      </c>
      <c r="AR24" s="14" t="str">
        <f>IFERROR(#REF!/$AK24," ")</f>
        <v xml:space="preserve"> </v>
      </c>
      <c r="AS24" s="1" t="str">
        <f>IFERROR(#REF!/$AK24," ")</f>
        <v xml:space="preserve"> </v>
      </c>
      <c r="AT24" s="1" t="str">
        <f>IFERROR(#REF!/$AK24," ")</f>
        <v xml:space="preserve"> </v>
      </c>
      <c r="AU24" s="1" t="str">
        <f>IFERROR(#REF!/$AK24," ")</f>
        <v xml:space="preserve"> </v>
      </c>
      <c r="AV24" s="6" t="str">
        <f>IFERROR(#REF!/$AK24," ")</f>
        <v xml:space="preserve"> </v>
      </c>
      <c r="AW24" s="4" t="s">
        <v>96</v>
      </c>
    </row>
    <row r="25" spans="1:49" ht="12.5">
      <c r="A25" s="4">
        <v>1972</v>
      </c>
      <c r="B25" s="91">
        <v>6.1117560909131248</v>
      </c>
      <c r="C25" s="1">
        <v>0.90850428378165793</v>
      </c>
      <c r="D25" s="1">
        <v>1.2595173025205182</v>
      </c>
      <c r="E25" s="6">
        <f t="shared" si="3"/>
        <v>8.2797776772153</v>
      </c>
      <c r="G25" s="8"/>
      <c r="I25" s="4"/>
      <c r="M25" s="5"/>
      <c r="Q25" s="5"/>
      <c r="R25" s="2">
        <v>4.4326207692520727</v>
      </c>
      <c r="S25" s="2">
        <v>3.0205563883065114</v>
      </c>
      <c r="T25" s="2">
        <v>5.1148289756349534</v>
      </c>
      <c r="U25" s="2"/>
      <c r="V25" s="2">
        <v>7.9282759440608093</v>
      </c>
      <c r="W25" s="13">
        <v>2929.1</v>
      </c>
      <c r="X25" s="3">
        <v>11850.397733092077</v>
      </c>
      <c r="Y25" s="99" t="str">
        <f>IFERROR(#REF!/#REF!,"")</f>
        <v/>
      </c>
      <c r="Z25" s="100" t="str">
        <f>IFERROR(#REF!/#REF!,"")</f>
        <v/>
      </c>
      <c r="AA25" s="100" t="str">
        <f>IFERROR(#REF!/#REF!,"")</f>
        <v/>
      </c>
      <c r="AB25" s="100"/>
      <c r="AC25" s="99" t="str">
        <f>IFERROR(#REF!/#REF!,"")</f>
        <v/>
      </c>
      <c r="AD25" s="100" t="str">
        <f>IFERROR(#REF!/#REF!,"")</f>
        <v/>
      </c>
      <c r="AE25" s="100" t="str">
        <f>IFERROR(#REF!/#REF!,"")</f>
        <v/>
      </c>
      <c r="AF25" s="100"/>
      <c r="AG25" s="101" t="str">
        <f>IFERROR(#REF!/#REF!,"")</f>
        <v/>
      </c>
      <c r="AH25" s="99">
        <f t="shared" si="0"/>
        <v>0.73815461346646494</v>
      </c>
      <c r="AI25" s="100">
        <f t="shared" si="1"/>
        <v>0.10972568578522643</v>
      </c>
      <c r="AJ25" s="100">
        <f t="shared" si="2"/>
        <v>0.15211970074830872</v>
      </c>
      <c r="AK25" s="107">
        <v>0.83789999999999998</v>
      </c>
      <c r="AL25" s="3" t="str">
        <f>IFERROR(#REF!/$AK25," ")</f>
        <v xml:space="preserve"> </v>
      </c>
      <c r="AM25" s="3" t="str">
        <f>IFERROR(#REF!/$AK25," ")</f>
        <v xml:space="preserve"> </v>
      </c>
      <c r="AN25" s="3" t="str">
        <f>IFERROR(#REF!/$AK25," ")</f>
        <v xml:space="preserve"> </v>
      </c>
      <c r="AO25" s="3"/>
      <c r="AP25" s="3" t="str">
        <f>IFERROR(#REF!/$AK25," ")</f>
        <v xml:space="preserve"> </v>
      </c>
      <c r="AQ25" s="3" t="str">
        <f>IFERROR(#REF!/$AK25," ")</f>
        <v xml:space="preserve"> </v>
      </c>
      <c r="AR25" s="14" t="str">
        <f>IFERROR(#REF!/$AK25," ")</f>
        <v xml:space="preserve"> </v>
      </c>
      <c r="AS25" s="1" t="str">
        <f>IFERROR(#REF!/$AK25," ")</f>
        <v xml:space="preserve"> </v>
      </c>
      <c r="AT25" s="1" t="str">
        <f>IFERROR(#REF!/$AK25," ")</f>
        <v xml:space="preserve"> </v>
      </c>
      <c r="AU25" s="1" t="str">
        <f>IFERROR(#REF!/$AK25," ")</f>
        <v xml:space="preserve"> </v>
      </c>
      <c r="AV25" s="6" t="str">
        <f>IFERROR(#REF!/$AK25," ")</f>
        <v xml:space="preserve"> </v>
      </c>
      <c r="AW25" s="4" t="s">
        <v>96</v>
      </c>
    </row>
    <row r="26" spans="1:49" ht="12.5">
      <c r="A26" s="4">
        <v>1973</v>
      </c>
      <c r="B26" s="91">
        <v>6.3183272290600492</v>
      </c>
      <c r="C26" s="1">
        <v>1.0438374306183864</v>
      </c>
      <c r="D26" s="1">
        <v>1.4793457626041606</v>
      </c>
      <c r="E26" s="6">
        <f t="shared" si="3"/>
        <v>8.841510422282596</v>
      </c>
      <c r="G26" s="8"/>
      <c r="I26" s="4"/>
      <c r="M26" s="5"/>
      <c r="Q26" s="5"/>
      <c r="R26" s="2">
        <v>4.4337000902573331</v>
      </c>
      <c r="S26" s="2">
        <v>3.2404458275270045</v>
      </c>
      <c r="T26" s="2">
        <v>5.2778294815136659</v>
      </c>
      <c r="U26" s="2"/>
      <c r="V26" s="2">
        <v>8.5810327970881151</v>
      </c>
      <c r="W26" s="13">
        <v>2992.3</v>
      </c>
      <c r="X26" s="3">
        <v>12424.222170236941</v>
      </c>
      <c r="Y26" s="99" t="str">
        <f>IFERROR(#REF!/#REF!,"")</f>
        <v/>
      </c>
      <c r="Z26" s="100" t="str">
        <f>IFERROR(#REF!/#REF!,"")</f>
        <v/>
      </c>
      <c r="AA26" s="100" t="str">
        <f>IFERROR(#REF!/#REF!,"")</f>
        <v/>
      </c>
      <c r="AB26" s="100"/>
      <c r="AC26" s="99" t="str">
        <f>IFERROR(#REF!/#REF!,"")</f>
        <v/>
      </c>
      <c r="AD26" s="100" t="str">
        <f>IFERROR(#REF!/#REF!,"")</f>
        <v/>
      </c>
      <c r="AE26" s="100" t="str">
        <f>IFERROR(#REF!/#REF!,"")</f>
        <v/>
      </c>
      <c r="AF26" s="100"/>
      <c r="AG26" s="101" t="str">
        <f>IFERROR(#REF!/#REF!,"")</f>
        <v/>
      </c>
      <c r="AH26" s="99">
        <f t="shared" si="0"/>
        <v>0.71462079749817886</v>
      </c>
      <c r="AI26" s="100">
        <f t="shared" si="1"/>
        <v>0.11806098514431212</v>
      </c>
      <c r="AJ26" s="100">
        <f t="shared" si="2"/>
        <v>0.16731821735750901</v>
      </c>
      <c r="AK26" s="107">
        <v>0.73509999999999998</v>
      </c>
      <c r="AL26" s="3" t="str">
        <f>IFERROR(#REF!/$AK26," ")</f>
        <v xml:space="preserve"> </v>
      </c>
      <c r="AM26" s="3" t="str">
        <f>IFERROR(#REF!/$AK26," ")</f>
        <v xml:space="preserve"> </v>
      </c>
      <c r="AN26" s="3" t="str">
        <f>IFERROR(#REF!/$AK26," ")</f>
        <v xml:space="preserve"> </v>
      </c>
      <c r="AO26" s="3"/>
      <c r="AP26" s="3" t="str">
        <f>IFERROR(#REF!/$AK26," ")</f>
        <v xml:space="preserve"> </v>
      </c>
      <c r="AQ26" s="3" t="str">
        <f>IFERROR(#REF!/$AK26," ")</f>
        <v xml:space="preserve"> </v>
      </c>
      <c r="AR26" s="14" t="str">
        <f>IFERROR(#REF!/$AK26," ")</f>
        <v xml:space="preserve"> </v>
      </c>
      <c r="AS26" s="1" t="str">
        <f>IFERROR(#REF!/$AK26," ")</f>
        <v xml:space="preserve"> </v>
      </c>
      <c r="AT26" s="1" t="str">
        <f>IFERROR(#REF!/$AK26," ")</f>
        <v xml:space="preserve"> </v>
      </c>
      <c r="AU26" s="1" t="str">
        <f>IFERROR(#REF!/$AK26," ")</f>
        <v xml:space="preserve"> </v>
      </c>
      <c r="AV26" s="6" t="str">
        <f>IFERROR(#REF!/$AK26," ")</f>
        <v xml:space="preserve"> </v>
      </c>
      <c r="AW26" s="4" t="s">
        <v>96</v>
      </c>
    </row>
    <row r="27" spans="1:49" ht="12.5">
      <c r="A27" s="4">
        <v>1974</v>
      </c>
      <c r="B27" s="91">
        <v>6.2419611296034674</v>
      </c>
      <c r="C27" s="1">
        <v>1.0982515127777164</v>
      </c>
      <c r="D27" s="1">
        <v>1.6682301459981408</v>
      </c>
      <c r="E27" s="6">
        <f t="shared" si="3"/>
        <v>9.008442788379325</v>
      </c>
      <c r="G27" s="8"/>
      <c r="I27" s="4"/>
      <c r="M27" s="5"/>
      <c r="Q27" s="5"/>
      <c r="R27" s="2">
        <v>4.4086126435663155</v>
      </c>
      <c r="S27" s="2">
        <v>3.2934999430053367</v>
      </c>
      <c r="T27" s="2">
        <v>5.4587762217507247</v>
      </c>
      <c r="U27" s="2"/>
      <c r="V27" s="2">
        <v>9.5465689755242931</v>
      </c>
      <c r="W27" s="13">
        <v>3058.4</v>
      </c>
      <c r="X27" s="3">
        <v>12879.283285377975</v>
      </c>
      <c r="Y27" s="99" t="str">
        <f>IFERROR(#REF!/#REF!,"")</f>
        <v/>
      </c>
      <c r="Z27" s="100" t="str">
        <f>IFERROR(#REF!/#REF!,"")</f>
        <v/>
      </c>
      <c r="AA27" s="100" t="str">
        <f>IFERROR(#REF!/#REF!,"")</f>
        <v/>
      </c>
      <c r="AB27" s="100"/>
      <c r="AC27" s="99" t="str">
        <f>IFERROR(#REF!/#REF!,"")</f>
        <v/>
      </c>
      <c r="AD27" s="100" t="str">
        <f>IFERROR(#REF!/#REF!,"")</f>
        <v/>
      </c>
      <c r="AE27" s="100" t="str">
        <f>IFERROR(#REF!/#REF!,"")</f>
        <v/>
      </c>
      <c r="AF27" s="100"/>
      <c r="AG27" s="101" t="str">
        <f>IFERROR(#REF!/#REF!,"")</f>
        <v/>
      </c>
      <c r="AH27" s="99">
        <f t="shared" si="0"/>
        <v>0.69290123456802633</v>
      </c>
      <c r="AI27" s="100">
        <f t="shared" si="1"/>
        <v>0.12191358024656986</v>
      </c>
      <c r="AJ27" s="100">
        <f t="shared" si="2"/>
        <v>0.18518518518540381</v>
      </c>
      <c r="AK27" s="107">
        <v>0.66659999999999997</v>
      </c>
      <c r="AL27" s="3" t="str">
        <f>IFERROR(#REF!/$AK27," ")</f>
        <v xml:space="preserve"> </v>
      </c>
      <c r="AM27" s="3" t="str">
        <f>IFERROR(#REF!/$AK27," ")</f>
        <v xml:space="preserve"> </v>
      </c>
      <c r="AN27" s="3" t="str">
        <f>IFERROR(#REF!/$AK27," ")</f>
        <v xml:space="preserve"> </v>
      </c>
      <c r="AO27" s="3"/>
      <c r="AP27" s="3" t="str">
        <f>IFERROR(#REF!/$AK27," ")</f>
        <v xml:space="preserve"> </v>
      </c>
      <c r="AQ27" s="3" t="str">
        <f>IFERROR(#REF!/$AK27," ")</f>
        <v xml:space="preserve"> </v>
      </c>
      <c r="AR27" s="14" t="str">
        <f>IFERROR(#REF!/$AK27," ")</f>
        <v xml:space="preserve"> </v>
      </c>
      <c r="AS27" s="1" t="str">
        <f>IFERROR(#REF!/$AK27," ")</f>
        <v xml:space="preserve"> </v>
      </c>
      <c r="AT27" s="1" t="str">
        <f>IFERROR(#REF!/$AK27," ")</f>
        <v xml:space="preserve"> </v>
      </c>
      <c r="AU27" s="1" t="str">
        <f>IFERROR(#REF!/$AK27," ")</f>
        <v xml:space="preserve"> </v>
      </c>
      <c r="AV27" s="6" t="str">
        <f>IFERROR(#REF!/$AK27," ")</f>
        <v xml:space="preserve"> </v>
      </c>
      <c r="AW27" s="4" t="s">
        <v>96</v>
      </c>
    </row>
    <row r="28" spans="1:49" ht="12.5">
      <c r="A28" s="4">
        <v>1975</v>
      </c>
      <c r="B28" s="91">
        <v>6.4198771766493286</v>
      </c>
      <c r="C28" s="1">
        <v>1.0431425292452348</v>
      </c>
      <c r="D28" s="1">
        <v>1.7922448824687802</v>
      </c>
      <c r="E28" s="6">
        <f t="shared" si="3"/>
        <v>9.2552645883633442</v>
      </c>
      <c r="G28" s="8"/>
      <c r="I28" s="4"/>
      <c r="M28" s="5"/>
      <c r="Q28" s="5"/>
      <c r="R28" s="2">
        <v>4.927752313614147</v>
      </c>
      <c r="S28" s="2">
        <v>4.4010510909963347</v>
      </c>
      <c r="T28" s="2">
        <v>5.5940706923883488</v>
      </c>
      <c r="U28" s="2"/>
      <c r="V28" s="2">
        <v>10.93367728820737</v>
      </c>
      <c r="W28" s="13">
        <v>3117.8</v>
      </c>
      <c r="X28" s="3">
        <v>12488.613766117132</v>
      </c>
      <c r="Y28" s="99" t="str">
        <f>IFERROR(#REF!/#REF!,"")</f>
        <v/>
      </c>
      <c r="Z28" s="100" t="str">
        <f>IFERROR(#REF!/#REF!,"")</f>
        <v/>
      </c>
      <c r="AA28" s="100" t="str">
        <f>IFERROR(#REF!/#REF!,"")</f>
        <v/>
      </c>
      <c r="AB28" s="100"/>
      <c r="AC28" s="99" t="str">
        <f>IFERROR(#REF!/#REF!,"")</f>
        <v/>
      </c>
      <c r="AD28" s="100" t="str">
        <f>IFERROR(#REF!/#REF!,"")</f>
        <v/>
      </c>
      <c r="AE28" s="100" t="str">
        <f>IFERROR(#REF!/#REF!,"")</f>
        <v/>
      </c>
      <c r="AF28" s="100"/>
      <c r="AG28" s="101" t="str">
        <f>IFERROR(#REF!/#REF!,"")</f>
        <v/>
      </c>
      <c r="AH28" s="99">
        <f t="shared" si="0"/>
        <v>0.69364599092294432</v>
      </c>
      <c r="AI28" s="100">
        <f t="shared" si="1"/>
        <v>0.1127080181539898</v>
      </c>
      <c r="AJ28" s="100">
        <f t="shared" si="2"/>
        <v>0.19364599092306578</v>
      </c>
      <c r="AK28" s="107">
        <v>0.82540000000000002</v>
      </c>
      <c r="AL28" s="3" t="str">
        <f>IFERROR(#REF!/$AK28," ")</f>
        <v xml:space="preserve"> </v>
      </c>
      <c r="AM28" s="3" t="str">
        <f>IFERROR(#REF!/$AK28," ")</f>
        <v xml:space="preserve"> </v>
      </c>
      <c r="AN28" s="3" t="str">
        <f>IFERROR(#REF!/$AK28," ")</f>
        <v xml:space="preserve"> </v>
      </c>
      <c r="AO28" s="3"/>
      <c r="AP28" s="3" t="str">
        <f>IFERROR(#REF!/$AK28," ")</f>
        <v xml:space="preserve"> </v>
      </c>
      <c r="AQ28" s="3" t="str">
        <f>IFERROR(#REF!/$AK28," ")</f>
        <v xml:space="preserve"> </v>
      </c>
      <c r="AR28" s="14" t="str">
        <f>IFERROR(#REF!/$AK28," ")</f>
        <v xml:space="preserve"> </v>
      </c>
      <c r="AS28" s="1" t="str">
        <f>IFERROR(#REF!/$AK28," ")</f>
        <v xml:space="preserve"> </v>
      </c>
      <c r="AT28" s="1" t="str">
        <f>IFERROR(#REF!/$AK28," ")</f>
        <v xml:space="preserve"> </v>
      </c>
      <c r="AU28" s="1" t="str">
        <f>IFERROR(#REF!/$AK28," ")</f>
        <v xml:space="preserve"> </v>
      </c>
      <c r="AV28" s="6" t="str">
        <f>IFERROR(#REF!/$AK28," ")</f>
        <v xml:space="preserve"> </v>
      </c>
      <c r="AW28" s="4" t="s">
        <v>96</v>
      </c>
    </row>
    <row r="29" spans="1:49" ht="12.5">
      <c r="A29" s="4">
        <v>1976</v>
      </c>
      <c r="B29" s="91">
        <v>6.0731284971849151</v>
      </c>
      <c r="C29" s="1">
        <v>1.1822544467253824</v>
      </c>
      <c r="D29" s="1">
        <v>2.0267219086801909</v>
      </c>
      <c r="E29" s="6">
        <f t="shared" si="3"/>
        <v>9.2821048525904892</v>
      </c>
      <c r="G29" s="8"/>
      <c r="I29" s="4"/>
      <c r="M29" s="5"/>
      <c r="Q29" s="5"/>
      <c r="R29" s="2">
        <v>5.7233086045975243</v>
      </c>
      <c r="S29" s="2">
        <v>5.1729776071698632</v>
      </c>
      <c r="T29" s="2">
        <v>6.0233920437867443</v>
      </c>
      <c r="U29" s="2"/>
      <c r="V29" s="2">
        <v>12.769555937346643</v>
      </c>
      <c r="W29" s="13">
        <v>3153.55</v>
      </c>
      <c r="X29" s="3">
        <v>12648.285265811544</v>
      </c>
      <c r="Y29" s="99" t="str">
        <f>IFERROR(#REF!/#REF!,"")</f>
        <v/>
      </c>
      <c r="Z29" s="100" t="str">
        <f>IFERROR(#REF!/#REF!,"")</f>
        <v/>
      </c>
      <c r="AA29" s="100" t="str">
        <f>IFERROR(#REF!/#REF!,"")</f>
        <v/>
      </c>
      <c r="AB29" s="100"/>
      <c r="AC29" s="99" t="str">
        <f>IFERROR(#REF!/#REF!,"")</f>
        <v/>
      </c>
      <c r="AD29" s="100" t="str">
        <f>IFERROR(#REF!/#REF!,"")</f>
        <v/>
      </c>
      <c r="AE29" s="100" t="str">
        <f>IFERROR(#REF!/#REF!,"")</f>
        <v/>
      </c>
      <c r="AF29" s="100"/>
      <c r="AG29" s="101" t="str">
        <f>IFERROR(#REF!/#REF!,"")</f>
        <v/>
      </c>
      <c r="AH29" s="99">
        <f t="shared" si="0"/>
        <v>0.65428354814263934</v>
      </c>
      <c r="AI29" s="100">
        <f t="shared" si="1"/>
        <v>0.12736921910502161</v>
      </c>
      <c r="AJ29" s="100">
        <f t="shared" si="2"/>
        <v>0.218347232752339</v>
      </c>
      <c r="AK29" s="107">
        <v>1.0088999999999999</v>
      </c>
      <c r="AL29" s="3" t="str">
        <f>IFERROR(#REF!/$AK29," ")</f>
        <v xml:space="preserve"> </v>
      </c>
      <c r="AM29" s="3" t="str">
        <f>IFERROR(#REF!/$AK29," ")</f>
        <v xml:space="preserve"> </v>
      </c>
      <c r="AN29" s="3" t="str">
        <f>IFERROR(#REF!/$AK29," ")</f>
        <v xml:space="preserve"> </v>
      </c>
      <c r="AO29" s="3"/>
      <c r="AP29" s="3" t="str">
        <f>IFERROR(#REF!/$AK29," ")</f>
        <v xml:space="preserve"> </v>
      </c>
      <c r="AQ29" s="3" t="str">
        <f>IFERROR(#REF!/$AK29," ")</f>
        <v xml:space="preserve"> </v>
      </c>
      <c r="AR29" s="14" t="str">
        <f>IFERROR(#REF!/$AK29," ")</f>
        <v xml:space="preserve"> </v>
      </c>
      <c r="AS29" s="1" t="str">
        <f>IFERROR(#REF!/$AK29," ")</f>
        <v xml:space="preserve"> </v>
      </c>
      <c r="AT29" s="1" t="str">
        <f>IFERROR(#REF!/$AK29," ")</f>
        <v xml:space="preserve"> </v>
      </c>
      <c r="AU29" s="1" t="str">
        <f>IFERROR(#REF!/$AK29," ")</f>
        <v xml:space="preserve"> </v>
      </c>
      <c r="AV29" s="6" t="str">
        <f>IFERROR(#REF!/$AK29," ")</f>
        <v xml:space="preserve"> </v>
      </c>
      <c r="AW29" s="4" t="s">
        <v>96</v>
      </c>
    </row>
    <row r="30" spans="1:49" ht="12.5">
      <c r="A30" s="4">
        <v>1977</v>
      </c>
      <c r="B30" s="91">
        <v>6.2045944165461595</v>
      </c>
      <c r="C30" s="1">
        <v>1.1416453726410685</v>
      </c>
      <c r="D30" s="1">
        <v>2.028016003581687</v>
      </c>
      <c r="E30" s="6">
        <f t="shared" si="3"/>
        <v>9.3742557927689152</v>
      </c>
      <c r="G30" s="8"/>
      <c r="I30" s="4"/>
      <c r="M30" s="5"/>
      <c r="Q30" s="5"/>
      <c r="R30" s="2">
        <v>6.4374549720847858</v>
      </c>
      <c r="S30" s="2">
        <v>6.8718489918806718</v>
      </c>
      <c r="T30" s="2">
        <v>6.7916307429673504</v>
      </c>
      <c r="U30" s="2"/>
      <c r="V30" s="2">
        <v>14.6326327886954</v>
      </c>
      <c r="W30" s="13">
        <v>3164.9</v>
      </c>
      <c r="X30" s="3">
        <v>11989.004391923914</v>
      </c>
      <c r="Y30" s="99" t="str">
        <f>IFERROR(#REF!/#REF!,"")</f>
        <v/>
      </c>
      <c r="Z30" s="100" t="str">
        <f>IFERROR(#REF!/#REF!,"")</f>
        <v/>
      </c>
      <c r="AA30" s="100" t="str">
        <f>IFERROR(#REF!/#REF!,"")</f>
        <v/>
      </c>
      <c r="AB30" s="100"/>
      <c r="AC30" s="99" t="str">
        <f>IFERROR(#REF!/#REF!,"")</f>
        <v/>
      </c>
      <c r="AD30" s="100" t="str">
        <f>IFERROR(#REF!/#REF!,"")</f>
        <v/>
      </c>
      <c r="AE30" s="100" t="str">
        <f>IFERROR(#REF!/#REF!,"")</f>
        <v/>
      </c>
      <c r="AF30" s="100"/>
      <c r="AG30" s="101" t="str">
        <f>IFERROR(#REF!/#REF!,"")</f>
        <v/>
      </c>
      <c r="AH30" s="99">
        <f t="shared" si="0"/>
        <v>0.66187594553716367</v>
      </c>
      <c r="AI30" s="100">
        <f t="shared" si="1"/>
        <v>0.12178517397847277</v>
      </c>
      <c r="AJ30" s="100">
        <f t="shared" si="2"/>
        <v>0.21633888048436353</v>
      </c>
      <c r="AK30" s="107">
        <v>1.0321</v>
      </c>
      <c r="AL30" s="3" t="str">
        <f>IFERROR(#REF!/$AK30," ")</f>
        <v xml:space="preserve"> </v>
      </c>
      <c r="AM30" s="3" t="str">
        <f>IFERROR(#REF!/$AK30," ")</f>
        <v xml:space="preserve"> </v>
      </c>
      <c r="AN30" s="3" t="str">
        <f>IFERROR(#REF!/$AK30," ")</f>
        <v xml:space="preserve"> </v>
      </c>
      <c r="AO30" s="3"/>
      <c r="AP30" s="3" t="str">
        <f>IFERROR(#REF!/$AK30," ")</f>
        <v xml:space="preserve"> </v>
      </c>
      <c r="AQ30" s="3" t="str">
        <f>IFERROR(#REF!/$AK30," ")</f>
        <v xml:space="preserve"> </v>
      </c>
      <c r="AR30" s="14" t="str">
        <f>IFERROR(#REF!/$AK30," ")</f>
        <v xml:space="preserve"> </v>
      </c>
      <c r="AS30" s="1" t="str">
        <f>IFERROR(#REF!/$AK30," ")</f>
        <v xml:space="preserve"> </v>
      </c>
      <c r="AT30" s="1" t="str">
        <f>IFERROR(#REF!/$AK30," ")</f>
        <v xml:space="preserve"> </v>
      </c>
      <c r="AU30" s="1" t="str">
        <f>IFERROR(#REF!/$AK30," ")</f>
        <v xml:space="preserve"> </v>
      </c>
      <c r="AV30" s="6" t="str">
        <f>IFERROR(#REF!/$AK30," ")</f>
        <v xml:space="preserve"> </v>
      </c>
      <c r="AW30" s="4" t="s">
        <v>96</v>
      </c>
    </row>
    <row r="31" spans="1:49" ht="12.5">
      <c r="A31" s="4">
        <v>1978</v>
      </c>
      <c r="B31" s="91">
        <v>6.4268986461849043</v>
      </c>
      <c r="C31" s="1">
        <v>1.4027529339069733</v>
      </c>
      <c r="D31" s="1">
        <v>2.0254034709043949</v>
      </c>
      <c r="E31" s="6">
        <f t="shared" si="3"/>
        <v>9.8550550509962722</v>
      </c>
      <c r="G31" s="8"/>
      <c r="I31" s="4"/>
      <c r="M31" s="5"/>
      <c r="Q31" s="5"/>
      <c r="R31" s="2">
        <v>7.8017244579059186</v>
      </c>
      <c r="S31" s="2">
        <v>6.9034011997027287</v>
      </c>
      <c r="T31" s="2">
        <v>7.7982013508999692</v>
      </c>
      <c r="U31" s="2"/>
      <c r="V31" s="2">
        <v>16.373317730101576</v>
      </c>
      <c r="W31" s="13">
        <v>3165.8</v>
      </c>
      <c r="X31" s="3">
        <v>12033.925074230841</v>
      </c>
      <c r="Y31" s="99" t="str">
        <f>IFERROR(#REF!/#REF!,"")</f>
        <v/>
      </c>
      <c r="Z31" s="100" t="str">
        <f>IFERROR(#REF!/#REF!,"")</f>
        <v/>
      </c>
      <c r="AA31" s="100" t="str">
        <f>IFERROR(#REF!/#REF!,"")</f>
        <v/>
      </c>
      <c r="AB31" s="100"/>
      <c r="AC31" s="99" t="str">
        <f>IFERROR(#REF!/#REF!,"")</f>
        <v/>
      </c>
      <c r="AD31" s="100" t="str">
        <f>IFERROR(#REF!/#REF!,"")</f>
        <v/>
      </c>
      <c r="AE31" s="100" t="str">
        <f>IFERROR(#REF!/#REF!,"")</f>
        <v/>
      </c>
      <c r="AF31" s="100"/>
      <c r="AG31" s="101" t="str">
        <f>IFERROR(#REF!/#REF!,"")</f>
        <v/>
      </c>
      <c r="AH31" s="99">
        <f t="shared" si="0"/>
        <v>0.65214233841699265</v>
      </c>
      <c r="AI31" s="100">
        <f t="shared" si="1"/>
        <v>0.14233841684782528</v>
      </c>
      <c r="AJ31" s="100">
        <f t="shared" si="2"/>
        <v>0.20551924473518204</v>
      </c>
      <c r="AK31" s="107">
        <v>0.96489999999999998</v>
      </c>
      <c r="AL31" s="3" t="str">
        <f>IFERROR(#REF!/$AK31," ")</f>
        <v xml:space="preserve"> </v>
      </c>
      <c r="AM31" s="3" t="str">
        <f>IFERROR(#REF!/$AK31," ")</f>
        <v xml:space="preserve"> </v>
      </c>
      <c r="AN31" s="3" t="str">
        <f>IFERROR(#REF!/$AK31," ")</f>
        <v xml:space="preserve"> </v>
      </c>
      <c r="AO31" s="3"/>
      <c r="AP31" s="3" t="str">
        <f>IFERROR(#REF!/$AK31," ")</f>
        <v xml:space="preserve"> </v>
      </c>
      <c r="AQ31" s="3" t="str">
        <f>IFERROR(#REF!/$AK31," ")</f>
        <v xml:space="preserve"> </v>
      </c>
      <c r="AR31" s="14" t="str">
        <f>IFERROR(#REF!/$AK31," ")</f>
        <v xml:space="preserve"> </v>
      </c>
      <c r="AS31" s="1" t="str">
        <f>IFERROR(#REF!/$AK31," ")</f>
        <v xml:space="preserve"> </v>
      </c>
      <c r="AT31" s="1" t="str">
        <f>IFERROR(#REF!/$AK31," ")</f>
        <v xml:space="preserve"> </v>
      </c>
      <c r="AU31" s="1" t="str">
        <f>IFERROR(#REF!/$AK31," ")</f>
        <v xml:space="preserve"> </v>
      </c>
      <c r="AV31" s="6" t="str">
        <f>IFERROR(#REF!/$AK31," ")</f>
        <v xml:space="preserve"> </v>
      </c>
      <c r="AW31" s="4" t="s">
        <v>96</v>
      </c>
    </row>
    <row r="32" spans="1:49" ht="12.5">
      <c r="A32" s="4">
        <v>1979</v>
      </c>
      <c r="B32" s="91">
        <v>5.9662435699024314</v>
      </c>
      <c r="C32" s="1">
        <v>1.365157427007478</v>
      </c>
      <c r="D32" s="1">
        <v>2.1380243301366657</v>
      </c>
      <c r="E32" s="6">
        <f t="shared" si="3"/>
        <v>9.4694253270465758</v>
      </c>
      <c r="G32" s="8"/>
      <c r="I32" s="4"/>
      <c r="M32" s="5"/>
      <c r="Q32" s="5"/>
      <c r="R32" s="2">
        <v>9.6316472019895922</v>
      </c>
      <c r="S32" s="2">
        <v>8.6101299122130683</v>
      </c>
      <c r="T32" s="2">
        <v>8.7712419838770703</v>
      </c>
      <c r="U32" s="2"/>
      <c r="V32" s="2">
        <v>18.617169412382907</v>
      </c>
      <c r="W32" s="13">
        <v>3164.55</v>
      </c>
      <c r="X32" s="3">
        <v>12284.211025264256</v>
      </c>
      <c r="Y32" s="99" t="str">
        <f>IFERROR(#REF!/#REF!,"")</f>
        <v/>
      </c>
      <c r="Z32" s="100" t="str">
        <f>IFERROR(#REF!/#REF!,"")</f>
        <v/>
      </c>
      <c r="AA32" s="100" t="str">
        <f>IFERROR(#REF!/#REF!,"")</f>
        <v/>
      </c>
      <c r="AB32" s="100"/>
      <c r="AC32" s="99" t="str">
        <f>IFERROR(#REF!/#REF!,"")</f>
        <v/>
      </c>
      <c r="AD32" s="100" t="str">
        <f>IFERROR(#REF!/#REF!,"")</f>
        <v/>
      </c>
      <c r="AE32" s="100" t="str">
        <f>IFERROR(#REF!/#REF!,"")</f>
        <v/>
      </c>
      <c r="AF32" s="100"/>
      <c r="AG32" s="101" t="str">
        <f>IFERROR(#REF!/#REF!,"")</f>
        <v/>
      </c>
      <c r="AH32" s="99">
        <f t="shared" si="0"/>
        <v>0.63005339435558405</v>
      </c>
      <c r="AI32" s="100">
        <f t="shared" si="1"/>
        <v>0.14416475972499776</v>
      </c>
      <c r="AJ32" s="100">
        <f t="shared" si="2"/>
        <v>0.22578184591941813</v>
      </c>
      <c r="AK32" s="107">
        <v>0.97819999999999996</v>
      </c>
      <c r="AL32" s="3" t="str">
        <f>IFERROR(#REF!/$AK32," ")</f>
        <v xml:space="preserve"> </v>
      </c>
      <c r="AM32" s="3" t="str">
        <f>IFERROR(#REF!/$AK32," ")</f>
        <v xml:space="preserve"> </v>
      </c>
      <c r="AN32" s="3" t="str">
        <f>IFERROR(#REF!/$AK32," ")</f>
        <v xml:space="preserve"> </v>
      </c>
      <c r="AO32" s="3"/>
      <c r="AP32" s="3" t="str">
        <f>IFERROR(#REF!/$AK32," ")</f>
        <v xml:space="preserve"> </v>
      </c>
      <c r="AQ32" s="3" t="str">
        <f>IFERROR(#REF!/$AK32," ")</f>
        <v xml:space="preserve"> </v>
      </c>
      <c r="AR32" s="14" t="str">
        <f>IFERROR(#REF!/$AK32," ")</f>
        <v xml:space="preserve"> </v>
      </c>
      <c r="AS32" s="1" t="str">
        <f>IFERROR(#REF!/$AK32," ")</f>
        <v xml:space="preserve"> </v>
      </c>
      <c r="AT32" s="1" t="str">
        <f>IFERROR(#REF!/$AK32," ")</f>
        <v xml:space="preserve"> </v>
      </c>
      <c r="AU32" s="1" t="str">
        <f>IFERROR(#REF!/$AK32," ")</f>
        <v xml:space="preserve"> </v>
      </c>
      <c r="AV32" s="6" t="str">
        <f>IFERROR(#REF!/$AK32," ")</f>
        <v xml:space="preserve"> </v>
      </c>
      <c r="AW32" s="4" t="s">
        <v>96</v>
      </c>
    </row>
    <row r="33" spans="1:49" ht="12.5">
      <c r="A33" s="4">
        <v>1980</v>
      </c>
      <c r="B33" s="91">
        <v>6.1089590599318413</v>
      </c>
      <c r="C33" s="1">
        <v>1.616434935996186</v>
      </c>
      <c r="D33" s="1">
        <v>1.9659343816248465</v>
      </c>
      <c r="E33" s="6">
        <f t="shared" si="3"/>
        <v>9.6913283775528747</v>
      </c>
      <c r="G33" s="8"/>
      <c r="I33" s="4"/>
      <c r="M33" s="5"/>
      <c r="Q33" s="5"/>
      <c r="R33" s="2">
        <v>11.574280335849911</v>
      </c>
      <c r="S33" s="2">
        <v>10.051072535085224</v>
      </c>
      <c r="T33" s="2">
        <v>11.233841546705616</v>
      </c>
      <c r="U33" s="2"/>
      <c r="V33" s="2">
        <v>21.799359070891033</v>
      </c>
      <c r="W33" s="13">
        <v>3170.15</v>
      </c>
      <c r="X33" s="3">
        <v>12346.734381653863</v>
      </c>
      <c r="Y33" s="99" t="str">
        <f>IFERROR(#REF!/#REF!,"")</f>
        <v/>
      </c>
      <c r="Z33" s="100" t="str">
        <f>IFERROR(#REF!/#REF!,"")</f>
        <v/>
      </c>
      <c r="AA33" s="100" t="str">
        <f>IFERROR(#REF!/#REF!,"")</f>
        <v/>
      </c>
      <c r="AB33" s="100"/>
      <c r="AC33" s="99" t="str">
        <f>IFERROR(#REF!/#REF!,"")</f>
        <v/>
      </c>
      <c r="AD33" s="100" t="str">
        <f>IFERROR(#REF!/#REF!,"")</f>
        <v/>
      </c>
      <c r="AE33" s="100" t="str">
        <f>IFERROR(#REF!/#REF!,"")</f>
        <v/>
      </c>
      <c r="AF33" s="100"/>
      <c r="AG33" s="101" t="str">
        <f>IFERROR(#REF!/#REF!,"")</f>
        <v/>
      </c>
      <c r="AH33" s="99">
        <f t="shared" si="0"/>
        <v>0.63035311795661131</v>
      </c>
      <c r="AI33" s="100">
        <f t="shared" si="1"/>
        <v>0.1667918857996995</v>
      </c>
      <c r="AJ33" s="100">
        <f t="shared" si="2"/>
        <v>0.20285499624368916</v>
      </c>
      <c r="AK33" s="107">
        <v>1.0273000000000001</v>
      </c>
      <c r="AL33" s="3" t="str">
        <f>IFERROR(#REF!/$AK33," ")</f>
        <v xml:space="preserve"> </v>
      </c>
      <c r="AM33" s="3" t="str">
        <f>IFERROR(#REF!/$AK33," ")</f>
        <v xml:space="preserve"> </v>
      </c>
      <c r="AN33" s="3" t="str">
        <f>IFERROR(#REF!/$AK33," ")</f>
        <v xml:space="preserve"> </v>
      </c>
      <c r="AO33" s="3"/>
      <c r="AP33" s="3" t="str">
        <f>IFERROR(#REF!/$AK33," ")</f>
        <v xml:space="preserve"> </v>
      </c>
      <c r="AQ33" s="3" t="str">
        <f>IFERROR(#REF!/$AK33," ")</f>
        <v xml:space="preserve"> </v>
      </c>
      <c r="AR33" s="14" t="str">
        <f>IFERROR(#REF!/$AK33," ")</f>
        <v xml:space="preserve"> </v>
      </c>
      <c r="AS33" s="1" t="str">
        <f>IFERROR(#REF!/$AK33," ")</f>
        <v xml:space="preserve"> </v>
      </c>
      <c r="AT33" s="1" t="str">
        <f>IFERROR(#REF!/$AK33," ")</f>
        <v xml:space="preserve"> </v>
      </c>
      <c r="AU33" s="1" t="str">
        <f>IFERROR(#REF!/$AK33," ")</f>
        <v xml:space="preserve"> </v>
      </c>
      <c r="AV33" s="6" t="str">
        <f>IFERROR(#REF!/$AK33," ")</f>
        <v xml:space="preserve"> </v>
      </c>
      <c r="AW33" s="4" t="s">
        <v>96</v>
      </c>
    </row>
    <row r="34" spans="1:49" ht="12.5">
      <c r="A34" s="4">
        <v>1981</v>
      </c>
      <c r="B34" s="91">
        <v>5.9452904439642085</v>
      </c>
      <c r="C34" s="1">
        <v>1.7343492518805241</v>
      </c>
      <c r="D34" s="1">
        <v>1.8445833145074271</v>
      </c>
      <c r="E34" s="6">
        <f t="shared" si="3"/>
        <v>9.5242230103521592</v>
      </c>
      <c r="G34" s="8"/>
      <c r="I34" s="4"/>
      <c r="M34" s="5"/>
      <c r="Q34" s="5"/>
      <c r="R34" s="2">
        <v>13.535859266381697</v>
      </c>
      <c r="S34" s="2">
        <v>11.654606022050656</v>
      </c>
      <c r="T34" s="2">
        <v>13.884473994244461</v>
      </c>
      <c r="U34" s="2"/>
      <c r="V34" s="2">
        <v>25.144737942655969</v>
      </c>
      <c r="W34" s="13">
        <v>3185.45</v>
      </c>
      <c r="X34" s="3">
        <v>12883.893955328134</v>
      </c>
      <c r="Y34" s="99" t="str">
        <f>IFERROR(#REF!/#REF!,"")</f>
        <v/>
      </c>
      <c r="Z34" s="100" t="str">
        <f>IFERROR(#REF!/#REF!,"")</f>
        <v/>
      </c>
      <c r="AA34" s="100" t="str">
        <f>IFERROR(#REF!/#REF!,"")</f>
        <v/>
      </c>
      <c r="AB34" s="100"/>
      <c r="AC34" s="99" t="str">
        <f>IFERROR(#REF!/#REF!,"")</f>
        <v/>
      </c>
      <c r="AD34" s="100" t="str">
        <f>IFERROR(#REF!/#REF!,"")</f>
        <v/>
      </c>
      <c r="AE34" s="100" t="str">
        <f>IFERROR(#REF!/#REF!,"")</f>
        <v/>
      </c>
      <c r="AF34" s="100"/>
      <c r="AG34" s="101" t="str">
        <f>IFERROR(#REF!/#REF!,"")</f>
        <v/>
      </c>
      <c r="AH34" s="99">
        <f t="shared" si="0"/>
        <v>0.62422839506194849</v>
      </c>
      <c r="AI34" s="100">
        <f t="shared" si="1"/>
        <v>0.18209876543161671</v>
      </c>
      <c r="AJ34" s="100">
        <f t="shared" si="2"/>
        <v>0.1936728395064348</v>
      </c>
      <c r="AK34" s="107">
        <v>1.1514</v>
      </c>
      <c r="AL34" s="3" t="str">
        <f>IFERROR(#REF!/$AK34," ")</f>
        <v xml:space="preserve"> </v>
      </c>
      <c r="AM34" s="3" t="str">
        <f>IFERROR(#REF!/$AK34," ")</f>
        <v xml:space="preserve"> </v>
      </c>
      <c r="AN34" s="3" t="str">
        <f>IFERROR(#REF!/$AK34," ")</f>
        <v xml:space="preserve"> </v>
      </c>
      <c r="AO34" s="3"/>
      <c r="AP34" s="3" t="str">
        <f>IFERROR(#REF!/$AK34," ")</f>
        <v xml:space="preserve"> </v>
      </c>
      <c r="AQ34" s="3" t="str">
        <f>IFERROR(#REF!/$AK34," ")</f>
        <v xml:space="preserve"> </v>
      </c>
      <c r="AR34" s="14" t="str">
        <f>IFERROR(#REF!/$AK34," ")</f>
        <v xml:space="preserve"> </v>
      </c>
      <c r="AS34" s="1" t="str">
        <f>IFERROR(#REF!/$AK34," ")</f>
        <v xml:space="preserve"> </v>
      </c>
      <c r="AT34" s="1" t="str">
        <f>IFERROR(#REF!/$AK34," ")</f>
        <v xml:space="preserve"> </v>
      </c>
      <c r="AU34" s="1" t="str">
        <f>IFERROR(#REF!/$AK34," ")</f>
        <v xml:space="preserve"> </v>
      </c>
      <c r="AV34" s="6" t="str">
        <f>IFERROR(#REF!/$AK34," ")</f>
        <v xml:space="preserve"> </v>
      </c>
      <c r="AW34" s="4" t="s">
        <v>96</v>
      </c>
    </row>
    <row r="35" spans="1:49" ht="12.5">
      <c r="A35" s="4">
        <v>1982</v>
      </c>
      <c r="B35" s="91">
        <v>5.9063728257292603</v>
      </c>
      <c r="C35" s="1">
        <v>1.4136807139234389</v>
      </c>
      <c r="D35" s="1">
        <v>2.0428056389760725</v>
      </c>
      <c r="E35" s="6">
        <f t="shared" si="3"/>
        <v>9.3628591786287707</v>
      </c>
      <c r="G35" s="8"/>
      <c r="I35" s="4"/>
      <c r="M35" s="5"/>
      <c r="Q35" s="5"/>
      <c r="R35" s="2">
        <v>15.706803094067814</v>
      </c>
      <c r="S35" s="2">
        <v>15.527395477465431</v>
      </c>
      <c r="T35" s="2">
        <v>15.594260364926569</v>
      </c>
      <c r="U35" s="2"/>
      <c r="V35" s="2">
        <v>29.210869172971925</v>
      </c>
      <c r="W35" s="13">
        <v>3217</v>
      </c>
      <c r="X35" s="3">
        <v>12996.269816599315</v>
      </c>
      <c r="Y35" s="99" t="str">
        <f>IFERROR(#REF!/#REF!,"")</f>
        <v/>
      </c>
      <c r="Z35" s="100" t="str">
        <f>IFERROR(#REF!/#REF!,"")</f>
        <v/>
      </c>
      <c r="AA35" s="100" t="str">
        <f>IFERROR(#REF!/#REF!,"")</f>
        <v/>
      </c>
      <c r="AB35" s="100"/>
      <c r="AC35" s="99" t="str">
        <f>IFERROR(#REF!/#REF!,"")</f>
        <v/>
      </c>
      <c r="AD35" s="100" t="str">
        <f>IFERROR(#REF!/#REF!,"")</f>
        <v/>
      </c>
      <c r="AE35" s="100" t="str">
        <f>IFERROR(#REF!/#REF!,"")</f>
        <v/>
      </c>
      <c r="AF35" s="100"/>
      <c r="AG35" s="101" t="str">
        <f>IFERROR(#REF!/#REF!,"")</f>
        <v/>
      </c>
      <c r="AH35" s="99">
        <f t="shared" ref="AH35:AH67" si="4">IFERROR(B35/$E35,"")</f>
        <v>0.63083003952583994</v>
      </c>
      <c r="AI35" s="100">
        <f t="shared" ref="AI35:AI67" si="5">IFERROR(C35/$E35,"")</f>
        <v>0.15098814229207261</v>
      </c>
      <c r="AJ35" s="100">
        <f t="shared" ref="AJ35:AJ67" si="6">IFERROR(D35/$E35,"")</f>
        <v>0.21818181818208759</v>
      </c>
      <c r="AK35" s="107">
        <v>1.3314999999999999</v>
      </c>
      <c r="AL35" s="3" t="str">
        <f>IFERROR(#REF!/$AK35," ")</f>
        <v xml:space="preserve"> </v>
      </c>
      <c r="AM35" s="3" t="str">
        <f>IFERROR(#REF!/$AK35," ")</f>
        <v xml:space="preserve"> </v>
      </c>
      <c r="AN35" s="3" t="str">
        <f>IFERROR(#REF!/$AK35," ")</f>
        <v xml:space="preserve"> </v>
      </c>
      <c r="AO35" s="3"/>
      <c r="AP35" s="3" t="str">
        <f>IFERROR(#REF!/$AK35," ")</f>
        <v xml:space="preserve"> </v>
      </c>
      <c r="AQ35" s="3" t="str">
        <f>IFERROR(#REF!/$AK35," ")</f>
        <v xml:space="preserve"> </v>
      </c>
      <c r="AR35" s="14" t="str">
        <f>IFERROR(#REF!/$AK35," ")</f>
        <v xml:space="preserve"> </v>
      </c>
      <c r="AS35" s="1" t="str">
        <f>IFERROR(#REF!/$AK35," ")</f>
        <v xml:space="preserve"> </v>
      </c>
      <c r="AT35" s="1" t="str">
        <f>IFERROR(#REF!/$AK35," ")</f>
        <v xml:space="preserve"> </v>
      </c>
      <c r="AU35" s="1" t="str">
        <f>IFERROR(#REF!/$AK35," ")</f>
        <v xml:space="preserve"> </v>
      </c>
      <c r="AV35" s="6" t="str">
        <f>IFERROR(#REF!/$AK35," ")</f>
        <v xml:space="preserve"> </v>
      </c>
      <c r="AW35" s="4" t="s">
        <v>96</v>
      </c>
    </row>
    <row r="36" spans="1:49" ht="12.5">
      <c r="A36" s="4">
        <v>1983</v>
      </c>
      <c r="B36" s="91">
        <v>5.8669382236418057</v>
      </c>
      <c r="C36" s="1">
        <v>1.384835672073734</v>
      </c>
      <c r="D36" s="1">
        <v>1.6603137358799884</v>
      </c>
      <c r="E36" s="6">
        <f t="shared" si="3"/>
        <v>8.9120876315955293</v>
      </c>
      <c r="G36" s="8"/>
      <c r="I36" s="4"/>
      <c r="M36" s="5"/>
      <c r="Q36" s="5"/>
      <c r="R36" s="2">
        <v>22.125115641306934</v>
      </c>
      <c r="S36" s="2">
        <v>21.039158949421974</v>
      </c>
      <c r="T36" s="2">
        <v>21.789285425874247</v>
      </c>
      <c r="U36" s="2"/>
      <c r="V36" s="2">
        <v>31.359527147520073</v>
      </c>
      <c r="W36" s="13">
        <v>3258</v>
      </c>
      <c r="X36" s="3">
        <v>13184.468999386127</v>
      </c>
      <c r="Y36" s="99" t="str">
        <f>IFERROR(#REF!/#REF!,"")</f>
        <v/>
      </c>
      <c r="Z36" s="100" t="str">
        <f>IFERROR(#REF!/#REF!,"")</f>
        <v/>
      </c>
      <c r="AA36" s="100" t="str">
        <f>IFERROR(#REF!/#REF!,"")</f>
        <v/>
      </c>
      <c r="AB36" s="100"/>
      <c r="AC36" s="99" t="str">
        <f>IFERROR(#REF!/#REF!,"")</f>
        <v/>
      </c>
      <c r="AD36" s="100" t="str">
        <f>IFERROR(#REF!/#REF!,"")</f>
        <v/>
      </c>
      <c r="AE36" s="100" t="str">
        <f>IFERROR(#REF!/#REF!,"")</f>
        <v/>
      </c>
      <c r="AF36" s="100"/>
      <c r="AG36" s="101" t="str">
        <f>IFERROR(#REF!/#REF!,"")</f>
        <v/>
      </c>
      <c r="AH36" s="99">
        <f t="shared" si="4"/>
        <v>0.65831244778631615</v>
      </c>
      <c r="AI36" s="100">
        <f t="shared" si="5"/>
        <v>0.15538847117752219</v>
      </c>
      <c r="AJ36" s="100">
        <f t="shared" si="6"/>
        <v>0.18629908103616152</v>
      </c>
      <c r="AK36" s="107">
        <v>1.4972000000000001</v>
      </c>
      <c r="AL36" s="3" t="str">
        <f>IFERROR(#REF!/$AK36," ")</f>
        <v xml:space="preserve"> </v>
      </c>
      <c r="AM36" s="3" t="str">
        <f>IFERROR(#REF!/$AK36," ")</f>
        <v xml:space="preserve"> </v>
      </c>
      <c r="AN36" s="3" t="str">
        <f>IFERROR(#REF!/$AK36," ")</f>
        <v xml:space="preserve"> </v>
      </c>
      <c r="AO36" s="3"/>
      <c r="AP36" s="3" t="str">
        <f>IFERROR(#REF!/$AK36," ")</f>
        <v xml:space="preserve"> </v>
      </c>
      <c r="AQ36" s="3" t="str">
        <f>IFERROR(#REF!/$AK36," ")</f>
        <v xml:space="preserve"> </v>
      </c>
      <c r="AR36" s="14" t="str">
        <f>IFERROR(#REF!/$AK36," ")</f>
        <v xml:space="preserve"> </v>
      </c>
      <c r="AS36" s="1" t="str">
        <f>IFERROR(#REF!/$AK36," ")</f>
        <v xml:space="preserve"> </v>
      </c>
      <c r="AT36" s="1" t="str">
        <f>IFERROR(#REF!/$AK36," ")</f>
        <v xml:space="preserve"> </v>
      </c>
      <c r="AU36" s="1" t="str">
        <f>IFERROR(#REF!/$AK36," ")</f>
        <v xml:space="preserve"> </v>
      </c>
      <c r="AV36" s="6" t="str">
        <f>IFERROR(#REF!/$AK36," ")</f>
        <v xml:space="preserve"> </v>
      </c>
      <c r="AW36" s="4" t="s">
        <v>96</v>
      </c>
    </row>
    <row r="37" spans="1:49" ht="12.5">
      <c r="A37" s="4">
        <v>1984</v>
      </c>
      <c r="B37" s="91">
        <v>5.7819457317959193</v>
      </c>
      <c r="C37" s="1">
        <v>1.5278716700554782</v>
      </c>
      <c r="D37" s="1">
        <v>1.722600412324341</v>
      </c>
      <c r="E37" s="6">
        <f t="shared" si="3"/>
        <v>9.032417814175739</v>
      </c>
      <c r="G37" s="8"/>
      <c r="I37" s="4"/>
      <c r="M37" s="5"/>
      <c r="Q37" s="5"/>
      <c r="R37" s="2">
        <v>25.191485493865283</v>
      </c>
      <c r="S37" s="2">
        <v>23.452830607345931</v>
      </c>
      <c r="T37" s="2">
        <v>23.690874221424263</v>
      </c>
      <c r="U37" s="2"/>
      <c r="V37" s="2">
        <v>33.30419860549727</v>
      </c>
      <c r="W37" s="13">
        <v>3298</v>
      </c>
      <c r="X37" s="3">
        <v>13666.464523953911</v>
      </c>
      <c r="Y37" s="99" t="str">
        <f>IFERROR(#REF!/#REF!,"")</f>
        <v/>
      </c>
      <c r="Z37" s="100" t="str">
        <f>IFERROR(#REF!/#REF!,"")</f>
        <v/>
      </c>
      <c r="AA37" s="100" t="str">
        <f>IFERROR(#REF!/#REF!,"")</f>
        <v/>
      </c>
      <c r="AB37" s="100"/>
      <c r="AC37" s="99" t="str">
        <f>IFERROR(#REF!/#REF!,"")</f>
        <v/>
      </c>
      <c r="AD37" s="100" t="str">
        <f>IFERROR(#REF!/#REF!,"")</f>
        <v/>
      </c>
      <c r="AE37" s="100" t="str">
        <f>IFERROR(#REF!/#REF!,"")</f>
        <v/>
      </c>
      <c r="AF37" s="100"/>
      <c r="AG37" s="101" t="str">
        <f>IFERROR(#REF!/#REF!,"")</f>
        <v/>
      </c>
      <c r="AH37" s="99">
        <f t="shared" si="4"/>
        <v>0.64013266998361895</v>
      </c>
      <c r="AI37" s="100">
        <f t="shared" si="5"/>
        <v>0.16915422885526751</v>
      </c>
      <c r="AJ37" s="100">
        <f t="shared" si="6"/>
        <v>0.19071310116111345</v>
      </c>
      <c r="AK37" s="107">
        <v>1.7290000000000001</v>
      </c>
      <c r="AL37" s="3" t="str">
        <f>IFERROR(#REF!/$AK37," ")</f>
        <v xml:space="preserve"> </v>
      </c>
      <c r="AM37" s="3" t="str">
        <f>IFERROR(#REF!/$AK37," ")</f>
        <v xml:space="preserve"> </v>
      </c>
      <c r="AN37" s="3" t="str">
        <f>IFERROR(#REF!/$AK37," ")</f>
        <v xml:space="preserve"> </v>
      </c>
      <c r="AO37" s="3"/>
      <c r="AP37" s="3" t="str">
        <f>IFERROR(#REF!/$AK37," ")</f>
        <v xml:space="preserve"> </v>
      </c>
      <c r="AQ37" s="3" t="str">
        <f>IFERROR(#REF!/$AK37," ")</f>
        <v xml:space="preserve"> </v>
      </c>
      <c r="AR37" s="14" t="str">
        <f>IFERROR(#REF!/$AK37," ")</f>
        <v xml:space="preserve"> </v>
      </c>
      <c r="AS37" s="1" t="str">
        <f>IFERROR(#REF!/$AK37," ")</f>
        <v xml:space="preserve"> </v>
      </c>
      <c r="AT37" s="1" t="str">
        <f>IFERROR(#REF!/$AK37," ")</f>
        <v xml:space="preserve"> </v>
      </c>
      <c r="AU37" s="1" t="str">
        <f>IFERROR(#REF!/$AK37," ")</f>
        <v xml:space="preserve"> </v>
      </c>
      <c r="AV37" s="6" t="str">
        <f>IFERROR(#REF!/$AK37," ")</f>
        <v xml:space="preserve"> </v>
      </c>
      <c r="AW37" s="4" t="s">
        <v>96</v>
      </c>
    </row>
    <row r="38" spans="1:49" ht="12.5">
      <c r="A38" s="4">
        <v>1985</v>
      </c>
      <c r="B38" s="91">
        <v>5.7128550954109594</v>
      </c>
      <c r="C38" s="1">
        <v>1.5827171108610851</v>
      </c>
      <c r="D38" s="1">
        <v>1.7033050812192188</v>
      </c>
      <c r="E38" s="6">
        <f t="shared" si="3"/>
        <v>8.998877287491263</v>
      </c>
      <c r="G38" s="8"/>
      <c r="I38" s="4"/>
      <c r="M38" s="5"/>
      <c r="Q38" s="5"/>
      <c r="R38" s="2">
        <v>28.609173055890867</v>
      </c>
      <c r="S38" s="2">
        <v>27.844176355333182</v>
      </c>
      <c r="T38" s="2">
        <v>27.027487609207377</v>
      </c>
      <c r="U38" s="2"/>
      <c r="V38" s="2">
        <v>38.434800817141337</v>
      </c>
      <c r="W38" s="13">
        <v>3324</v>
      </c>
      <c r="X38" s="3">
        <v>13664.259927797835</v>
      </c>
      <c r="Y38" s="99" t="str">
        <f>IFERROR(#REF!/#REF!,"")</f>
        <v/>
      </c>
      <c r="Z38" s="100" t="str">
        <f>IFERROR(#REF!/#REF!,"")</f>
        <v/>
      </c>
      <c r="AA38" s="100" t="str">
        <f>IFERROR(#REF!/#REF!,"")</f>
        <v/>
      </c>
      <c r="AB38" s="100"/>
      <c r="AC38" s="99" t="str">
        <f>IFERROR(#REF!/#REF!,"")</f>
        <v/>
      </c>
      <c r="AD38" s="100" t="str">
        <f>IFERROR(#REF!/#REF!,"")</f>
        <v/>
      </c>
      <c r="AE38" s="100" t="str">
        <f>IFERROR(#REF!/#REF!,"")</f>
        <v/>
      </c>
      <c r="AF38" s="100"/>
      <c r="AG38" s="101" t="str">
        <f>IFERROR(#REF!/#REF!,"")</f>
        <v/>
      </c>
      <c r="AH38" s="99">
        <f t="shared" si="4"/>
        <v>0.63484087102199038</v>
      </c>
      <c r="AI38" s="100">
        <f t="shared" si="5"/>
        <v>0.17587939698445651</v>
      </c>
      <c r="AJ38" s="100">
        <f t="shared" si="6"/>
        <v>0.18927973199355314</v>
      </c>
      <c r="AK38" s="107">
        <v>2.0099999999999998</v>
      </c>
      <c r="AL38" s="3" t="str">
        <f>IFERROR(#REF!/$AK38," ")</f>
        <v xml:space="preserve"> </v>
      </c>
      <c r="AM38" s="3" t="str">
        <f>IFERROR(#REF!/$AK38," ")</f>
        <v xml:space="preserve"> </v>
      </c>
      <c r="AN38" s="3" t="str">
        <f>IFERROR(#REF!/$AK38," ")</f>
        <v xml:space="preserve"> </v>
      </c>
      <c r="AO38" s="3"/>
      <c r="AP38" s="3" t="str">
        <f>IFERROR(#REF!/$AK38," ")</f>
        <v xml:space="preserve"> </v>
      </c>
      <c r="AQ38" s="3" t="str">
        <f>IFERROR(#REF!/$AK38," ")</f>
        <v xml:space="preserve"> </v>
      </c>
      <c r="AR38" s="14" t="str">
        <f>IFERROR(#REF!/$AK38," ")</f>
        <v xml:space="preserve"> </v>
      </c>
      <c r="AS38" s="1" t="str">
        <f>IFERROR(#REF!/$AK38," ")</f>
        <v xml:space="preserve"> </v>
      </c>
      <c r="AT38" s="1" t="str">
        <f>IFERROR(#REF!/$AK38," ")</f>
        <v xml:space="preserve"> </v>
      </c>
      <c r="AU38" s="1" t="str">
        <f>IFERROR(#REF!/$AK38," ")</f>
        <v xml:space="preserve"> </v>
      </c>
      <c r="AV38" s="6" t="str">
        <f>IFERROR(#REF!/$AK38," ")</f>
        <v xml:space="preserve"> </v>
      </c>
      <c r="AW38" s="4" t="s">
        <v>96</v>
      </c>
    </row>
    <row r="39" spans="1:49" ht="12.5">
      <c r="A39" s="4">
        <v>1986</v>
      </c>
      <c r="B39" s="91">
        <v>5.9947180234654036</v>
      </c>
      <c r="C39" s="1">
        <v>1.8392884844668225</v>
      </c>
      <c r="D39" s="1">
        <v>1.4002813564926881</v>
      </c>
      <c r="E39" s="6">
        <f t="shared" si="3"/>
        <v>9.234287864424914</v>
      </c>
      <c r="G39" s="8"/>
      <c r="I39" s="4"/>
      <c r="M39" s="5"/>
      <c r="Q39" s="5"/>
      <c r="R39" s="2">
        <v>30.592888070335558</v>
      </c>
      <c r="S39" s="2">
        <v>29.467503911272765</v>
      </c>
      <c r="T39" s="2">
        <v>37.086452879075438</v>
      </c>
      <c r="U39" s="2"/>
      <c r="V39" s="2">
        <v>43.515044291486213</v>
      </c>
      <c r="W39" s="13">
        <v>3341</v>
      </c>
      <c r="X39" s="3">
        <v>13879.676743489974</v>
      </c>
      <c r="Y39" s="99" t="str">
        <f>IFERROR(#REF!/#REF!,"")</f>
        <v/>
      </c>
      <c r="Z39" s="100" t="str">
        <f>IFERROR(#REF!/#REF!,"")</f>
        <v/>
      </c>
      <c r="AA39" s="100" t="str">
        <f>IFERROR(#REF!/#REF!,"")</f>
        <v/>
      </c>
      <c r="AB39" s="100"/>
      <c r="AC39" s="99" t="str">
        <f>IFERROR(#REF!/#REF!,"")</f>
        <v/>
      </c>
      <c r="AD39" s="100" t="str">
        <f>IFERROR(#REF!/#REF!,"")</f>
        <v/>
      </c>
      <c r="AE39" s="100" t="str">
        <f>IFERROR(#REF!/#REF!,"")</f>
        <v/>
      </c>
      <c r="AF39" s="100"/>
      <c r="AG39" s="101" t="str">
        <f>IFERROR(#REF!/#REF!,"")</f>
        <v/>
      </c>
      <c r="AH39" s="99">
        <f t="shared" si="4"/>
        <v>0.64918032786914193</v>
      </c>
      <c r="AI39" s="100">
        <f t="shared" si="5"/>
        <v>0.19918032786834378</v>
      </c>
      <c r="AJ39" s="100">
        <f t="shared" si="6"/>
        <v>0.15163934426251438</v>
      </c>
      <c r="AK39" s="107">
        <v>1.9063000000000001</v>
      </c>
      <c r="AL39" s="3" t="str">
        <f>IFERROR(#REF!/$AK39," ")</f>
        <v xml:space="preserve"> </v>
      </c>
      <c r="AM39" s="3" t="str">
        <f>IFERROR(#REF!/$AK39," ")</f>
        <v xml:space="preserve"> </v>
      </c>
      <c r="AN39" s="3" t="str">
        <f>IFERROR(#REF!/$AK39," ")</f>
        <v xml:space="preserve"> </v>
      </c>
      <c r="AO39" s="3"/>
      <c r="AP39" s="3" t="str">
        <f>IFERROR(#REF!/$AK39," ")</f>
        <v xml:space="preserve"> </v>
      </c>
      <c r="AQ39" s="3" t="str">
        <f>IFERROR(#REF!/$AK39," ")</f>
        <v xml:space="preserve"> </v>
      </c>
      <c r="AR39" s="14" t="str">
        <f>IFERROR(#REF!/$AK39," ")</f>
        <v xml:space="preserve"> </v>
      </c>
      <c r="AS39" s="1" t="str">
        <f>IFERROR(#REF!/$AK39," ")</f>
        <v xml:space="preserve"> </v>
      </c>
      <c r="AT39" s="1" t="str">
        <f>IFERROR(#REF!/$AK39," ")</f>
        <v xml:space="preserve"> </v>
      </c>
      <c r="AU39" s="1" t="str">
        <f>IFERROR(#REF!/$AK39," ")</f>
        <v xml:space="preserve"> </v>
      </c>
      <c r="AV39" s="6" t="str">
        <f>IFERROR(#REF!/$AK39," ")</f>
        <v xml:space="preserve"> </v>
      </c>
      <c r="AW39" s="4" t="s">
        <v>96</v>
      </c>
    </row>
    <row r="40" spans="1:49" ht="12.5">
      <c r="A40" s="4">
        <v>1987</v>
      </c>
      <c r="B40" s="91">
        <v>6.0664317691293395</v>
      </c>
      <c r="C40" s="1">
        <v>1.6724498611584599</v>
      </c>
      <c r="D40" s="1">
        <v>1.573623278459936</v>
      </c>
      <c r="E40" s="6">
        <f t="shared" si="3"/>
        <v>9.3125049087477354</v>
      </c>
      <c r="G40" s="8"/>
      <c r="I40" s="4"/>
      <c r="M40" s="5"/>
      <c r="Q40" s="5"/>
      <c r="R40" s="2">
        <v>33.922405753346254</v>
      </c>
      <c r="S40" s="2">
        <v>39.856175556160935</v>
      </c>
      <c r="T40" s="2">
        <v>37.227366732691443</v>
      </c>
      <c r="U40" s="2"/>
      <c r="V40" s="2">
        <v>50.364810773749056</v>
      </c>
      <c r="W40" s="13">
        <v>3352</v>
      </c>
      <c r="X40" s="3">
        <v>13891.408114558473</v>
      </c>
      <c r="Y40" s="99" t="str">
        <f>IFERROR(#REF!/#REF!,"")</f>
        <v/>
      </c>
      <c r="Z40" s="100" t="str">
        <f>IFERROR(#REF!/#REF!,"")</f>
        <v/>
      </c>
      <c r="AA40" s="100" t="str">
        <f>IFERROR(#REF!/#REF!,"")</f>
        <v/>
      </c>
      <c r="AB40" s="100"/>
      <c r="AC40" s="102" t="str">
        <f>IFERROR(#REF!/#REF!,"")</f>
        <v/>
      </c>
      <c r="AD40" s="103" t="str">
        <f>IFERROR(#REF!/#REF!,"")</f>
        <v/>
      </c>
      <c r="AE40" s="103" t="str">
        <f>IFERROR(#REF!/#REF!,"")</f>
        <v/>
      </c>
      <c r="AF40" s="103"/>
      <c r="AG40" s="104" t="str">
        <f>IFERROR(#REF!/#REF!,"")</f>
        <v/>
      </c>
      <c r="AH40" s="99">
        <f t="shared" si="4"/>
        <v>0.65142857142881228</v>
      </c>
      <c r="AI40" s="100">
        <f t="shared" si="5"/>
        <v>0.17959183673422155</v>
      </c>
      <c r="AJ40" s="100">
        <f t="shared" si="6"/>
        <v>0.16897959183696615</v>
      </c>
      <c r="AK40" s="107">
        <v>1.6855</v>
      </c>
      <c r="AL40" s="3" t="str">
        <f>IFERROR(#REF!/$AK40," ")</f>
        <v xml:space="preserve"> </v>
      </c>
      <c r="AM40" s="3" t="str">
        <f>IFERROR(#REF!/$AK40," ")</f>
        <v xml:space="preserve"> </v>
      </c>
      <c r="AN40" s="3" t="str">
        <f>IFERROR(#REF!/$AK40," ")</f>
        <v xml:space="preserve"> </v>
      </c>
      <c r="AO40" s="3"/>
      <c r="AP40" s="3" t="str">
        <f>IFERROR(#REF!/$AK40," ")</f>
        <v xml:space="preserve"> </v>
      </c>
      <c r="AQ40" s="3" t="str">
        <f>IFERROR(#REF!/$AK40," ")</f>
        <v xml:space="preserve"> </v>
      </c>
      <c r="AR40" s="14" t="str">
        <f>IFERROR(#REF!/$AK40," ")</f>
        <v xml:space="preserve"> </v>
      </c>
      <c r="AS40" s="1" t="str">
        <f>IFERROR(#REF!/$AK40," ")</f>
        <v xml:space="preserve"> </v>
      </c>
      <c r="AT40" s="1" t="str">
        <f>IFERROR(#REF!/$AK40," ")</f>
        <v xml:space="preserve"> </v>
      </c>
      <c r="AU40" s="1" t="str">
        <f>IFERROR(#REF!/$AK40," ")</f>
        <v xml:space="preserve"> </v>
      </c>
      <c r="AV40" s="6" t="str">
        <f>IFERROR(#REF!/$AK40," ")</f>
        <v xml:space="preserve"> </v>
      </c>
      <c r="AW40" s="4" t="s">
        <v>96</v>
      </c>
    </row>
    <row r="41" spans="1:49" ht="12.5">
      <c r="A41" s="4">
        <v>1988</v>
      </c>
      <c r="B41" s="91">
        <v>5.7561434109807186</v>
      </c>
      <c r="C41" s="1">
        <v>1.6184382004300419</v>
      </c>
      <c r="D41" s="1">
        <v>1.2214627927822761</v>
      </c>
      <c r="E41" s="6">
        <f t="shared" si="3"/>
        <v>8.5960444041930373</v>
      </c>
      <c r="G41" s="8"/>
      <c r="I41" s="4"/>
      <c r="M41" s="5"/>
      <c r="Q41" s="5"/>
      <c r="R41" s="2">
        <v>40.11613467160501</v>
      </c>
      <c r="S41" s="2">
        <v>50.653345864597789</v>
      </c>
      <c r="T41" s="2">
        <v>54.102250603517248</v>
      </c>
      <c r="U41" s="2"/>
      <c r="V41" s="2">
        <v>53.575638812309769</v>
      </c>
      <c r="W41" s="13">
        <v>3361</v>
      </c>
      <c r="X41" s="3">
        <v>13815.828622433801</v>
      </c>
      <c r="Y41" s="99" t="str">
        <f>IFERROR(#REF!/#REF!,"")</f>
        <v/>
      </c>
      <c r="Z41" s="100" t="str">
        <f>IFERROR(#REF!/#REF!,"")</f>
        <v/>
      </c>
      <c r="AA41" s="100" t="str">
        <f>IFERROR(#REF!/#REF!,"")</f>
        <v/>
      </c>
      <c r="AB41" s="100"/>
      <c r="AC41" s="102" t="str">
        <f>IFERROR(#REF!/#REF!,"")</f>
        <v/>
      </c>
      <c r="AD41" s="103" t="str">
        <f>IFERROR(#REF!/#REF!,"")</f>
        <v/>
      </c>
      <c r="AE41" s="103" t="str">
        <f>IFERROR(#REF!/#REF!,"")</f>
        <v/>
      </c>
      <c r="AF41" s="103"/>
      <c r="AG41" s="104" t="str">
        <f>IFERROR(#REF!/#REF!,"")</f>
        <v/>
      </c>
      <c r="AH41" s="99">
        <f t="shared" si="4"/>
        <v>0.669626998224084</v>
      </c>
      <c r="AI41" s="100">
        <f t="shared" si="5"/>
        <v>0.18827708703326254</v>
      </c>
      <c r="AJ41" s="100">
        <f t="shared" si="6"/>
        <v>0.14209591474265335</v>
      </c>
      <c r="AK41" s="107">
        <v>1.5253000000000001</v>
      </c>
      <c r="AL41" s="3" t="str">
        <f>IFERROR(#REF!/$AK41," ")</f>
        <v xml:space="preserve"> </v>
      </c>
      <c r="AM41" s="3" t="str">
        <f>IFERROR(#REF!/$AK41," ")</f>
        <v xml:space="preserve"> </v>
      </c>
      <c r="AN41" s="3" t="str">
        <f>IFERROR(#REF!/$AK41," ")</f>
        <v xml:space="preserve"> </v>
      </c>
      <c r="AO41" s="3"/>
      <c r="AP41" s="3" t="str">
        <f>IFERROR(#REF!/$AK41," ")</f>
        <v xml:space="preserve"> </v>
      </c>
      <c r="AQ41" s="3" t="str">
        <f>IFERROR(#REF!/$AK41," ")</f>
        <v xml:space="preserve"> </v>
      </c>
      <c r="AR41" s="14" t="str">
        <f>IFERROR(#REF!/$AK41," ")</f>
        <v xml:space="preserve"> </v>
      </c>
      <c r="AS41" s="1" t="str">
        <f>IFERROR(#REF!/$AK41," ")</f>
        <v xml:space="preserve"> </v>
      </c>
      <c r="AT41" s="1" t="str">
        <f>IFERROR(#REF!/$AK41," ")</f>
        <v xml:space="preserve"> </v>
      </c>
      <c r="AU41" s="1" t="str">
        <f>IFERROR(#REF!/$AK41," ")</f>
        <v xml:space="preserve"> </v>
      </c>
      <c r="AV41" s="6" t="str">
        <f>IFERROR(#REF!/$AK41," ")</f>
        <v xml:space="preserve"> </v>
      </c>
      <c r="AW41" s="4" t="s">
        <v>96</v>
      </c>
    </row>
    <row r="42" spans="1:49" ht="12.5">
      <c r="A42" s="4">
        <v>1989</v>
      </c>
      <c r="B42" s="91">
        <v>5.8597085422590842</v>
      </c>
      <c r="C42" s="1">
        <v>1.5779084440545752</v>
      </c>
      <c r="D42" s="1">
        <v>1.3634354516642613</v>
      </c>
      <c r="E42" s="6">
        <f t="shared" si="3"/>
        <v>8.8010524379779209</v>
      </c>
      <c r="G42" s="8"/>
      <c r="I42" s="4"/>
      <c r="M42" s="5"/>
      <c r="Q42" s="5"/>
      <c r="R42" s="2">
        <v>44.218641452733557</v>
      </c>
      <c r="S42" s="2">
        <v>63.896634832295121</v>
      </c>
      <c r="T42" s="2">
        <v>54.675589848532475</v>
      </c>
      <c r="U42" s="2"/>
      <c r="V42" s="2">
        <v>56.639006600210564</v>
      </c>
      <c r="W42" s="13">
        <v>3378</v>
      </c>
      <c r="X42" s="3">
        <v>13869.15334517466</v>
      </c>
      <c r="Y42" s="99" t="str">
        <f>IFERROR(#REF!/#REF!,"")</f>
        <v/>
      </c>
      <c r="Z42" s="100" t="str">
        <f>IFERROR(#REF!/#REF!,"")</f>
        <v/>
      </c>
      <c r="AA42" s="100" t="str">
        <f>IFERROR(#REF!/#REF!,"")</f>
        <v/>
      </c>
      <c r="AB42" s="100"/>
      <c r="AC42" s="102" t="str">
        <f>IFERROR(#REF!/#REF!,"")</f>
        <v/>
      </c>
      <c r="AD42" s="103" t="str">
        <f>IFERROR(#REF!/#REF!,"")</f>
        <v/>
      </c>
      <c r="AE42" s="103" t="str">
        <f>IFERROR(#REF!/#REF!,"")</f>
        <v/>
      </c>
      <c r="AF42" s="103"/>
      <c r="AG42" s="104" t="str">
        <f>IFERROR(#REF!/#REF!,"")</f>
        <v/>
      </c>
      <c r="AH42" s="99">
        <f t="shared" si="4"/>
        <v>0.6657963446477746</v>
      </c>
      <c r="AI42" s="100">
        <f t="shared" si="5"/>
        <v>0.17928633594383017</v>
      </c>
      <c r="AJ42" s="100">
        <f t="shared" si="6"/>
        <v>0.15491731940839526</v>
      </c>
      <c r="AK42" s="107">
        <v>1.6724000000000001</v>
      </c>
      <c r="AL42" s="3" t="str">
        <f>IFERROR(#REF!/$AK42," ")</f>
        <v xml:space="preserve"> </v>
      </c>
      <c r="AM42" s="3" t="str">
        <f>IFERROR(#REF!/$AK42," ")</f>
        <v xml:space="preserve"> </v>
      </c>
      <c r="AN42" s="3" t="str">
        <f>IFERROR(#REF!/$AK42," ")</f>
        <v xml:space="preserve"> </v>
      </c>
      <c r="AO42" s="3"/>
      <c r="AP42" s="3" t="str">
        <f>IFERROR(#REF!/$AK42," ")</f>
        <v xml:space="preserve"> </v>
      </c>
      <c r="AQ42" s="3" t="str">
        <f>IFERROR(#REF!/$AK42," ")</f>
        <v xml:space="preserve"> </v>
      </c>
      <c r="AR42" s="14" t="str">
        <f>IFERROR(#REF!/$AK42," ")</f>
        <v xml:space="preserve"> </v>
      </c>
      <c r="AS42" s="1" t="str">
        <f>IFERROR(#REF!/$AK42," ")</f>
        <v xml:space="preserve"> </v>
      </c>
      <c r="AT42" s="1" t="str">
        <f>IFERROR(#REF!/$AK42," ")</f>
        <v xml:space="preserve"> </v>
      </c>
      <c r="AU42" s="1" t="str">
        <f>IFERROR(#REF!/$AK42," ")</f>
        <v xml:space="preserve"> </v>
      </c>
      <c r="AV42" s="6" t="str">
        <f>IFERROR(#REF!/$AK42," ")</f>
        <v xml:space="preserve"> </v>
      </c>
      <c r="AW42" s="4" t="s">
        <v>96</v>
      </c>
    </row>
    <row r="43" spans="1:49" ht="12.5">
      <c r="A43" s="4">
        <v>1990</v>
      </c>
      <c r="B43" s="91">
        <v>5.5644873605329908</v>
      </c>
      <c r="C43" s="1">
        <v>1.6194577007847433</v>
      </c>
      <c r="D43" s="1">
        <v>1.4736297561702105</v>
      </c>
      <c r="E43" s="6">
        <f t="shared" si="3"/>
        <v>8.6575748174879443</v>
      </c>
      <c r="G43" s="8"/>
      <c r="I43" s="4"/>
      <c r="M43" s="5"/>
      <c r="Q43" s="5"/>
      <c r="R43" s="2">
        <v>52.2500817820207</v>
      </c>
      <c r="S43" s="2">
        <v>76.5677183809524</v>
      </c>
      <c r="T43" s="2">
        <v>57.065307502060996</v>
      </c>
      <c r="U43" s="2"/>
      <c r="V43" s="2">
        <v>60.094016129111225</v>
      </c>
      <c r="W43" s="13">
        <v>3414</v>
      </c>
      <c r="X43" s="3">
        <v>13687.46338605741</v>
      </c>
      <c r="Y43" s="99" t="str">
        <f>IFERROR(#REF!/#REF!,"")</f>
        <v/>
      </c>
      <c r="Z43" s="100" t="str">
        <f>IFERROR(#REF!/#REF!,"")</f>
        <v/>
      </c>
      <c r="AA43" s="100" t="str">
        <f>IFERROR(#REF!/#REF!,"")</f>
        <v/>
      </c>
      <c r="AB43" s="100"/>
      <c r="AC43" s="102" t="str">
        <f>IFERROR(#REF!/#REF!,"")</f>
        <v/>
      </c>
      <c r="AD43" s="103" t="str">
        <f>IFERROR(#REF!/#REF!,"")</f>
        <v/>
      </c>
      <c r="AE43" s="103" t="str">
        <f>IFERROR(#REF!/#REF!,"")</f>
        <v/>
      </c>
      <c r="AF43" s="103"/>
      <c r="AG43" s="104" t="str">
        <f>IFERROR(#REF!/#REF!,"")</f>
        <v/>
      </c>
      <c r="AH43" s="99">
        <f t="shared" si="4"/>
        <v>0.64273049645415203</v>
      </c>
      <c r="AI43" s="100">
        <f t="shared" si="5"/>
        <v>0.18705673758816446</v>
      </c>
      <c r="AJ43" s="100">
        <f t="shared" si="6"/>
        <v>0.17021276595768356</v>
      </c>
      <c r="AK43" s="107">
        <v>1.6773</v>
      </c>
      <c r="AL43" s="3" t="str">
        <f>IFERROR(#REF!/$AK43," ")</f>
        <v xml:space="preserve"> </v>
      </c>
      <c r="AM43" s="3" t="str">
        <f>IFERROR(#REF!/$AK43," ")</f>
        <v xml:space="preserve"> </v>
      </c>
      <c r="AN43" s="3" t="str">
        <f>IFERROR(#REF!/$AK43," ")</f>
        <v xml:space="preserve"> </v>
      </c>
      <c r="AO43" s="3"/>
      <c r="AP43" s="3" t="str">
        <f>IFERROR(#REF!/$AK43," ")</f>
        <v xml:space="preserve"> </v>
      </c>
      <c r="AQ43" s="3" t="str">
        <f>IFERROR(#REF!/$AK43," ")</f>
        <v xml:space="preserve"> </v>
      </c>
      <c r="AR43" s="14" t="str">
        <f>IFERROR(#REF!/$AK43," ")</f>
        <v xml:space="preserve"> </v>
      </c>
      <c r="AS43" s="1" t="str">
        <f>IFERROR(#REF!/$AK43," ")</f>
        <v xml:space="preserve"> </v>
      </c>
      <c r="AT43" s="1" t="str">
        <f>IFERROR(#REF!/$AK43," ")</f>
        <v xml:space="preserve"> </v>
      </c>
      <c r="AU43" s="1" t="str">
        <f>IFERROR(#REF!/$AK43," ")</f>
        <v xml:space="preserve"> </v>
      </c>
      <c r="AV43" s="6" t="str">
        <f>IFERROR(#REF!/$AK43," ")</f>
        <v xml:space="preserve"> </v>
      </c>
      <c r="AW43" s="4" t="s">
        <v>96</v>
      </c>
    </row>
    <row r="44" spans="1:49" ht="12.5">
      <c r="A44" s="4">
        <v>1991</v>
      </c>
      <c r="B44" s="91">
        <v>5.4084470495035886</v>
      </c>
      <c r="C44" s="1">
        <v>1.8514712200659871</v>
      </c>
      <c r="D44" s="1">
        <v>1.313699496400623</v>
      </c>
      <c r="E44" s="6">
        <f t="shared" si="3"/>
        <v>8.573617765970198</v>
      </c>
      <c r="G44" s="8"/>
      <c r="I44" s="4"/>
      <c r="M44" s="5"/>
      <c r="Q44" s="5"/>
      <c r="R44" s="2">
        <v>54.961387748607791</v>
      </c>
      <c r="S44" s="2">
        <v>73.163098857142856</v>
      </c>
      <c r="T44" s="2">
        <v>59.073923907666931</v>
      </c>
      <c r="U44" s="2"/>
      <c r="V44" s="2">
        <v>61.655826310830811</v>
      </c>
      <c r="W44" s="13">
        <v>3455</v>
      </c>
      <c r="X44" s="3">
        <v>13374.223346346291</v>
      </c>
      <c r="Y44" s="99" t="str">
        <f>IFERROR(#REF!/#REF!,"")</f>
        <v/>
      </c>
      <c r="Z44" s="100" t="str">
        <f>IFERROR(#REF!/#REF!,"")</f>
        <v/>
      </c>
      <c r="AA44" s="100" t="str">
        <f>IFERROR(#REF!/#REF!,"")</f>
        <v/>
      </c>
      <c r="AB44" s="100"/>
      <c r="AC44" s="102" t="str">
        <f>IFERROR(#REF!/#REF!,"")</f>
        <v/>
      </c>
      <c r="AD44" s="103" t="str">
        <f>IFERROR(#REF!/#REF!,"")</f>
        <v/>
      </c>
      <c r="AE44" s="103" t="str">
        <f>IFERROR(#REF!/#REF!,"")</f>
        <v/>
      </c>
      <c r="AF44" s="103"/>
      <c r="AG44" s="104" t="str">
        <f>IFERROR(#REF!/#REF!,"")</f>
        <v/>
      </c>
      <c r="AH44" s="99">
        <f t="shared" si="4"/>
        <v>0.63082437276016867</v>
      </c>
      <c r="AI44" s="100">
        <f t="shared" si="5"/>
        <v>0.21594982078798949</v>
      </c>
      <c r="AJ44" s="100">
        <f t="shared" si="6"/>
        <v>0.15322580645184194</v>
      </c>
      <c r="AK44" s="107">
        <v>1.7291000000000001</v>
      </c>
      <c r="AL44" s="3" t="str">
        <f>IFERROR(#REF!/$AK44," ")</f>
        <v xml:space="preserve"> </v>
      </c>
      <c r="AM44" s="3" t="str">
        <f>IFERROR(#REF!/$AK44," ")</f>
        <v xml:space="preserve"> </v>
      </c>
      <c r="AN44" s="3" t="str">
        <f>IFERROR(#REF!/$AK44," ")</f>
        <v xml:space="preserve"> </v>
      </c>
      <c r="AO44" s="3"/>
      <c r="AP44" s="3" t="str">
        <f>IFERROR(#REF!/$AK44," ")</f>
        <v xml:space="preserve"> </v>
      </c>
      <c r="AQ44" s="3" t="str">
        <f>IFERROR(#REF!/$AK44," ")</f>
        <v xml:space="preserve"> </v>
      </c>
      <c r="AR44" s="14" t="str">
        <f>IFERROR(#REF!/$AK44," ")</f>
        <v xml:space="preserve"> </v>
      </c>
      <c r="AS44" s="1" t="str">
        <f>IFERROR(#REF!/$AK44," ")</f>
        <v xml:space="preserve"> </v>
      </c>
      <c r="AT44" s="1" t="str">
        <f>IFERROR(#REF!/$AK44," ")</f>
        <v xml:space="preserve"> </v>
      </c>
      <c r="AU44" s="1" t="str">
        <f>IFERROR(#REF!/$AK44," ")</f>
        <v xml:space="preserve"> </v>
      </c>
      <c r="AV44" s="6" t="str">
        <f>IFERROR(#REF!/$AK44," ")</f>
        <v xml:space="preserve"> </v>
      </c>
      <c r="AW44" s="4" t="s">
        <v>96</v>
      </c>
    </row>
    <row r="45" spans="1:49" ht="12.5">
      <c r="A45" s="4">
        <v>1992</v>
      </c>
      <c r="B45" s="91">
        <v>5.1040477108747293</v>
      </c>
      <c r="C45" s="1">
        <v>1.7295342393725437</v>
      </c>
      <c r="D45" s="1">
        <v>1.2375778335115262</v>
      </c>
      <c r="E45" s="6">
        <f t="shared" si="3"/>
        <v>8.0711597837587998</v>
      </c>
      <c r="G45" s="8"/>
      <c r="I45" s="4"/>
      <c r="M45" s="5"/>
      <c r="Q45" s="5"/>
      <c r="R45" s="2">
        <v>55.466885441527438</v>
      </c>
      <c r="S45" s="2">
        <v>74.901628000000017</v>
      </c>
      <c r="T45" s="2">
        <v>59.228432893652084</v>
      </c>
      <c r="U45" s="2"/>
      <c r="V45" s="2">
        <v>62.28213597761183</v>
      </c>
      <c r="W45" s="13">
        <v>3494</v>
      </c>
      <c r="X45" s="3">
        <v>13373.421525639116</v>
      </c>
      <c r="Y45" s="99" t="str">
        <f>IFERROR(#REF!/#REF!,"")</f>
        <v/>
      </c>
      <c r="Z45" s="100" t="str">
        <f>IFERROR(#REF!/#REF!,"")</f>
        <v/>
      </c>
      <c r="AA45" s="100" t="str">
        <f>IFERROR(#REF!/#REF!,"")</f>
        <v/>
      </c>
      <c r="AB45" s="100"/>
      <c r="AC45" s="102" t="str">
        <f>IFERROR(#REF!/#REF!,"")</f>
        <v/>
      </c>
      <c r="AD45" s="103" t="str">
        <f>IFERROR(#REF!/#REF!,"")</f>
        <v/>
      </c>
      <c r="AE45" s="103" t="str">
        <f>IFERROR(#REF!/#REF!,"")</f>
        <v/>
      </c>
      <c r="AF45" s="103"/>
      <c r="AG45" s="104" t="str">
        <f>IFERROR(#REF!/#REF!,"")</f>
        <v/>
      </c>
      <c r="AH45" s="99">
        <f t="shared" si="4"/>
        <v>0.63238095238126191</v>
      </c>
      <c r="AI45" s="100">
        <f t="shared" si="5"/>
        <v>0.21428571428517632</v>
      </c>
      <c r="AJ45" s="100">
        <f t="shared" si="6"/>
        <v>0.15333333333356175</v>
      </c>
      <c r="AK45" s="107">
        <v>1.859</v>
      </c>
      <c r="AL45" s="3" t="str">
        <f>IFERROR(#REF!/$AK45," ")</f>
        <v xml:space="preserve"> </v>
      </c>
      <c r="AM45" s="3" t="str">
        <f>IFERROR(#REF!/$AK45," ")</f>
        <v xml:space="preserve"> </v>
      </c>
      <c r="AN45" s="3" t="str">
        <f>IFERROR(#REF!/$AK45," ")</f>
        <v xml:space="preserve"> </v>
      </c>
      <c r="AO45" s="3"/>
      <c r="AP45" s="3" t="str">
        <f>IFERROR(#REF!/$AK45," ")</f>
        <v xml:space="preserve"> </v>
      </c>
      <c r="AQ45" s="3" t="str">
        <f>IFERROR(#REF!/$AK45," ")</f>
        <v xml:space="preserve"> </v>
      </c>
      <c r="AR45" s="14" t="str">
        <f>IFERROR(#REF!/$AK45," ")</f>
        <v xml:space="preserve"> </v>
      </c>
      <c r="AS45" s="1" t="str">
        <f>IFERROR(#REF!/$AK45," ")</f>
        <v xml:space="preserve"> </v>
      </c>
      <c r="AT45" s="1" t="str">
        <f>IFERROR(#REF!/$AK45," ")</f>
        <v xml:space="preserve"> </v>
      </c>
      <c r="AU45" s="1" t="str">
        <f>IFERROR(#REF!/$AK45," ")</f>
        <v xml:space="preserve"> </v>
      </c>
      <c r="AV45" s="6" t="str">
        <f>IFERROR(#REF!/$AK45," ")</f>
        <v xml:space="preserve"> </v>
      </c>
      <c r="AW45" s="4" t="s">
        <v>96</v>
      </c>
    </row>
    <row r="46" spans="1:49" ht="12.5">
      <c r="A46" s="4">
        <v>1993</v>
      </c>
      <c r="B46" s="91">
        <v>4.998095940573422</v>
      </c>
      <c r="C46" s="1">
        <v>1.8070039169711241</v>
      </c>
      <c r="D46" s="1">
        <v>1.1918536473687003</v>
      </c>
      <c r="E46" s="6">
        <f t="shared" si="3"/>
        <v>7.9969535049132459</v>
      </c>
      <c r="G46" s="8"/>
      <c r="I46" s="4"/>
      <c r="M46" s="5"/>
      <c r="Q46" s="5"/>
      <c r="R46" s="2">
        <v>55.788565791567223</v>
      </c>
      <c r="S46" s="2">
        <v>77.79917647619051</v>
      </c>
      <c r="T46" s="2">
        <v>60.516007502061001</v>
      </c>
      <c r="U46" s="2"/>
      <c r="V46" s="2">
        <v>63.082860994635624</v>
      </c>
      <c r="W46" s="13">
        <v>3537</v>
      </c>
      <c r="X46" s="3">
        <v>14031.543948634</v>
      </c>
      <c r="Y46" s="99" t="str">
        <f>IFERROR(#REF!/#REF!,"")</f>
        <v/>
      </c>
      <c r="Z46" s="100" t="str">
        <f>IFERROR(#REF!/#REF!,"")</f>
        <v/>
      </c>
      <c r="AA46" s="100" t="str">
        <f>IFERROR(#REF!/#REF!,"")</f>
        <v/>
      </c>
      <c r="AB46" s="100"/>
      <c r="AC46" s="102" t="str">
        <f>IFERROR(#REF!/#REF!,"")</f>
        <v/>
      </c>
      <c r="AD46" s="103" t="str">
        <f>IFERROR(#REF!/#REF!,"")</f>
        <v/>
      </c>
      <c r="AE46" s="103" t="str">
        <f>IFERROR(#REF!/#REF!,"")</f>
        <v/>
      </c>
      <c r="AF46" s="103"/>
      <c r="AG46" s="104" t="str">
        <f>IFERROR(#REF!/#REF!,"")</f>
        <v/>
      </c>
      <c r="AH46" s="99">
        <f t="shared" si="4"/>
        <v>0.62500000000033051</v>
      </c>
      <c r="AI46" s="100">
        <f t="shared" si="5"/>
        <v>0.2259615384609801</v>
      </c>
      <c r="AJ46" s="100">
        <f t="shared" si="6"/>
        <v>0.14903846153868941</v>
      </c>
      <c r="AK46" s="107">
        <v>1.8474999999999999</v>
      </c>
      <c r="AL46" s="3" t="str">
        <f>IFERROR(#REF!/$AK46," ")</f>
        <v xml:space="preserve"> </v>
      </c>
      <c r="AM46" s="3" t="str">
        <f>IFERROR(#REF!/$AK46," ")</f>
        <v xml:space="preserve"> </v>
      </c>
      <c r="AN46" s="3" t="str">
        <f>IFERROR(#REF!/$AK46," ")</f>
        <v xml:space="preserve"> </v>
      </c>
      <c r="AO46" s="3"/>
      <c r="AP46" s="3" t="str">
        <f>IFERROR(#REF!/$AK46," ")</f>
        <v xml:space="preserve"> </v>
      </c>
      <c r="AQ46" s="3" t="str">
        <f>IFERROR(#REF!/$AK46," ")</f>
        <v xml:space="preserve"> </v>
      </c>
      <c r="AR46" s="14" t="str">
        <f>IFERROR(#REF!/$AK46," ")</f>
        <v xml:space="preserve"> </v>
      </c>
      <c r="AS46" s="1" t="str">
        <f>IFERROR(#REF!/$AK46," ")</f>
        <v xml:space="preserve"> </v>
      </c>
      <c r="AT46" s="1" t="str">
        <f>IFERROR(#REF!/$AK46," ")</f>
        <v xml:space="preserve"> </v>
      </c>
      <c r="AU46" s="1" t="str">
        <f>IFERROR(#REF!/$AK46," ")</f>
        <v xml:space="preserve"> </v>
      </c>
      <c r="AV46" s="6" t="str">
        <f>IFERROR(#REF!/$AK46," ")</f>
        <v xml:space="preserve"> </v>
      </c>
      <c r="AW46" s="4" t="s">
        <v>96</v>
      </c>
    </row>
    <row r="47" spans="1:49" ht="12.5">
      <c r="A47" s="4">
        <v>1994</v>
      </c>
      <c r="B47" s="91">
        <v>4.9922766900085627</v>
      </c>
      <c r="C47" s="1">
        <v>1.7922965620470042</v>
      </c>
      <c r="D47" s="1">
        <v>1.1384544686009339</v>
      </c>
      <c r="E47" s="6">
        <f t="shared" si="3"/>
        <v>7.923027720656501</v>
      </c>
      <c r="G47" s="8"/>
      <c r="I47" s="4"/>
      <c r="M47" s="5"/>
      <c r="Q47" s="5"/>
      <c r="R47" s="2">
        <v>57.35064566428003</v>
      </c>
      <c r="S47" s="2">
        <v>78.732766571428598</v>
      </c>
      <c r="T47" s="2">
        <v>61.060651607584504</v>
      </c>
      <c r="U47" s="2"/>
      <c r="V47" s="2">
        <v>64.143752611784208</v>
      </c>
      <c r="W47" s="13">
        <v>3586</v>
      </c>
      <c r="X47" s="3">
        <v>14551.047777306894</v>
      </c>
      <c r="Y47" s="99" t="str">
        <f>IFERROR(#REF!/#REF!,"")</f>
        <v/>
      </c>
      <c r="Z47" s="100" t="str">
        <f>IFERROR(#REF!/#REF!,"")</f>
        <v/>
      </c>
      <c r="AA47" s="100" t="str">
        <f>IFERROR(#REF!/#REF!,"")</f>
        <v/>
      </c>
      <c r="AB47" s="100"/>
      <c r="AC47" s="102" t="str">
        <f>IFERROR(#REF!/#REF!,"")</f>
        <v/>
      </c>
      <c r="AD47" s="103" t="str">
        <f>IFERROR(#REF!/#REF!,"")</f>
        <v/>
      </c>
      <c r="AE47" s="103" t="str">
        <f>IFERROR(#REF!/#REF!,"")</f>
        <v/>
      </c>
      <c r="AF47" s="103"/>
      <c r="AG47" s="104" t="str">
        <f>IFERROR(#REF!/#REF!,"")</f>
        <v/>
      </c>
      <c r="AH47" s="99">
        <f t="shared" si="4"/>
        <v>0.63009708737897785</v>
      </c>
      <c r="AI47" s="100">
        <f t="shared" si="5"/>
        <v>0.2262135922324521</v>
      </c>
      <c r="AJ47" s="100">
        <f t="shared" si="6"/>
        <v>0.14368932038857005</v>
      </c>
      <c r="AK47" s="107">
        <v>1.6847000000000001</v>
      </c>
      <c r="AL47" s="3" t="str">
        <f>IFERROR(#REF!/$AK47," ")</f>
        <v xml:space="preserve"> </v>
      </c>
      <c r="AM47" s="3" t="str">
        <f>IFERROR(#REF!/$AK47," ")</f>
        <v xml:space="preserve"> </v>
      </c>
      <c r="AN47" s="3" t="str">
        <f>IFERROR(#REF!/$AK47," ")</f>
        <v xml:space="preserve"> </v>
      </c>
      <c r="AO47" s="3"/>
      <c r="AP47" s="3" t="str">
        <f>IFERROR(#REF!/$AK47," ")</f>
        <v xml:space="preserve"> </v>
      </c>
      <c r="AQ47" s="3" t="str">
        <f>IFERROR(#REF!/$AK47," ")</f>
        <v xml:space="preserve"> </v>
      </c>
      <c r="AR47" s="14" t="str">
        <f>IFERROR(#REF!/$AK47," ")</f>
        <v xml:space="preserve"> </v>
      </c>
      <c r="AS47" s="1" t="str">
        <f>IFERROR(#REF!/$AK47," ")</f>
        <v xml:space="preserve"> </v>
      </c>
      <c r="AT47" s="1" t="str">
        <f>IFERROR(#REF!/$AK47," ")</f>
        <v xml:space="preserve"> </v>
      </c>
      <c r="AU47" s="1" t="str">
        <f>IFERROR(#REF!/$AK47," ")</f>
        <v xml:space="preserve"> </v>
      </c>
      <c r="AV47" s="6" t="str">
        <f>IFERROR(#REF!/$AK47," ")</f>
        <v xml:space="preserve"> </v>
      </c>
      <c r="AW47" s="4" t="s">
        <v>96</v>
      </c>
    </row>
    <row r="48" spans="1:49" ht="12.5">
      <c r="A48" s="4">
        <v>1995</v>
      </c>
      <c r="B48" s="91">
        <v>4.8182474667193196</v>
      </c>
      <c r="C48" s="1">
        <v>1.8241607821230881</v>
      </c>
      <c r="D48" s="1">
        <v>1.1545321405888511</v>
      </c>
      <c r="E48" s="6">
        <f t="shared" si="3"/>
        <v>7.796940389431259</v>
      </c>
      <c r="G48" s="8"/>
      <c r="I48" s="4"/>
      <c r="M48" s="5"/>
      <c r="Q48" s="5"/>
      <c r="R48" s="2">
        <v>60.251651073985684</v>
      </c>
      <c r="S48" s="2">
        <v>79.432959142857172</v>
      </c>
      <c r="T48" s="2">
        <v>62.634067765869737</v>
      </c>
      <c r="U48" s="2"/>
      <c r="V48" s="2">
        <v>66.552444630171166</v>
      </c>
      <c r="W48" s="13">
        <v>3642</v>
      </c>
      <c r="X48" s="3">
        <v>14909.247144155297</v>
      </c>
      <c r="Y48" s="99" t="str">
        <f>IFERROR(#REF!/#REF!,"")</f>
        <v/>
      </c>
      <c r="Z48" s="100" t="str">
        <f>IFERROR(#REF!/#REF!,"")</f>
        <v/>
      </c>
      <c r="AA48" s="100" t="str">
        <f>IFERROR(#REF!/#REF!,"")</f>
        <v/>
      </c>
      <c r="AB48" s="100"/>
      <c r="AC48" s="102" t="str">
        <f>IFERROR(#REF!/#REF!,"")</f>
        <v/>
      </c>
      <c r="AD48" s="103" t="str">
        <f>IFERROR(#REF!/#REF!,"")</f>
        <v/>
      </c>
      <c r="AE48" s="103" t="str">
        <f>IFERROR(#REF!/#REF!,"")</f>
        <v/>
      </c>
      <c r="AF48" s="103"/>
      <c r="AG48" s="104" t="str">
        <f>IFERROR(#REF!/#REF!,"")</f>
        <v/>
      </c>
      <c r="AH48" s="99">
        <f t="shared" si="4"/>
        <v>0.61796643632808157</v>
      </c>
      <c r="AI48" s="100">
        <f t="shared" si="5"/>
        <v>0.23395853899251753</v>
      </c>
      <c r="AJ48" s="100">
        <f t="shared" si="6"/>
        <v>0.14807502467940087</v>
      </c>
      <c r="AK48" s="107">
        <v>1.5238</v>
      </c>
      <c r="AL48" s="3" t="str">
        <f>IFERROR(#REF!/$AK48," ")</f>
        <v xml:space="preserve"> </v>
      </c>
      <c r="AM48" s="3" t="str">
        <f>IFERROR(#REF!/$AK48," ")</f>
        <v xml:space="preserve"> </v>
      </c>
      <c r="AN48" s="3" t="str">
        <f>IFERROR(#REF!/$AK48," ")</f>
        <v xml:space="preserve"> </v>
      </c>
      <c r="AO48" s="3"/>
      <c r="AP48" s="3" t="str">
        <f>IFERROR(#REF!/$AK48," ")</f>
        <v xml:space="preserve"> </v>
      </c>
      <c r="AQ48" s="3" t="str">
        <f>IFERROR(#REF!/$AK48," ")</f>
        <v xml:space="preserve"> </v>
      </c>
      <c r="AR48" s="14" t="str">
        <f>IFERROR(#REF!/$AK48," ")</f>
        <v xml:space="preserve"> </v>
      </c>
      <c r="AS48" s="1" t="str">
        <f>IFERROR(#REF!/$AK48," ")</f>
        <v xml:space="preserve"> </v>
      </c>
      <c r="AT48" s="1" t="str">
        <f>IFERROR(#REF!/$AK48," ")</f>
        <v xml:space="preserve"> </v>
      </c>
      <c r="AU48" s="1" t="str">
        <f>IFERROR(#REF!/$AK48," ")</f>
        <v xml:space="preserve"> </v>
      </c>
      <c r="AV48" s="6" t="str">
        <f>IFERROR(#REF!/$AK48," ")</f>
        <v xml:space="preserve"> </v>
      </c>
      <c r="AW48" s="4" t="s">
        <v>96</v>
      </c>
    </row>
    <row r="49" spans="1:49" ht="12.5">
      <c r="A49" s="4">
        <v>1996</v>
      </c>
      <c r="B49" s="91">
        <v>4.6939411213490843</v>
      </c>
      <c r="C49" s="1">
        <v>1.7775416377514517</v>
      </c>
      <c r="D49" s="1">
        <v>1.1773327730608658</v>
      </c>
      <c r="E49" s="6">
        <f t="shared" si="3"/>
        <v>7.648815532161402</v>
      </c>
      <c r="G49" s="8"/>
      <c r="I49" s="4"/>
      <c r="M49" s="5"/>
      <c r="Q49" s="5"/>
      <c r="R49" s="2">
        <v>61.757942322991248</v>
      </c>
      <c r="S49" s="2">
        <v>80.288750095238129</v>
      </c>
      <c r="T49" s="2">
        <v>64.812644023083251</v>
      </c>
      <c r="U49" s="2"/>
      <c r="V49" s="2">
        <v>68.073547847889472</v>
      </c>
      <c r="W49" s="13">
        <v>3697</v>
      </c>
      <c r="X49" s="3">
        <v>15144.365168660881</v>
      </c>
      <c r="Y49" s="99" t="str">
        <f>IFERROR(#REF!/#REF!,"")</f>
        <v/>
      </c>
      <c r="Z49" s="100" t="str">
        <f>IFERROR(#REF!/#REF!,"")</f>
        <v/>
      </c>
      <c r="AA49" s="100" t="str">
        <f>IFERROR(#REF!/#REF!,"")</f>
        <v/>
      </c>
      <c r="AB49" s="100"/>
      <c r="AC49" s="102" t="str">
        <f>IFERROR(#REF!/#REF!,"")</f>
        <v/>
      </c>
      <c r="AD49" s="103" t="str">
        <f>IFERROR(#REF!/#REF!,"")</f>
        <v/>
      </c>
      <c r="AE49" s="103" t="str">
        <f>IFERROR(#REF!/#REF!,"")</f>
        <v/>
      </c>
      <c r="AF49" s="103"/>
      <c r="AG49" s="104" t="str">
        <f>IFERROR(#REF!/#REF!,"")</f>
        <v/>
      </c>
      <c r="AH49" s="99">
        <f t="shared" si="4"/>
        <v>0.6136820925556653</v>
      </c>
      <c r="AI49" s="100">
        <f t="shared" si="5"/>
        <v>0.23239436619661216</v>
      </c>
      <c r="AJ49" s="100">
        <f t="shared" si="6"/>
        <v>0.15392354124772248</v>
      </c>
      <c r="AK49" s="107">
        <v>1.4541999999999999</v>
      </c>
      <c r="AL49" s="3"/>
      <c r="AM49" s="3"/>
      <c r="AN49" s="3"/>
      <c r="AO49" s="3"/>
      <c r="AP49" s="3"/>
      <c r="AQ49" s="3"/>
      <c r="AR49" s="14"/>
      <c r="AS49" s="1"/>
      <c r="AT49" s="1"/>
      <c r="AU49" s="1"/>
      <c r="AV49" s="6"/>
      <c r="AW49" s="4" t="s">
        <v>96</v>
      </c>
    </row>
    <row r="50" spans="1:49" ht="12.5">
      <c r="A50" s="4">
        <v>1997</v>
      </c>
      <c r="B50" s="91">
        <v>3.4090308259176338</v>
      </c>
      <c r="C50" s="1">
        <v>1.8776603194614163</v>
      </c>
      <c r="D50" s="1">
        <v>1.0773460849411876</v>
      </c>
      <c r="E50" s="6">
        <f t="shared" si="3"/>
        <v>6.3640372303202382</v>
      </c>
      <c r="G50" s="8"/>
      <c r="I50" s="4"/>
      <c r="M50" s="5"/>
      <c r="Q50" s="5"/>
      <c r="R50" s="2">
        <v>63.152656483691324</v>
      </c>
      <c r="S50" s="2">
        <v>81.066741809523819</v>
      </c>
      <c r="T50" s="2">
        <v>66.991220280296787</v>
      </c>
      <c r="U50" s="2"/>
      <c r="V50" s="2">
        <v>68.881738403677218</v>
      </c>
      <c r="W50" s="13">
        <v>3738</v>
      </c>
      <c r="X50" s="3">
        <v>15407.107150212501</v>
      </c>
      <c r="Y50" s="99" t="str">
        <f>IFERROR(#REF!/#REF!,"")</f>
        <v/>
      </c>
      <c r="Z50" s="100" t="str">
        <f>IFERROR(#REF!/#REF!,"")</f>
        <v/>
      </c>
      <c r="AA50" s="100" t="str">
        <f>IFERROR(#REF!/#REF!,"")</f>
        <v/>
      </c>
      <c r="AB50" s="100"/>
      <c r="AC50" s="102" t="str">
        <f>IFERROR(#REF!/#REF!,"")</f>
        <v/>
      </c>
      <c r="AD50" s="103" t="str">
        <f>IFERROR(#REF!/#REF!,"")</f>
        <v/>
      </c>
      <c r="AE50" s="103" t="str">
        <f>IFERROR(#REF!/#REF!,"")</f>
        <v/>
      </c>
      <c r="AF50" s="103"/>
      <c r="AG50" s="104" t="str">
        <f>IFERROR(#REF!/#REF!,"")</f>
        <v/>
      </c>
      <c r="AH50" s="99">
        <f t="shared" si="4"/>
        <v>0.53567110036314036</v>
      </c>
      <c r="AI50" s="100">
        <f t="shared" si="5"/>
        <v>0.29504232164382427</v>
      </c>
      <c r="AJ50" s="100">
        <f t="shared" si="6"/>
        <v>0.16928657799303534</v>
      </c>
      <c r="AK50" s="107">
        <v>1.5095000000000001</v>
      </c>
      <c r="AL50" s="3"/>
      <c r="AM50" s="3"/>
      <c r="AN50" s="3"/>
      <c r="AO50" s="3"/>
      <c r="AP50" s="3"/>
      <c r="AQ50" s="3"/>
      <c r="AR50" s="14"/>
      <c r="AS50" s="1"/>
      <c r="AT50" s="1"/>
      <c r="AU50" s="1"/>
      <c r="AV50" s="6"/>
      <c r="AW50" s="4" t="s">
        <v>96</v>
      </c>
    </row>
    <row r="51" spans="1:49" ht="12.5">
      <c r="A51" s="4">
        <v>1998</v>
      </c>
      <c r="B51" s="91">
        <v>3.3883554873263857</v>
      </c>
      <c r="C51" s="1">
        <v>1.863595518023921</v>
      </c>
      <c r="D51" s="1">
        <v>0.9934042224216838</v>
      </c>
      <c r="E51" s="6">
        <f t="shared" si="3"/>
        <v>6.2453552277719906</v>
      </c>
      <c r="G51" s="8"/>
      <c r="I51" s="4"/>
      <c r="M51" s="5"/>
      <c r="Q51" s="5"/>
      <c r="R51" s="2">
        <v>63.598964996022282</v>
      </c>
      <c r="S51" s="2">
        <v>82.700524571428588</v>
      </c>
      <c r="T51" s="2">
        <v>67.959476422093957</v>
      </c>
      <c r="U51" s="2"/>
      <c r="V51" s="2">
        <v>69.737567906393451</v>
      </c>
      <c r="W51" s="13">
        <v>3764</v>
      </c>
      <c r="X51" s="3">
        <v>15477.080328421878</v>
      </c>
      <c r="Y51" s="99" t="str">
        <f>IFERROR(#REF!/#REF!,"")</f>
        <v/>
      </c>
      <c r="Z51" s="100" t="str">
        <f>IFERROR(#REF!/#REF!,"")</f>
        <v/>
      </c>
      <c r="AA51" s="100" t="str">
        <f>IFERROR(#REF!/#REF!,"")</f>
        <v/>
      </c>
      <c r="AB51" s="100"/>
      <c r="AC51" s="102" t="str">
        <f>IFERROR(#REF!/#REF!,"")</f>
        <v/>
      </c>
      <c r="AD51" s="103" t="str">
        <f>IFERROR(#REF!/#REF!,"")</f>
        <v/>
      </c>
      <c r="AE51" s="103" t="str">
        <f>IFERROR(#REF!/#REF!,"")</f>
        <v/>
      </c>
      <c r="AF51" s="103"/>
      <c r="AG51" s="104" t="str">
        <f>IFERROR(#REF!/#REF!,"")</f>
        <v/>
      </c>
      <c r="AH51" s="99">
        <f t="shared" si="4"/>
        <v>0.54254007398313675</v>
      </c>
      <c r="AI51" s="100">
        <f t="shared" si="5"/>
        <v>0.29839704068982997</v>
      </c>
      <c r="AJ51" s="100">
        <f t="shared" si="6"/>
        <v>0.15906288532703325</v>
      </c>
      <c r="AK51" s="107">
        <v>1.8653</v>
      </c>
      <c r="AL51" s="3"/>
      <c r="AM51" s="3"/>
      <c r="AN51" s="3"/>
      <c r="AO51" s="3"/>
      <c r="AP51" s="3"/>
      <c r="AQ51" s="3"/>
      <c r="AR51" s="14"/>
      <c r="AS51" s="1"/>
      <c r="AT51" s="1"/>
      <c r="AU51" s="1"/>
      <c r="AV51" s="6"/>
      <c r="AW51" s="4" t="s">
        <v>96</v>
      </c>
    </row>
    <row r="52" spans="1:49" ht="12.5">
      <c r="A52" s="4">
        <v>1999</v>
      </c>
      <c r="B52" s="91">
        <v>3.4007696027380869</v>
      </c>
      <c r="C52" s="1">
        <v>2.0204118728224625</v>
      </c>
      <c r="D52" s="1">
        <v>0.96393696222831304</v>
      </c>
      <c r="E52" s="6">
        <f t="shared" si="3"/>
        <v>6.3851184377888632</v>
      </c>
      <c r="G52" s="8"/>
      <c r="I52" s="4"/>
      <c r="M52" s="5"/>
      <c r="Q52" s="5"/>
      <c r="R52" s="2">
        <v>64.541791805887044</v>
      </c>
      <c r="S52" s="2">
        <v>83.656209619047615</v>
      </c>
      <c r="T52" s="2">
        <v>68.156032399010698</v>
      </c>
      <c r="U52" s="2"/>
      <c r="V52" s="2">
        <v>69.931466778102589</v>
      </c>
      <c r="W52" s="13">
        <v>3784</v>
      </c>
      <c r="X52" s="3">
        <v>16202.023725525947</v>
      </c>
      <c r="Y52" s="99" t="str">
        <f>IFERROR(#REF!/#REF!,"")</f>
        <v/>
      </c>
      <c r="Z52" s="100" t="str">
        <f>IFERROR(#REF!/#REF!,"")</f>
        <v/>
      </c>
      <c r="AA52" s="100" t="str">
        <f>IFERROR(#REF!/#REF!,"")</f>
        <v/>
      </c>
      <c r="AB52" s="100"/>
      <c r="AC52" s="102" t="str">
        <f>IFERROR(#REF!/#REF!,"")</f>
        <v/>
      </c>
      <c r="AD52" s="103" t="str">
        <f>IFERROR(#REF!/#REF!,"")</f>
        <v/>
      </c>
      <c r="AE52" s="103" t="str">
        <f>IFERROR(#REF!/#REF!,"")</f>
        <v/>
      </c>
      <c r="AF52" s="103"/>
      <c r="AG52" s="104" t="str">
        <f>IFERROR(#REF!/#REF!,"")</f>
        <v/>
      </c>
      <c r="AH52" s="99">
        <f t="shared" si="4"/>
        <v>0.53260869565259894</v>
      </c>
      <c r="AI52" s="100">
        <f t="shared" si="5"/>
        <v>0.31642512077225021</v>
      </c>
      <c r="AJ52" s="100">
        <f t="shared" si="6"/>
        <v>0.15096618357515071</v>
      </c>
      <c r="AK52" s="107">
        <v>1.8889</v>
      </c>
      <c r="AL52" s="3"/>
      <c r="AM52" s="3"/>
      <c r="AN52" s="3"/>
      <c r="AO52" s="3"/>
      <c r="AP52" s="3"/>
      <c r="AQ52" s="3"/>
      <c r="AR52" s="14"/>
      <c r="AS52" s="1"/>
      <c r="AT52" s="1"/>
      <c r="AU52" s="1"/>
      <c r="AV52" s="6"/>
      <c r="AW52" s="4" t="s">
        <v>96</v>
      </c>
    </row>
    <row r="53" spans="1:49" ht="12.5">
      <c r="A53" s="4">
        <v>2000</v>
      </c>
      <c r="B53" s="91">
        <v>3.2601307282003682</v>
      </c>
      <c r="C53" s="1">
        <v>1.9854350643245999</v>
      </c>
      <c r="D53" s="1">
        <v>1.0583836724262967</v>
      </c>
      <c r="E53" s="6">
        <f t="shared" si="3"/>
        <v>6.3039494649512653</v>
      </c>
      <c r="G53" s="8"/>
      <c r="I53" s="4"/>
      <c r="M53" s="5"/>
      <c r="Q53" s="5"/>
      <c r="R53" s="2">
        <v>66.33818361177407</v>
      </c>
      <c r="S53" s="2">
        <v>86.239220095238096</v>
      </c>
      <c r="T53" s="2">
        <v>69.720492250618307</v>
      </c>
      <c r="U53" s="2"/>
      <c r="V53" s="2">
        <v>72.034266610948421</v>
      </c>
      <c r="W53" s="13">
        <v>3802</v>
      </c>
      <c r="X53" s="3">
        <v>16518.115789584408</v>
      </c>
      <c r="Y53" s="99" t="str">
        <f>IFERROR(#REF!/#REF!,"")</f>
        <v/>
      </c>
      <c r="Z53" s="100" t="str">
        <f>IFERROR(#REF!/#REF!,"")</f>
        <v/>
      </c>
      <c r="AA53" s="100" t="str">
        <f>IFERROR(#REF!/#REF!,"")</f>
        <v/>
      </c>
      <c r="AB53" s="100"/>
      <c r="AC53" s="102" t="str">
        <f>IFERROR(#REF!/#REF!,"")</f>
        <v/>
      </c>
      <c r="AD53" s="103" t="str">
        <f>IFERROR(#REF!/#REF!,"")</f>
        <v/>
      </c>
      <c r="AE53" s="103" t="str">
        <f>IFERROR(#REF!/#REF!,"")</f>
        <v/>
      </c>
      <c r="AF53" s="103"/>
      <c r="AG53" s="104" t="str">
        <f>IFERROR(#REF!/#REF!,"")</f>
        <v/>
      </c>
      <c r="AH53" s="99">
        <f t="shared" si="4"/>
        <v>0.51715686274549977</v>
      </c>
      <c r="AI53" s="100">
        <f t="shared" si="5"/>
        <v>0.31495098039145669</v>
      </c>
      <c r="AJ53" s="100">
        <f t="shared" si="6"/>
        <v>0.16789215686304346</v>
      </c>
      <c r="AK53" s="107">
        <v>2.201149</v>
      </c>
      <c r="AL53" s="3"/>
      <c r="AM53" s="3"/>
      <c r="AN53" s="3"/>
      <c r="AO53" s="3"/>
      <c r="AP53" s="3"/>
      <c r="AQ53" s="3"/>
      <c r="AR53" s="14"/>
      <c r="AS53" s="1"/>
      <c r="AT53" s="1"/>
      <c r="AU53" s="1"/>
      <c r="AV53" s="6"/>
      <c r="AW53" s="4" t="s">
        <v>96</v>
      </c>
    </row>
    <row r="54" spans="1:49" ht="12.5">
      <c r="A54" s="4">
        <v>2001</v>
      </c>
      <c r="B54" s="91">
        <v>3.2390377769003038</v>
      </c>
      <c r="C54" s="1">
        <v>1.9449724449749695</v>
      </c>
      <c r="D54" s="1">
        <v>0.99960735220228969</v>
      </c>
      <c r="E54" s="6">
        <f t="shared" si="3"/>
        <v>6.1836175740775632</v>
      </c>
      <c r="G54" s="8"/>
      <c r="I54" s="4"/>
      <c r="M54" s="5"/>
      <c r="Q54" s="5"/>
      <c r="R54" s="2">
        <v>68.77614391408116</v>
      </c>
      <c r="S54" s="2">
        <v>89.155522190476191</v>
      </c>
      <c r="T54" s="2">
        <v>71.965152019785634</v>
      </c>
      <c r="U54" s="2"/>
      <c r="V54" s="2">
        <v>73.842039281236708</v>
      </c>
      <c r="W54" s="13">
        <v>3838</v>
      </c>
      <c r="X54" s="3">
        <v>16933.891575305348</v>
      </c>
      <c r="Y54" s="99" t="str">
        <f>IFERROR(#REF!/#REF!,"")</f>
        <v/>
      </c>
      <c r="Z54" s="100" t="str">
        <f>IFERROR(#REF!/#REF!,"")</f>
        <v/>
      </c>
      <c r="AA54" s="100" t="str">
        <f>IFERROR(#REF!/#REF!,"")</f>
        <v/>
      </c>
      <c r="AB54" s="100"/>
      <c r="AC54" s="102" t="str">
        <f>IFERROR(#REF!/#REF!,"")</f>
        <v/>
      </c>
      <c r="AD54" s="103" t="str">
        <f>IFERROR(#REF!/#REF!,"")</f>
        <v/>
      </c>
      <c r="AE54" s="103" t="str">
        <f>IFERROR(#REF!/#REF!,"")</f>
        <v/>
      </c>
      <c r="AF54" s="103"/>
      <c r="AG54" s="104" t="str">
        <f>IFERROR(#REF!/#REF!,"")</f>
        <v/>
      </c>
      <c r="AH54" s="99">
        <f t="shared" si="4"/>
        <v>0.5238095238099334</v>
      </c>
      <c r="AI54" s="100">
        <f t="shared" si="5"/>
        <v>0.31453634085143262</v>
      </c>
      <c r="AJ54" s="100">
        <f t="shared" si="6"/>
        <v>0.16165413533863393</v>
      </c>
      <c r="AK54" s="107">
        <v>2.3787509999999998</v>
      </c>
      <c r="AL54" s="3"/>
      <c r="AM54" s="3"/>
      <c r="AN54" s="3"/>
      <c r="AO54" s="3"/>
      <c r="AP54" s="3"/>
      <c r="AQ54" s="3"/>
      <c r="AR54" s="14"/>
      <c r="AS54" s="1"/>
      <c r="AT54" s="1"/>
      <c r="AU54" s="1"/>
      <c r="AV54" s="6"/>
      <c r="AW54" s="4" t="s">
        <v>96</v>
      </c>
    </row>
    <row r="55" spans="1:49" ht="12.5">
      <c r="A55" s="4">
        <v>2002</v>
      </c>
      <c r="B55" s="91">
        <v>3.2948074801283154</v>
      </c>
      <c r="C55" s="1">
        <v>2.1291916263029482</v>
      </c>
      <c r="D55" s="1">
        <v>1.0412834960793296</v>
      </c>
      <c r="E55" s="6">
        <f t="shared" si="3"/>
        <v>6.4652826025105936</v>
      </c>
      <c r="G55" s="8"/>
      <c r="I55" s="4"/>
      <c r="M55" s="5"/>
      <c r="Q55" s="5"/>
      <c r="R55" s="2">
        <v>71.983986475735875</v>
      </c>
      <c r="S55" s="2">
        <v>90.655334761904754</v>
      </c>
      <c r="T55" s="2">
        <v>74.753971723000831</v>
      </c>
      <c r="U55" s="2"/>
      <c r="V55" s="2">
        <v>75.806936899289354</v>
      </c>
      <c r="W55" s="13">
        <v>3898</v>
      </c>
      <c r="X55" s="3">
        <v>17485.54434418619</v>
      </c>
      <c r="Y55" s="99" t="str">
        <f>IFERROR(#REF!/#REF!,"")</f>
        <v/>
      </c>
      <c r="Z55" s="100" t="str">
        <f>IFERROR(#REF!/#REF!,"")</f>
        <v/>
      </c>
      <c r="AA55" s="100" t="str">
        <f>IFERROR(#REF!/#REF!,"")</f>
        <v/>
      </c>
      <c r="AB55" s="100"/>
      <c r="AC55" s="102" t="str">
        <f>IFERROR(#REF!/#REF!,"")</f>
        <v/>
      </c>
      <c r="AD55" s="103" t="str">
        <f>IFERROR(#REF!/#REF!,"")</f>
        <v/>
      </c>
      <c r="AE55" s="103" t="str">
        <f>IFERROR(#REF!/#REF!,"")</f>
        <v/>
      </c>
      <c r="AF55" s="103"/>
      <c r="AG55" s="104" t="str">
        <f>IFERROR(#REF!/#REF!,"")</f>
        <v/>
      </c>
      <c r="AH55" s="99">
        <f t="shared" si="4"/>
        <v>0.50961538461580602</v>
      </c>
      <c r="AI55" s="100">
        <f t="shared" si="5"/>
        <v>0.32932692307620742</v>
      </c>
      <c r="AJ55" s="100">
        <f t="shared" si="6"/>
        <v>0.16105769230798653</v>
      </c>
      <c r="AK55" s="107">
        <v>2.162191</v>
      </c>
      <c r="AL55" s="3"/>
      <c r="AM55" s="3"/>
      <c r="AN55" s="3"/>
      <c r="AO55" s="3"/>
      <c r="AP55" s="3"/>
      <c r="AQ55" s="3"/>
      <c r="AR55" s="14"/>
      <c r="AS55" s="1"/>
      <c r="AT55" s="1"/>
      <c r="AU55" s="1"/>
      <c r="AV55" s="6"/>
      <c r="AW55" s="4" t="s">
        <v>96</v>
      </c>
    </row>
    <row r="56" spans="1:49" ht="12.5">
      <c r="A56" s="4">
        <v>2003</v>
      </c>
      <c r="B56" s="91">
        <v>3.2497163048028601</v>
      </c>
      <c r="C56" s="1">
        <v>2.1275121132098782</v>
      </c>
      <c r="D56" s="1">
        <v>0.98192866763925624</v>
      </c>
      <c r="E56" s="6">
        <f t="shared" si="3"/>
        <v>6.3591570856519937</v>
      </c>
      <c r="G56" s="8"/>
      <c r="I56" s="4"/>
      <c r="M56" s="5"/>
      <c r="Q56" s="5"/>
      <c r="R56" s="2">
        <v>73.97284884645984</v>
      </c>
      <c r="S56" s="2">
        <v>92.655084761904732</v>
      </c>
      <c r="T56" s="2">
        <v>76.794571475680144</v>
      </c>
      <c r="U56" s="2"/>
      <c r="V56" s="2">
        <v>76.65869619724171</v>
      </c>
      <c r="W56" s="13">
        <v>3960</v>
      </c>
      <c r="X56" s="3">
        <v>17880.949134740171</v>
      </c>
      <c r="Y56" s="99" t="str">
        <f>IFERROR(#REF!/#REF!,"")</f>
        <v/>
      </c>
      <c r="Z56" s="100" t="str">
        <f>IFERROR(#REF!/#REF!,"")</f>
        <v/>
      </c>
      <c r="AA56" s="100" t="str">
        <f>IFERROR(#REF!/#REF!,"")</f>
        <v/>
      </c>
      <c r="AB56" s="101"/>
      <c r="AC56" s="103" t="str">
        <f>IFERROR(#REF!/#REF!,"")</f>
        <v/>
      </c>
      <c r="AD56" s="103" t="str">
        <f>IFERROR(#REF!/#REF!,"")</f>
        <v/>
      </c>
      <c r="AE56" s="103" t="str">
        <f>IFERROR(#REF!/#REF!,"")</f>
        <v/>
      </c>
      <c r="AF56" s="103"/>
      <c r="AG56" s="104" t="str">
        <f>IFERROR(#REF!/#REF!,"")</f>
        <v/>
      </c>
      <c r="AH56" s="99">
        <f t="shared" si="4"/>
        <v>0.51102941176513994</v>
      </c>
      <c r="AI56" s="100">
        <f t="shared" si="5"/>
        <v>0.33455882352869226</v>
      </c>
      <c r="AJ56" s="100">
        <f t="shared" si="6"/>
        <v>0.15441176470616794</v>
      </c>
      <c r="AK56" s="107">
        <v>1.723514404326342</v>
      </c>
      <c r="AL56" s="3"/>
      <c r="AM56" s="3"/>
      <c r="AN56" s="3"/>
      <c r="AO56" s="3"/>
      <c r="AP56" s="3"/>
      <c r="AQ56" s="3"/>
      <c r="AR56" s="14"/>
      <c r="AS56" s="1"/>
      <c r="AT56" s="1"/>
      <c r="AU56" s="1"/>
      <c r="AV56" s="6"/>
      <c r="AW56" s="4" t="s">
        <v>96</v>
      </c>
    </row>
    <row r="57" spans="1:49" ht="12.5">
      <c r="A57" s="4">
        <v>2004</v>
      </c>
      <c r="B57" s="91">
        <v>3.2129456609409077</v>
      </c>
      <c r="C57" s="1">
        <v>2.2279550203537997</v>
      </c>
      <c r="D57" s="1">
        <v>1.1335209752722566</v>
      </c>
      <c r="E57" s="6">
        <f t="shared" si="3"/>
        <v>6.5744216565669635</v>
      </c>
      <c r="G57" s="8"/>
      <c r="I57" s="4"/>
      <c r="M57" s="5"/>
      <c r="Q57" s="5"/>
      <c r="R57" s="2">
        <v>78.143044152744622</v>
      </c>
      <c r="S57" s="2">
        <v>93.404991047619021</v>
      </c>
      <c r="T57" s="2">
        <v>79.515371145919204</v>
      </c>
      <c r="U57" s="2"/>
      <c r="V57" s="2">
        <v>78.414371291265979</v>
      </c>
      <c r="W57" s="13">
        <v>4008</v>
      </c>
      <c r="X57" s="3">
        <v>18298.025470556684</v>
      </c>
      <c r="Y57" s="99" t="str">
        <f>IFERROR(#REF!/#REF!,"")</f>
        <v/>
      </c>
      <c r="Z57" s="100" t="str">
        <f>IFERROR(#REF!/#REF!,"")</f>
        <v/>
      </c>
      <c r="AA57" s="100" t="str">
        <f>IFERROR(#REF!/#REF!,"")</f>
        <v/>
      </c>
      <c r="AB57" s="101"/>
      <c r="AC57" s="103" t="str">
        <f>IFERROR(#REF!/#REF!,"")</f>
        <v/>
      </c>
      <c r="AD57" s="103" t="str">
        <f>IFERROR(#REF!/#REF!,"")</f>
        <v/>
      </c>
      <c r="AE57" s="103" t="str">
        <f>IFERROR(#REF!/#REF!,"")</f>
        <v/>
      </c>
      <c r="AF57" s="103"/>
      <c r="AG57" s="104" t="str">
        <f>IFERROR(#REF!/#REF!,"")</f>
        <v/>
      </c>
      <c r="AH57" s="99">
        <f t="shared" si="4"/>
        <v>0.48870392390053152</v>
      </c>
      <c r="AI57" s="100">
        <f t="shared" si="5"/>
        <v>0.33888228299570228</v>
      </c>
      <c r="AJ57" s="100">
        <f t="shared" si="6"/>
        <v>0.17241379310376626</v>
      </c>
      <c r="AK57" s="107">
        <v>1.5090135594297007</v>
      </c>
      <c r="AL57" s="3"/>
      <c r="AM57" s="3"/>
      <c r="AN57" s="3"/>
      <c r="AO57" s="3"/>
      <c r="AP57" s="3"/>
      <c r="AQ57" s="3"/>
      <c r="AR57" s="14"/>
      <c r="AS57" s="1"/>
      <c r="AT57" s="1"/>
      <c r="AU57" s="1"/>
      <c r="AV57" s="6"/>
      <c r="AW57" s="4" t="s">
        <v>96</v>
      </c>
    </row>
    <row r="58" spans="1:49" ht="12.5">
      <c r="A58" s="4">
        <v>2005</v>
      </c>
      <c r="B58" s="91">
        <v>3.2158526896363444</v>
      </c>
      <c r="C58" s="1">
        <v>2.3844371162110147</v>
      </c>
      <c r="D58" s="1">
        <v>1.0745654109283411</v>
      </c>
      <c r="E58" s="6">
        <f t="shared" si="3"/>
        <v>6.6748552167756996</v>
      </c>
      <c r="G58" s="8"/>
      <c r="I58" s="4"/>
      <c r="M58" s="5"/>
      <c r="Q58" s="5"/>
      <c r="R58" s="2">
        <v>79.233710580747811</v>
      </c>
      <c r="S58" s="2">
        <v>94.154897333333309</v>
      </c>
      <c r="T58" s="2">
        <v>81.692010882110466</v>
      </c>
      <c r="U58" s="2"/>
      <c r="V58" s="2">
        <v>80.795832010029002</v>
      </c>
      <c r="W58" s="13">
        <v>4048</v>
      </c>
      <c r="X58" s="3">
        <v>18705.723692822969</v>
      </c>
      <c r="Y58" s="99" t="str">
        <f>IFERROR(#REF!/#REF!,"")</f>
        <v/>
      </c>
      <c r="Z58" s="100" t="str">
        <f>IFERROR(#REF!/#REF!,"")</f>
        <v/>
      </c>
      <c r="AA58" s="100" t="str">
        <f>IFERROR(#REF!/#REF!,"")</f>
        <v/>
      </c>
      <c r="AB58" s="101"/>
      <c r="AC58" s="103" t="str">
        <f>IFERROR(#REF!/#REF!,"")</f>
        <v/>
      </c>
      <c r="AD58" s="103" t="str">
        <f>IFERROR(#REF!/#REF!,"")</f>
        <v/>
      </c>
      <c r="AE58" s="103" t="str">
        <f>IFERROR(#REF!/#REF!,"")</f>
        <v/>
      </c>
      <c r="AF58" s="103"/>
      <c r="AG58" s="104" t="str">
        <f>IFERROR(#REF!/#REF!,"")</f>
        <v/>
      </c>
      <c r="AH58" s="99">
        <f t="shared" si="4"/>
        <v>0.48178613396048575</v>
      </c>
      <c r="AI58" s="100">
        <f t="shared" si="5"/>
        <v>0.35722679200865443</v>
      </c>
      <c r="AJ58" s="100">
        <f t="shared" si="6"/>
        <v>0.16098707403085993</v>
      </c>
      <c r="AK58" s="107">
        <v>1.4208230637116506</v>
      </c>
      <c r="AL58" s="3"/>
      <c r="AM58" s="3"/>
      <c r="AN58" s="3"/>
      <c r="AO58" s="3"/>
      <c r="AP58" s="3"/>
      <c r="AQ58" s="3"/>
      <c r="AR58" s="14"/>
      <c r="AS58" s="1"/>
      <c r="AT58" s="1"/>
      <c r="AU58" s="1"/>
      <c r="AV58" s="6"/>
      <c r="AW58" s="4" t="s">
        <v>96</v>
      </c>
    </row>
    <row r="59" spans="1:49" ht="12.5">
      <c r="A59" s="4">
        <v>2006</v>
      </c>
      <c r="B59" s="91">
        <v>3.0995318255077442</v>
      </c>
      <c r="C59" s="1">
        <v>2.4701852619454616</v>
      </c>
      <c r="D59" s="1">
        <v>1.0620223259999084</v>
      </c>
      <c r="E59" s="6">
        <f t="shared" si="3"/>
        <v>6.6317394134531149</v>
      </c>
      <c r="G59" s="8"/>
      <c r="I59" s="4"/>
      <c r="M59" s="5"/>
      <c r="Q59" s="5"/>
      <c r="R59" s="2">
        <v>81.543357199681779</v>
      </c>
      <c r="S59" s="2">
        <v>97.428571428571431</v>
      </c>
      <c r="T59" s="2">
        <v>84.666117065127779</v>
      </c>
      <c r="U59" s="2"/>
      <c r="V59" s="2">
        <v>83.514938570831404</v>
      </c>
      <c r="W59" s="13">
        <v>4090</v>
      </c>
      <c r="X59" s="3">
        <v>18926.940237388</v>
      </c>
      <c r="Y59" s="99" t="str">
        <f>IFERROR(#REF!/#REF!,"")</f>
        <v/>
      </c>
      <c r="Z59" s="100" t="str">
        <f>IFERROR(#REF!/#REF!,"")</f>
        <v/>
      </c>
      <c r="AA59" s="100" t="str">
        <f>IFERROR(#REF!/#REF!,"")</f>
        <v/>
      </c>
      <c r="AB59" s="101"/>
      <c r="AC59" s="103" t="str">
        <f>IFERROR(#REF!/#REF!,"")</f>
        <v/>
      </c>
      <c r="AD59" s="103" t="str">
        <f>IFERROR(#REF!/#REF!,"")</f>
        <v/>
      </c>
      <c r="AE59" s="103" t="str">
        <f>IFERROR(#REF!/#REF!,"")</f>
        <v/>
      </c>
      <c r="AF59" s="103"/>
      <c r="AG59" s="104" t="str">
        <f>IFERROR(#REF!/#REF!,"")</f>
        <v/>
      </c>
      <c r="AH59" s="99">
        <f t="shared" si="4"/>
        <v>0.46737841043935602</v>
      </c>
      <c r="AI59" s="100">
        <f t="shared" si="5"/>
        <v>0.37247924080588202</v>
      </c>
      <c r="AJ59" s="100">
        <f t="shared" si="6"/>
        <v>0.16014234875476183</v>
      </c>
      <c r="AK59" s="107">
        <v>1.5416380764163371</v>
      </c>
      <c r="AL59" s="3"/>
      <c r="AM59" s="3"/>
      <c r="AN59" s="3"/>
      <c r="AO59" s="3"/>
      <c r="AP59" s="3"/>
      <c r="AQ59" s="3"/>
      <c r="AR59" s="14"/>
      <c r="AS59" s="1"/>
      <c r="AT59" s="1"/>
      <c r="AU59" s="1"/>
      <c r="AV59" s="6"/>
      <c r="AW59" s="4" t="s">
        <v>96</v>
      </c>
    </row>
    <row r="60" spans="1:49" ht="12.5">
      <c r="A60" s="4">
        <v>2007</v>
      </c>
      <c r="B60" s="91">
        <v>3.1081732487844747</v>
      </c>
      <c r="C60" s="1">
        <v>2.4060732001939611</v>
      </c>
      <c r="D60" s="1">
        <v>0.86776410499145717</v>
      </c>
      <c r="E60" s="6">
        <f t="shared" si="3"/>
        <v>6.3820105539698933</v>
      </c>
      <c r="F60" s="4">
        <v>2.0099999999999998</v>
      </c>
      <c r="G60" s="13">
        <f>6.5*52/F60</f>
        <v>168.15920398009953</v>
      </c>
      <c r="H60" s="3">
        <f>(8.1*52)/F60</f>
        <v>209.55223880597018</v>
      </c>
      <c r="I60" s="3">
        <f>(2*52)/F60</f>
        <v>51.741293532338311</v>
      </c>
      <c r="J60" s="3">
        <f>(3*52)/F60</f>
        <v>77.611940298507477</v>
      </c>
      <c r="K60" s="3">
        <f>SUM(G60:J60)</f>
        <v>507.06467661691551</v>
      </c>
      <c r="L60" s="3">
        <f>(966.1*52)/F60</f>
        <v>24993.631840796024</v>
      </c>
      <c r="M60" s="14">
        <f>L60-K60</f>
        <v>24486.567164179109</v>
      </c>
      <c r="N60" s="3">
        <f>G60/B60</f>
        <v>54.102262171473939</v>
      </c>
      <c r="O60" s="3">
        <f>H60/C60</f>
        <v>87.093043881240817</v>
      </c>
      <c r="P60" s="3">
        <f>I60/D60</f>
        <v>59.625989637872479</v>
      </c>
      <c r="Q60" s="14">
        <f>K60/E60</f>
        <v>79.45218396755844</v>
      </c>
      <c r="R60" s="2">
        <v>84.168655529037395</v>
      </c>
      <c r="S60" s="2">
        <v>100.66666666666666</v>
      </c>
      <c r="T60" s="2">
        <v>88.128606760098947</v>
      </c>
      <c r="U60" s="2"/>
      <c r="V60" s="2">
        <v>85.499373171750733</v>
      </c>
      <c r="W60" s="13">
        <v>4132</v>
      </c>
      <c r="X60" s="3">
        <v>19268.635986381887</v>
      </c>
      <c r="Y60" s="12">
        <f>G60/$K$60</f>
        <v>0.33163265306122452</v>
      </c>
      <c r="Z60" s="1">
        <f t="shared" ref="Z60:AA60" si="7">H60/$K$60</f>
        <v>0.41326530612244894</v>
      </c>
      <c r="AA60" s="1">
        <f t="shared" si="7"/>
        <v>0.1020408163265306</v>
      </c>
      <c r="AB60" s="6">
        <f>J60/$K$60</f>
        <v>0.15306122448979592</v>
      </c>
      <c r="AC60" s="18">
        <f>G60/$L$60</f>
        <v>6.7280819790911913E-3</v>
      </c>
      <c r="AD60" s="18">
        <f>H60/$L$60</f>
        <v>8.3842252354828697E-3</v>
      </c>
      <c r="AE60" s="18">
        <f>I60/$L$60</f>
        <v>2.0701790704895969E-3</v>
      </c>
      <c r="AF60" s="18">
        <f>J60/$L$60</f>
        <v>3.1052686057343962E-3</v>
      </c>
      <c r="AG60" s="18">
        <f>K60/$L$60</f>
        <v>2.0287754890798055E-2</v>
      </c>
      <c r="AH60" s="99">
        <f t="shared" si="4"/>
        <v>0.48702101359751798</v>
      </c>
      <c r="AI60" s="100">
        <f t="shared" si="5"/>
        <v>0.37700865265684602</v>
      </c>
      <c r="AJ60" s="100">
        <f t="shared" si="6"/>
        <v>0.13597033374563591</v>
      </c>
      <c r="AK60" s="107">
        <v>1.3609730519480518</v>
      </c>
      <c r="AL60" s="3">
        <f t="shared" ref="AL60:AV60" si="8">G60/$AK60</f>
        <v>123.55807026406733</v>
      </c>
      <c r="AM60" s="3">
        <f t="shared" si="8"/>
        <v>153.97236448291466</v>
      </c>
      <c r="AN60" s="3">
        <f t="shared" si="8"/>
        <v>38.017867773559168</v>
      </c>
      <c r="AO60" s="3">
        <f t="shared" si="8"/>
        <v>57.026801660338762</v>
      </c>
      <c r="AP60" s="3">
        <f t="shared" si="8"/>
        <v>372.57510418087992</v>
      </c>
      <c r="AQ60" s="3">
        <f t="shared" si="8"/>
        <v>18364.531028017758</v>
      </c>
      <c r="AR60" s="14">
        <f t="shared" si="8"/>
        <v>17991.955923836878</v>
      </c>
      <c r="AS60" s="3">
        <f t="shared" si="8"/>
        <v>39.75263293717223</v>
      </c>
      <c r="AT60" s="3">
        <f t="shared" si="8"/>
        <v>63.993217027022474</v>
      </c>
      <c r="AU60" s="3">
        <f t="shared" si="8"/>
        <v>43.811293362881656</v>
      </c>
      <c r="AV60" s="14">
        <f t="shared" si="8"/>
        <v>58.37895456771404</v>
      </c>
      <c r="AW60" s="4" t="s">
        <v>96</v>
      </c>
    </row>
    <row r="61" spans="1:49" ht="12.5">
      <c r="A61" s="4">
        <v>2008</v>
      </c>
      <c r="B61" s="91">
        <v>3.1874510941821588</v>
      </c>
      <c r="C61" s="1">
        <v>2.4360668412038704</v>
      </c>
      <c r="D61" s="1">
        <v>0.98866349075227866</v>
      </c>
      <c r="E61" s="6">
        <f t="shared" si="3"/>
        <v>6.6121814261383083</v>
      </c>
      <c r="G61" s="8"/>
      <c r="I61" s="4"/>
      <c r="M61" s="5"/>
      <c r="N61" s="3"/>
      <c r="O61" s="3"/>
      <c r="P61" s="3"/>
      <c r="Q61" s="14"/>
      <c r="R61" s="2">
        <v>85.918854415274481</v>
      </c>
      <c r="S61" s="2">
        <v>102.57142857142858</v>
      </c>
      <c r="T61" s="2">
        <v>91.508656224237413</v>
      </c>
      <c r="U61" s="2"/>
      <c r="V61" s="2">
        <v>88.884245716673377</v>
      </c>
      <c r="W61" s="13">
        <v>4173</v>
      </c>
      <c r="X61" s="3">
        <v>18875.362075781351</v>
      </c>
      <c r="Y61" s="12"/>
      <c r="Z61" s="1"/>
      <c r="AA61" s="1"/>
      <c r="AB61" s="6"/>
      <c r="AC61" s="18"/>
      <c r="AD61" s="18"/>
      <c r="AE61" s="18"/>
      <c r="AF61" s="18"/>
      <c r="AG61" s="19"/>
      <c r="AH61" s="99">
        <f t="shared" si="4"/>
        <v>0.48205741626840326</v>
      </c>
      <c r="AI61" s="100">
        <f t="shared" si="5"/>
        <v>0.36842105263082581</v>
      </c>
      <c r="AJ61" s="100">
        <f t="shared" si="6"/>
        <v>0.14952153110077088</v>
      </c>
      <c r="AK61" s="107">
        <v>1.4254748811369449</v>
      </c>
      <c r="AL61" s="3"/>
      <c r="AM61" s="3"/>
      <c r="AN61" s="3"/>
      <c r="AO61" s="3"/>
      <c r="AP61" s="3"/>
      <c r="AQ61" s="3"/>
      <c r="AR61" s="14"/>
      <c r="AS61" s="3"/>
      <c r="AT61" s="3"/>
      <c r="AU61" s="3"/>
      <c r="AV61" s="14"/>
      <c r="AW61" s="4" t="s">
        <v>96</v>
      </c>
    </row>
    <row r="62" spans="1:49" ht="12.5">
      <c r="A62" s="4">
        <v>2009</v>
      </c>
      <c r="B62" s="91">
        <v>2.9972131498166887</v>
      </c>
      <c r="C62" s="1">
        <v>2.4342445423041355</v>
      </c>
      <c r="D62" s="1">
        <v>0.97528364398894574</v>
      </c>
      <c r="E62" s="6">
        <f t="shared" si="3"/>
        <v>6.4067413361097705</v>
      </c>
      <c r="G62" s="8"/>
      <c r="I62" s="4"/>
      <c r="M62" s="5"/>
      <c r="N62" s="3"/>
      <c r="O62" s="3"/>
      <c r="P62" s="3"/>
      <c r="Q62" s="14"/>
      <c r="R62" s="2">
        <v>89.976133651551308</v>
      </c>
      <c r="S62" s="2">
        <v>102.38095238095239</v>
      </c>
      <c r="T62" s="2">
        <v>94.394064303380048</v>
      </c>
      <c r="U62" s="2"/>
      <c r="V62" s="2">
        <v>90.7647304638527</v>
      </c>
      <c r="W62" s="13">
        <v>4213</v>
      </c>
      <c r="X62" s="3">
        <v>18843.113849191472</v>
      </c>
      <c r="Y62" s="12"/>
      <c r="Z62" s="1"/>
      <c r="AA62" s="1"/>
      <c r="AB62" s="6"/>
      <c r="AC62" s="18"/>
      <c r="AD62" s="18"/>
      <c r="AE62" s="18"/>
      <c r="AF62" s="18"/>
      <c r="AG62" s="19"/>
      <c r="AH62" s="99">
        <f t="shared" si="4"/>
        <v>0.46782178217867976</v>
      </c>
      <c r="AI62" s="100">
        <f t="shared" si="5"/>
        <v>0.37995049504874034</v>
      </c>
      <c r="AJ62" s="100">
        <f t="shared" si="6"/>
        <v>0.15222772277257982</v>
      </c>
      <c r="AK62" s="107">
        <v>1.6000099138277868</v>
      </c>
      <c r="AL62" s="3"/>
      <c r="AM62" s="3"/>
      <c r="AN62" s="3"/>
      <c r="AO62" s="3"/>
      <c r="AP62" s="3"/>
      <c r="AQ62" s="3"/>
      <c r="AR62" s="14"/>
      <c r="AS62" s="3"/>
      <c r="AT62" s="3"/>
      <c r="AU62" s="3"/>
      <c r="AV62" s="14"/>
      <c r="AW62" s="4" t="s">
        <v>96</v>
      </c>
    </row>
    <row r="63" spans="1:49" ht="12.5">
      <c r="A63" s="4">
        <v>2010</v>
      </c>
      <c r="B63" s="91">
        <v>2.9173144478134958</v>
      </c>
      <c r="C63" s="1">
        <v>2.5914019345622528</v>
      </c>
      <c r="D63" s="1">
        <v>1.160566510575467</v>
      </c>
      <c r="E63" s="6">
        <f t="shared" si="3"/>
        <v>6.669282892951216</v>
      </c>
      <c r="F63" s="4">
        <v>1.96</v>
      </c>
      <c r="G63" s="13">
        <f>(7.1*52)/F63</f>
        <v>188.36734693877551</v>
      </c>
      <c r="H63" s="3">
        <f>(8.6*52)/F63</f>
        <v>228.16326530612244</v>
      </c>
      <c r="I63" s="3">
        <f>(2.5*52)/F63</f>
        <v>66.326530612244895</v>
      </c>
      <c r="J63" s="3">
        <f>(3.2*52)/F63</f>
        <v>84.897959183673478</v>
      </c>
      <c r="K63" s="3">
        <f>SUM(G63:J63)</f>
        <v>567.75510204081627</v>
      </c>
      <c r="L63" s="3">
        <f>(1021.3*52)/F63</f>
        <v>27095.714285714286</v>
      </c>
      <c r="M63" s="14">
        <f>L63-K63</f>
        <v>26527.959183673469</v>
      </c>
      <c r="N63" s="3">
        <f>G63/B63</f>
        <v>64.568749892544275</v>
      </c>
      <c r="O63" s="3">
        <f>H63/C63</f>
        <v>88.046266487280548</v>
      </c>
      <c r="P63" s="3">
        <f>I63/D63</f>
        <v>57.150133152952066</v>
      </c>
      <c r="Q63" s="14">
        <f>K63/E63</f>
        <v>85.129857460519219</v>
      </c>
      <c r="R63" s="2">
        <v>96.340493237867932</v>
      </c>
      <c r="S63" s="2">
        <v>105.42857142857146</v>
      </c>
      <c r="T63" s="2">
        <v>99.752679307502049</v>
      </c>
      <c r="U63" s="2"/>
      <c r="V63" s="2">
        <v>92.85415796071851</v>
      </c>
      <c r="W63" s="13">
        <v>4367.8</v>
      </c>
      <c r="X63" s="3">
        <v>18886.161197174486</v>
      </c>
      <c r="Y63" s="12">
        <f>G63/$K$63</f>
        <v>0.33177570093457948</v>
      </c>
      <c r="Z63" s="1">
        <f t="shared" ref="Z63:AB63" si="9">H63/$K$63</f>
        <v>0.40186915887850472</v>
      </c>
      <c r="AA63" s="1">
        <f t="shared" si="9"/>
        <v>0.11682242990654207</v>
      </c>
      <c r="AB63" s="6">
        <f t="shared" si="9"/>
        <v>0.14953271028037388</v>
      </c>
      <c r="AC63" s="18">
        <f>G63/$L$63</f>
        <v>6.9519240184079114E-3</v>
      </c>
      <c r="AD63" s="18">
        <f>H63/$L$63</f>
        <v>8.4206403603250754E-3</v>
      </c>
      <c r="AE63" s="18">
        <f>I63/$L$63</f>
        <v>2.4478605698619407E-3</v>
      </c>
      <c r="AF63" s="18">
        <f>J63/$L$63</f>
        <v>3.1332615294232843E-3</v>
      </c>
      <c r="AG63" s="18">
        <f>K63/$L$63</f>
        <v>2.0953686478018211E-2</v>
      </c>
      <c r="AH63" s="99">
        <f t="shared" si="4"/>
        <v>0.43742550655585682</v>
      </c>
      <c r="AI63" s="100">
        <f t="shared" si="5"/>
        <v>0.38855780691221131</v>
      </c>
      <c r="AJ63" s="100">
        <f t="shared" si="6"/>
        <v>0.17401668653193181</v>
      </c>
      <c r="AK63" s="107">
        <v>1.3875688219148001</v>
      </c>
      <c r="AL63" s="3">
        <f t="shared" ref="AL63:AV63" si="10">G63/$AK63</f>
        <v>135.75351648420195</v>
      </c>
      <c r="AM63" s="3">
        <f t="shared" si="10"/>
        <v>164.43383686818828</v>
      </c>
      <c r="AN63" s="3">
        <f t="shared" si="10"/>
        <v>47.800533973310543</v>
      </c>
      <c r="AO63" s="3">
        <f t="shared" si="10"/>
        <v>61.18468348583751</v>
      </c>
      <c r="AP63" s="3">
        <f t="shared" si="10"/>
        <v>409.17257081153826</v>
      </c>
      <c r="AQ63" s="3">
        <f t="shared" si="10"/>
        <v>19527.474138776826</v>
      </c>
      <c r="AR63" s="14">
        <f t="shared" si="10"/>
        <v>19118.301567965285</v>
      </c>
      <c r="AS63" s="3">
        <f t="shared" si="10"/>
        <v>46.533727821472297</v>
      </c>
      <c r="AT63" s="3">
        <f t="shared" si="10"/>
        <v>63.453621252299072</v>
      </c>
      <c r="AU63" s="3">
        <f t="shared" si="10"/>
        <v>41.187242211227208</v>
      </c>
      <c r="AV63" s="14">
        <f t="shared" si="10"/>
        <v>61.35180908939909</v>
      </c>
      <c r="AW63" s="4" t="s">
        <v>96</v>
      </c>
    </row>
    <row r="64" spans="1:49" ht="12.5">
      <c r="A64" s="4">
        <v>2011</v>
      </c>
      <c r="B64" s="91">
        <v>2.9007622006912559</v>
      </c>
      <c r="C64" s="1">
        <v>2.3921354038505442</v>
      </c>
      <c r="D64" s="1">
        <v>1.2159359361813862</v>
      </c>
      <c r="E64" s="6">
        <f t="shared" si="3"/>
        <v>6.5088335407231863</v>
      </c>
      <c r="G64" s="8"/>
      <c r="I64" s="4"/>
      <c r="M64" s="5"/>
      <c r="N64" s="3"/>
      <c r="O64" s="3"/>
      <c r="P64" s="3"/>
      <c r="Q64" s="14"/>
      <c r="R64" s="2">
        <v>97.931583134447095</v>
      </c>
      <c r="S64" s="2">
        <v>105.33333333333334</v>
      </c>
      <c r="T64" s="2">
        <v>99.752679307502049</v>
      </c>
      <c r="U64" s="2"/>
      <c r="V64" s="2">
        <v>96.970330129543825</v>
      </c>
      <c r="W64" s="13">
        <v>4405.2</v>
      </c>
      <c r="X64" s="3">
        <v>19141.235050366988</v>
      </c>
      <c r="Y64" s="12"/>
      <c r="Z64" s="1"/>
      <c r="AA64" s="1"/>
      <c r="AB64" s="6"/>
      <c r="AC64" s="18"/>
      <c r="AD64" s="18"/>
      <c r="AE64" s="18"/>
      <c r="AF64" s="18"/>
      <c r="AG64" s="19"/>
      <c r="AH64" s="99">
        <f t="shared" si="4"/>
        <v>0.44566544566585381</v>
      </c>
      <c r="AI64" s="100">
        <f t="shared" si="5"/>
        <v>0.36752136752060149</v>
      </c>
      <c r="AJ64" s="100">
        <f t="shared" si="6"/>
        <v>0.1868131868135447</v>
      </c>
      <c r="AK64" s="107">
        <v>1.2664462173756195</v>
      </c>
      <c r="AL64" s="3"/>
      <c r="AM64" s="3"/>
      <c r="AN64" s="3"/>
      <c r="AO64" s="3"/>
      <c r="AP64" s="3"/>
      <c r="AQ64" s="3"/>
      <c r="AR64" s="14"/>
      <c r="AS64" s="3"/>
      <c r="AT64" s="3"/>
      <c r="AU64" s="3"/>
      <c r="AV64" s="14"/>
      <c r="AW64" s="4" t="s">
        <v>96</v>
      </c>
    </row>
    <row r="65" spans="1:49" ht="12.5">
      <c r="A65" s="4">
        <v>2012</v>
      </c>
      <c r="B65" s="91">
        <v>2.687791878187066</v>
      </c>
      <c r="C65" s="1">
        <v>2.3856140930582868</v>
      </c>
      <c r="D65" s="1">
        <v>1.2087111404877</v>
      </c>
      <c r="E65" s="6">
        <f t="shared" si="3"/>
        <v>6.2821171117330525</v>
      </c>
      <c r="G65" s="8"/>
      <c r="I65" s="4"/>
      <c r="M65" s="5"/>
      <c r="N65" s="3"/>
      <c r="O65" s="3"/>
      <c r="P65" s="3"/>
      <c r="Q65" s="14"/>
      <c r="R65" s="2">
        <v>101.03420843277647</v>
      </c>
      <c r="S65" s="2">
        <v>105.80952380952382</v>
      </c>
      <c r="T65" s="2">
        <v>100.74196207749382</v>
      </c>
      <c r="U65" s="2"/>
      <c r="V65" s="2">
        <v>97.826995403258906</v>
      </c>
      <c r="W65" s="13">
        <v>4433</v>
      </c>
      <c r="X65" s="3">
        <v>19435.435877923534</v>
      </c>
      <c r="Y65" s="12"/>
      <c r="Z65" s="1"/>
      <c r="AA65" s="1"/>
      <c r="AB65" s="6"/>
      <c r="AC65" s="18"/>
      <c r="AD65" s="18"/>
      <c r="AE65" s="18"/>
      <c r="AF65" s="18"/>
      <c r="AG65" s="19"/>
      <c r="AH65" s="99">
        <f t="shared" si="4"/>
        <v>0.42784810126622785</v>
      </c>
      <c r="AI65" s="100">
        <f t="shared" si="5"/>
        <v>0.37974683544225835</v>
      </c>
      <c r="AJ65" s="100">
        <f t="shared" si="6"/>
        <v>0.19240506329151383</v>
      </c>
      <c r="AK65" s="107">
        <v>1.2348983676046177</v>
      </c>
      <c r="AL65" s="3"/>
      <c r="AM65" s="3"/>
      <c r="AN65" s="3"/>
      <c r="AO65" s="3"/>
      <c r="AP65" s="3"/>
      <c r="AQ65" s="3"/>
      <c r="AR65" s="14"/>
      <c r="AS65" s="3"/>
      <c r="AT65" s="3"/>
      <c r="AU65" s="3"/>
      <c r="AV65" s="14"/>
      <c r="AW65" s="4" t="s">
        <v>96</v>
      </c>
    </row>
    <row r="66" spans="1:49" ht="12.5">
      <c r="A66" s="4">
        <v>2013</v>
      </c>
      <c r="B66" s="91">
        <v>2.7465455998661081</v>
      </c>
      <c r="C66" s="1">
        <v>2.3962615233542568</v>
      </c>
      <c r="D66" s="1">
        <v>1.2100722642900463</v>
      </c>
      <c r="E66" s="6">
        <f t="shared" si="3"/>
        <v>6.352879387510411</v>
      </c>
      <c r="F66" s="4">
        <v>1.93</v>
      </c>
      <c r="G66" s="13">
        <f>(8*52)/F66</f>
        <v>215.5440414507772</v>
      </c>
      <c r="H66" s="3">
        <f>(8.5*52)/F66</f>
        <v>229.0155440414508</v>
      </c>
      <c r="I66" s="3">
        <f>(2*52)/F66</f>
        <v>53.8860103626943</v>
      </c>
      <c r="J66" s="3">
        <f>(2.6*52)/F66</f>
        <v>70.051813471502598</v>
      </c>
      <c r="K66" s="3">
        <f>SUM(G66:J66)</f>
        <v>568.49740932642487</v>
      </c>
      <c r="L66" s="3">
        <f>(1110.1*52)/F66</f>
        <v>29909.43005181347</v>
      </c>
      <c r="M66" s="14">
        <f>L66-K66</f>
        <v>29340.932642487045</v>
      </c>
      <c r="N66" s="3">
        <f>G66/B66</f>
        <v>78.478231514264607</v>
      </c>
      <c r="O66" s="3">
        <f>H66/C66</f>
        <v>95.57201574595986</v>
      </c>
      <c r="P66" s="3">
        <f>I66/D66</f>
        <v>44.531233342753637</v>
      </c>
      <c r="Q66" s="14">
        <f>K66/E66</f>
        <v>89.48657366989768</v>
      </c>
      <c r="R66" s="2">
        <v>100.95465393794751</v>
      </c>
      <c r="S66" s="2">
        <v>106.28571428571426</v>
      </c>
      <c r="T66" s="2">
        <v>100.41220115416323</v>
      </c>
      <c r="U66" s="2"/>
      <c r="V66" s="2">
        <v>99.101546176347668</v>
      </c>
      <c r="W66" s="13">
        <v>4470.8</v>
      </c>
      <c r="X66" s="3">
        <v>19748.056163698908</v>
      </c>
      <c r="Y66" s="12">
        <f>G66/$K$66</f>
        <v>0.37914691943127959</v>
      </c>
      <c r="Z66" s="1">
        <f t="shared" ref="Z66:AB66" si="11">H66/$K$66</f>
        <v>0.40284360189573465</v>
      </c>
      <c r="AA66" s="1">
        <f t="shared" si="11"/>
        <v>9.4786729857819899E-2</v>
      </c>
      <c r="AB66" s="6">
        <f t="shared" si="11"/>
        <v>0.12322274881516589</v>
      </c>
      <c r="AC66" s="18">
        <f>G66/$L$66</f>
        <v>7.2065579677506536E-3</v>
      </c>
      <c r="AD66" s="18">
        <f t="shared" ref="AD66:AF66" si="12">H66/$L$66</f>
        <v>7.6569678407350699E-3</v>
      </c>
      <c r="AE66" s="18">
        <f t="shared" si="12"/>
        <v>1.8016394919376634E-3</v>
      </c>
      <c r="AF66" s="18">
        <f t="shared" si="12"/>
        <v>2.3421313395189628E-3</v>
      </c>
      <c r="AG66" s="18">
        <f>K66/$L$66</f>
        <v>1.9007296639942349E-2</v>
      </c>
      <c r="AH66" s="99">
        <f t="shared" si="4"/>
        <v>0.43233082706807602</v>
      </c>
      <c r="AI66" s="100">
        <f t="shared" si="5"/>
        <v>0.37719298245536381</v>
      </c>
      <c r="AJ66" s="100">
        <f t="shared" si="6"/>
        <v>0.19047619047656023</v>
      </c>
      <c r="AK66" s="107">
        <v>1.2203884377313508</v>
      </c>
      <c r="AL66" s="3">
        <f t="shared" ref="AL66:AV66" si="13">G66/$AK66</f>
        <v>176.61920974232126</v>
      </c>
      <c r="AM66" s="3">
        <f t="shared" si="13"/>
        <v>187.65791035121634</v>
      </c>
      <c r="AN66" s="3">
        <f t="shared" si="13"/>
        <v>44.154802435580315</v>
      </c>
      <c r="AO66" s="3">
        <f t="shared" si="13"/>
        <v>57.401243166254417</v>
      </c>
      <c r="AP66" s="3">
        <f t="shared" si="13"/>
        <v>465.83316569537232</v>
      </c>
      <c r="AQ66" s="3">
        <f t="shared" si="13"/>
        <v>24508.123091868852</v>
      </c>
      <c r="AR66" s="14">
        <f t="shared" si="13"/>
        <v>24042.289926173478</v>
      </c>
      <c r="AS66" s="3">
        <f t="shared" si="13"/>
        <v>64.30594480242064</v>
      </c>
      <c r="AT66" s="3">
        <f t="shared" si="13"/>
        <v>78.312783693382158</v>
      </c>
      <c r="AU66" s="3">
        <f t="shared" si="13"/>
        <v>36.489393021073909</v>
      </c>
      <c r="AV66" s="14">
        <f t="shared" si="13"/>
        <v>73.326304071062282</v>
      </c>
      <c r="AW66" s="4" t="s">
        <v>96</v>
      </c>
    </row>
    <row r="67" spans="1:49" ht="12.5">
      <c r="A67" s="4">
        <v>2014</v>
      </c>
      <c r="B67" s="91">
        <v>2.6622094627423776</v>
      </c>
      <c r="C67" s="1">
        <v>2.5107664094650697</v>
      </c>
      <c r="D67" s="1">
        <v>1.1796616781025928</v>
      </c>
      <c r="E67" s="6">
        <f>SUM(B67:D67)</f>
        <v>6.3526375503100398</v>
      </c>
      <c r="G67" s="8"/>
      <c r="I67" s="4"/>
      <c r="M67" s="5"/>
      <c r="Q67" s="5"/>
      <c r="R67" s="2">
        <v>100</v>
      </c>
      <c r="S67" s="2">
        <v>100</v>
      </c>
      <c r="T67" s="2">
        <v>100</v>
      </c>
      <c r="U67" s="2"/>
      <c r="V67" s="2">
        <v>100</v>
      </c>
      <c r="W67" s="13">
        <v>4495.482</v>
      </c>
      <c r="X67" s="3">
        <v>20229.052373720453</v>
      </c>
      <c r="Y67" s="99" t="str">
        <f>IFERROR(#REF!/#REF!,"")</f>
        <v/>
      </c>
      <c r="Z67" s="100" t="str">
        <f>IFERROR(#REF!/#REF!,"")</f>
        <v/>
      </c>
      <c r="AB67" s="101"/>
      <c r="AC67" s="103" t="str">
        <f>IFERROR(#REF!/#REF!,"")</f>
        <v/>
      </c>
      <c r="AD67" s="103" t="str">
        <f>IFERROR(#REF!/#REF!,"")</f>
        <v/>
      </c>
      <c r="AE67" s="103" t="str">
        <f>IFERROR(#REF!/#REF!,"")</f>
        <v/>
      </c>
      <c r="AF67" s="103"/>
      <c r="AG67" s="104" t="str">
        <f>IFERROR(#REF!/#REF!,"")</f>
        <v/>
      </c>
      <c r="AH67" s="99">
        <f t="shared" si="4"/>
        <v>0.41907151819364363</v>
      </c>
      <c r="AI67" s="100">
        <f t="shared" si="5"/>
        <v>0.39523212045090339</v>
      </c>
      <c r="AJ67" s="100">
        <f t="shared" si="6"/>
        <v>0.18569636135545298</v>
      </c>
      <c r="AK67" s="107">
        <v>1.206</v>
      </c>
      <c r="AL67" s="3"/>
      <c r="AM67" s="3"/>
      <c r="AN67" s="3"/>
      <c r="AO67" s="3"/>
      <c r="AP67" s="3"/>
      <c r="AQ67" s="3"/>
      <c r="AR67" s="14"/>
      <c r="AS67" s="1"/>
      <c r="AT67" s="1"/>
      <c r="AU67" s="1"/>
      <c r="AV67" s="6"/>
      <c r="AW67" s="4" t="s">
        <v>96</v>
      </c>
    </row>
    <row r="68" spans="1:49" ht="12.5">
      <c r="A68" s="4">
        <v>2015</v>
      </c>
      <c r="E68" s="1"/>
      <c r="G68" s="8"/>
      <c r="I68" s="4"/>
      <c r="M68" s="5"/>
      <c r="Q68" s="5"/>
      <c r="R68" s="2">
        <v>101.59108989657916</v>
      </c>
      <c r="S68" s="2">
        <v>98.38095238095238</v>
      </c>
      <c r="T68" s="2">
        <v>102.22588623248146</v>
      </c>
      <c r="U68" s="2"/>
      <c r="V68" s="7">
        <v>100.22983702465524</v>
      </c>
      <c r="W68" s="3">
        <v>4528.5259999999989</v>
      </c>
      <c r="X68" s="3">
        <v>20629.039306505143</v>
      </c>
      <c r="Y68" s="8"/>
      <c r="AB68" s="101" t="str">
        <f>IFERROR(#REF!/#REF!,"")</f>
        <v/>
      </c>
      <c r="AC68" s="4" t="str">
        <f>IFERROR(LN(B68)-LN(B67),"")</f>
        <v/>
      </c>
      <c r="AD68" s="4" t="str">
        <f>IFERROR(LN(C68)-LN(C67),"")</f>
        <v/>
      </c>
      <c r="AE68" s="4" t="str">
        <f>IFERROR(LN(D68)-LN(D67),"")</f>
        <v/>
      </c>
      <c r="AG68" s="5" t="str">
        <f>IFERROR(LN(#REF!)-LN(#REF!),"")</f>
        <v/>
      </c>
      <c r="AH68" s="4" t="str">
        <f>IFERROR(LN(#REF!)-LN(#REF!),"")</f>
        <v/>
      </c>
      <c r="AI68" s="4" t="str">
        <f>IFERROR(LN(#REF!)-LN(#REF!),"")</f>
        <v/>
      </c>
      <c r="AK68" s="107">
        <v>1.4339999999999999</v>
      </c>
      <c r="AL68" s="3"/>
      <c r="AM68" s="3"/>
      <c r="AN68" s="3"/>
      <c r="AO68" s="3"/>
      <c r="AP68" s="3"/>
      <c r="AQ68" s="3"/>
      <c r="AR68" s="14"/>
      <c r="AS68" s="1" t="str">
        <f>IFERROR(#REF!/$AK68," ")</f>
        <v xml:space="preserve"> </v>
      </c>
      <c r="AT68" s="1" t="str">
        <f>IFERROR(#REF!/$AK68," ")</f>
        <v xml:space="preserve"> </v>
      </c>
      <c r="AU68" s="1" t="str">
        <f>IFERROR(#REF!/$AK68," ")</f>
        <v xml:space="preserve"> </v>
      </c>
      <c r="AV68" s="6"/>
      <c r="AW68" s="4" t="s">
        <v>96</v>
      </c>
    </row>
    <row r="69" spans="1:49">
      <c r="B69" s="2"/>
      <c r="C69" s="69"/>
      <c r="H69" s="2"/>
      <c r="I69" s="1"/>
      <c r="L69" s="2"/>
      <c r="M69" s="2"/>
      <c r="N69" s="2"/>
      <c r="O69" s="2"/>
      <c r="P69" s="2"/>
      <c r="Q69" s="2"/>
      <c r="R69" s="1"/>
      <c r="U69" s="47"/>
      <c r="V69" s="47"/>
      <c r="W69" s="47"/>
      <c r="X69" s="47"/>
      <c r="Y69" s="1"/>
      <c r="Z69" s="1"/>
      <c r="AA69" s="1"/>
      <c r="AB69" s="1"/>
      <c r="AD69" s="33"/>
    </row>
    <row r="73" spans="1:49">
      <c r="F73"/>
    </row>
    <row r="74" spans="1:49">
      <c r="G74"/>
      <c r="H74"/>
      <c r="J74"/>
    </row>
    <row r="75" spans="1:49">
      <c r="G75"/>
      <c r="H75"/>
      <c r="J75"/>
    </row>
    <row r="76" spans="1:49">
      <c r="F76" s="139"/>
      <c r="G76" s="139"/>
      <c r="H76" s="139"/>
      <c r="I76" s="139"/>
      <c r="J76" s="25"/>
    </row>
    <row r="77" spans="1:49">
      <c r="B77"/>
      <c r="C77"/>
      <c r="D77"/>
      <c r="E77"/>
      <c r="I77" s="4"/>
      <c r="J77" s="25"/>
    </row>
    <row r="78" spans="1:49">
      <c r="B78"/>
      <c r="C78" s="61"/>
      <c r="D78"/>
      <c r="E78"/>
      <c r="F78" s="73"/>
      <c r="G78" s="73"/>
      <c r="H78" s="73"/>
      <c r="I78" s="73"/>
      <c r="J78" s="25"/>
    </row>
    <row r="79" spans="1:49">
      <c r="B79"/>
      <c r="C79" s="61"/>
      <c r="D79"/>
      <c r="E79"/>
      <c r="F79" s="73"/>
      <c r="G79" s="73"/>
      <c r="H79" s="73"/>
      <c r="I79" s="73"/>
      <c r="J79" s="25"/>
    </row>
    <row r="80" spans="1:49">
      <c r="B80"/>
      <c r="C80" s="61"/>
      <c r="D80"/>
      <c r="E80"/>
      <c r="F80" s="73"/>
      <c r="G80" s="73"/>
      <c r="H80" s="73"/>
      <c r="I80" s="73"/>
      <c r="J80" s="25"/>
    </row>
    <row r="81" spans="2:10">
      <c r="B81"/>
      <c r="C81" s="61"/>
      <c r="D81"/>
      <c r="E81"/>
      <c r="F81" s="73"/>
      <c r="G81" s="73"/>
      <c r="H81" s="73"/>
      <c r="I81" s="73"/>
      <c r="J81" s="25"/>
    </row>
    <row r="82" spans="2:10">
      <c r="B82"/>
      <c r="C82" s="61"/>
      <c r="D82"/>
      <c r="E82"/>
      <c r="F82" s="73"/>
      <c r="G82" s="73"/>
      <c r="H82" s="73"/>
      <c r="I82" s="73"/>
      <c r="J82" s="25"/>
    </row>
    <row r="83" spans="2:10">
      <c r="B83"/>
      <c r="C83" s="61"/>
      <c r="D83"/>
      <c r="E83"/>
      <c r="F83" s="73"/>
      <c r="G83" s="73"/>
      <c r="H83" s="73"/>
      <c r="I83" s="73"/>
      <c r="J83" s="25"/>
    </row>
    <row r="84" spans="2:10">
      <c r="B84"/>
      <c r="C84" s="61"/>
      <c r="D84"/>
      <c r="E84"/>
      <c r="F84" s="73"/>
      <c r="G84" s="73"/>
      <c r="H84" s="73"/>
      <c r="I84" s="73"/>
      <c r="J84" s="25"/>
    </row>
    <row r="85" spans="2:10">
      <c r="B85"/>
      <c r="C85" s="61"/>
      <c r="D85"/>
      <c r="E85"/>
      <c r="F85" s="73"/>
      <c r="G85" s="73"/>
      <c r="H85" s="73"/>
      <c r="I85" s="73"/>
      <c r="J85" s="25"/>
    </row>
    <row r="86" spans="2:10">
      <c r="B86"/>
      <c r="C86" s="61"/>
      <c r="D86"/>
      <c r="E86"/>
      <c r="F86" s="73"/>
      <c r="G86" s="73"/>
      <c r="H86" s="73"/>
      <c r="I86" s="73"/>
      <c r="J86" s="25"/>
    </row>
    <row r="87" spans="2:10">
      <c r="B87"/>
      <c r="C87" s="61"/>
      <c r="D87"/>
      <c r="E87"/>
      <c r="F87" s="73"/>
      <c r="G87" s="73"/>
      <c r="H87" s="73"/>
      <c r="I87" s="73"/>
      <c r="J87" s="25"/>
    </row>
    <row r="88" spans="2:10">
      <c r="B88"/>
      <c r="C88" s="61"/>
      <c r="D88"/>
      <c r="E88"/>
      <c r="F88" s="73"/>
      <c r="G88" s="73"/>
      <c r="H88" s="73"/>
      <c r="I88" s="73"/>
      <c r="J88" s="25"/>
    </row>
    <row r="89" spans="2:10">
      <c r="B89"/>
      <c r="C89" s="61"/>
      <c r="D89"/>
      <c r="E89"/>
      <c r="F89" s="73"/>
      <c r="G89" s="73"/>
      <c r="H89" s="73"/>
      <c r="I89" s="73"/>
      <c r="J89" s="25"/>
    </row>
    <row r="90" spans="2:10">
      <c r="B90"/>
      <c r="C90" s="61"/>
      <c r="D90"/>
      <c r="E90"/>
      <c r="F90" s="73"/>
      <c r="G90" s="73"/>
      <c r="H90" s="73"/>
      <c r="I90" s="73"/>
      <c r="J90" s="25"/>
    </row>
    <row r="91" spans="2:10">
      <c r="B91"/>
      <c r="C91" s="61"/>
      <c r="D91"/>
      <c r="E91"/>
      <c r="F91" s="73"/>
      <c r="G91" s="73"/>
      <c r="H91" s="73"/>
      <c r="I91" s="73"/>
      <c r="J91" s="25"/>
    </row>
    <row r="92" spans="2:10">
      <c r="B92"/>
      <c r="C92" s="61"/>
      <c r="D92"/>
      <c r="E92"/>
      <c r="F92" s="73"/>
      <c r="G92" s="73"/>
      <c r="H92" s="73"/>
      <c r="I92" s="73"/>
      <c r="J92" s="25"/>
    </row>
    <row r="93" spans="2:10">
      <c r="B93"/>
      <c r="C93" s="61"/>
      <c r="D93"/>
      <c r="E93"/>
      <c r="F93" s="73"/>
      <c r="G93" s="73"/>
      <c r="H93" s="73"/>
      <c r="I93" s="73"/>
      <c r="J93" s="25"/>
    </row>
    <row r="94" spans="2:10">
      <c r="B94"/>
      <c r="C94" s="61"/>
      <c r="D94"/>
      <c r="E94"/>
      <c r="F94" s="73"/>
      <c r="G94" s="73"/>
      <c r="H94" s="73"/>
      <c r="I94" s="73"/>
      <c r="J94" s="25"/>
    </row>
    <row r="95" spans="2:10">
      <c r="B95"/>
      <c r="C95" s="61"/>
      <c r="D95"/>
      <c r="E95"/>
      <c r="F95" s="73"/>
      <c r="G95" s="73"/>
      <c r="H95" s="73"/>
      <c r="I95" s="73"/>
      <c r="J95" s="25"/>
    </row>
    <row r="96" spans="2:10">
      <c r="B96"/>
      <c r="C96" s="61"/>
      <c r="D96"/>
      <c r="E96"/>
      <c r="F96" s="73"/>
      <c r="G96" s="73"/>
      <c r="H96" s="73"/>
      <c r="I96" s="73"/>
      <c r="J96" s="25"/>
    </row>
    <row r="97" spans="2:10">
      <c r="B97"/>
      <c r="C97" s="61"/>
      <c r="D97"/>
      <c r="E97"/>
      <c r="F97" s="73"/>
      <c r="G97" s="73"/>
      <c r="H97" s="73"/>
      <c r="I97" s="73"/>
      <c r="J97" s="25"/>
    </row>
    <row r="98" spans="2:10">
      <c r="B98"/>
      <c r="C98" s="61"/>
      <c r="D98"/>
      <c r="E98"/>
      <c r="F98" s="73"/>
      <c r="G98" s="73"/>
      <c r="H98" s="73"/>
      <c r="I98" s="73"/>
      <c r="J98" s="25"/>
    </row>
    <row r="99" spans="2:10">
      <c r="B99"/>
      <c r="C99" s="61"/>
      <c r="D99"/>
      <c r="E99"/>
      <c r="F99" s="73"/>
      <c r="G99" s="73"/>
      <c r="H99" s="73"/>
      <c r="I99" s="73"/>
      <c r="J99" s="25"/>
    </row>
    <row r="100" spans="2:10">
      <c r="B100"/>
      <c r="C100" s="61"/>
      <c r="D100"/>
      <c r="E100"/>
      <c r="F100" s="73"/>
      <c r="G100" s="73"/>
      <c r="H100" s="73"/>
      <c r="I100" s="73"/>
      <c r="J100" s="25"/>
    </row>
    <row r="101" spans="2:10">
      <c r="B101"/>
      <c r="C101" s="61"/>
      <c r="D101"/>
      <c r="E101"/>
      <c r="F101" s="73"/>
      <c r="G101" s="73"/>
      <c r="H101" s="73"/>
      <c r="I101" s="73"/>
      <c r="J101" s="25"/>
    </row>
    <row r="102" spans="2:10">
      <c r="B102"/>
      <c r="C102" s="61"/>
      <c r="D102"/>
      <c r="E102"/>
      <c r="F102" s="73"/>
      <c r="G102" s="73"/>
      <c r="H102" s="73"/>
      <c r="I102" s="73"/>
      <c r="J102" s="25"/>
    </row>
    <row r="103" spans="2:10">
      <c r="B103"/>
      <c r="C103" s="61"/>
      <c r="D103"/>
      <c r="E103"/>
      <c r="F103" s="73"/>
      <c r="G103" s="73"/>
      <c r="H103" s="73"/>
      <c r="I103" s="73"/>
      <c r="J103" s="25"/>
    </row>
    <row r="104" spans="2:10">
      <c r="B104"/>
      <c r="C104" s="61"/>
      <c r="D104"/>
      <c r="E104"/>
      <c r="F104" s="73"/>
      <c r="G104" s="73"/>
      <c r="H104" s="73"/>
      <c r="I104" s="73"/>
      <c r="J104" s="25"/>
    </row>
    <row r="105" spans="2:10">
      <c r="B105"/>
      <c r="C105" s="61"/>
      <c r="D105"/>
      <c r="E105"/>
      <c r="F105" s="73"/>
      <c r="G105" s="73"/>
      <c r="H105" s="73"/>
      <c r="I105" s="73"/>
      <c r="J105" s="25"/>
    </row>
    <row r="106" spans="2:10">
      <c r="B106"/>
      <c r="C106" s="61"/>
      <c r="D106"/>
      <c r="E106"/>
      <c r="F106" s="73"/>
      <c r="G106" s="73"/>
      <c r="H106" s="73"/>
      <c r="I106" s="73"/>
      <c r="J106" s="25"/>
    </row>
    <row r="107" spans="2:10">
      <c r="B107"/>
      <c r="C107" s="61"/>
      <c r="D107"/>
      <c r="E107"/>
      <c r="F107" s="73"/>
      <c r="G107" s="73"/>
      <c r="H107" s="73"/>
      <c r="I107" s="73"/>
      <c r="J107" s="25"/>
    </row>
    <row r="108" spans="2:10">
      <c r="B108"/>
      <c r="C108" s="61"/>
      <c r="D108"/>
      <c r="E108"/>
      <c r="F108" s="73"/>
      <c r="G108" s="73"/>
      <c r="H108" s="73"/>
      <c r="I108" s="73"/>
      <c r="J108" s="25"/>
    </row>
    <row r="109" spans="2:10">
      <c r="B109"/>
      <c r="C109" s="61"/>
      <c r="D109"/>
      <c r="E109"/>
      <c r="F109" s="73"/>
      <c r="G109" s="73"/>
      <c r="H109" s="73"/>
      <c r="I109" s="73"/>
      <c r="J109" s="25"/>
    </row>
    <row r="110" spans="2:10">
      <c r="B110"/>
      <c r="C110" s="61"/>
      <c r="D110"/>
      <c r="E110"/>
      <c r="F110" s="73"/>
      <c r="G110" s="73"/>
      <c r="H110" s="73"/>
      <c r="I110" s="73"/>
      <c r="J110" s="25"/>
    </row>
    <row r="111" spans="2:10">
      <c r="B111"/>
      <c r="C111" s="61"/>
      <c r="D111"/>
      <c r="E111"/>
      <c r="F111" s="73"/>
      <c r="G111" s="73"/>
      <c r="H111" s="73"/>
      <c r="I111" s="73"/>
      <c r="J111" s="25"/>
    </row>
    <row r="112" spans="2:10">
      <c r="B112"/>
      <c r="C112" s="61"/>
      <c r="D112"/>
      <c r="E112"/>
      <c r="F112" s="73"/>
      <c r="G112" s="73"/>
      <c r="H112" s="73"/>
      <c r="I112" s="73"/>
      <c r="J112" s="25"/>
    </row>
    <row r="113" spans="2:10">
      <c r="B113"/>
      <c r="C113" s="61"/>
      <c r="D113"/>
      <c r="E113"/>
      <c r="F113" s="73"/>
      <c r="G113" s="73"/>
      <c r="H113" s="73"/>
      <c r="I113" s="73"/>
      <c r="J113" s="25"/>
    </row>
    <row r="114" spans="2:10">
      <c r="B114"/>
      <c r="C114" s="61"/>
      <c r="D114"/>
      <c r="E114"/>
      <c r="F114" s="73"/>
      <c r="G114" s="73"/>
      <c r="H114" s="73"/>
      <c r="I114" s="73"/>
      <c r="J114" s="25"/>
    </row>
    <row r="115" spans="2:10">
      <c r="B115"/>
      <c r="C115" s="61"/>
      <c r="D115"/>
      <c r="E115"/>
      <c r="F115" s="73"/>
      <c r="G115" s="73"/>
      <c r="H115" s="73"/>
      <c r="I115" s="73"/>
      <c r="J115" s="25"/>
    </row>
    <row r="116" spans="2:10">
      <c r="B116"/>
      <c r="C116" s="61"/>
      <c r="D116"/>
      <c r="E116"/>
      <c r="F116" s="73"/>
      <c r="G116" s="73"/>
      <c r="H116" s="73"/>
      <c r="I116" s="73"/>
      <c r="J116" s="25"/>
    </row>
    <row r="117" spans="2:10">
      <c r="B117"/>
      <c r="C117" s="61"/>
      <c r="D117"/>
      <c r="E117"/>
      <c r="F117" s="73"/>
      <c r="G117" s="73"/>
      <c r="H117" s="73"/>
      <c r="I117" s="73"/>
      <c r="J117" s="25"/>
    </row>
    <row r="118" spans="2:10">
      <c r="B118"/>
      <c r="C118" s="61"/>
      <c r="D118"/>
      <c r="E118"/>
      <c r="F118" s="73"/>
      <c r="G118" s="73"/>
      <c r="H118" s="73"/>
      <c r="I118" s="73"/>
      <c r="J118" s="25"/>
    </row>
    <row r="119" spans="2:10">
      <c r="B119"/>
      <c r="C119" s="61"/>
      <c r="D119"/>
      <c r="E119"/>
      <c r="F119" s="73"/>
      <c r="G119" s="73"/>
      <c r="H119" s="73"/>
      <c r="I119" s="73"/>
      <c r="J119" s="25"/>
    </row>
    <row r="120" spans="2:10">
      <c r="B120"/>
      <c r="C120" s="61"/>
      <c r="D120"/>
      <c r="E120"/>
      <c r="F120" s="73"/>
      <c r="G120" s="73"/>
      <c r="H120" s="73"/>
      <c r="I120" s="73"/>
      <c r="J120" s="25"/>
    </row>
    <row r="121" spans="2:10">
      <c r="B121"/>
      <c r="C121" s="61"/>
      <c r="D121"/>
      <c r="E121"/>
      <c r="F121" s="73"/>
      <c r="G121" s="73"/>
      <c r="H121" s="73"/>
      <c r="I121" s="73"/>
      <c r="J121" s="25"/>
    </row>
    <row r="122" spans="2:10">
      <c r="B122"/>
      <c r="C122" s="61"/>
      <c r="D122"/>
      <c r="E122"/>
      <c r="F122" s="73"/>
      <c r="G122" s="73"/>
      <c r="H122" s="73"/>
      <c r="I122" s="73"/>
      <c r="J122" s="25"/>
    </row>
    <row r="123" spans="2:10">
      <c r="B123"/>
      <c r="C123" s="61"/>
      <c r="D123"/>
      <c r="E123"/>
      <c r="F123" s="73"/>
      <c r="G123" s="73"/>
      <c r="H123" s="73"/>
      <c r="I123" s="73"/>
      <c r="J123" s="25"/>
    </row>
    <row r="124" spans="2:10">
      <c r="B124"/>
      <c r="C124" s="61"/>
      <c r="D124"/>
      <c r="E124"/>
      <c r="F124" s="73"/>
      <c r="G124" s="73"/>
      <c r="H124" s="73"/>
      <c r="I124" s="73"/>
      <c r="J124" s="25"/>
    </row>
    <row r="125" spans="2:10">
      <c r="B125"/>
      <c r="C125" s="61"/>
      <c r="D125"/>
      <c r="E125"/>
      <c r="F125" s="73"/>
      <c r="G125" s="73"/>
      <c r="H125" s="73"/>
      <c r="I125" s="73"/>
      <c r="J125" s="25"/>
    </row>
    <row r="126" spans="2:10">
      <c r="B126"/>
      <c r="C126" s="61"/>
      <c r="D126"/>
      <c r="E126"/>
      <c r="F126" s="73"/>
      <c r="G126" s="73"/>
      <c r="H126" s="73"/>
      <c r="I126" s="73"/>
      <c r="J126" s="25"/>
    </row>
    <row r="127" spans="2:10">
      <c r="B127"/>
      <c r="C127" s="61"/>
      <c r="D127"/>
      <c r="E127"/>
      <c r="F127" s="73"/>
      <c r="G127" s="73"/>
      <c r="H127" s="73"/>
      <c r="I127" s="73"/>
      <c r="J127" s="25"/>
    </row>
    <row r="128" spans="2:10">
      <c r="B128"/>
      <c r="C128" s="62"/>
      <c r="D128"/>
      <c r="E128"/>
      <c r="F128" s="73"/>
      <c r="G128" s="73"/>
      <c r="H128" s="73"/>
      <c r="I128" s="73"/>
      <c r="J128" s="25"/>
    </row>
    <row r="129" spans="2:10">
      <c r="B129"/>
      <c r="C129" s="62"/>
      <c r="D129"/>
      <c r="E129"/>
      <c r="F129" s="73"/>
      <c r="G129" s="73"/>
      <c r="H129" s="73"/>
      <c r="I129" s="73"/>
      <c r="J129" s="25"/>
    </row>
    <row r="130" spans="2:10">
      <c r="B130"/>
      <c r="C130" s="62"/>
      <c r="D130"/>
      <c r="E130"/>
      <c r="F130" s="73"/>
      <c r="G130" s="73"/>
      <c r="H130" s="73"/>
      <c r="I130" s="73"/>
      <c r="J130" s="25"/>
    </row>
    <row r="131" spans="2:10">
      <c r="B131"/>
      <c r="C131" s="61"/>
      <c r="D131"/>
      <c r="E131"/>
      <c r="F131" s="73"/>
      <c r="G131" s="73"/>
      <c r="H131" s="73"/>
      <c r="I131" s="73"/>
      <c r="J131" s="25"/>
    </row>
    <row r="132" spans="2:10">
      <c r="B132"/>
      <c r="C132" s="61"/>
      <c r="D132"/>
      <c r="E132"/>
      <c r="F132" s="73"/>
      <c r="G132" s="73"/>
      <c r="H132" s="73"/>
      <c r="I132" s="73"/>
      <c r="J132" s="25"/>
    </row>
    <row r="133" spans="2:10">
      <c r="B133"/>
      <c r="C133" s="61"/>
      <c r="D133"/>
      <c r="E133"/>
      <c r="F133" s="73"/>
      <c r="G133" s="73"/>
      <c r="H133" s="73"/>
      <c r="I133" s="73"/>
      <c r="J133" s="25"/>
    </row>
    <row r="134" spans="2:10">
      <c r="B134"/>
      <c r="C134" s="61"/>
      <c r="D134"/>
      <c r="E134"/>
      <c r="F134" s="73"/>
      <c r="G134" s="73"/>
      <c r="H134" s="73"/>
      <c r="I134" s="73"/>
      <c r="J134" s="25"/>
    </row>
    <row r="135" spans="2:10">
      <c r="B135"/>
      <c r="C135" s="61"/>
      <c r="D135"/>
      <c r="E135"/>
      <c r="F135" s="73"/>
      <c r="G135" s="73"/>
      <c r="H135" s="73"/>
      <c r="I135" s="73"/>
      <c r="J135" s="25"/>
    </row>
    <row r="136" spans="2:10">
      <c r="B136"/>
      <c r="C136" s="61"/>
      <c r="D136"/>
      <c r="E136"/>
      <c r="F136" s="73"/>
      <c r="G136" s="73"/>
      <c r="H136" s="73"/>
      <c r="I136" s="73"/>
      <c r="J136" s="25"/>
    </row>
    <row r="137" spans="2:10">
      <c r="B137"/>
      <c r="C137" s="61"/>
      <c r="D137"/>
      <c r="E137"/>
      <c r="F137" s="73"/>
      <c r="G137" s="73"/>
      <c r="H137" s="73"/>
      <c r="I137" s="73"/>
      <c r="J137" s="25"/>
    </row>
    <row r="138" spans="2:10">
      <c r="B138"/>
      <c r="C138" s="61"/>
      <c r="D138"/>
      <c r="E138"/>
      <c r="F138" s="73"/>
      <c r="G138" s="73"/>
      <c r="H138" s="73"/>
      <c r="I138" s="73"/>
      <c r="J138" s="25"/>
    </row>
    <row r="139" spans="2:10">
      <c r="B139"/>
      <c r="C139" s="61"/>
      <c r="D139"/>
      <c r="E139"/>
      <c r="F139" s="73"/>
      <c r="G139" s="73"/>
      <c r="H139" s="73"/>
      <c r="I139" s="73"/>
      <c r="J139" s="25"/>
    </row>
    <row r="140" spans="2:10">
      <c r="B140"/>
      <c r="C140" s="61"/>
      <c r="D140"/>
      <c r="E140"/>
      <c r="F140" s="73"/>
      <c r="G140" s="73"/>
      <c r="H140" s="73"/>
      <c r="I140" s="73"/>
      <c r="J140" s="25"/>
    </row>
    <row r="141" spans="2:10">
      <c r="B141"/>
      <c r="C141" s="68"/>
      <c r="D141"/>
      <c r="E141"/>
      <c r="F141" s="73"/>
      <c r="G141" s="73"/>
      <c r="H141" s="73"/>
      <c r="I141" s="73"/>
      <c r="J141" s="25"/>
    </row>
    <row r="142" spans="2:10">
      <c r="B142"/>
      <c r="C142" s="68"/>
      <c r="D142"/>
      <c r="E142"/>
      <c r="F142" s="73"/>
      <c r="G142" s="73"/>
      <c r="H142" s="73"/>
      <c r="I142" s="73"/>
    </row>
    <row r="143" spans="2:10">
      <c r="B143"/>
      <c r="C143" s="68"/>
      <c r="D143"/>
      <c r="E143"/>
      <c r="F143" s="3"/>
      <c r="G143" s="3"/>
      <c r="H143" s="3"/>
      <c r="I143" s="3"/>
    </row>
  </sheetData>
  <mergeCells count="10">
    <mergeCell ref="B1:E1"/>
    <mergeCell ref="N1:Q1"/>
    <mergeCell ref="Y1:AB1"/>
    <mergeCell ref="AC1:AG1"/>
    <mergeCell ref="R1:V1"/>
    <mergeCell ref="AL1:AR1"/>
    <mergeCell ref="F76:I76"/>
    <mergeCell ref="G1:L1"/>
    <mergeCell ref="AS1:AV1"/>
    <mergeCell ref="AH1:AJ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50"/>
  <sheetViews>
    <sheetView workbookViewId="0">
      <selection activeCell="D6" sqref="D6"/>
    </sheetView>
  </sheetViews>
  <sheetFormatPr defaultRowHeight="14.5"/>
  <cols>
    <col min="2" max="2" width="36.54296875" customWidth="1"/>
    <col min="3" max="3" width="33.81640625" customWidth="1"/>
    <col min="4" max="4" width="47" customWidth="1"/>
  </cols>
  <sheetData>
    <row r="2" spans="1:4">
      <c r="B2" s="92" t="s">
        <v>69</v>
      </c>
      <c r="C2" s="92" t="s">
        <v>70</v>
      </c>
      <c r="D2" s="92" t="s">
        <v>71</v>
      </c>
    </row>
    <row r="3" spans="1:4" ht="3" customHeight="1"/>
    <row r="4" spans="1:4">
      <c r="A4" s="93" t="s">
        <v>75</v>
      </c>
      <c r="B4" t="s">
        <v>35</v>
      </c>
      <c r="C4" s="4" t="s">
        <v>72</v>
      </c>
      <c r="D4" s="4" t="s">
        <v>131</v>
      </c>
    </row>
    <row r="5" spans="1:4">
      <c r="C5" s="4" t="s">
        <v>73</v>
      </c>
      <c r="D5" t="s">
        <v>130</v>
      </c>
    </row>
    <row r="6" spans="1:4">
      <c r="C6" s="4" t="s">
        <v>134</v>
      </c>
      <c r="D6" s="110" t="s">
        <v>159</v>
      </c>
    </row>
    <row r="7" spans="1:4">
      <c r="C7" s="4" t="s">
        <v>123</v>
      </c>
      <c r="D7" t="s">
        <v>129</v>
      </c>
    </row>
    <row r="9" spans="1:4">
      <c r="A9" s="93" t="s">
        <v>76</v>
      </c>
      <c r="B9" t="s">
        <v>47</v>
      </c>
      <c r="C9" s="4" t="s">
        <v>72</v>
      </c>
      <c r="D9" s="4" t="s">
        <v>131</v>
      </c>
    </row>
    <row r="10" spans="1:4">
      <c r="A10" s="93"/>
      <c r="C10" s="4" t="s">
        <v>115</v>
      </c>
      <c r="D10" t="s">
        <v>113</v>
      </c>
    </row>
    <row r="11" spans="1:4">
      <c r="C11" s="4" t="s">
        <v>73</v>
      </c>
      <c r="D11" s="4" t="s">
        <v>135</v>
      </c>
    </row>
    <row r="12" spans="1:4">
      <c r="C12" s="4" t="s">
        <v>132</v>
      </c>
      <c r="D12" s="110" t="s">
        <v>159</v>
      </c>
    </row>
    <row r="13" spans="1:4">
      <c r="C13" s="4" t="s">
        <v>133</v>
      </c>
      <c r="D13" s="4" t="s">
        <v>119</v>
      </c>
    </row>
    <row r="15" spans="1:4">
      <c r="A15" s="93" t="s">
        <v>79</v>
      </c>
      <c r="B15" t="s">
        <v>51</v>
      </c>
      <c r="C15" s="4" t="s">
        <v>72</v>
      </c>
      <c r="D15" s="4" t="s">
        <v>131</v>
      </c>
    </row>
    <row r="16" spans="1:4">
      <c r="C16" s="4" t="s">
        <v>73</v>
      </c>
      <c r="D16" s="4" t="s">
        <v>135</v>
      </c>
    </row>
    <row r="17" spans="1:4">
      <c r="C17" s="4" t="s">
        <v>132</v>
      </c>
      <c r="D17" s="110" t="s">
        <v>159</v>
      </c>
    </row>
    <row r="18" spans="1:4">
      <c r="C18" s="4" t="s">
        <v>133</v>
      </c>
      <c r="D18" s="4" t="s">
        <v>119</v>
      </c>
    </row>
    <row r="20" spans="1:4">
      <c r="A20" s="93" t="s">
        <v>80</v>
      </c>
      <c r="B20" t="s">
        <v>54</v>
      </c>
      <c r="C20" s="4" t="s">
        <v>72</v>
      </c>
      <c r="D20" s="4" t="s">
        <v>131</v>
      </c>
    </row>
    <row r="21" spans="1:4">
      <c r="A21" s="93"/>
      <c r="C21" s="4" t="s">
        <v>115</v>
      </c>
      <c r="D21" t="s">
        <v>113</v>
      </c>
    </row>
    <row r="22" spans="1:4">
      <c r="C22" s="4" t="s">
        <v>73</v>
      </c>
      <c r="D22" s="4" t="s">
        <v>135</v>
      </c>
    </row>
    <row r="23" spans="1:4">
      <c r="C23" s="4" t="s">
        <v>77</v>
      </c>
      <c r="D23" s="110" t="s">
        <v>159</v>
      </c>
    </row>
    <row r="24" spans="1:4">
      <c r="C24" s="4" t="s">
        <v>78</v>
      </c>
      <c r="D24" s="110" t="s">
        <v>159</v>
      </c>
    </row>
    <row r="25" spans="1:4">
      <c r="C25" s="4" t="s">
        <v>118</v>
      </c>
      <c r="D25" s="4" t="s">
        <v>121</v>
      </c>
    </row>
    <row r="27" spans="1:4">
      <c r="A27" s="93" t="s">
        <v>81</v>
      </c>
      <c r="B27" t="s">
        <v>36</v>
      </c>
      <c r="C27" s="4" t="s">
        <v>72</v>
      </c>
      <c r="D27" s="4" t="s">
        <v>131</v>
      </c>
    </row>
    <row r="28" spans="1:4">
      <c r="C28" s="4" t="s">
        <v>73</v>
      </c>
      <c r="D28" t="s">
        <v>136</v>
      </c>
    </row>
    <row r="29" spans="1:4">
      <c r="C29" s="4" t="s">
        <v>74</v>
      </c>
      <c r="D29" s="110" t="s">
        <v>159</v>
      </c>
    </row>
    <row r="30" spans="1:4">
      <c r="C30" s="4" t="s">
        <v>118</v>
      </c>
      <c r="D30" s="110" t="s">
        <v>159</v>
      </c>
    </row>
    <row r="31" spans="1:4">
      <c r="C31" s="4"/>
    </row>
    <row r="32" spans="1:4">
      <c r="A32" s="93" t="s">
        <v>82</v>
      </c>
      <c r="B32" t="s">
        <v>55</v>
      </c>
      <c r="C32" s="4" t="s">
        <v>72</v>
      </c>
      <c r="D32" s="4" t="s">
        <v>131</v>
      </c>
    </row>
    <row r="33" spans="1:5">
      <c r="A33" s="93"/>
      <c r="C33" s="4" t="s">
        <v>115</v>
      </c>
      <c r="D33" t="s">
        <v>113</v>
      </c>
    </row>
    <row r="34" spans="1:5">
      <c r="C34" s="4" t="s">
        <v>73</v>
      </c>
      <c r="D34" s="4" t="s">
        <v>135</v>
      </c>
    </row>
    <row r="35" spans="1:5">
      <c r="C35" s="4" t="s">
        <v>77</v>
      </c>
      <c r="D35" s="110" t="s">
        <v>159</v>
      </c>
    </row>
    <row r="36" spans="1:5">
      <c r="C36" s="4" t="s">
        <v>78</v>
      </c>
      <c r="D36" s="110" t="s">
        <v>159</v>
      </c>
    </row>
    <row r="37" spans="1:5">
      <c r="C37" s="4" t="s">
        <v>118</v>
      </c>
      <c r="D37" s="4" t="s">
        <v>121</v>
      </c>
    </row>
    <row r="39" spans="1:5">
      <c r="A39" s="93" t="s">
        <v>83</v>
      </c>
      <c r="B39" t="s">
        <v>53</v>
      </c>
      <c r="C39" s="4" t="s">
        <v>72</v>
      </c>
      <c r="D39" s="4" t="s">
        <v>131</v>
      </c>
    </row>
    <row r="40" spans="1:5">
      <c r="C40" s="4" t="s">
        <v>77</v>
      </c>
      <c r="D40" s="110" t="s">
        <v>159</v>
      </c>
      <c r="E40" s="4"/>
    </row>
    <row r="41" spans="1:5">
      <c r="C41" s="4" t="s">
        <v>78</v>
      </c>
      <c r="D41" s="110" t="s">
        <v>159</v>
      </c>
    </row>
    <row r="42" spans="1:5">
      <c r="C42" s="4" t="s">
        <v>118</v>
      </c>
      <c r="D42" s="110" t="s">
        <v>159</v>
      </c>
    </row>
    <row r="43" spans="1:5">
      <c r="C43" s="4" t="s">
        <v>125</v>
      </c>
      <c r="D43" s="4" t="s">
        <v>147</v>
      </c>
    </row>
    <row r="45" spans="1:5">
      <c r="A45" s="93" t="s">
        <v>84</v>
      </c>
      <c r="B45" t="s">
        <v>42</v>
      </c>
      <c r="C45" s="4" t="s">
        <v>72</v>
      </c>
      <c r="D45" s="4" t="s">
        <v>131</v>
      </c>
    </row>
    <row r="46" spans="1:5">
      <c r="C46" s="4" t="s">
        <v>73</v>
      </c>
      <c r="D46" s="4" t="s">
        <v>137</v>
      </c>
    </row>
    <row r="47" spans="1:5">
      <c r="C47" s="4" t="s">
        <v>74</v>
      </c>
      <c r="D47" s="110" t="s">
        <v>159</v>
      </c>
    </row>
    <row r="48" spans="1:5">
      <c r="C48" s="4" t="s">
        <v>118</v>
      </c>
      <c r="D48" s="110" t="s">
        <v>159</v>
      </c>
    </row>
    <row r="49" spans="1:4">
      <c r="C49" s="4" t="s">
        <v>123</v>
      </c>
      <c r="D49" t="s">
        <v>129</v>
      </c>
    </row>
    <row r="51" spans="1:4">
      <c r="A51" s="93" t="s">
        <v>85</v>
      </c>
      <c r="B51" t="s">
        <v>44</v>
      </c>
      <c r="C51" s="4" t="s">
        <v>72</v>
      </c>
      <c r="D51" s="4" t="s">
        <v>131</v>
      </c>
    </row>
    <row r="52" spans="1:4">
      <c r="C52" s="4" t="s">
        <v>73</v>
      </c>
      <c r="D52" s="4" t="s">
        <v>138</v>
      </c>
    </row>
    <row r="53" spans="1:4">
      <c r="C53" s="4" t="s">
        <v>86</v>
      </c>
      <c r="D53" s="110" t="s">
        <v>159</v>
      </c>
    </row>
    <row r="54" spans="1:4">
      <c r="C54" s="4" t="s">
        <v>118</v>
      </c>
      <c r="D54" s="4" t="s">
        <v>160</v>
      </c>
    </row>
    <row r="55" spans="1:4">
      <c r="C55" s="4" t="s">
        <v>123</v>
      </c>
      <c r="D55" t="s">
        <v>129</v>
      </c>
    </row>
    <row r="57" spans="1:4">
      <c r="A57" s="93" t="s">
        <v>87</v>
      </c>
      <c r="B57" t="s">
        <v>52</v>
      </c>
      <c r="C57" s="4" t="s">
        <v>72</v>
      </c>
      <c r="D57" s="4" t="s">
        <v>131</v>
      </c>
    </row>
    <row r="58" spans="1:4">
      <c r="C58" s="4" t="s">
        <v>73</v>
      </c>
      <c r="D58" s="4" t="s">
        <v>135</v>
      </c>
    </row>
    <row r="59" spans="1:4">
      <c r="C59" s="4" t="s">
        <v>139</v>
      </c>
      <c r="D59" s="110" t="s">
        <v>159</v>
      </c>
    </row>
    <row r="61" spans="1:4">
      <c r="A61" s="93" t="s">
        <v>88</v>
      </c>
      <c r="B61" t="s">
        <v>56</v>
      </c>
      <c r="C61" s="4" t="s">
        <v>72</v>
      </c>
      <c r="D61" t="s">
        <v>113</v>
      </c>
    </row>
    <row r="62" spans="1:4">
      <c r="C62" s="4" t="s">
        <v>73</v>
      </c>
      <c r="D62" s="4" t="s">
        <v>135</v>
      </c>
    </row>
    <row r="63" spans="1:4">
      <c r="C63" s="4" t="s">
        <v>77</v>
      </c>
      <c r="D63" s="110" t="s">
        <v>159</v>
      </c>
    </row>
    <row r="64" spans="1:4">
      <c r="C64" s="4" t="s">
        <v>78</v>
      </c>
      <c r="D64" s="110" t="s">
        <v>159</v>
      </c>
    </row>
    <row r="65" spans="1:4">
      <c r="C65" s="4" t="s">
        <v>118</v>
      </c>
      <c r="D65" s="4" t="s">
        <v>128</v>
      </c>
    </row>
    <row r="67" spans="1:4">
      <c r="A67" s="93" t="s">
        <v>89</v>
      </c>
      <c r="B67" t="s">
        <v>57</v>
      </c>
      <c r="C67" s="4" t="s">
        <v>72</v>
      </c>
      <c r="D67" t="s">
        <v>113</v>
      </c>
    </row>
    <row r="68" spans="1:4">
      <c r="C68" s="4" t="s">
        <v>73</v>
      </c>
      <c r="D68" s="4" t="s">
        <v>135</v>
      </c>
    </row>
    <row r="69" spans="1:4">
      <c r="C69" s="4" t="s">
        <v>74</v>
      </c>
      <c r="D69" s="110" t="s">
        <v>159</v>
      </c>
    </row>
    <row r="70" spans="1:4">
      <c r="C70" s="4" t="s">
        <v>118</v>
      </c>
      <c r="D70" s="4" t="s">
        <v>121</v>
      </c>
    </row>
    <row r="72" spans="1:4">
      <c r="A72" s="93" t="s">
        <v>90</v>
      </c>
      <c r="B72" t="s">
        <v>58</v>
      </c>
      <c r="C72" s="4" t="s">
        <v>72</v>
      </c>
      <c r="D72" t="s">
        <v>113</v>
      </c>
    </row>
    <row r="73" spans="1:4">
      <c r="C73" s="4" t="s">
        <v>73</v>
      </c>
      <c r="D73" s="4" t="s">
        <v>135</v>
      </c>
    </row>
    <row r="74" spans="1:4">
      <c r="C74" s="4" t="s">
        <v>139</v>
      </c>
      <c r="D74" s="110" t="s">
        <v>159</v>
      </c>
    </row>
    <row r="76" spans="1:4">
      <c r="A76" s="93" t="s">
        <v>91</v>
      </c>
      <c r="B76" t="s">
        <v>20</v>
      </c>
      <c r="C76" s="4" t="s">
        <v>72</v>
      </c>
      <c r="D76" s="4" t="s">
        <v>131</v>
      </c>
    </row>
    <row r="77" spans="1:4">
      <c r="C77" s="4" t="s">
        <v>73</v>
      </c>
      <c r="D77" s="4" t="s">
        <v>135</v>
      </c>
    </row>
    <row r="78" spans="1:4">
      <c r="C78" s="4" t="s">
        <v>74</v>
      </c>
      <c r="D78" s="110" t="s">
        <v>159</v>
      </c>
    </row>
    <row r="79" spans="1:4">
      <c r="C79" s="4" t="s">
        <v>118</v>
      </c>
      <c r="D79" s="4" t="s">
        <v>120</v>
      </c>
    </row>
    <row r="81" spans="1:4">
      <c r="A81" s="93" t="s">
        <v>92</v>
      </c>
      <c r="B81" t="s">
        <v>48</v>
      </c>
      <c r="C81" s="4" t="s">
        <v>72</v>
      </c>
      <c r="D81" t="s">
        <v>113</v>
      </c>
    </row>
    <row r="82" spans="1:4">
      <c r="C82" s="4" t="s">
        <v>122</v>
      </c>
      <c r="D82" t="s">
        <v>114</v>
      </c>
    </row>
    <row r="83" spans="1:4">
      <c r="C83" s="4" t="s">
        <v>139</v>
      </c>
      <c r="D83" t="s">
        <v>127</v>
      </c>
    </row>
    <row r="84" spans="1:4">
      <c r="C84" s="4" t="s">
        <v>123</v>
      </c>
      <c r="D84" t="s">
        <v>124</v>
      </c>
    </row>
    <row r="86" spans="1:4">
      <c r="A86" s="93" t="s">
        <v>93</v>
      </c>
      <c r="B86" t="s">
        <v>62</v>
      </c>
      <c r="C86" s="4" t="s">
        <v>72</v>
      </c>
      <c r="D86" s="4" t="s">
        <v>131</v>
      </c>
    </row>
    <row r="87" spans="1:4">
      <c r="C87" s="4" t="s">
        <v>73</v>
      </c>
      <c r="D87" s="4" t="s">
        <v>135</v>
      </c>
    </row>
    <row r="88" spans="1:4">
      <c r="C88" s="4" t="s">
        <v>140</v>
      </c>
      <c r="D88" s="110" t="s">
        <v>159</v>
      </c>
    </row>
    <row r="90" spans="1:4">
      <c r="A90" s="93" t="s">
        <v>94</v>
      </c>
      <c r="B90" t="s">
        <v>96</v>
      </c>
      <c r="C90" s="4" t="s">
        <v>72</v>
      </c>
      <c r="D90" s="4" t="s">
        <v>152</v>
      </c>
    </row>
    <row r="91" spans="1:4">
      <c r="C91" s="4" t="s">
        <v>73</v>
      </c>
      <c r="D91" s="4" t="s">
        <v>141</v>
      </c>
    </row>
    <row r="92" spans="1:4">
      <c r="C92" s="4" t="s">
        <v>140</v>
      </c>
      <c r="D92" t="s">
        <v>127</v>
      </c>
    </row>
    <row r="93" spans="1:4">
      <c r="C93" s="4"/>
    </row>
    <row r="94" spans="1:4">
      <c r="A94" s="93" t="s">
        <v>95</v>
      </c>
      <c r="B94" t="s">
        <v>50</v>
      </c>
      <c r="C94" s="4" t="s">
        <v>72</v>
      </c>
      <c r="D94" s="4" t="s">
        <v>131</v>
      </c>
    </row>
    <row r="95" spans="1:4">
      <c r="C95" s="4" t="s">
        <v>73</v>
      </c>
      <c r="D95" s="4" t="s">
        <v>135</v>
      </c>
    </row>
    <row r="96" spans="1:4">
      <c r="C96" s="4" t="s">
        <v>77</v>
      </c>
      <c r="D96" s="4" t="s">
        <v>147</v>
      </c>
    </row>
    <row r="97" spans="1:4">
      <c r="C97" s="4" t="s">
        <v>78</v>
      </c>
      <c r="D97" s="110" t="s">
        <v>159</v>
      </c>
    </row>
    <row r="98" spans="1:4">
      <c r="C98" s="4" t="s">
        <v>118</v>
      </c>
      <c r="D98" s="4" t="s">
        <v>119</v>
      </c>
    </row>
    <row r="99" spans="1:4">
      <c r="C99" s="4" t="s">
        <v>123</v>
      </c>
      <c r="D99" t="s">
        <v>129</v>
      </c>
    </row>
    <row r="100" spans="1:4">
      <c r="C100" s="4"/>
      <c r="D100" s="4"/>
    </row>
    <row r="101" spans="1:4">
      <c r="A101" s="93" t="s">
        <v>97</v>
      </c>
      <c r="B101" t="s">
        <v>59</v>
      </c>
      <c r="C101" s="4" t="s">
        <v>72</v>
      </c>
      <c r="D101" s="4" t="s">
        <v>131</v>
      </c>
    </row>
    <row r="102" spans="1:4">
      <c r="C102" s="4" t="s">
        <v>73</v>
      </c>
      <c r="D102" s="4" t="s">
        <v>135</v>
      </c>
    </row>
    <row r="103" spans="1:4">
      <c r="C103" s="4" t="s">
        <v>74</v>
      </c>
      <c r="D103" s="110" t="s">
        <v>159</v>
      </c>
    </row>
    <row r="104" spans="1:4">
      <c r="C104" s="4" t="s">
        <v>118</v>
      </c>
      <c r="D104" s="4" t="s">
        <v>119</v>
      </c>
    </row>
    <row r="106" spans="1:4">
      <c r="A106" s="93" t="s">
        <v>98</v>
      </c>
      <c r="B106" t="s">
        <v>60</v>
      </c>
      <c r="C106" s="4" t="s">
        <v>72</v>
      </c>
      <c r="D106" s="4" t="s">
        <v>131</v>
      </c>
    </row>
    <row r="107" spans="1:4">
      <c r="C107" s="4" t="s">
        <v>73</v>
      </c>
      <c r="D107" s="4" t="s">
        <v>135</v>
      </c>
    </row>
    <row r="108" spans="1:4">
      <c r="C108" s="4" t="s">
        <v>74</v>
      </c>
      <c r="D108" s="110" t="s">
        <v>159</v>
      </c>
    </row>
    <row r="109" spans="1:4">
      <c r="C109" s="4" t="s">
        <v>118</v>
      </c>
      <c r="D109" s="4" t="s">
        <v>121</v>
      </c>
    </row>
    <row r="111" spans="1:4">
      <c r="A111" s="93" t="s">
        <v>99</v>
      </c>
      <c r="B111" t="s">
        <v>40</v>
      </c>
      <c r="C111" s="4" t="s">
        <v>72</v>
      </c>
      <c r="D111" s="4" t="s">
        <v>131</v>
      </c>
    </row>
    <row r="112" spans="1:4">
      <c r="C112" s="4" t="s">
        <v>73</v>
      </c>
      <c r="D112" s="4" t="s">
        <v>138</v>
      </c>
    </row>
    <row r="113" spans="1:5">
      <c r="C113" s="4" t="s">
        <v>139</v>
      </c>
      <c r="D113" s="110" t="s">
        <v>159</v>
      </c>
      <c r="E113" s="4"/>
    </row>
    <row r="114" spans="1:5">
      <c r="C114" s="4" t="s">
        <v>123</v>
      </c>
      <c r="D114" t="s">
        <v>129</v>
      </c>
    </row>
    <row r="116" spans="1:5">
      <c r="A116" s="93" t="s">
        <v>100</v>
      </c>
      <c r="B116" t="s">
        <v>61</v>
      </c>
      <c r="C116" s="4" t="s">
        <v>72</v>
      </c>
      <c r="D116" s="4" t="s">
        <v>131</v>
      </c>
    </row>
    <row r="117" spans="1:5">
      <c r="C117" s="4" t="s">
        <v>73</v>
      </c>
      <c r="D117" s="4" t="s">
        <v>138</v>
      </c>
    </row>
    <row r="118" spans="1:5">
      <c r="C118" s="4" t="s">
        <v>139</v>
      </c>
      <c r="D118" s="110" t="s">
        <v>159</v>
      </c>
    </row>
    <row r="120" spans="1:5">
      <c r="A120" s="93" t="s">
        <v>101</v>
      </c>
      <c r="B120" t="s">
        <v>46</v>
      </c>
      <c r="C120" s="4" t="s">
        <v>72</v>
      </c>
      <c r="D120" t="s">
        <v>143</v>
      </c>
    </row>
    <row r="121" spans="1:5">
      <c r="C121" s="4" t="s">
        <v>73</v>
      </c>
      <c r="D121" s="4" t="s">
        <v>138</v>
      </c>
    </row>
    <row r="122" spans="1:5">
      <c r="C122" s="4" t="s">
        <v>74</v>
      </c>
      <c r="D122" s="110" t="s">
        <v>159</v>
      </c>
    </row>
    <row r="123" spans="1:5">
      <c r="C123" s="4" t="s">
        <v>118</v>
      </c>
      <c r="D123" s="4" t="s">
        <v>142</v>
      </c>
    </row>
    <row r="125" spans="1:5">
      <c r="A125" s="93" t="s">
        <v>102</v>
      </c>
      <c r="B125" t="s">
        <v>49</v>
      </c>
      <c r="C125" s="4" t="s">
        <v>72</v>
      </c>
      <c r="D125" t="s">
        <v>143</v>
      </c>
    </row>
    <row r="126" spans="1:5">
      <c r="C126" s="4" t="s">
        <v>73</v>
      </c>
      <c r="D126" s="4" t="s">
        <v>144</v>
      </c>
    </row>
    <row r="127" spans="1:5">
      <c r="C127" s="4" t="s">
        <v>139</v>
      </c>
      <c r="D127" s="110" t="s">
        <v>159</v>
      </c>
    </row>
    <row r="129" spans="1:4">
      <c r="A129" s="93" t="s">
        <v>103</v>
      </c>
      <c r="B129" t="s">
        <v>107</v>
      </c>
      <c r="C129" s="4" t="s">
        <v>72</v>
      </c>
      <c r="D129" s="4" t="s">
        <v>131</v>
      </c>
    </row>
    <row r="130" spans="1:4">
      <c r="C130" s="4" t="s">
        <v>73</v>
      </c>
      <c r="D130" s="4" t="s">
        <v>144</v>
      </c>
    </row>
    <row r="131" spans="1:4">
      <c r="C131" s="4" t="s">
        <v>139</v>
      </c>
      <c r="D131" s="110" t="s">
        <v>159</v>
      </c>
    </row>
    <row r="132" spans="1:4">
      <c r="C132" s="4" t="s">
        <v>115</v>
      </c>
      <c r="D132" t="s">
        <v>129</v>
      </c>
    </row>
    <row r="133" spans="1:4">
      <c r="C133" s="4"/>
    </row>
    <row r="134" spans="1:4">
      <c r="A134" s="93" t="s">
        <v>106</v>
      </c>
      <c r="B134" t="s">
        <v>104</v>
      </c>
      <c r="C134" s="4" t="s">
        <v>72</v>
      </c>
      <c r="D134" s="4" t="s">
        <v>131</v>
      </c>
    </row>
    <row r="135" spans="1:4">
      <c r="C135" s="4" t="s">
        <v>73</v>
      </c>
      <c r="D135" s="4" t="s">
        <v>105</v>
      </c>
    </row>
    <row r="136" spans="1:4">
      <c r="C136" s="4" t="s">
        <v>74</v>
      </c>
      <c r="D136" t="s">
        <v>159</v>
      </c>
    </row>
    <row r="137" spans="1:4">
      <c r="C137" s="4" t="s">
        <v>115</v>
      </c>
      <c r="D137" s="4" t="s">
        <v>129</v>
      </c>
    </row>
    <row r="140" spans="1:4">
      <c r="A140" s="138" t="s">
        <v>126</v>
      </c>
      <c r="B140" s="138"/>
    </row>
    <row r="142" spans="1:4">
      <c r="A142" s="93" t="s">
        <v>75</v>
      </c>
      <c r="B142" t="s">
        <v>158</v>
      </c>
    </row>
    <row r="143" spans="1:4">
      <c r="A143" s="93" t="s">
        <v>76</v>
      </c>
      <c r="B143" t="s">
        <v>156</v>
      </c>
    </row>
    <row r="144" spans="1:4">
      <c r="A144" s="93" t="s">
        <v>146</v>
      </c>
      <c r="B144" t="s">
        <v>155</v>
      </c>
    </row>
    <row r="145" spans="1:2">
      <c r="A145" s="93"/>
    </row>
    <row r="146" spans="1:2">
      <c r="A146" s="138" t="s">
        <v>153</v>
      </c>
      <c r="B146" s="138"/>
    </row>
    <row r="147" spans="1:2">
      <c r="A147" s="93" t="s">
        <v>154</v>
      </c>
      <c r="B147" t="s">
        <v>68</v>
      </c>
    </row>
    <row r="148" spans="1:2">
      <c r="A148" s="93"/>
    </row>
    <row r="149" spans="1:2">
      <c r="A149" s="93"/>
    </row>
    <row r="150" spans="1:2">
      <c r="A150" s="93"/>
    </row>
  </sheetData>
  <mergeCells count="2">
    <mergeCell ref="A140:B140"/>
    <mergeCell ref="A146:B146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S144"/>
  <sheetViews>
    <sheetView zoomScaleNormal="100" zoomScalePageLayoutView="70" workbookViewId="0">
      <pane xSplit="1" ySplit="2" topLeftCell="AC3" activePane="bottomRight" state="frozen"/>
      <selection activeCell="H33" sqref="H33"/>
      <selection pane="topRight" activeCell="H33" sqref="H33"/>
      <selection pane="bottomLeft" activeCell="H33" sqref="H33"/>
      <selection pane="bottomRight" activeCell="AS3" sqref="AS3:AS68"/>
    </sheetView>
  </sheetViews>
  <sheetFormatPr defaultColWidth="8.81640625" defaultRowHeight="14.5"/>
  <cols>
    <col min="1" max="9" width="8.81640625" style="4"/>
    <col min="10" max="10" width="9.453125" style="4" bestFit="1" customWidth="1"/>
    <col min="11" max="11" width="9.453125" customWidth="1"/>
    <col min="12" max="12" width="9.26953125" style="4" bestFit="1" customWidth="1"/>
    <col min="13" max="14" width="9.453125" style="4" bestFit="1" customWidth="1"/>
    <col min="15" max="18" width="8.81640625" style="4"/>
    <col min="19" max="19" width="8.81640625" customWidth="1"/>
    <col min="20" max="20" width="10" style="4" customWidth="1"/>
    <col min="21" max="21" width="9.7265625" style="4" bestFit="1" customWidth="1"/>
    <col min="22" max="22" width="12.453125" style="4" bestFit="1" customWidth="1"/>
    <col min="23" max="27" width="8.81640625" style="4"/>
    <col min="31" max="33" width="8.81640625" style="4"/>
    <col min="34" max="34" width="12.81640625" customWidth="1"/>
    <col min="35" max="16384" width="8.81640625" style="4"/>
  </cols>
  <sheetData>
    <row r="1" spans="1:45" customFormat="1">
      <c r="A1" s="58" t="s">
        <v>50</v>
      </c>
      <c r="B1" s="139" t="s">
        <v>45</v>
      </c>
      <c r="C1" s="139"/>
      <c r="D1" s="139"/>
      <c r="E1" s="139"/>
      <c r="F1" s="139" t="s">
        <v>63</v>
      </c>
      <c r="G1" s="139"/>
      <c r="H1" s="139"/>
      <c r="I1" s="139"/>
      <c r="J1" s="139"/>
      <c r="K1" s="139"/>
      <c r="L1" s="139" t="s">
        <v>64</v>
      </c>
      <c r="M1" s="139"/>
      <c r="N1" s="139"/>
      <c r="O1" s="139"/>
      <c r="P1" s="139" t="s">
        <v>18</v>
      </c>
      <c r="Q1" s="139"/>
      <c r="R1" s="139"/>
      <c r="S1" s="139"/>
      <c r="T1" s="139"/>
      <c r="U1" s="4"/>
      <c r="W1" s="139" t="s">
        <v>66</v>
      </c>
      <c r="X1" s="139"/>
      <c r="Y1" s="139"/>
      <c r="Z1" s="139" t="s">
        <v>67</v>
      </c>
      <c r="AA1" s="139"/>
      <c r="AB1" s="139"/>
      <c r="AC1" s="139"/>
      <c r="AD1" s="139" t="s">
        <v>11</v>
      </c>
      <c r="AE1" s="139"/>
      <c r="AF1" s="139"/>
      <c r="AH1" s="24" t="s">
        <v>117</v>
      </c>
      <c r="AI1" s="139" t="s">
        <v>110</v>
      </c>
      <c r="AJ1" s="139"/>
      <c r="AK1" s="139"/>
      <c r="AL1" s="139"/>
      <c r="AM1" s="139"/>
      <c r="AN1" s="139"/>
      <c r="AO1" s="139" t="s">
        <v>112</v>
      </c>
      <c r="AP1" s="139"/>
      <c r="AQ1" s="139"/>
      <c r="AR1" s="139"/>
      <c r="AS1" t="s">
        <v>69</v>
      </c>
    </row>
    <row r="2" spans="1:45" ht="12.5">
      <c r="A2" s="4" t="s">
        <v>15</v>
      </c>
      <c r="B2" s="4" t="s">
        <v>0</v>
      </c>
      <c r="C2" s="4" t="s">
        <v>1</v>
      </c>
      <c r="D2" s="4" t="s">
        <v>2</v>
      </c>
      <c r="E2" s="5" t="s">
        <v>3</v>
      </c>
      <c r="F2" s="4" t="s">
        <v>4</v>
      </c>
      <c r="G2" s="4" t="s">
        <v>1</v>
      </c>
      <c r="H2" s="4" t="s">
        <v>2</v>
      </c>
      <c r="I2" s="4" t="s">
        <v>3</v>
      </c>
      <c r="J2" s="4" t="s">
        <v>5</v>
      </c>
      <c r="K2" s="5" t="s">
        <v>19</v>
      </c>
      <c r="L2" s="4" t="s">
        <v>0</v>
      </c>
      <c r="M2" s="4" t="s">
        <v>6</v>
      </c>
      <c r="N2" s="4" t="s">
        <v>2</v>
      </c>
      <c r="O2" s="5" t="s">
        <v>3</v>
      </c>
      <c r="P2" s="4" t="s">
        <v>0</v>
      </c>
      <c r="Q2" s="4" t="s">
        <v>6</v>
      </c>
      <c r="R2" s="4" t="s">
        <v>2</v>
      </c>
      <c r="S2" s="4" t="s">
        <v>3</v>
      </c>
      <c r="T2" s="4" t="s">
        <v>17</v>
      </c>
      <c r="U2" s="8" t="s">
        <v>9</v>
      </c>
      <c r="V2" s="4" t="s">
        <v>8</v>
      </c>
      <c r="W2" s="8" t="s">
        <v>0</v>
      </c>
      <c r="X2" s="4" t="s">
        <v>1</v>
      </c>
      <c r="Y2" s="4" t="s">
        <v>2</v>
      </c>
      <c r="Z2" s="8" t="s">
        <v>0</v>
      </c>
      <c r="AA2" s="4" t="s">
        <v>1</v>
      </c>
      <c r="AB2" s="4" t="s">
        <v>2</v>
      </c>
      <c r="AC2" s="4" t="s">
        <v>3</v>
      </c>
      <c r="AD2" s="8" t="s">
        <v>0</v>
      </c>
      <c r="AE2" s="4" t="s">
        <v>1</v>
      </c>
      <c r="AF2" s="4" t="s">
        <v>2</v>
      </c>
      <c r="AH2" s="96"/>
      <c r="AI2" s="50" t="s">
        <v>4</v>
      </c>
      <c r="AJ2" s="50" t="s">
        <v>1</v>
      </c>
      <c r="AK2" s="50" t="s">
        <v>2</v>
      </c>
      <c r="AL2" s="50" t="s">
        <v>3</v>
      </c>
      <c r="AM2" s="50" t="s">
        <v>5</v>
      </c>
      <c r="AN2" s="51" t="s">
        <v>19</v>
      </c>
      <c r="AO2" s="50" t="s">
        <v>0</v>
      </c>
      <c r="AP2" s="50" t="s">
        <v>6</v>
      </c>
      <c r="AQ2" s="50" t="s">
        <v>2</v>
      </c>
      <c r="AR2" s="51" t="s">
        <v>3</v>
      </c>
      <c r="AS2" s="4" t="s">
        <v>69</v>
      </c>
    </row>
    <row r="3" spans="1:45" ht="12.5">
      <c r="A3" s="4">
        <v>1950</v>
      </c>
      <c r="C3" s="1"/>
      <c r="D3" s="1"/>
      <c r="E3" s="6"/>
      <c r="K3" s="14"/>
      <c r="O3" s="5"/>
      <c r="S3" s="4"/>
      <c r="U3" s="8"/>
      <c r="V3" s="3">
        <v>5429.510033316662</v>
      </c>
      <c r="W3" s="12" t="str">
        <f t="shared" ref="W3:W34" si="0">IFERROR(F3/$I3,"")</f>
        <v/>
      </c>
      <c r="X3" s="1" t="str">
        <f t="shared" ref="X3:X34" si="1">IFERROR(G3/$I3,"")</f>
        <v/>
      </c>
      <c r="Y3" s="1" t="str">
        <f t="shared" ref="Y3:Y34" si="2">IFERROR(H3/$I3,"")</f>
        <v/>
      </c>
      <c r="Z3" s="17" t="str">
        <f t="shared" ref="Z3:Z34" si="3">IFERROR(F3/$J3,"")</f>
        <v/>
      </c>
      <c r="AA3" s="18" t="str">
        <f t="shared" ref="AA3:AA34" si="4">IFERROR(G3/$J3,"")</f>
        <v/>
      </c>
      <c r="AB3" s="18" t="str">
        <f t="shared" ref="AB3:AB34" si="5">IFERROR(H3/$J3,"")</f>
        <v/>
      </c>
      <c r="AC3" s="19" t="str">
        <f t="shared" ref="AC3:AC34" si="6">IFERROR(I3/$J3,"")</f>
        <v/>
      </c>
      <c r="AD3" s="12" t="str">
        <f t="shared" ref="AD3:AD34" si="7">IFERROR(B3/$E3,"")</f>
        <v/>
      </c>
      <c r="AE3" s="1" t="str">
        <f t="shared" ref="AE3:AE34" si="8">IFERROR(C3/$E3,"")</f>
        <v/>
      </c>
      <c r="AF3" s="1" t="str">
        <f t="shared" ref="AF3:AF34" si="9">IFERROR(D3/$E3,"")</f>
        <v/>
      </c>
      <c r="AH3" s="96"/>
      <c r="AI3" s="3"/>
      <c r="AJ3" s="3"/>
      <c r="AK3" s="3"/>
      <c r="AL3" s="3"/>
      <c r="AM3" s="3"/>
      <c r="AN3" s="108"/>
      <c r="AO3" s="1"/>
      <c r="AP3" s="1"/>
      <c r="AQ3" s="1"/>
      <c r="AR3" s="6"/>
      <c r="AS3" s="4" t="s">
        <v>50</v>
      </c>
    </row>
    <row r="4" spans="1:45" ht="12.5">
      <c r="A4" s="4">
        <v>1951</v>
      </c>
      <c r="C4" s="1"/>
      <c r="D4" s="1"/>
      <c r="E4" s="6"/>
      <c r="K4" s="14"/>
      <c r="O4" s="5"/>
      <c r="S4" s="4"/>
      <c r="U4" s="8"/>
      <c r="V4" s="3">
        <v>5670.2759078571953</v>
      </c>
      <c r="W4" s="12" t="str">
        <f t="shared" si="0"/>
        <v/>
      </c>
      <c r="X4" s="1" t="str">
        <f t="shared" si="1"/>
        <v/>
      </c>
      <c r="Y4" s="1" t="str">
        <f t="shared" si="2"/>
        <v/>
      </c>
      <c r="Z4" s="17" t="str">
        <f t="shared" si="3"/>
        <v/>
      </c>
      <c r="AA4" s="18" t="str">
        <f t="shared" si="4"/>
        <v/>
      </c>
      <c r="AB4" s="18" t="str">
        <f t="shared" si="5"/>
        <v/>
      </c>
      <c r="AC4" s="19" t="str">
        <f t="shared" si="6"/>
        <v/>
      </c>
      <c r="AD4" s="12" t="str">
        <f t="shared" si="7"/>
        <v/>
      </c>
      <c r="AE4" s="1" t="str">
        <f t="shared" si="8"/>
        <v/>
      </c>
      <c r="AF4" s="1" t="str">
        <f t="shared" si="9"/>
        <v/>
      </c>
      <c r="AH4" s="97"/>
      <c r="AI4" s="3"/>
      <c r="AJ4" s="3"/>
      <c r="AK4" s="3"/>
      <c r="AL4" s="3"/>
      <c r="AM4" s="3"/>
      <c r="AN4" s="14"/>
      <c r="AO4" s="1"/>
      <c r="AP4" s="1"/>
      <c r="AQ4" s="1"/>
      <c r="AR4" s="6"/>
      <c r="AS4" s="4" t="s">
        <v>50</v>
      </c>
    </row>
    <row r="5" spans="1:45" ht="12.5">
      <c r="A5" s="4">
        <v>1952</v>
      </c>
      <c r="C5" s="1"/>
      <c r="D5" s="1"/>
      <c r="E5" s="6"/>
      <c r="K5" s="14"/>
      <c r="O5" s="5"/>
      <c r="S5" s="4"/>
      <c r="U5" s="8"/>
      <c r="V5" s="3">
        <v>5813.9216344623719</v>
      </c>
      <c r="W5" s="12" t="str">
        <f t="shared" si="0"/>
        <v/>
      </c>
      <c r="X5" s="1" t="str">
        <f t="shared" si="1"/>
        <v/>
      </c>
      <c r="Y5" s="1" t="str">
        <f t="shared" si="2"/>
        <v/>
      </c>
      <c r="Z5" s="17" t="str">
        <f t="shared" si="3"/>
        <v/>
      </c>
      <c r="AA5" s="18" t="str">
        <f t="shared" si="4"/>
        <v/>
      </c>
      <c r="AB5" s="18" t="str">
        <f t="shared" si="5"/>
        <v/>
      </c>
      <c r="AC5" s="19" t="str">
        <f t="shared" si="6"/>
        <v/>
      </c>
      <c r="AD5" s="12" t="str">
        <f t="shared" si="7"/>
        <v/>
      </c>
      <c r="AE5" s="1" t="str">
        <f t="shared" si="8"/>
        <v/>
      </c>
      <c r="AF5" s="1" t="str">
        <f t="shared" si="9"/>
        <v/>
      </c>
      <c r="AH5" s="97"/>
      <c r="AI5" s="3"/>
      <c r="AJ5" s="3"/>
      <c r="AK5" s="3"/>
      <c r="AL5" s="3"/>
      <c r="AM5" s="3"/>
      <c r="AN5" s="14"/>
      <c r="AO5" s="1"/>
      <c r="AP5" s="1"/>
      <c r="AQ5" s="1"/>
      <c r="AR5" s="6"/>
      <c r="AS5" s="4" t="s">
        <v>50</v>
      </c>
    </row>
    <row r="6" spans="1:45" ht="12.5">
      <c r="A6" s="4">
        <v>1953</v>
      </c>
      <c r="C6" s="1"/>
      <c r="D6" s="1"/>
      <c r="E6" s="6"/>
      <c r="K6" s="14"/>
      <c r="O6" s="5"/>
      <c r="S6" s="4"/>
      <c r="U6" s="8"/>
      <c r="V6" s="3">
        <v>5985.1894483682881</v>
      </c>
      <c r="W6" s="12" t="str">
        <f t="shared" si="0"/>
        <v/>
      </c>
      <c r="X6" s="1" t="str">
        <f t="shared" si="1"/>
        <v/>
      </c>
      <c r="Y6" s="1" t="str">
        <f t="shared" si="2"/>
        <v/>
      </c>
      <c r="Z6" s="17" t="str">
        <f t="shared" si="3"/>
        <v/>
      </c>
      <c r="AA6" s="18" t="str">
        <f t="shared" si="4"/>
        <v/>
      </c>
      <c r="AB6" s="18" t="str">
        <f t="shared" si="5"/>
        <v/>
      </c>
      <c r="AC6" s="19" t="str">
        <f t="shared" si="6"/>
        <v/>
      </c>
      <c r="AD6" s="12" t="str">
        <f t="shared" si="7"/>
        <v/>
      </c>
      <c r="AE6" s="1" t="str">
        <f t="shared" si="8"/>
        <v/>
      </c>
      <c r="AF6" s="1" t="str">
        <f t="shared" si="9"/>
        <v/>
      </c>
      <c r="AH6" s="97"/>
      <c r="AI6" s="3"/>
      <c r="AJ6" s="3"/>
      <c r="AK6" s="3"/>
      <c r="AL6" s="3"/>
      <c r="AM6" s="3"/>
      <c r="AN6" s="14"/>
      <c r="AO6" s="1"/>
      <c r="AP6" s="1"/>
      <c r="AQ6" s="1"/>
      <c r="AR6" s="6"/>
      <c r="AS6" s="4" t="s">
        <v>50</v>
      </c>
    </row>
    <row r="7" spans="1:45" ht="12.5">
      <c r="A7" s="4">
        <v>1954</v>
      </c>
      <c r="C7" s="1"/>
      <c r="D7" s="1"/>
      <c r="E7" s="6"/>
      <c r="K7" s="14"/>
      <c r="O7" s="5"/>
      <c r="S7" s="4"/>
      <c r="U7" s="8"/>
      <c r="V7" s="3">
        <v>6225.5033348584338</v>
      </c>
      <c r="W7" s="12" t="str">
        <f t="shared" si="0"/>
        <v/>
      </c>
      <c r="X7" s="1" t="str">
        <f t="shared" si="1"/>
        <v/>
      </c>
      <c r="Y7" s="1" t="str">
        <f t="shared" si="2"/>
        <v/>
      </c>
      <c r="Z7" s="17" t="str">
        <f t="shared" si="3"/>
        <v/>
      </c>
      <c r="AA7" s="18" t="str">
        <f t="shared" si="4"/>
        <v/>
      </c>
      <c r="AB7" s="18" t="str">
        <f t="shared" si="5"/>
        <v/>
      </c>
      <c r="AC7" s="19" t="str">
        <f t="shared" si="6"/>
        <v/>
      </c>
      <c r="AD7" s="12" t="str">
        <f t="shared" si="7"/>
        <v/>
      </c>
      <c r="AE7" s="1" t="str">
        <f t="shared" si="8"/>
        <v/>
      </c>
      <c r="AF7" s="1" t="str">
        <f t="shared" si="9"/>
        <v/>
      </c>
      <c r="AH7" s="97"/>
      <c r="AI7" s="3"/>
      <c r="AJ7" s="3"/>
      <c r="AK7" s="3"/>
      <c r="AL7" s="3"/>
      <c r="AM7" s="3"/>
      <c r="AN7" s="14"/>
      <c r="AO7" s="1"/>
      <c r="AP7" s="1"/>
      <c r="AQ7" s="1"/>
      <c r="AR7" s="6"/>
      <c r="AS7" s="4" t="s">
        <v>50</v>
      </c>
    </row>
    <row r="8" spans="1:45" ht="12.5">
      <c r="A8" s="4">
        <v>1955</v>
      </c>
      <c r="C8" s="1"/>
      <c r="D8" s="1"/>
      <c r="E8" s="6"/>
      <c r="K8" s="14"/>
      <c r="O8" s="5"/>
      <c r="S8" s="4"/>
      <c r="T8" s="2"/>
      <c r="U8" s="8"/>
      <c r="V8" s="3">
        <v>6301.3789294422995</v>
      </c>
      <c r="W8" s="12" t="str">
        <f t="shared" si="0"/>
        <v/>
      </c>
      <c r="X8" s="1" t="str">
        <f t="shared" si="1"/>
        <v/>
      </c>
      <c r="Y8" s="1" t="str">
        <f t="shared" si="2"/>
        <v/>
      </c>
      <c r="Z8" s="17" t="str">
        <f t="shared" si="3"/>
        <v/>
      </c>
      <c r="AA8" s="18" t="str">
        <f t="shared" si="4"/>
        <v/>
      </c>
      <c r="AB8" s="18" t="str">
        <f t="shared" si="5"/>
        <v/>
      </c>
      <c r="AC8" s="19" t="str">
        <f t="shared" si="6"/>
        <v/>
      </c>
      <c r="AD8" s="12" t="str">
        <f t="shared" si="7"/>
        <v/>
      </c>
      <c r="AE8" s="1" t="str">
        <f t="shared" si="8"/>
        <v/>
      </c>
      <c r="AF8" s="1" t="str">
        <f t="shared" si="9"/>
        <v/>
      </c>
      <c r="AH8" s="97"/>
      <c r="AI8" s="3"/>
      <c r="AJ8" s="3"/>
      <c r="AK8" s="3"/>
      <c r="AL8" s="3"/>
      <c r="AM8" s="3"/>
      <c r="AN8" s="14"/>
      <c r="AO8" s="1"/>
      <c r="AP8" s="1"/>
      <c r="AQ8" s="1"/>
      <c r="AR8" s="6"/>
      <c r="AS8" s="4" t="s">
        <v>50</v>
      </c>
    </row>
    <row r="9" spans="1:45" ht="12.5">
      <c r="A9" s="4">
        <v>1956</v>
      </c>
      <c r="C9" s="1"/>
      <c r="D9" s="1"/>
      <c r="E9" s="6"/>
      <c r="K9" s="14"/>
      <c r="O9" s="5"/>
      <c r="S9" s="4"/>
      <c r="T9" s="2"/>
      <c r="U9" s="8"/>
      <c r="V9" s="3">
        <v>6575.1612223649645</v>
      </c>
      <c r="W9" s="12" t="str">
        <f t="shared" si="0"/>
        <v/>
      </c>
      <c r="X9" s="1" t="str">
        <f t="shared" si="1"/>
        <v/>
      </c>
      <c r="Y9" s="1" t="str">
        <f t="shared" si="2"/>
        <v/>
      </c>
      <c r="Z9" s="17" t="str">
        <f t="shared" si="3"/>
        <v/>
      </c>
      <c r="AA9" s="18" t="str">
        <f t="shared" si="4"/>
        <v/>
      </c>
      <c r="AB9" s="18" t="str">
        <f t="shared" si="5"/>
        <v/>
      </c>
      <c r="AC9" s="19" t="str">
        <f t="shared" si="6"/>
        <v/>
      </c>
      <c r="AD9" s="12" t="str">
        <f t="shared" si="7"/>
        <v/>
      </c>
      <c r="AE9" s="1" t="str">
        <f t="shared" si="8"/>
        <v/>
      </c>
      <c r="AF9" s="1" t="str">
        <f t="shared" si="9"/>
        <v/>
      </c>
      <c r="AH9" s="97"/>
      <c r="AI9" s="3"/>
      <c r="AJ9" s="3"/>
      <c r="AK9" s="3"/>
      <c r="AL9" s="3"/>
      <c r="AM9" s="3"/>
      <c r="AN9" s="14"/>
      <c r="AO9" s="1"/>
      <c r="AP9" s="1"/>
      <c r="AQ9" s="1"/>
      <c r="AR9" s="6"/>
      <c r="AS9" s="4" t="s">
        <v>50</v>
      </c>
    </row>
    <row r="10" spans="1:45" ht="12.5">
      <c r="A10" s="4">
        <v>1957</v>
      </c>
      <c r="C10" s="1"/>
      <c r="D10" s="1"/>
      <c r="E10" s="6"/>
      <c r="K10" s="14"/>
      <c r="O10" s="5"/>
      <c r="S10" s="4"/>
      <c r="T10" s="2"/>
      <c r="U10" s="8"/>
      <c r="V10" s="3">
        <v>6711.4864405250319</v>
      </c>
      <c r="W10" s="12" t="str">
        <f t="shared" si="0"/>
        <v/>
      </c>
      <c r="X10" s="1" t="str">
        <f t="shared" si="1"/>
        <v/>
      </c>
      <c r="Y10" s="1" t="str">
        <f t="shared" si="2"/>
        <v/>
      </c>
      <c r="Z10" s="17" t="str">
        <f t="shared" si="3"/>
        <v/>
      </c>
      <c r="AA10" s="18" t="str">
        <f t="shared" si="4"/>
        <v/>
      </c>
      <c r="AB10" s="18" t="str">
        <f t="shared" si="5"/>
        <v/>
      </c>
      <c r="AC10" s="19" t="str">
        <f t="shared" si="6"/>
        <v/>
      </c>
      <c r="AD10" s="12" t="str">
        <f t="shared" si="7"/>
        <v/>
      </c>
      <c r="AE10" s="1" t="str">
        <f t="shared" si="8"/>
        <v/>
      </c>
      <c r="AF10" s="1" t="str">
        <f t="shared" si="9"/>
        <v/>
      </c>
      <c r="AH10" s="97"/>
      <c r="AI10" s="3"/>
      <c r="AJ10" s="3"/>
      <c r="AK10" s="3"/>
      <c r="AL10" s="3"/>
      <c r="AM10" s="3"/>
      <c r="AN10" s="14"/>
      <c r="AO10" s="1"/>
      <c r="AP10" s="1"/>
      <c r="AQ10" s="1"/>
      <c r="AR10" s="6"/>
      <c r="AS10" s="4" t="s">
        <v>50</v>
      </c>
    </row>
    <row r="11" spans="1:45" ht="12.5">
      <c r="A11" s="4">
        <v>1958</v>
      </c>
      <c r="C11" s="1"/>
      <c r="D11" s="1"/>
      <c r="E11" s="6"/>
      <c r="K11" s="14"/>
      <c r="O11" s="5"/>
      <c r="S11" s="4"/>
      <c r="T11" s="2"/>
      <c r="U11" s="8"/>
      <c r="V11" s="3">
        <v>6652.3250367383935</v>
      </c>
      <c r="W11" s="12" t="str">
        <f t="shared" si="0"/>
        <v/>
      </c>
      <c r="X11" s="1" t="str">
        <f t="shared" si="1"/>
        <v/>
      </c>
      <c r="Y11" s="1" t="str">
        <f t="shared" si="2"/>
        <v/>
      </c>
      <c r="Z11" s="17" t="str">
        <f t="shared" si="3"/>
        <v/>
      </c>
      <c r="AA11" s="18" t="str">
        <f t="shared" si="4"/>
        <v/>
      </c>
      <c r="AB11" s="18" t="str">
        <f t="shared" si="5"/>
        <v/>
      </c>
      <c r="AC11" s="19" t="str">
        <f t="shared" si="6"/>
        <v/>
      </c>
      <c r="AD11" s="12" t="str">
        <f t="shared" si="7"/>
        <v/>
      </c>
      <c r="AE11" s="1" t="str">
        <f t="shared" si="8"/>
        <v/>
      </c>
      <c r="AF11" s="1" t="str">
        <f t="shared" si="9"/>
        <v/>
      </c>
      <c r="AH11" s="97"/>
      <c r="AI11" s="3"/>
      <c r="AJ11" s="3"/>
      <c r="AK11" s="3"/>
      <c r="AL11" s="3"/>
      <c r="AM11" s="3"/>
      <c r="AN11" s="14"/>
      <c r="AO11" s="1"/>
      <c r="AP11" s="1"/>
      <c r="AQ11" s="1"/>
      <c r="AR11" s="6"/>
      <c r="AS11" s="4" t="s">
        <v>50</v>
      </c>
    </row>
    <row r="12" spans="1:45" ht="12.5">
      <c r="A12" s="4">
        <v>1959</v>
      </c>
      <c r="C12" s="1"/>
      <c r="D12" s="1"/>
      <c r="E12" s="6"/>
      <c r="K12" s="14"/>
      <c r="O12" s="5"/>
      <c r="S12" s="4"/>
      <c r="T12" s="2"/>
      <c r="U12" s="8"/>
      <c r="V12" s="3">
        <v>6874.4778522308707</v>
      </c>
      <c r="W12" s="12" t="str">
        <f t="shared" si="0"/>
        <v/>
      </c>
      <c r="X12" s="1" t="str">
        <f t="shared" si="1"/>
        <v/>
      </c>
      <c r="Y12" s="1" t="str">
        <f t="shared" si="2"/>
        <v/>
      </c>
      <c r="Z12" s="17" t="str">
        <f t="shared" si="3"/>
        <v/>
      </c>
      <c r="AA12" s="18" t="str">
        <f t="shared" si="4"/>
        <v/>
      </c>
      <c r="AB12" s="18" t="str">
        <f t="shared" si="5"/>
        <v/>
      </c>
      <c r="AC12" s="19" t="str">
        <f t="shared" si="6"/>
        <v/>
      </c>
      <c r="AD12" s="12" t="str">
        <f t="shared" si="7"/>
        <v/>
      </c>
      <c r="AE12" s="1" t="str">
        <f t="shared" si="8"/>
        <v/>
      </c>
      <c r="AF12" s="1" t="str">
        <f t="shared" si="9"/>
        <v/>
      </c>
      <c r="AH12" s="97"/>
      <c r="AI12" s="3"/>
      <c r="AJ12" s="3"/>
      <c r="AK12" s="3"/>
      <c r="AL12" s="3"/>
      <c r="AM12" s="3"/>
      <c r="AN12" s="14"/>
      <c r="AO12" s="1"/>
      <c r="AP12" s="1"/>
      <c r="AQ12" s="1"/>
      <c r="AR12" s="6"/>
      <c r="AS12" s="4" t="s">
        <v>50</v>
      </c>
    </row>
    <row r="13" spans="1:45" ht="12.5">
      <c r="A13" s="4">
        <v>1960</v>
      </c>
      <c r="C13" s="1"/>
      <c r="D13" s="1"/>
      <c r="E13" s="6"/>
      <c r="F13" s="3"/>
      <c r="G13" s="3"/>
      <c r="H13" s="3"/>
      <c r="I13" s="15"/>
      <c r="K13" s="14"/>
      <c r="L13" s="3"/>
      <c r="M13" s="3"/>
      <c r="N13" s="3"/>
      <c r="O13" s="5"/>
      <c r="S13" s="4"/>
      <c r="T13" s="2"/>
      <c r="U13" s="13">
        <v>3581.239</v>
      </c>
      <c r="V13" s="3">
        <v>7203.72173741814</v>
      </c>
      <c r="W13" s="12" t="str">
        <f t="shared" si="0"/>
        <v/>
      </c>
      <c r="X13" s="1" t="str">
        <f t="shared" si="1"/>
        <v/>
      </c>
      <c r="Y13" s="1" t="str">
        <f t="shared" si="2"/>
        <v/>
      </c>
      <c r="Z13" s="17" t="str">
        <f t="shared" si="3"/>
        <v/>
      </c>
      <c r="AA13" s="18" t="str">
        <f t="shared" si="4"/>
        <v/>
      </c>
      <c r="AB13" s="18" t="str">
        <f t="shared" si="5"/>
        <v/>
      </c>
      <c r="AC13" s="19" t="str">
        <f t="shared" si="6"/>
        <v/>
      </c>
      <c r="AD13" s="12" t="str">
        <f t="shared" si="7"/>
        <v/>
      </c>
      <c r="AE13" s="1" t="str">
        <f t="shared" si="8"/>
        <v/>
      </c>
      <c r="AF13" s="1" t="str">
        <f t="shared" si="9"/>
        <v/>
      </c>
      <c r="AH13" s="107">
        <v>7.1428600061428602</v>
      </c>
      <c r="AI13" s="3"/>
      <c r="AJ13" s="3"/>
      <c r="AK13" s="3"/>
      <c r="AL13" s="3"/>
      <c r="AM13" s="3"/>
      <c r="AN13" s="14"/>
      <c r="AO13" s="1"/>
      <c r="AP13" s="1"/>
      <c r="AQ13" s="1"/>
      <c r="AR13" s="6"/>
      <c r="AS13" s="4" t="s">
        <v>50</v>
      </c>
    </row>
    <row r="14" spans="1:45" ht="12.5">
      <c r="A14" s="4">
        <v>1961</v>
      </c>
      <c r="B14" s="20">
        <v>1.75</v>
      </c>
      <c r="C14" s="20">
        <v>0.21</v>
      </c>
      <c r="D14" s="20">
        <v>1.78</v>
      </c>
      <c r="E14" s="90">
        <v>3.74</v>
      </c>
      <c r="F14" s="3">
        <f>L14*B14</f>
        <v>142.61686418859975</v>
      </c>
      <c r="G14" s="3">
        <f>M14*C14</f>
        <v>46.307894849326779</v>
      </c>
      <c r="H14" s="3">
        <f>N14*D14</f>
        <v>188.6843778466023</v>
      </c>
      <c r="I14" s="15">
        <f>SUM(F14:H14)</f>
        <v>377.60913688452882</v>
      </c>
      <c r="K14" s="14"/>
      <c r="L14" s="3">
        <v>81.495350964914138</v>
      </c>
      <c r="M14" s="3">
        <v>220.51378499679419</v>
      </c>
      <c r="N14" s="3">
        <v>106.00245946438332</v>
      </c>
      <c r="O14" s="14">
        <v>100.96500986217347</v>
      </c>
      <c r="P14" s="2">
        <v>5.8192470352913723</v>
      </c>
      <c r="Q14" s="2">
        <v>13.283964788948026</v>
      </c>
      <c r="R14" s="2">
        <v>7.5714922348190097</v>
      </c>
      <c r="S14" s="2"/>
      <c r="T14" s="2"/>
      <c r="U14" s="13">
        <v>3609.8</v>
      </c>
      <c r="V14" s="3">
        <v>7594.6625054386104</v>
      </c>
      <c r="W14" s="99">
        <f t="shared" si="0"/>
        <v>0.37768382768823561</v>
      </c>
      <c r="X14" s="100">
        <f t="shared" si="1"/>
        <v>0.12263446597556119</v>
      </c>
      <c r="Y14" s="100">
        <f t="shared" si="2"/>
        <v>0.49968170633620324</v>
      </c>
      <c r="Z14" s="99" t="str">
        <f t="shared" si="3"/>
        <v/>
      </c>
      <c r="AA14" s="100" t="str">
        <f t="shared" si="4"/>
        <v/>
      </c>
      <c r="AB14" s="100" t="str">
        <f t="shared" si="5"/>
        <v/>
      </c>
      <c r="AC14" s="101" t="str">
        <f t="shared" si="6"/>
        <v/>
      </c>
      <c r="AD14" s="99">
        <f t="shared" si="7"/>
        <v>0.46791443850267378</v>
      </c>
      <c r="AE14" s="100">
        <f t="shared" si="8"/>
        <v>5.6149732620320851E-2</v>
      </c>
      <c r="AF14" s="100">
        <f t="shared" si="9"/>
        <v>0.47593582887700531</v>
      </c>
      <c r="AH14" s="107">
        <v>7.1428600061428602</v>
      </c>
      <c r="AI14" s="3">
        <f t="shared" ref="AI14:AI17" si="10">IFERROR(F14/$AH14," ")</f>
        <v>19.966352982691699</v>
      </c>
      <c r="AJ14" s="3">
        <f t="shared" ref="AJ14:AL18" si="11">IFERROR(G14/$AH14," ")</f>
        <v>6.483102680089206</v>
      </c>
      <c r="AK14" s="3">
        <f t="shared" ref="AK14:AK17" si="12">IFERROR(H14/$AH14," ")</f>
        <v>26.415802309485798</v>
      </c>
      <c r="AL14" s="3">
        <f t="shared" ref="AL14:AL17" si="13">IFERROR(I14/$AH14," ")</f>
        <v>52.865257972266704</v>
      </c>
      <c r="AM14" s="3"/>
      <c r="AN14" s="14"/>
      <c r="AO14" s="1">
        <f t="shared" ref="AO14:AO17" si="14">IFERROR(L14/$AH14," ")</f>
        <v>11.409344561538113</v>
      </c>
      <c r="AP14" s="1">
        <f t="shared" ref="AP14:AR18" si="15">IFERROR(M14/$AH14," ")</f>
        <v>30.871917524234313</v>
      </c>
      <c r="AQ14" s="1">
        <f t="shared" ref="AQ14:AQ17" si="16">IFERROR(N14/$AH14," ")</f>
        <v>14.840338376115618</v>
      </c>
      <c r="AR14" s="6">
        <f t="shared" ref="AR14:AR17" si="17">IFERROR(O14/$AH14," ")</f>
        <v>14.135095714509813</v>
      </c>
      <c r="AS14" s="4" t="s">
        <v>50</v>
      </c>
    </row>
    <row r="15" spans="1:45" ht="12.5">
      <c r="A15" s="4">
        <v>1962</v>
      </c>
      <c r="B15" s="20">
        <v>1.67</v>
      </c>
      <c r="C15" s="20">
        <v>0.21</v>
      </c>
      <c r="D15" s="20">
        <v>1.76</v>
      </c>
      <c r="E15" s="90">
        <v>3.64</v>
      </c>
      <c r="F15" s="3">
        <f t="shared" ref="F15:F49" si="18">L15*B15</f>
        <v>152.25478904351667</v>
      </c>
      <c r="G15" s="3">
        <f t="shared" ref="G15:G29" si="19">M15*C15</f>
        <v>47.291188576228478</v>
      </c>
      <c r="H15" s="3">
        <f t="shared" ref="H15:H29" si="20">N15*D15</f>
        <v>202.2811899313501</v>
      </c>
      <c r="I15" s="15">
        <f t="shared" ref="I15:I22" si="21">SUM(F15:H15)</f>
        <v>401.82716755109527</v>
      </c>
      <c r="K15" s="14"/>
      <c r="L15" s="3">
        <v>91.170532361387231</v>
      </c>
      <c r="M15" s="3">
        <v>225.19613607727848</v>
      </c>
      <c r="N15" s="3">
        <v>114.9324942791762</v>
      </c>
      <c r="O15" s="14">
        <v>110.39207899755364</v>
      </c>
      <c r="P15" s="2">
        <v>6.510111851390783</v>
      </c>
      <c r="Q15" s="2">
        <v>13.566034170159503</v>
      </c>
      <c r="R15" s="2">
        <v>8.2093424280929295</v>
      </c>
      <c r="S15" s="2"/>
      <c r="T15" s="2"/>
      <c r="U15" s="13">
        <v>3638.9180000000001</v>
      </c>
      <c r="V15" s="3">
        <v>7746.0439498518108</v>
      </c>
      <c r="W15" s="99">
        <f t="shared" si="0"/>
        <v>0.37890616000760163</v>
      </c>
      <c r="X15" s="100">
        <f t="shared" si="1"/>
        <v>0.11769037137145551</v>
      </c>
      <c r="Y15" s="100">
        <f t="shared" si="2"/>
        <v>0.50340346862094276</v>
      </c>
      <c r="Z15" s="99" t="str">
        <f t="shared" si="3"/>
        <v/>
      </c>
      <c r="AA15" s="100" t="str">
        <f t="shared" si="4"/>
        <v/>
      </c>
      <c r="AB15" s="100" t="str">
        <f t="shared" si="5"/>
        <v/>
      </c>
      <c r="AC15" s="101" t="str">
        <f t="shared" si="6"/>
        <v/>
      </c>
      <c r="AD15" s="99">
        <f t="shared" si="7"/>
        <v>0.45879120879120877</v>
      </c>
      <c r="AE15" s="100">
        <f t="shared" si="8"/>
        <v>5.7692307692307689E-2</v>
      </c>
      <c r="AF15" s="100">
        <f t="shared" si="9"/>
        <v>0.48351648351648352</v>
      </c>
      <c r="AH15" s="107">
        <v>7.1428600061428602</v>
      </c>
      <c r="AI15" s="3">
        <f t="shared" si="10"/>
        <v>21.315661921496087</v>
      </c>
      <c r="AJ15" s="3">
        <f t="shared" si="11"/>
        <v>6.6207637466726288</v>
      </c>
      <c r="AK15" s="3">
        <f t="shared" si="12"/>
        <v>28.31935523829226</v>
      </c>
      <c r="AL15" s="3">
        <f t="shared" si="13"/>
        <v>56.255780906460977</v>
      </c>
      <c r="AM15" s="3"/>
      <c r="AN15" s="14"/>
      <c r="AO15" s="1">
        <f t="shared" si="14"/>
        <v>12.763869414069514</v>
      </c>
      <c r="AP15" s="1">
        <f t="shared" si="15"/>
        <v>31.527446412726803</v>
      </c>
      <c r="AQ15" s="1">
        <f t="shared" si="16"/>
        <v>16.090542749029694</v>
      </c>
      <c r="AR15" s="6">
        <f t="shared" si="17"/>
        <v>15.454884864412357</v>
      </c>
      <c r="AS15" s="4" t="s">
        <v>50</v>
      </c>
    </row>
    <row r="16" spans="1:45" ht="12.5">
      <c r="A16" s="4">
        <v>1963</v>
      </c>
      <c r="B16" s="20">
        <v>1.78</v>
      </c>
      <c r="C16" s="20">
        <v>0.21</v>
      </c>
      <c r="D16" s="20">
        <v>1.79</v>
      </c>
      <c r="E16" s="90">
        <v>3.74</v>
      </c>
      <c r="F16" s="3">
        <f t="shared" si="18"/>
        <v>163.95953169687868</v>
      </c>
      <c r="G16" s="3">
        <f t="shared" si="19"/>
        <v>46.268372093023245</v>
      </c>
      <c r="H16" s="3">
        <f t="shared" si="20"/>
        <v>213.62381930184804</v>
      </c>
      <c r="I16" s="15">
        <f t="shared" si="21"/>
        <v>423.85172309174993</v>
      </c>
      <c r="K16" s="14"/>
      <c r="L16" s="3">
        <v>92.112096458920604</v>
      </c>
      <c r="M16" s="3">
        <v>220.32558139534879</v>
      </c>
      <c r="N16" s="3">
        <v>119.34291581108829</v>
      </c>
      <c r="O16" s="14">
        <v>113.32933772506682</v>
      </c>
      <c r="P16" s="2">
        <v>6.5773450618528946</v>
      </c>
      <c r="Q16" s="2">
        <v>13.27262722102777</v>
      </c>
      <c r="R16" s="2">
        <v>8.5243678770295261</v>
      </c>
      <c r="S16" s="2"/>
      <c r="T16" s="2"/>
      <c r="U16" s="13">
        <v>3666.5369999999998</v>
      </c>
      <c r="V16" s="3">
        <v>7981.6945016044019</v>
      </c>
      <c r="W16" s="99">
        <f t="shared" si="0"/>
        <v>0.38683228771819067</v>
      </c>
      <c r="X16" s="100">
        <f t="shared" si="1"/>
        <v>0.10916169398940409</v>
      </c>
      <c r="Y16" s="100">
        <f t="shared" si="2"/>
        <v>0.50400601829240532</v>
      </c>
      <c r="Z16" s="99" t="str">
        <f t="shared" si="3"/>
        <v/>
      </c>
      <c r="AA16" s="100" t="str">
        <f t="shared" si="4"/>
        <v/>
      </c>
      <c r="AB16" s="100" t="str">
        <f t="shared" si="5"/>
        <v/>
      </c>
      <c r="AC16" s="101" t="str">
        <f t="shared" si="6"/>
        <v/>
      </c>
      <c r="AD16" s="99">
        <f t="shared" si="7"/>
        <v>0.47593582887700531</v>
      </c>
      <c r="AE16" s="100">
        <f t="shared" si="8"/>
        <v>5.6149732620320851E-2</v>
      </c>
      <c r="AF16" s="100">
        <f t="shared" si="9"/>
        <v>0.47860962566844917</v>
      </c>
      <c r="AH16" s="107">
        <v>7.1428600061428602</v>
      </c>
      <c r="AI16" s="3">
        <f t="shared" si="10"/>
        <v>22.954325236092192</v>
      </c>
      <c r="AJ16" s="3">
        <f t="shared" si="11"/>
        <v>6.477569496424743</v>
      </c>
      <c r="AK16" s="3">
        <f t="shared" si="12"/>
        <v>29.907322713609329</v>
      </c>
      <c r="AL16" s="3">
        <f t="shared" si="13"/>
        <v>59.339217446126263</v>
      </c>
      <c r="AM16" s="3"/>
      <c r="AN16" s="14"/>
      <c r="AO16" s="1">
        <f t="shared" si="14"/>
        <v>12.895688334883253</v>
      </c>
      <c r="AP16" s="1">
        <f t="shared" si="15"/>
        <v>30.845569030594017</v>
      </c>
      <c r="AQ16" s="1">
        <f t="shared" si="16"/>
        <v>16.708001515982865</v>
      </c>
      <c r="AR16" s="6">
        <f t="shared" si="17"/>
        <v>15.866100921424133</v>
      </c>
      <c r="AS16" s="4" t="s">
        <v>50</v>
      </c>
    </row>
    <row r="17" spans="1:45" ht="12.5">
      <c r="A17" s="4">
        <v>1964</v>
      </c>
      <c r="B17" s="20">
        <v>1.77</v>
      </c>
      <c r="C17" s="20">
        <v>0.21</v>
      </c>
      <c r="D17" s="20">
        <v>1.72</v>
      </c>
      <c r="E17" s="90">
        <v>3.7</v>
      </c>
      <c r="F17" s="3">
        <f t="shared" si="18"/>
        <v>173.67089763585616</v>
      </c>
      <c r="G17" s="3">
        <f t="shared" si="19"/>
        <v>46.269229016331181</v>
      </c>
      <c r="H17" s="3">
        <f t="shared" si="20"/>
        <v>221.63333944617642</v>
      </c>
      <c r="I17" s="15">
        <f t="shared" si="21"/>
        <v>441.57346609836378</v>
      </c>
      <c r="K17" s="14"/>
      <c r="L17" s="3">
        <v>98.119151206698405</v>
      </c>
      <c r="M17" s="3">
        <v>220.32966198252944</v>
      </c>
      <c r="N17" s="3">
        <v>128.85659270126536</v>
      </c>
      <c r="O17" s="14">
        <v>119.34418002658479</v>
      </c>
      <c r="P17" s="2">
        <v>7.0062840763850067</v>
      </c>
      <c r="Q17" s="2">
        <v>13.27287303956663</v>
      </c>
      <c r="R17" s="2">
        <v>9.2039061732400569</v>
      </c>
      <c r="S17" s="2"/>
      <c r="T17" s="2"/>
      <c r="U17" s="13">
        <v>3694.3389999999999</v>
      </c>
      <c r="V17" s="3">
        <v>8315.9455210430879</v>
      </c>
      <c r="W17" s="99">
        <f t="shared" si="0"/>
        <v>0.39330012097504446</v>
      </c>
      <c r="X17" s="100">
        <f t="shared" si="1"/>
        <v>0.1047826297742817</v>
      </c>
      <c r="Y17" s="100">
        <f t="shared" si="2"/>
        <v>0.50191724925067382</v>
      </c>
      <c r="Z17" s="99" t="str">
        <f t="shared" si="3"/>
        <v/>
      </c>
      <c r="AA17" s="100" t="str">
        <f t="shared" si="4"/>
        <v/>
      </c>
      <c r="AB17" s="100" t="str">
        <f t="shared" si="5"/>
        <v/>
      </c>
      <c r="AC17" s="101" t="str">
        <f t="shared" si="6"/>
        <v/>
      </c>
      <c r="AD17" s="99">
        <f t="shared" si="7"/>
        <v>0.47837837837837838</v>
      </c>
      <c r="AE17" s="100">
        <f t="shared" si="8"/>
        <v>5.6756756756756753E-2</v>
      </c>
      <c r="AF17" s="100">
        <f t="shared" si="9"/>
        <v>0.46486486486486484</v>
      </c>
      <c r="AH17" s="107">
        <v>7.1428600061428602</v>
      </c>
      <c r="AI17" s="3">
        <f t="shared" si="10"/>
        <v>24.313915922543515</v>
      </c>
      <c r="AJ17" s="3">
        <f t="shared" si="11"/>
        <v>6.477689465639763</v>
      </c>
      <c r="AK17" s="3">
        <f t="shared" si="12"/>
        <v>31.028655084318007</v>
      </c>
      <c r="AL17" s="3">
        <f t="shared" si="13"/>
        <v>61.820260472501289</v>
      </c>
      <c r="AM17" s="3"/>
      <c r="AN17" s="14"/>
      <c r="AO17" s="1">
        <f t="shared" si="14"/>
        <v>13.736675662453965</v>
      </c>
      <c r="AP17" s="1">
        <f t="shared" si="15"/>
        <v>30.846140312570302</v>
      </c>
      <c r="AQ17" s="1">
        <f t="shared" si="16"/>
        <v>18.039915746696515</v>
      </c>
      <c r="AR17" s="6">
        <f t="shared" si="17"/>
        <v>16.708178506081428</v>
      </c>
      <c r="AS17" s="4" t="s">
        <v>50</v>
      </c>
    </row>
    <row r="18" spans="1:45" ht="12.5">
      <c r="A18" s="4">
        <v>1965</v>
      </c>
      <c r="B18" s="20">
        <v>1.85</v>
      </c>
      <c r="C18" s="20">
        <v>0.22</v>
      </c>
      <c r="D18" s="20">
        <v>1.77</v>
      </c>
      <c r="E18" s="90">
        <v>3.84</v>
      </c>
      <c r="F18" s="3">
        <f t="shared" si="18"/>
        <v>191.24978697033075</v>
      </c>
      <c r="G18" s="3">
        <f t="shared" si="19"/>
        <v>48.806273953158268</v>
      </c>
      <c r="H18" s="3">
        <f t="shared" si="20"/>
        <v>235.61319156445779</v>
      </c>
      <c r="I18" s="15">
        <f t="shared" si="21"/>
        <v>475.66925248794678</v>
      </c>
      <c r="K18" s="14"/>
      <c r="L18" s="3">
        <v>103.37826322720581</v>
      </c>
      <c r="M18" s="3">
        <v>221.84669978708303</v>
      </c>
      <c r="N18" s="3">
        <v>133.11479749404396</v>
      </c>
      <c r="O18" s="14">
        <v>123.87220116873614</v>
      </c>
      <c r="P18" s="2">
        <v>7.3818155842716209</v>
      </c>
      <c r="Q18" s="2">
        <v>13.364260871758098</v>
      </c>
      <c r="R18" s="2">
        <v>9.5080591588000303</v>
      </c>
      <c r="S18" s="2"/>
      <c r="T18" s="2"/>
      <c r="U18" s="13">
        <v>3723.1680000000001</v>
      </c>
      <c r="V18" s="3">
        <v>8689.788208071277</v>
      </c>
      <c r="W18" s="99">
        <f t="shared" si="0"/>
        <v>0.40206464044084272</v>
      </c>
      <c r="X18" s="100">
        <f t="shared" si="1"/>
        <v>0.10260548416337882</v>
      </c>
      <c r="Y18" s="100">
        <f t="shared" si="2"/>
        <v>0.49532987539577855</v>
      </c>
      <c r="Z18" s="99" t="str">
        <f t="shared" si="3"/>
        <v/>
      </c>
      <c r="AA18" s="100" t="str">
        <f t="shared" si="4"/>
        <v/>
      </c>
      <c r="AB18" s="100" t="str">
        <f t="shared" si="5"/>
        <v/>
      </c>
      <c r="AC18" s="101" t="str">
        <f t="shared" si="6"/>
        <v/>
      </c>
      <c r="AD18" s="99">
        <f t="shared" si="7"/>
        <v>0.48177083333333337</v>
      </c>
      <c r="AE18" s="100">
        <f t="shared" si="8"/>
        <v>5.7291666666666671E-2</v>
      </c>
      <c r="AF18" s="100">
        <f t="shared" si="9"/>
        <v>0.4609375</v>
      </c>
      <c r="AH18" s="107">
        <v>7.1428600061428602</v>
      </c>
      <c r="AI18" s="3">
        <f t="shared" ref="AI18:AR44" si="22">IFERROR(F18/$AH18," ")</f>
        <v>26.77495944283605</v>
      </c>
      <c r="AJ18" s="3">
        <f t="shared" si="11"/>
        <v>6.8328756144156362</v>
      </c>
      <c r="AK18" s="3">
        <f t="shared" si="11"/>
        <v>32.98583359632282</v>
      </c>
      <c r="AL18" s="3">
        <f t="shared" si="11"/>
        <v>66.593668653574497</v>
      </c>
      <c r="AM18" s="3"/>
      <c r="AN18" s="14"/>
      <c r="AO18" s="1">
        <f t="shared" si="22"/>
        <v>14.472951050181649</v>
      </c>
      <c r="AP18" s="1">
        <f t="shared" si="15"/>
        <v>31.058525520071072</v>
      </c>
      <c r="AQ18" s="1">
        <f t="shared" si="15"/>
        <v>18.636064178713458</v>
      </c>
      <c r="AR18" s="6">
        <f t="shared" si="15"/>
        <v>17.342101211868361</v>
      </c>
      <c r="AS18" s="4" t="s">
        <v>50</v>
      </c>
    </row>
    <row r="19" spans="1:45" ht="12.5">
      <c r="A19" s="4">
        <v>1966</v>
      </c>
      <c r="B19" s="20">
        <v>1.91</v>
      </c>
      <c r="C19" s="20">
        <v>0.25</v>
      </c>
      <c r="D19" s="20">
        <v>1.8</v>
      </c>
      <c r="E19" s="90">
        <v>3.96</v>
      </c>
      <c r="F19" s="3">
        <f t="shared" si="18"/>
        <v>208.21314947559745</v>
      </c>
      <c r="G19" s="3">
        <f t="shared" si="19"/>
        <v>55.21704050346942</v>
      </c>
      <c r="H19" s="3">
        <f t="shared" si="20"/>
        <v>249.7523010056247</v>
      </c>
      <c r="I19" s="15">
        <f t="shared" si="21"/>
        <v>513.18249098469164</v>
      </c>
      <c r="K19" s="14"/>
      <c r="L19" s="3">
        <v>109.01212014429186</v>
      </c>
      <c r="M19" s="3">
        <v>220.86816201387768</v>
      </c>
      <c r="N19" s="3">
        <v>138.75127833645817</v>
      </c>
      <c r="O19" s="14">
        <v>129.59153812744739</v>
      </c>
      <c r="P19" s="2">
        <v>7.7841060802794662</v>
      </c>
      <c r="Q19" s="2">
        <v>13.305312804978035</v>
      </c>
      <c r="R19" s="2">
        <v>9.910658977197496</v>
      </c>
      <c r="S19" s="2"/>
      <c r="T19" s="2"/>
      <c r="U19" s="13">
        <v>3753.0120000000002</v>
      </c>
      <c r="V19" s="3">
        <v>8945.2199094397474</v>
      </c>
      <c r="W19" s="99">
        <f t="shared" si="0"/>
        <v>0.40572925447257413</v>
      </c>
      <c r="X19" s="100">
        <f t="shared" si="1"/>
        <v>0.1075972806428358</v>
      </c>
      <c r="Y19" s="100">
        <f t="shared" si="2"/>
        <v>0.4866734648845899</v>
      </c>
      <c r="Z19" s="99" t="str">
        <f t="shared" si="3"/>
        <v/>
      </c>
      <c r="AA19" s="100" t="str">
        <f t="shared" si="4"/>
        <v/>
      </c>
      <c r="AB19" s="100" t="str">
        <f t="shared" si="5"/>
        <v/>
      </c>
      <c r="AC19" s="101" t="str">
        <f t="shared" si="6"/>
        <v/>
      </c>
      <c r="AD19" s="99">
        <f t="shared" si="7"/>
        <v>0.48232323232323232</v>
      </c>
      <c r="AE19" s="100">
        <f t="shared" si="8"/>
        <v>6.3131313131313135E-2</v>
      </c>
      <c r="AF19" s="100">
        <f t="shared" si="9"/>
        <v>0.45454545454545459</v>
      </c>
      <c r="AH19" s="107">
        <v>7.1428600061428602</v>
      </c>
      <c r="AI19" s="3">
        <f t="shared" si="22"/>
        <v>29.149829241583081</v>
      </c>
      <c r="AJ19" s="3">
        <f t="shared" si="22"/>
        <v>7.730382571684558</v>
      </c>
      <c r="AK19" s="3">
        <f t="shared" si="22"/>
        <v>34.965308124594031</v>
      </c>
      <c r="AL19" s="3">
        <f t="shared" si="22"/>
        <v>71.845519937861681</v>
      </c>
      <c r="AM19" s="3"/>
      <c r="AN19" s="14"/>
      <c r="AO19" s="1">
        <f t="shared" si="22"/>
        <v>15.261690702399518</v>
      </c>
      <c r="AP19" s="1">
        <f t="shared" si="22"/>
        <v>30.921530286738232</v>
      </c>
      <c r="AQ19" s="1">
        <f t="shared" si="22"/>
        <v>19.425171180330015</v>
      </c>
      <c r="AR19" s="6">
        <f t="shared" si="22"/>
        <v>18.142808065116586</v>
      </c>
      <c r="AS19" s="4" t="s">
        <v>50</v>
      </c>
    </row>
    <row r="20" spans="1:45" ht="12.5">
      <c r="A20" s="4">
        <v>1967</v>
      </c>
      <c r="B20" s="20">
        <v>1.99</v>
      </c>
      <c r="C20" s="20">
        <v>0.28000000000000003</v>
      </c>
      <c r="D20" s="20">
        <v>1.88</v>
      </c>
      <c r="E20" s="90">
        <v>4.1500000000000004</v>
      </c>
      <c r="F20" s="3">
        <f t="shared" si="18"/>
        <v>229.26608883116427</v>
      </c>
      <c r="G20" s="3">
        <f t="shared" si="19"/>
        <v>59.897535816618912</v>
      </c>
      <c r="H20" s="3">
        <f t="shared" si="20"/>
        <v>268.27261192823659</v>
      </c>
      <c r="I20" s="15">
        <f t="shared" si="21"/>
        <v>557.43623657601984</v>
      </c>
      <c r="K20" s="14"/>
      <c r="L20" s="3">
        <v>115.20908986490667</v>
      </c>
      <c r="M20" s="3">
        <v>213.91977077363896</v>
      </c>
      <c r="N20" s="3">
        <v>142.69819783416841</v>
      </c>
      <c r="O20" s="14">
        <v>134.3219847171132</v>
      </c>
      <c r="P20" s="2">
        <v>8.2266061400681991</v>
      </c>
      <c r="Q20" s="2">
        <v>12.886734961527079</v>
      </c>
      <c r="R20" s="2">
        <v>10.192577627758711</v>
      </c>
      <c r="S20" s="2"/>
      <c r="T20" s="2"/>
      <c r="U20" s="13">
        <v>3784.5390000000002</v>
      </c>
      <c r="V20" s="3">
        <v>9422.7532230938887</v>
      </c>
      <c r="W20" s="99">
        <f t="shared" si="0"/>
        <v>0.41128666166268923</v>
      </c>
      <c r="X20" s="100">
        <f t="shared" si="1"/>
        <v>0.10745181580682985</v>
      </c>
      <c r="Y20" s="100">
        <f t="shared" si="2"/>
        <v>0.48126152253048077</v>
      </c>
      <c r="Z20" s="99" t="str">
        <f t="shared" si="3"/>
        <v/>
      </c>
      <c r="AA20" s="100" t="str">
        <f t="shared" si="4"/>
        <v/>
      </c>
      <c r="AB20" s="100" t="str">
        <f t="shared" si="5"/>
        <v/>
      </c>
      <c r="AC20" s="101" t="str">
        <f t="shared" si="6"/>
        <v/>
      </c>
      <c r="AD20" s="99">
        <f t="shared" si="7"/>
        <v>0.4795180722891566</v>
      </c>
      <c r="AE20" s="100">
        <f t="shared" si="8"/>
        <v>6.746987951807229E-2</v>
      </c>
      <c r="AF20" s="100">
        <f t="shared" si="9"/>
        <v>0.45301204819277102</v>
      </c>
      <c r="AH20" s="107">
        <v>7.1428600061428602</v>
      </c>
      <c r="AI20" s="3">
        <f t="shared" si="22"/>
        <v>32.097239569863532</v>
      </c>
      <c r="AJ20" s="3">
        <f t="shared" si="22"/>
        <v>8.3856516528543228</v>
      </c>
      <c r="AK20" s="3">
        <f t="shared" si="22"/>
        <v>37.558150614392851</v>
      </c>
      <c r="AL20" s="3">
        <f t="shared" si="22"/>
        <v>78.041041837110711</v>
      </c>
      <c r="AM20" s="3"/>
      <c r="AN20" s="14"/>
      <c r="AO20" s="1">
        <f t="shared" si="22"/>
        <v>16.129266115509314</v>
      </c>
      <c r="AP20" s="1">
        <f t="shared" si="22"/>
        <v>29.948755903051151</v>
      </c>
      <c r="AQ20" s="1">
        <f t="shared" si="22"/>
        <v>19.977739688506837</v>
      </c>
      <c r="AR20" s="6">
        <f t="shared" si="22"/>
        <v>18.805070322195348</v>
      </c>
      <c r="AS20" s="4" t="s">
        <v>50</v>
      </c>
    </row>
    <row r="21" spans="1:45" ht="12.5">
      <c r="A21" s="4">
        <v>1968</v>
      </c>
      <c r="B21" s="20">
        <v>2.15</v>
      </c>
      <c r="C21" s="20">
        <v>0.28999999999999998</v>
      </c>
      <c r="D21" s="20">
        <v>1.95</v>
      </c>
      <c r="E21" s="90">
        <v>4.3899999999999997</v>
      </c>
      <c r="F21" s="3">
        <f t="shared" si="18"/>
        <v>249.42295930749941</v>
      </c>
      <c r="G21" s="3">
        <f t="shared" si="19"/>
        <v>62.469286463798532</v>
      </c>
      <c r="H21" s="3">
        <f t="shared" si="20"/>
        <v>282.60645186155858</v>
      </c>
      <c r="I21" s="15">
        <f t="shared" si="21"/>
        <v>594.49869763285653</v>
      </c>
      <c r="K21" s="14"/>
      <c r="L21" s="3">
        <v>116.01067874767415</v>
      </c>
      <c r="M21" s="3">
        <v>215.41133263378805</v>
      </c>
      <c r="N21" s="3">
        <v>144.92638557003005</v>
      </c>
      <c r="O21" s="14">
        <v>135.4211156339081</v>
      </c>
      <c r="P21" s="2">
        <v>8.2838442975132214</v>
      </c>
      <c r="Q21" s="2">
        <v>12.976588098060226</v>
      </c>
      <c r="R21" s="2">
        <v>10.351731540083394</v>
      </c>
      <c r="S21" s="2"/>
      <c r="T21" s="2"/>
      <c r="U21" s="13">
        <v>3816.4859999999999</v>
      </c>
      <c r="V21" s="3">
        <v>9551.19851865481</v>
      </c>
      <c r="W21" s="99">
        <f t="shared" si="0"/>
        <v>0.41955173375591664</v>
      </c>
      <c r="X21" s="100">
        <f t="shared" si="1"/>
        <v>0.10507892904145195</v>
      </c>
      <c r="Y21" s="100">
        <f t="shared" si="2"/>
        <v>0.47536933720263141</v>
      </c>
      <c r="Z21" s="99" t="str">
        <f t="shared" si="3"/>
        <v/>
      </c>
      <c r="AA21" s="100" t="str">
        <f t="shared" si="4"/>
        <v/>
      </c>
      <c r="AB21" s="100" t="str">
        <f t="shared" si="5"/>
        <v/>
      </c>
      <c r="AC21" s="101" t="str">
        <f t="shared" si="6"/>
        <v/>
      </c>
      <c r="AD21" s="99">
        <f t="shared" si="7"/>
        <v>0.48974943052391801</v>
      </c>
      <c r="AE21" s="100">
        <f t="shared" si="8"/>
        <v>6.6059225512528477E-2</v>
      </c>
      <c r="AF21" s="100">
        <f t="shared" si="9"/>
        <v>0.44419134396355353</v>
      </c>
      <c r="AH21" s="107">
        <v>7.1428600061428602</v>
      </c>
      <c r="AI21" s="3">
        <f t="shared" si="22"/>
        <v>34.919200305339267</v>
      </c>
      <c r="AJ21" s="3">
        <f t="shared" si="22"/>
        <v>8.7456965991318523</v>
      </c>
      <c r="AK21" s="3">
        <f t="shared" si="22"/>
        <v>39.564887400637424</v>
      </c>
      <c r="AL21" s="3">
        <f t="shared" si="22"/>
        <v>83.229784305108538</v>
      </c>
      <c r="AM21" s="3"/>
      <c r="AN21" s="14"/>
      <c r="AO21" s="1">
        <f t="shared" si="22"/>
        <v>16.241488514111289</v>
      </c>
      <c r="AP21" s="1">
        <f t="shared" si="22"/>
        <v>30.157574479765007</v>
      </c>
      <c r="AQ21" s="1">
        <f t="shared" si="22"/>
        <v>20.289685846480729</v>
      </c>
      <c r="AR21" s="6">
        <f t="shared" si="22"/>
        <v>18.958948588862995</v>
      </c>
      <c r="AS21" s="4" t="s">
        <v>50</v>
      </c>
    </row>
    <row r="22" spans="1:45" ht="12.5">
      <c r="A22" s="4">
        <v>1969</v>
      </c>
      <c r="B22" s="20">
        <v>2.2999999999999998</v>
      </c>
      <c r="C22" s="20">
        <v>0.32</v>
      </c>
      <c r="D22" s="20">
        <v>1.96</v>
      </c>
      <c r="E22" s="90">
        <v>4.58</v>
      </c>
      <c r="F22" s="3">
        <f t="shared" si="18"/>
        <v>286.7011381136611</v>
      </c>
      <c r="G22" s="3">
        <f t="shared" si="19"/>
        <v>68.674334438654668</v>
      </c>
      <c r="H22" s="3">
        <f t="shared" si="20"/>
        <v>307.64049014384659</v>
      </c>
      <c r="I22" s="15">
        <f t="shared" si="21"/>
        <v>663.01596269616243</v>
      </c>
      <c r="K22" s="14"/>
      <c r="L22" s="3">
        <v>124.65266874507006</v>
      </c>
      <c r="M22" s="3">
        <v>214.60729512079581</v>
      </c>
      <c r="N22" s="3">
        <v>156.9594337468605</v>
      </c>
      <c r="O22" s="14">
        <v>144.76331063234989</v>
      </c>
      <c r="P22" s="2">
        <v>8.9009331752949112</v>
      </c>
      <c r="Q22" s="2">
        <v>12.928152096602371</v>
      </c>
      <c r="R22" s="2">
        <v>11.211222265981947</v>
      </c>
      <c r="S22" s="2"/>
      <c r="T22" s="2"/>
      <c r="U22" s="13">
        <v>3847.7069999999999</v>
      </c>
      <c r="V22" s="3">
        <v>9899.2947760828756</v>
      </c>
      <c r="W22" s="99">
        <f t="shared" si="0"/>
        <v>0.43241966143286725</v>
      </c>
      <c r="X22" s="100">
        <f t="shared" si="1"/>
        <v>0.10357870443931645</v>
      </c>
      <c r="Y22" s="100">
        <f t="shared" si="2"/>
        <v>0.4640016341278162</v>
      </c>
      <c r="Z22" s="99" t="str">
        <f t="shared" si="3"/>
        <v/>
      </c>
      <c r="AA22" s="100" t="str">
        <f t="shared" si="4"/>
        <v/>
      </c>
      <c r="AB22" s="100" t="str">
        <f t="shared" si="5"/>
        <v/>
      </c>
      <c r="AC22" s="101" t="str">
        <f t="shared" si="6"/>
        <v/>
      </c>
      <c r="AD22" s="99">
        <f t="shared" si="7"/>
        <v>0.50218340611353707</v>
      </c>
      <c r="AE22" s="100">
        <f t="shared" si="8"/>
        <v>6.9868995633187769E-2</v>
      </c>
      <c r="AF22" s="100">
        <f t="shared" si="9"/>
        <v>0.42794759825327511</v>
      </c>
      <c r="AH22" s="107">
        <v>7.1428600061428602</v>
      </c>
      <c r="AI22" s="3">
        <f t="shared" si="22"/>
        <v>40.138143246136437</v>
      </c>
      <c r="AJ22" s="3">
        <f t="shared" si="22"/>
        <v>9.6144029673820768</v>
      </c>
      <c r="AK22" s="3">
        <f t="shared" si="22"/>
        <v>43.069651355238065</v>
      </c>
      <c r="AL22" s="3">
        <f t="shared" si="22"/>
        <v>92.822197568756579</v>
      </c>
      <c r="AM22" s="3"/>
      <c r="AN22" s="14"/>
      <c r="AO22" s="1">
        <f t="shared" si="22"/>
        <v>17.451366628754975</v>
      </c>
      <c r="AP22" s="1">
        <f t="shared" si="22"/>
        <v>30.045009273068985</v>
      </c>
      <c r="AQ22" s="1">
        <f t="shared" si="22"/>
        <v>21.974311915937786</v>
      </c>
      <c r="AR22" s="6">
        <f t="shared" si="22"/>
        <v>20.266855364357333</v>
      </c>
      <c r="AS22" s="4" t="s">
        <v>50</v>
      </c>
    </row>
    <row r="23" spans="1:45" ht="12.5">
      <c r="A23" s="4">
        <v>1970</v>
      </c>
      <c r="B23" s="20">
        <v>2.44</v>
      </c>
      <c r="C23" s="20">
        <v>0.33</v>
      </c>
      <c r="D23" s="20">
        <v>2.0699999999999998</v>
      </c>
      <c r="E23" s="90">
        <v>4.84</v>
      </c>
      <c r="F23" s="3">
        <f t="shared" si="18"/>
        <v>339.4480786818815</v>
      </c>
      <c r="G23" s="3">
        <f t="shared" si="19"/>
        <v>75.138102189781037</v>
      </c>
      <c r="H23" s="3">
        <f t="shared" si="20"/>
        <v>351.32324707550509</v>
      </c>
      <c r="I23" s="15">
        <f>SUM(F23:H23)</f>
        <v>765.90942794716761</v>
      </c>
      <c r="J23" s="3">
        <v>12282.742778647715</v>
      </c>
      <c r="K23" s="14">
        <f t="shared" ref="K23:K67" si="23">J23-I23</f>
        <v>11516.833350700546</v>
      </c>
      <c r="L23" s="3">
        <v>139.118065033558</v>
      </c>
      <c r="M23" s="3">
        <v>227.69121875691221</v>
      </c>
      <c r="N23" s="3">
        <v>169.72137539879475</v>
      </c>
      <c r="O23" s="14">
        <v>158.24574957586108</v>
      </c>
      <c r="P23" s="2">
        <v>9.9338474884357808</v>
      </c>
      <c r="Q23" s="2">
        <v>13.716340376468784</v>
      </c>
      <c r="R23" s="2">
        <v>12.122776041310152</v>
      </c>
      <c r="S23" s="2"/>
      <c r="T23" s="2"/>
      <c r="U23" s="13">
        <v>3875.7629999999999</v>
      </c>
      <c r="V23" s="3">
        <v>10027.230870410142</v>
      </c>
      <c r="W23" s="99">
        <f t="shared" si="0"/>
        <v>0.44319610948214705</v>
      </c>
      <c r="X23" s="100">
        <f t="shared" si="1"/>
        <v>9.8103116958842371E-2</v>
      </c>
      <c r="Y23" s="100">
        <f t="shared" si="2"/>
        <v>0.45870077355901062</v>
      </c>
      <c r="Z23" s="99">
        <f t="shared" si="3"/>
        <v>2.7636179052123202E-2</v>
      </c>
      <c r="AA23" s="100">
        <f t="shared" si="4"/>
        <v>6.1173716281351185E-3</v>
      </c>
      <c r="AB23" s="100">
        <f t="shared" si="5"/>
        <v>2.8602996367085406E-2</v>
      </c>
      <c r="AC23" s="101">
        <f t="shared" si="6"/>
        <v>6.2356547047343724E-2</v>
      </c>
      <c r="AD23" s="99">
        <f t="shared" si="7"/>
        <v>0.50413223140495866</v>
      </c>
      <c r="AE23" s="100">
        <f t="shared" si="8"/>
        <v>6.8181818181818191E-2</v>
      </c>
      <c r="AF23" s="100">
        <f t="shared" si="9"/>
        <v>0.4276859504132231</v>
      </c>
      <c r="AH23" s="107">
        <v>7.1428600061428602</v>
      </c>
      <c r="AI23" s="3">
        <f t="shared" si="22"/>
        <v>47.522711965509068</v>
      </c>
      <c r="AJ23" s="3">
        <f t="shared" si="22"/>
        <v>10.519330089790682</v>
      </c>
      <c r="AK23" s="3">
        <f t="shared" si="22"/>
        <v>49.185234874177439</v>
      </c>
      <c r="AL23" s="3">
        <f t="shared" si="22"/>
        <v>107.22727692947718</v>
      </c>
      <c r="AM23" s="3">
        <f t="shared" si="22"/>
        <v>1719.5832996985177</v>
      </c>
      <c r="AN23" s="14">
        <f t="shared" si="22"/>
        <v>1612.3560227690405</v>
      </c>
      <c r="AO23" s="1">
        <f t="shared" si="22"/>
        <v>19.476521297339783</v>
      </c>
      <c r="AP23" s="1">
        <f t="shared" si="22"/>
        <v>31.876757847850545</v>
      </c>
      <c r="AQ23" s="1">
        <f t="shared" si="22"/>
        <v>23.760983031003597</v>
      </c>
      <c r="AR23" s="6">
        <f t="shared" si="22"/>
        <v>22.154396059809336</v>
      </c>
      <c r="AS23" s="4" t="s">
        <v>50</v>
      </c>
    </row>
    <row r="24" spans="1:45" ht="12.5">
      <c r="A24" s="4">
        <v>1971</v>
      </c>
      <c r="B24" s="20">
        <v>2.59</v>
      </c>
      <c r="C24" s="20">
        <v>0.38</v>
      </c>
      <c r="D24" s="20">
        <v>2.1</v>
      </c>
      <c r="E24" s="90">
        <v>5.07</v>
      </c>
      <c r="F24" s="3">
        <f t="shared" si="18"/>
        <v>376.82168478866413</v>
      </c>
      <c r="G24" s="3">
        <f t="shared" si="19"/>
        <v>85.511553675095925</v>
      </c>
      <c r="H24" s="3">
        <f t="shared" si="20"/>
        <v>391.21132451721252</v>
      </c>
      <c r="I24" s="15">
        <f t="shared" ref="I24:I68" si="24">SUM(F24:H24)</f>
        <v>853.54456298097261</v>
      </c>
      <c r="J24" s="3">
        <v>13691.894956724747</v>
      </c>
      <c r="K24" s="14">
        <f t="shared" si="23"/>
        <v>12838.350393743774</v>
      </c>
      <c r="L24" s="3">
        <v>145.49099798790121</v>
      </c>
      <c r="M24" s="3">
        <v>225.03040440814718</v>
      </c>
      <c r="N24" s="3">
        <v>186.29110691295833</v>
      </c>
      <c r="O24" s="14">
        <v>168.35198480887033</v>
      </c>
      <c r="P24" s="2">
        <v>10.388912357309572</v>
      </c>
      <c r="Q24" s="2">
        <v>13.556050333288779</v>
      </c>
      <c r="R24" s="2">
        <v>13.306310783111861</v>
      </c>
      <c r="S24" s="2"/>
      <c r="T24" s="2"/>
      <c r="U24" s="13">
        <v>3903.0390000000002</v>
      </c>
      <c r="V24" s="3">
        <v>10472.391642294197</v>
      </c>
      <c r="W24" s="99">
        <f t="shared" si="0"/>
        <v>0.44147863056221509</v>
      </c>
      <c r="X24" s="100">
        <f t="shared" si="1"/>
        <v>0.10018405292917573</v>
      </c>
      <c r="Y24" s="100">
        <f t="shared" si="2"/>
        <v>0.45833731650860915</v>
      </c>
      <c r="Z24" s="99">
        <f t="shared" si="3"/>
        <v>2.75215144419136E-2</v>
      </c>
      <c r="AA24" s="100">
        <f t="shared" si="4"/>
        <v>6.2454140895301779E-3</v>
      </c>
      <c r="AB24" s="100">
        <f t="shared" si="5"/>
        <v>2.8572474865874564E-2</v>
      </c>
      <c r="AC24" s="101">
        <f t="shared" si="6"/>
        <v>6.2339403397318346E-2</v>
      </c>
      <c r="AD24" s="99">
        <f t="shared" si="7"/>
        <v>0.51084812623274156</v>
      </c>
      <c r="AE24" s="100">
        <f t="shared" si="8"/>
        <v>7.4950690335305714E-2</v>
      </c>
      <c r="AF24" s="100">
        <f t="shared" si="9"/>
        <v>0.41420118343195267</v>
      </c>
      <c r="AH24" s="107">
        <v>7.0559054708010303</v>
      </c>
      <c r="AI24" s="3">
        <f t="shared" si="22"/>
        <v>53.405149253776067</v>
      </c>
      <c r="AJ24" s="3">
        <f t="shared" si="22"/>
        <v>12.119146724536281</v>
      </c>
      <c r="AK24" s="3">
        <f t="shared" si="22"/>
        <v>55.444524609369488</v>
      </c>
      <c r="AL24" s="3">
        <f t="shared" si="22"/>
        <v>120.96882058768185</v>
      </c>
      <c r="AM24" s="3">
        <f t="shared" si="22"/>
        <v>1940.4873000899711</v>
      </c>
      <c r="AN24" s="14">
        <f t="shared" si="22"/>
        <v>1819.5184795022892</v>
      </c>
      <c r="AO24" s="1">
        <f t="shared" si="22"/>
        <v>20.619748746631686</v>
      </c>
      <c r="AP24" s="1">
        <f t="shared" si="22"/>
        <v>31.892491380358631</v>
      </c>
      <c r="AQ24" s="1">
        <f t="shared" si="22"/>
        <v>26.402154575890229</v>
      </c>
      <c r="AR24" s="6">
        <f t="shared" si="22"/>
        <v>23.859727926564464</v>
      </c>
      <c r="AS24" s="4" t="s">
        <v>50</v>
      </c>
    </row>
    <row r="25" spans="1:45" ht="12.5">
      <c r="A25" s="4">
        <v>1972</v>
      </c>
      <c r="B25" s="20">
        <v>2.72</v>
      </c>
      <c r="C25" s="20">
        <v>0.39</v>
      </c>
      <c r="D25" s="20">
        <v>2.19</v>
      </c>
      <c r="E25" s="90">
        <v>5.3</v>
      </c>
      <c r="F25" s="3">
        <f t="shared" si="18"/>
        <v>410.10922690178694</v>
      </c>
      <c r="G25" s="3">
        <f t="shared" si="19"/>
        <v>96.156298852718962</v>
      </c>
      <c r="H25" s="3">
        <f t="shared" si="20"/>
        <v>424.67350894632216</v>
      </c>
      <c r="I25" s="15">
        <f t="shared" si="24"/>
        <v>930.93903470082807</v>
      </c>
      <c r="J25" s="3">
        <v>14925.23272287544</v>
      </c>
      <c r="K25" s="14">
        <f t="shared" si="23"/>
        <v>13994.293688174612</v>
      </c>
      <c r="L25" s="3">
        <v>150.77545106683343</v>
      </c>
      <c r="M25" s="3">
        <v>246.55461244286911</v>
      </c>
      <c r="N25" s="3">
        <v>193.91484426772701</v>
      </c>
      <c r="O25" s="14">
        <v>175.64887447185436</v>
      </c>
      <c r="P25" s="2">
        <v>10.766253365705893</v>
      </c>
      <c r="Q25" s="2">
        <v>14.852689550866016</v>
      </c>
      <c r="R25" s="2">
        <v>13.850855395318012</v>
      </c>
      <c r="S25" s="2"/>
      <c r="T25" s="2"/>
      <c r="U25" s="13">
        <v>3933.0039999999999</v>
      </c>
      <c r="V25" s="3">
        <v>10921.915849894231</v>
      </c>
      <c r="W25" s="99">
        <f t="shared" si="0"/>
        <v>0.44053285082581373</v>
      </c>
      <c r="X25" s="100">
        <f t="shared" si="1"/>
        <v>0.10328957672681574</v>
      </c>
      <c r="Y25" s="100">
        <f t="shared" si="2"/>
        <v>0.45617757244737051</v>
      </c>
      <c r="Z25" s="99">
        <f t="shared" si="3"/>
        <v>2.7477576699573018E-2</v>
      </c>
      <c r="AA25" s="100">
        <f t="shared" si="4"/>
        <v>6.4425326316917787E-3</v>
      </c>
      <c r="AB25" s="100">
        <f t="shared" si="5"/>
        <v>2.8453392776612338E-2</v>
      </c>
      <c r="AC25" s="101">
        <f t="shared" si="6"/>
        <v>6.2373502107877135E-2</v>
      </c>
      <c r="AD25" s="99">
        <f t="shared" si="7"/>
        <v>0.51320754716981143</v>
      </c>
      <c r="AE25" s="100">
        <f t="shared" si="8"/>
        <v>7.358490566037737E-2</v>
      </c>
      <c r="AF25" s="100">
        <f t="shared" si="9"/>
        <v>0.41320754716981134</v>
      </c>
      <c r="AH25" s="107">
        <v>6.5882491722678704</v>
      </c>
      <c r="AI25" s="3">
        <f t="shared" si="22"/>
        <v>62.248590813485457</v>
      </c>
      <c r="AJ25" s="3">
        <f t="shared" si="22"/>
        <v>14.595121759734402</v>
      </c>
      <c r="AK25" s="3">
        <f t="shared" si="22"/>
        <v>64.459236109938587</v>
      </c>
      <c r="AL25" s="3">
        <f t="shared" si="22"/>
        <v>141.30294868315846</v>
      </c>
      <c r="AM25" s="3">
        <f t="shared" si="22"/>
        <v>2265.4323375777444</v>
      </c>
      <c r="AN25" s="14">
        <f t="shared" si="22"/>
        <v>2124.1293888945856</v>
      </c>
      <c r="AO25" s="1">
        <f t="shared" si="22"/>
        <v>22.885511328487301</v>
      </c>
      <c r="AP25" s="1">
        <f t="shared" si="22"/>
        <v>37.423389127524104</v>
      </c>
      <c r="AQ25" s="1">
        <f t="shared" si="22"/>
        <v>29.433441146090679</v>
      </c>
      <c r="AR25" s="6">
        <f t="shared" si="22"/>
        <v>26.660933713803484</v>
      </c>
      <c r="AS25" s="4" t="s">
        <v>50</v>
      </c>
    </row>
    <row r="26" spans="1:45" ht="12.5">
      <c r="A26" s="4">
        <v>1973</v>
      </c>
      <c r="B26" s="20">
        <v>2.77</v>
      </c>
      <c r="C26" s="20">
        <v>0.44</v>
      </c>
      <c r="D26" s="20">
        <v>2.19</v>
      </c>
      <c r="E26" s="90">
        <v>5.4</v>
      </c>
      <c r="F26" s="3">
        <f t="shared" si="18"/>
        <v>444.40431159485684</v>
      </c>
      <c r="G26" s="3">
        <f t="shared" si="19"/>
        <v>111.12603449755429</v>
      </c>
      <c r="H26" s="3">
        <f t="shared" si="20"/>
        <v>458.56789027299232</v>
      </c>
      <c r="I26" s="15">
        <f t="shared" si="24"/>
        <v>1014.0982363654034</v>
      </c>
      <c r="J26" s="3">
        <v>16484.573596201801</v>
      </c>
      <c r="K26" s="14">
        <f t="shared" si="23"/>
        <v>15470.475359836397</v>
      </c>
      <c r="L26" s="3">
        <v>160.43476952882918</v>
      </c>
      <c r="M26" s="3">
        <v>252.55916931262337</v>
      </c>
      <c r="N26" s="3">
        <v>209.39173071826133</v>
      </c>
      <c r="O26" s="14">
        <v>187.79596969729693</v>
      </c>
      <c r="P26" s="2">
        <v>11.455985475051662</v>
      </c>
      <c r="Q26" s="2">
        <v>15.214409894255029</v>
      </c>
      <c r="R26" s="2">
        <v>14.956330930239629</v>
      </c>
      <c r="S26" s="2"/>
      <c r="T26" s="2"/>
      <c r="U26" s="13">
        <v>3960.6120000000001</v>
      </c>
      <c r="V26" s="3">
        <v>11324.423065573739</v>
      </c>
      <c r="W26" s="99">
        <f t="shared" si="0"/>
        <v>0.43822609650484345</v>
      </c>
      <c r="X26" s="100">
        <f t="shared" si="1"/>
        <v>0.10958113377244151</v>
      </c>
      <c r="Y26" s="100">
        <f t="shared" si="2"/>
        <v>0.45219276972271505</v>
      </c>
      <c r="Z26" s="99">
        <f t="shared" si="3"/>
        <v>2.6958799328437085E-2</v>
      </c>
      <c r="AA26" s="100">
        <f t="shared" si="4"/>
        <v>6.7412137686812083E-3</v>
      </c>
      <c r="AB26" s="100">
        <f t="shared" si="5"/>
        <v>2.7818001332994783E-2</v>
      </c>
      <c r="AC26" s="101">
        <f t="shared" si="6"/>
        <v>6.151801443011308E-2</v>
      </c>
      <c r="AD26" s="99">
        <f t="shared" si="7"/>
        <v>0.51296296296296295</v>
      </c>
      <c r="AE26" s="100">
        <f t="shared" si="8"/>
        <v>8.1481481481481474E-2</v>
      </c>
      <c r="AF26" s="100">
        <f t="shared" si="9"/>
        <v>0.4055555555555555</v>
      </c>
      <c r="AH26" s="107">
        <v>5.7658333323333304</v>
      </c>
      <c r="AI26" s="3">
        <f t="shared" si="22"/>
        <v>77.075469577441694</v>
      </c>
      <c r="AJ26" s="3">
        <f t="shared" si="22"/>
        <v>19.273195753749537</v>
      </c>
      <c r="AK26" s="3">
        <f t="shared" si="22"/>
        <v>79.531936468135484</v>
      </c>
      <c r="AL26" s="3">
        <f t="shared" si="22"/>
        <v>175.88060179932671</v>
      </c>
      <c r="AM26" s="3">
        <f t="shared" si="22"/>
        <v>2859.0097295668425</v>
      </c>
      <c r="AN26" s="14">
        <f t="shared" si="22"/>
        <v>2683.1291277675155</v>
      </c>
      <c r="AO26" s="1">
        <f t="shared" si="22"/>
        <v>27.825079269834543</v>
      </c>
      <c r="AP26" s="1">
        <f t="shared" si="22"/>
        <v>43.802717622158035</v>
      </c>
      <c r="AQ26" s="1">
        <f t="shared" si="22"/>
        <v>36.315952725176018</v>
      </c>
      <c r="AR26" s="6">
        <f t="shared" si="22"/>
        <v>32.570481814690126</v>
      </c>
      <c r="AS26" s="4" t="s">
        <v>50</v>
      </c>
    </row>
    <row r="27" spans="1:45" ht="12.5">
      <c r="A27" s="4">
        <v>1974</v>
      </c>
      <c r="B27" s="20">
        <v>2.89</v>
      </c>
      <c r="C27" s="20">
        <v>0.46</v>
      </c>
      <c r="D27" s="20">
        <v>2.39</v>
      </c>
      <c r="E27" s="90">
        <v>5.74</v>
      </c>
      <c r="F27" s="3">
        <f t="shared" si="18"/>
        <v>495.25429330761779</v>
      </c>
      <c r="G27" s="3">
        <f t="shared" si="19"/>
        <v>121.496833976834</v>
      </c>
      <c r="H27" s="3">
        <f t="shared" si="20"/>
        <v>524.0270335854226</v>
      </c>
      <c r="I27" s="15">
        <f t="shared" si="24"/>
        <v>1140.7781608698742</v>
      </c>
      <c r="J27" s="3">
        <v>18505.200917983228</v>
      </c>
      <c r="K27" s="14">
        <f t="shared" si="23"/>
        <v>17364.422757113352</v>
      </c>
      <c r="L27" s="3">
        <v>171.36826758049057</v>
      </c>
      <c r="M27" s="3">
        <v>264.12355212355214</v>
      </c>
      <c r="N27" s="3">
        <v>219.25817304829394</v>
      </c>
      <c r="O27" s="14">
        <v>198.74183987280037</v>
      </c>
      <c r="P27" s="2">
        <v>12.236701495894208</v>
      </c>
      <c r="Q27" s="2">
        <v>15.911059557533573</v>
      </c>
      <c r="R27" s="2">
        <v>15.66106638510171</v>
      </c>
      <c r="S27" s="2"/>
      <c r="T27" s="2"/>
      <c r="U27" s="13">
        <v>3985.2579999999998</v>
      </c>
      <c r="V27" s="3">
        <v>11726.198839657483</v>
      </c>
      <c r="W27" s="99">
        <f t="shared" si="0"/>
        <v>0.43413724972607554</v>
      </c>
      <c r="X27" s="100">
        <f t="shared" si="1"/>
        <v>0.10650347117812053</v>
      </c>
      <c r="Y27" s="100">
        <f t="shared" si="2"/>
        <v>0.45935927909580404</v>
      </c>
      <c r="Z27" s="99">
        <f t="shared" si="3"/>
        <v>2.6762978446039625E-2</v>
      </c>
      <c r="AA27" s="100">
        <f t="shared" si="4"/>
        <v>6.5655506533173714E-3</v>
      </c>
      <c r="AB27" s="100">
        <f t="shared" si="5"/>
        <v>2.83178245893119E-2</v>
      </c>
      <c r="AC27" s="101">
        <f t="shared" si="6"/>
        <v>6.1646353688668887E-2</v>
      </c>
      <c r="AD27" s="99">
        <f t="shared" si="7"/>
        <v>0.50348432055749126</v>
      </c>
      <c r="AE27" s="100">
        <f t="shared" si="8"/>
        <v>8.0139372822299645E-2</v>
      </c>
      <c r="AF27" s="100">
        <f t="shared" si="9"/>
        <v>0.41637630662020908</v>
      </c>
      <c r="AH27" s="107">
        <v>5.5397083323333298</v>
      </c>
      <c r="AI27" s="3">
        <f t="shared" si="22"/>
        <v>89.400788560833178</v>
      </c>
      <c r="AJ27" s="3">
        <f t="shared" si="22"/>
        <v>21.931991124460414</v>
      </c>
      <c r="AK27" s="3">
        <f t="shared" si="22"/>
        <v>94.59469743684177</v>
      </c>
      <c r="AL27" s="3">
        <f t="shared" si="22"/>
        <v>205.92747712213531</v>
      </c>
      <c r="AM27" s="3">
        <f t="shared" si="22"/>
        <v>3340.4648417994999</v>
      </c>
      <c r="AN27" s="14">
        <f t="shared" si="22"/>
        <v>3134.5373646773642</v>
      </c>
      <c r="AO27" s="1">
        <f t="shared" si="22"/>
        <v>30.934528913783105</v>
      </c>
      <c r="AP27" s="1">
        <f t="shared" si="22"/>
        <v>47.67824157491394</v>
      </c>
      <c r="AQ27" s="1">
        <f t="shared" si="22"/>
        <v>39.579371312486089</v>
      </c>
      <c r="AR27" s="6">
        <f t="shared" si="22"/>
        <v>35.875867094448658</v>
      </c>
      <c r="AS27" s="4" t="s">
        <v>50</v>
      </c>
    </row>
    <row r="28" spans="1:45" ht="12.5">
      <c r="A28" s="4">
        <v>1975</v>
      </c>
      <c r="B28" s="20">
        <v>2.98</v>
      </c>
      <c r="C28" s="20">
        <v>0.48</v>
      </c>
      <c r="D28" s="20">
        <v>2.41</v>
      </c>
      <c r="E28" s="90">
        <v>5.87</v>
      </c>
      <c r="F28" s="3">
        <f t="shared" si="18"/>
        <v>596.17650024770182</v>
      </c>
      <c r="G28" s="3">
        <f t="shared" si="19"/>
        <v>143.2236584269663</v>
      </c>
      <c r="H28" s="3">
        <f t="shared" si="20"/>
        <v>610.37559752944549</v>
      </c>
      <c r="I28" s="15">
        <f t="shared" si="24"/>
        <v>1349.7757562041136</v>
      </c>
      <c r="J28" s="3">
        <v>21528.390719666768</v>
      </c>
      <c r="K28" s="14">
        <f t="shared" si="23"/>
        <v>20178.614963462653</v>
      </c>
      <c r="L28" s="3">
        <v>200.05922827104089</v>
      </c>
      <c r="M28" s="3">
        <v>298.38262172284647</v>
      </c>
      <c r="N28" s="3">
        <v>253.26788279230104</v>
      </c>
      <c r="O28" s="14">
        <v>229.94476255606705</v>
      </c>
      <c r="P28" s="2">
        <v>14.285404715910119</v>
      </c>
      <c r="Q28" s="2">
        <v>17.974859216433636</v>
      </c>
      <c r="R28" s="2">
        <v>18.090295428808183</v>
      </c>
      <c r="S28" s="2"/>
      <c r="T28" s="2"/>
      <c r="U28" s="13">
        <v>4007.3130000000001</v>
      </c>
      <c r="V28" s="3">
        <v>12271.31778843432</v>
      </c>
      <c r="W28" s="99">
        <f t="shared" si="0"/>
        <v>0.44168558925987095</v>
      </c>
      <c r="X28" s="100">
        <f t="shared" si="1"/>
        <v>0.10610922426829243</v>
      </c>
      <c r="Y28" s="100">
        <f t="shared" si="2"/>
        <v>0.45220518647183666</v>
      </c>
      <c r="Z28" s="99">
        <f t="shared" si="3"/>
        <v>2.7692571544749904E-2</v>
      </c>
      <c r="AA28" s="100">
        <f t="shared" si="4"/>
        <v>6.6527805209391526E-3</v>
      </c>
      <c r="AB28" s="100">
        <f t="shared" si="5"/>
        <v>2.8352123736394789E-2</v>
      </c>
      <c r="AC28" s="101">
        <f t="shared" si="6"/>
        <v>6.2697475802083846E-2</v>
      </c>
      <c r="AD28" s="99">
        <f t="shared" si="7"/>
        <v>0.50766609880749569</v>
      </c>
      <c r="AE28" s="100">
        <f t="shared" si="8"/>
        <v>8.1771720613287899E-2</v>
      </c>
      <c r="AF28" s="100">
        <f t="shared" si="9"/>
        <v>0.4105621805792164</v>
      </c>
      <c r="AH28" s="107">
        <v>5.2269416656666703</v>
      </c>
      <c r="AI28" s="3">
        <f t="shared" si="22"/>
        <v>114.05838028836361</v>
      </c>
      <c r="AJ28" s="3">
        <f t="shared" si="22"/>
        <v>27.401043973330594</v>
      </c>
      <c r="AK28" s="3">
        <f t="shared" si="22"/>
        <v>116.77490138042226</v>
      </c>
      <c r="AL28" s="3">
        <f t="shared" si="22"/>
        <v>258.23432564211646</v>
      </c>
      <c r="AM28" s="3">
        <f t="shared" si="22"/>
        <v>4118.7356004136554</v>
      </c>
      <c r="AN28" s="14">
        <f t="shared" si="22"/>
        <v>3860.5012747715391</v>
      </c>
      <c r="AO28" s="1">
        <f t="shared" si="22"/>
        <v>38.274624257840145</v>
      </c>
      <c r="AP28" s="1">
        <f t="shared" si="22"/>
        <v>57.085508277772078</v>
      </c>
      <c r="AQ28" s="1">
        <f t="shared" si="22"/>
        <v>48.454315925486419</v>
      </c>
      <c r="AR28" s="6">
        <f t="shared" si="22"/>
        <v>43.992219019099906</v>
      </c>
      <c r="AS28" s="4" t="s">
        <v>50</v>
      </c>
    </row>
    <row r="29" spans="1:45" ht="12.5">
      <c r="A29" s="4">
        <v>1976</v>
      </c>
      <c r="B29" s="20">
        <v>2.92</v>
      </c>
      <c r="C29" s="20">
        <v>0.47</v>
      </c>
      <c r="D29" s="20">
        <v>2.4500000000000002</v>
      </c>
      <c r="E29" s="90">
        <v>5.84</v>
      </c>
      <c r="F29" s="3">
        <f t="shared" si="18"/>
        <v>661.15943603644723</v>
      </c>
      <c r="G29" s="3">
        <f t="shared" si="19"/>
        <v>160.21653373539385</v>
      </c>
      <c r="H29" s="3">
        <f t="shared" si="20"/>
        <v>684.28515227709352</v>
      </c>
      <c r="I29" s="15">
        <f t="shared" si="24"/>
        <v>1505.6611220489344</v>
      </c>
      <c r="J29" s="3">
        <v>24649.094221976717</v>
      </c>
      <c r="K29" s="14">
        <f t="shared" si="23"/>
        <v>23143.433099927781</v>
      </c>
      <c r="L29" s="3">
        <v>226.42446439604356</v>
      </c>
      <c r="M29" s="3">
        <v>340.88624199019972</v>
      </c>
      <c r="N29" s="3">
        <v>279.30006215391569</v>
      </c>
      <c r="O29" s="14">
        <v>257.81868528235179</v>
      </c>
      <c r="P29" s="2">
        <v>16.168037532857337</v>
      </c>
      <c r="Q29" s="2">
        <v>20.535318622826512</v>
      </c>
      <c r="R29" s="2">
        <v>19.949709303616505</v>
      </c>
      <c r="S29" s="2"/>
      <c r="T29" s="2"/>
      <c r="U29" s="13">
        <v>4026.152</v>
      </c>
      <c r="V29" s="3">
        <v>12930.006027314492</v>
      </c>
      <c r="W29" s="99">
        <f t="shared" si="0"/>
        <v>0.43911569898060993</v>
      </c>
      <c r="X29" s="100">
        <f t="shared" si="1"/>
        <v>0.10640942466347801</v>
      </c>
      <c r="Y29" s="100">
        <f t="shared" si="2"/>
        <v>0.45447487635591222</v>
      </c>
      <c r="Z29" s="99">
        <f t="shared" si="3"/>
        <v>2.6822869436190829E-2</v>
      </c>
      <c r="AA29" s="100">
        <f t="shared" si="4"/>
        <v>6.4998953832773087E-3</v>
      </c>
      <c r="AB29" s="100">
        <f t="shared" si="5"/>
        <v>2.7761066841433729E-2</v>
      </c>
      <c r="AC29" s="101">
        <f t="shared" si="6"/>
        <v>6.1083831660901859E-2</v>
      </c>
      <c r="AD29" s="99">
        <f t="shared" si="7"/>
        <v>0.5</v>
      </c>
      <c r="AE29" s="100">
        <f t="shared" si="8"/>
        <v>8.0479452054794523E-2</v>
      </c>
      <c r="AF29" s="100">
        <f t="shared" si="9"/>
        <v>0.41952054794520555</v>
      </c>
      <c r="AH29" s="107">
        <v>5.4565166656666699</v>
      </c>
      <c r="AI29" s="3">
        <f t="shared" si="22"/>
        <v>121.16877424686976</v>
      </c>
      <c r="AJ29" s="3">
        <f t="shared" si="22"/>
        <v>29.362419937888856</v>
      </c>
      <c r="AK29" s="3">
        <f t="shared" si="22"/>
        <v>125.40695725951539</v>
      </c>
      <c r="AL29" s="3">
        <f t="shared" si="22"/>
        <v>275.93815144427396</v>
      </c>
      <c r="AM29" s="3">
        <f t="shared" si="22"/>
        <v>4517.3680815588832</v>
      </c>
      <c r="AN29" s="14">
        <f t="shared" si="22"/>
        <v>4241.4299301146084</v>
      </c>
      <c r="AO29" s="1">
        <f t="shared" si="22"/>
        <v>41.496155563996489</v>
      </c>
      <c r="AP29" s="1">
        <f t="shared" si="22"/>
        <v>62.473233910401831</v>
      </c>
      <c r="AQ29" s="1">
        <f t="shared" si="22"/>
        <v>51.186513167149137</v>
      </c>
      <c r="AR29" s="6">
        <f t="shared" si="22"/>
        <v>47.249683466485273</v>
      </c>
      <c r="AS29" s="4" t="s">
        <v>50</v>
      </c>
    </row>
    <row r="30" spans="1:45" ht="12.5">
      <c r="A30" s="4">
        <v>1977</v>
      </c>
      <c r="B30" s="20">
        <v>2.96</v>
      </c>
      <c r="C30" s="20">
        <v>0.49</v>
      </c>
      <c r="D30" s="20">
        <v>2.48</v>
      </c>
      <c r="E30" s="90">
        <v>5.93</v>
      </c>
      <c r="F30" s="3">
        <f t="shared" si="18"/>
        <v>732.28106646901085</v>
      </c>
      <c r="G30" s="3">
        <f t="shared" ref="G30:G49" si="25">M30*C30</f>
        <v>184.52132583604615</v>
      </c>
      <c r="H30" s="3">
        <f t="shared" ref="H30:H49" si="26">N30*D30</f>
        <v>776.34455358128241</v>
      </c>
      <c r="I30" s="15">
        <f t="shared" si="24"/>
        <v>1693.1469458863394</v>
      </c>
      <c r="J30" s="3">
        <v>28349.292207543273</v>
      </c>
      <c r="K30" s="14">
        <f t="shared" si="23"/>
        <v>26656.145261656933</v>
      </c>
      <c r="L30" s="3">
        <v>247.39225218547665</v>
      </c>
      <c r="M30" s="3">
        <v>376.57413435927788</v>
      </c>
      <c r="N30" s="3">
        <v>313.04215870213</v>
      </c>
      <c r="O30" s="14">
        <v>285.52225057105221</v>
      </c>
      <c r="P30" s="2">
        <v>17.665260815972086</v>
      </c>
      <c r="Q30" s="2">
        <v>22.68519195446196</v>
      </c>
      <c r="R30" s="2">
        <v>22.359823401838522</v>
      </c>
      <c r="S30" s="2"/>
      <c r="T30" s="2"/>
      <c r="U30" s="13">
        <v>4043.2049999999999</v>
      </c>
      <c r="V30" s="3">
        <v>13424.932833440329</v>
      </c>
      <c r="W30" s="99">
        <f t="shared" si="0"/>
        <v>0.43249705422683893</v>
      </c>
      <c r="X30" s="100">
        <f t="shared" si="1"/>
        <v>0.10898128262544379</v>
      </c>
      <c r="Y30" s="100">
        <f t="shared" si="2"/>
        <v>0.45852166314771731</v>
      </c>
      <c r="Z30" s="99">
        <f t="shared" si="3"/>
        <v>2.5830664875441337E-2</v>
      </c>
      <c r="AA30" s="100">
        <f t="shared" si="4"/>
        <v>6.5088512434517895E-3</v>
      </c>
      <c r="AB30" s="100">
        <f t="shared" si="5"/>
        <v>2.7384971303611953E-2</v>
      </c>
      <c r="AC30" s="101">
        <f t="shared" si="6"/>
        <v>5.9724487422505079E-2</v>
      </c>
      <c r="AD30" s="99">
        <f t="shared" si="7"/>
        <v>0.49915682967959529</v>
      </c>
      <c r="AE30" s="100">
        <f t="shared" si="8"/>
        <v>8.263069139966274E-2</v>
      </c>
      <c r="AF30" s="100">
        <f t="shared" si="9"/>
        <v>0.41821247892074198</v>
      </c>
      <c r="AH30" s="107">
        <v>5.323499999</v>
      </c>
      <c r="AI30" s="3">
        <f t="shared" si="22"/>
        <v>137.55631945272231</v>
      </c>
      <c r="AJ30" s="3">
        <f t="shared" si="22"/>
        <v>34.661656029061291</v>
      </c>
      <c r="AK30" s="3">
        <f t="shared" si="22"/>
        <v>145.83348431053176</v>
      </c>
      <c r="AL30" s="3">
        <f t="shared" si="22"/>
        <v>318.05145979231537</v>
      </c>
      <c r="AM30" s="3">
        <f t="shared" si="22"/>
        <v>5325.3108317589149</v>
      </c>
      <c r="AN30" s="14">
        <f t="shared" si="22"/>
        <v>5007.2593719665992</v>
      </c>
      <c r="AO30" s="1">
        <f t="shared" si="22"/>
        <v>46.471729544838617</v>
      </c>
      <c r="AP30" s="1">
        <f t="shared" si="22"/>
        <v>70.738073528696518</v>
      </c>
      <c r="AQ30" s="1">
        <f t="shared" si="22"/>
        <v>58.803824318762807</v>
      </c>
      <c r="AR30" s="6">
        <f t="shared" si="22"/>
        <v>53.634310251655215</v>
      </c>
      <c r="AS30" s="4" t="s">
        <v>50</v>
      </c>
    </row>
    <row r="31" spans="1:45" ht="12.5">
      <c r="A31" s="4">
        <v>1978</v>
      </c>
      <c r="B31" s="20">
        <v>2.98</v>
      </c>
      <c r="C31" s="20">
        <v>0.41</v>
      </c>
      <c r="D31" s="20">
        <v>2.02</v>
      </c>
      <c r="E31" s="90">
        <v>5.41</v>
      </c>
      <c r="F31" s="3">
        <f t="shared" si="18"/>
        <v>807.26464839247524</v>
      </c>
      <c r="G31" s="3">
        <f t="shared" si="25"/>
        <v>166.56541271989173</v>
      </c>
      <c r="H31" s="3">
        <f t="shared" si="26"/>
        <v>714.22532724709663</v>
      </c>
      <c r="I31" s="15">
        <f t="shared" si="24"/>
        <v>1688.0553883594634</v>
      </c>
      <c r="J31" s="3">
        <v>30028.302367942611</v>
      </c>
      <c r="K31" s="14">
        <f t="shared" si="23"/>
        <v>28340.246979583149</v>
      </c>
      <c r="L31" s="3">
        <v>270.89417731291115</v>
      </c>
      <c r="M31" s="3">
        <v>406.2571041948579</v>
      </c>
      <c r="N31" s="3">
        <v>353.57689467678051</v>
      </c>
      <c r="O31" s="14">
        <v>312.0250255747622</v>
      </c>
      <c r="P31" s="2">
        <v>19.343436399022746</v>
      </c>
      <c r="Q31" s="2">
        <v>24.473322914768975</v>
      </c>
      <c r="R31" s="2">
        <v>25.255118852748563</v>
      </c>
      <c r="S31" s="2"/>
      <c r="T31" s="2"/>
      <c r="U31" s="13">
        <v>4058.6709999999998</v>
      </c>
      <c r="V31" s="3">
        <v>13840.21049120456</v>
      </c>
      <c r="W31" s="99">
        <f t="shared" si="0"/>
        <v>0.47822165905173014</v>
      </c>
      <c r="X31" s="100">
        <f t="shared" si="1"/>
        <v>9.8672954613040459E-2</v>
      </c>
      <c r="Y31" s="100">
        <f t="shared" si="2"/>
        <v>0.42310538633522948</v>
      </c>
      <c r="Z31" s="99">
        <f t="shared" si="3"/>
        <v>2.688345942773937E-2</v>
      </c>
      <c r="AA31" s="100">
        <f t="shared" si="4"/>
        <v>5.5469473658195335E-3</v>
      </c>
      <c r="AB31" s="100">
        <f t="shared" si="5"/>
        <v>2.3785071779801444E-2</v>
      </c>
      <c r="AC31" s="101">
        <f t="shared" si="6"/>
        <v>5.6215478573360338E-2</v>
      </c>
      <c r="AD31" s="99">
        <f t="shared" si="7"/>
        <v>0.5508317929759704</v>
      </c>
      <c r="AE31" s="100">
        <f t="shared" si="8"/>
        <v>7.5785582255083167E-2</v>
      </c>
      <c r="AF31" s="100">
        <f t="shared" si="9"/>
        <v>0.3733826247689464</v>
      </c>
      <c r="AH31" s="107">
        <v>5.2422499990000002</v>
      </c>
      <c r="AI31" s="3">
        <f t="shared" si="22"/>
        <v>153.99201650941242</v>
      </c>
      <c r="AJ31" s="3">
        <f t="shared" si="22"/>
        <v>31.773649244439959</v>
      </c>
      <c r="AK31" s="3">
        <f t="shared" si="22"/>
        <v>136.2440416583224</v>
      </c>
      <c r="AL31" s="3">
        <f t="shared" si="22"/>
        <v>322.00970741217475</v>
      </c>
      <c r="AM31" s="3">
        <f t="shared" si="22"/>
        <v>5728.132457183603</v>
      </c>
      <c r="AN31" s="14">
        <f t="shared" si="22"/>
        <v>5406.1227497714281</v>
      </c>
      <c r="AO31" s="1">
        <f t="shared" si="22"/>
        <v>51.675173325306176</v>
      </c>
      <c r="AP31" s="1">
        <f t="shared" si="22"/>
        <v>77.496705474243811</v>
      </c>
      <c r="AQ31" s="1">
        <f t="shared" si="22"/>
        <v>67.447545375407131</v>
      </c>
      <c r="AR31" s="6">
        <f t="shared" si="22"/>
        <v>59.521202848830825</v>
      </c>
      <c r="AS31" s="4" t="s">
        <v>50</v>
      </c>
    </row>
    <row r="32" spans="1:45" ht="12.5">
      <c r="A32" s="4">
        <v>1979</v>
      </c>
      <c r="B32" s="20">
        <v>2.96</v>
      </c>
      <c r="C32" s="20">
        <v>0.53</v>
      </c>
      <c r="D32" s="20">
        <v>2.34</v>
      </c>
      <c r="E32" s="90">
        <v>5.83</v>
      </c>
      <c r="F32" s="3">
        <f t="shared" si="18"/>
        <v>800.23295666530862</v>
      </c>
      <c r="G32" s="3">
        <f t="shared" si="25"/>
        <v>212.78612373571522</v>
      </c>
      <c r="H32" s="3">
        <f t="shared" si="26"/>
        <v>843.51410998967776</v>
      </c>
      <c r="I32" s="15">
        <f t="shared" si="24"/>
        <v>1856.5331903907017</v>
      </c>
      <c r="J32" s="3">
        <v>32856.33921233478</v>
      </c>
      <c r="K32" s="14">
        <f t="shared" si="23"/>
        <v>30999.806021944078</v>
      </c>
      <c r="L32" s="3">
        <v>270.34897184638805</v>
      </c>
      <c r="M32" s="3">
        <v>401.48325233153815</v>
      </c>
      <c r="N32" s="3">
        <v>360.47611538020419</v>
      </c>
      <c r="O32" s="14">
        <v>318.44480109617524</v>
      </c>
      <c r="P32" s="2">
        <v>19.304505524351683</v>
      </c>
      <c r="Q32" s="2">
        <v>24.185741437443575</v>
      </c>
      <c r="R32" s="2">
        <v>25.747913041168562</v>
      </c>
      <c r="S32" s="2"/>
      <c r="T32" s="2"/>
      <c r="U32" s="13">
        <v>4072.5169999999998</v>
      </c>
      <c r="V32" s="3">
        <v>14411.262152057463</v>
      </c>
      <c r="W32" s="99">
        <f t="shared" si="0"/>
        <v>0.43103617043167541</v>
      </c>
      <c r="X32" s="100">
        <f t="shared" si="1"/>
        <v>0.11461476952692401</v>
      </c>
      <c r="Y32" s="100">
        <f t="shared" si="2"/>
        <v>0.45434906004140052</v>
      </c>
      <c r="Z32" s="99">
        <f t="shared" si="3"/>
        <v>2.4355511777918604E-2</v>
      </c>
      <c r="AA32" s="100">
        <f t="shared" si="4"/>
        <v>6.4762578192470088E-3</v>
      </c>
      <c r="AB32" s="100">
        <f t="shared" si="5"/>
        <v>2.5672796489543469E-2</v>
      </c>
      <c r="AC32" s="101">
        <f t="shared" si="6"/>
        <v>5.6504566086709083E-2</v>
      </c>
      <c r="AD32" s="99">
        <f t="shared" si="7"/>
        <v>0.50771869639794165</v>
      </c>
      <c r="AE32" s="100">
        <f t="shared" si="8"/>
        <v>9.0909090909090912E-2</v>
      </c>
      <c r="AF32" s="100">
        <f t="shared" si="9"/>
        <v>0.40137221269296736</v>
      </c>
      <c r="AH32" s="107">
        <v>5.0640666656666697</v>
      </c>
      <c r="AI32" s="3">
        <f t="shared" si="22"/>
        <v>158.0218052994293</v>
      </c>
      <c r="AJ32" s="3">
        <f t="shared" si="22"/>
        <v>42.018823562960058</v>
      </c>
      <c r="AK32" s="3">
        <f t="shared" si="22"/>
        <v>166.5685240102643</v>
      </c>
      <c r="AL32" s="3">
        <f t="shared" si="22"/>
        <v>366.60915287265368</v>
      </c>
      <c r="AM32" s="3">
        <f t="shared" si="22"/>
        <v>6488.1332299777969</v>
      </c>
      <c r="AN32" s="14">
        <f t="shared" si="22"/>
        <v>6121.5240771051431</v>
      </c>
      <c r="AO32" s="1">
        <f t="shared" si="22"/>
        <v>53.385745033590979</v>
      </c>
      <c r="AP32" s="1">
        <f t="shared" si="22"/>
        <v>79.280799175396325</v>
      </c>
      <c r="AQ32" s="1">
        <f t="shared" si="22"/>
        <v>71.183129918916379</v>
      </c>
      <c r="AR32" s="6">
        <f t="shared" si="22"/>
        <v>62.883216616235622</v>
      </c>
      <c r="AS32" s="4" t="s">
        <v>50</v>
      </c>
    </row>
    <row r="33" spans="1:45" ht="12.5">
      <c r="A33" s="4">
        <v>1980</v>
      </c>
      <c r="B33" s="20">
        <v>2.77</v>
      </c>
      <c r="C33" s="20">
        <v>0.75</v>
      </c>
      <c r="D33" s="20">
        <v>2.46</v>
      </c>
      <c r="E33" s="90">
        <v>5.98</v>
      </c>
      <c r="F33" s="3">
        <f t="shared" si="18"/>
        <v>778.59492292079938</v>
      </c>
      <c r="G33" s="3">
        <f t="shared" si="25"/>
        <v>308.06641081261472</v>
      </c>
      <c r="H33" s="3">
        <f t="shared" si="26"/>
        <v>921.87917664344786</v>
      </c>
      <c r="I33" s="15">
        <f t="shared" si="24"/>
        <v>2008.5405103768619</v>
      </c>
      <c r="J33" s="3">
        <v>36611.334387436909</v>
      </c>
      <c r="K33" s="14">
        <f t="shared" si="23"/>
        <v>34602.793877060045</v>
      </c>
      <c r="L33" s="3">
        <v>281.08119961039688</v>
      </c>
      <c r="M33" s="3">
        <v>410.75521441681963</v>
      </c>
      <c r="N33" s="3">
        <v>374.74763278188937</v>
      </c>
      <c r="O33" s="14">
        <v>335.87633952790333</v>
      </c>
      <c r="P33" s="2">
        <v>20.070849663720661</v>
      </c>
      <c r="Q33" s="2">
        <v>24.744293447546394</v>
      </c>
      <c r="R33" s="2">
        <v>26.767292060598308</v>
      </c>
      <c r="S33" s="2"/>
      <c r="T33" s="2"/>
      <c r="U33" s="13">
        <v>4085.62</v>
      </c>
      <c r="V33" s="3">
        <v>15076.032937750795</v>
      </c>
      <c r="W33" s="99">
        <f t="shared" si="0"/>
        <v>0.38764213064077646</v>
      </c>
      <c r="X33" s="100">
        <f t="shared" si="1"/>
        <v>0.15337824117613258</v>
      </c>
      <c r="Y33" s="100">
        <f t="shared" si="2"/>
        <v>0.45897962818309096</v>
      </c>
      <c r="Z33" s="99">
        <f t="shared" si="3"/>
        <v>2.1266499458374628E-2</v>
      </c>
      <c r="AA33" s="100">
        <f t="shared" si="4"/>
        <v>8.4145092214482891E-3</v>
      </c>
      <c r="AB33" s="100">
        <f t="shared" si="5"/>
        <v>2.5180157786321725E-2</v>
      </c>
      <c r="AC33" s="101">
        <f t="shared" si="6"/>
        <v>5.486116646614464E-2</v>
      </c>
      <c r="AD33" s="99">
        <f t="shared" si="7"/>
        <v>0.46321070234113709</v>
      </c>
      <c r="AE33" s="100">
        <f t="shared" si="8"/>
        <v>0.1254180602006689</v>
      </c>
      <c r="AF33" s="100">
        <f t="shared" si="9"/>
        <v>0.41137123745819393</v>
      </c>
      <c r="AH33" s="107">
        <v>4.9392249990000003</v>
      </c>
      <c r="AI33" s="3">
        <f t="shared" si="22"/>
        <v>157.63503850876086</v>
      </c>
      <c r="AJ33" s="3">
        <f t="shared" si="22"/>
        <v>62.37140662249363</v>
      </c>
      <c r="AK33" s="3">
        <f t="shared" si="22"/>
        <v>186.64449925445638</v>
      </c>
      <c r="AL33" s="3">
        <f t="shared" si="22"/>
        <v>406.65094438571083</v>
      </c>
      <c r="AM33" s="3">
        <f t="shared" si="22"/>
        <v>7412.364165400295</v>
      </c>
      <c r="AN33" s="14">
        <f t="shared" si="22"/>
        <v>7005.7132210145837</v>
      </c>
      <c r="AO33" s="1">
        <f t="shared" si="22"/>
        <v>56.907956140346883</v>
      </c>
      <c r="AP33" s="1">
        <f t="shared" si="22"/>
        <v>83.161875496658169</v>
      </c>
      <c r="AQ33" s="1">
        <f t="shared" si="22"/>
        <v>75.871747664413164</v>
      </c>
      <c r="AR33" s="6">
        <f t="shared" si="22"/>
        <v>68.001830164834587</v>
      </c>
      <c r="AS33" s="4" t="s">
        <v>50</v>
      </c>
    </row>
    <row r="34" spans="1:45" ht="12.5">
      <c r="A34" s="4">
        <v>1981</v>
      </c>
      <c r="B34" s="20">
        <v>2.57</v>
      </c>
      <c r="C34" s="20">
        <v>0.69</v>
      </c>
      <c r="D34" s="20">
        <v>2.06</v>
      </c>
      <c r="E34" s="90">
        <v>5.32</v>
      </c>
      <c r="F34" s="3">
        <f t="shared" si="18"/>
        <v>904.92801422113632</v>
      </c>
      <c r="G34" s="3">
        <f t="shared" si="25"/>
        <v>348.8212778394809</v>
      </c>
      <c r="H34" s="3">
        <f t="shared" si="26"/>
        <v>951.90374338453603</v>
      </c>
      <c r="I34" s="15">
        <f t="shared" si="24"/>
        <v>2205.6530354451534</v>
      </c>
      <c r="J34" s="3">
        <v>41348.127254127248</v>
      </c>
      <c r="K34" s="14">
        <f t="shared" si="23"/>
        <v>39142.474218682095</v>
      </c>
      <c r="L34" s="3">
        <v>352.11206779032545</v>
      </c>
      <c r="M34" s="3">
        <v>505.53808382533464</v>
      </c>
      <c r="N34" s="3">
        <v>462.08919581773591</v>
      </c>
      <c r="O34" s="14">
        <v>414.59643523405134</v>
      </c>
      <c r="P34" s="2">
        <v>25.142871124775269</v>
      </c>
      <c r="Q34" s="2">
        <v>30.454105647434382</v>
      </c>
      <c r="R34" s="2">
        <v>33.00588284089114</v>
      </c>
      <c r="S34" s="2"/>
      <c r="T34" s="2"/>
      <c r="U34" s="13">
        <v>4099.7020000000002</v>
      </c>
      <c r="V34" s="3">
        <v>15169.384798937581</v>
      </c>
      <c r="W34" s="99">
        <f t="shared" si="0"/>
        <v>0.41027668435552478</v>
      </c>
      <c r="X34" s="100">
        <f t="shared" si="1"/>
        <v>0.15814875333240272</v>
      </c>
      <c r="Y34" s="100">
        <f t="shared" si="2"/>
        <v>0.43157456231207242</v>
      </c>
      <c r="Z34" s="99">
        <f t="shared" si="3"/>
        <v>2.1885586465849167E-2</v>
      </c>
      <c r="AA34" s="100">
        <f t="shared" si="4"/>
        <v>8.4362049989739878E-3</v>
      </c>
      <c r="AB34" s="100">
        <f t="shared" si="5"/>
        <v>2.3021689411326842E-2</v>
      </c>
      <c r="AC34" s="101">
        <f t="shared" si="6"/>
        <v>5.3343480876149998E-2</v>
      </c>
      <c r="AD34" s="99">
        <f t="shared" si="7"/>
        <v>0.48308270676691722</v>
      </c>
      <c r="AE34" s="100">
        <f t="shared" si="8"/>
        <v>0.12969924812030073</v>
      </c>
      <c r="AF34" s="100">
        <f t="shared" si="9"/>
        <v>0.38721804511278196</v>
      </c>
      <c r="AH34" s="107">
        <v>5.7395083323333296</v>
      </c>
      <c r="AI34" s="3">
        <f t="shared" si="22"/>
        <v>157.66646929027951</v>
      </c>
      <c r="AJ34" s="3">
        <f t="shared" si="22"/>
        <v>60.775463269982168</v>
      </c>
      <c r="AK34" s="3">
        <f t="shared" si="22"/>
        <v>165.85109529713858</v>
      </c>
      <c r="AL34" s="3">
        <f t="shared" si="22"/>
        <v>384.29302785740032</v>
      </c>
      <c r="AM34" s="3">
        <f t="shared" si="22"/>
        <v>7204.1235694691732</v>
      </c>
      <c r="AN34" s="14">
        <f t="shared" si="22"/>
        <v>6819.8305416117728</v>
      </c>
      <c r="AO34" s="1">
        <f t="shared" si="22"/>
        <v>61.348820735517329</v>
      </c>
      <c r="AP34" s="1">
        <f t="shared" si="22"/>
        <v>88.080381550698803</v>
      </c>
      <c r="AQ34" s="1">
        <f t="shared" si="22"/>
        <v>80.510240435504173</v>
      </c>
      <c r="AR34" s="6">
        <f t="shared" si="22"/>
        <v>72.235531552142902</v>
      </c>
      <c r="AS34" s="4" t="s">
        <v>50</v>
      </c>
    </row>
    <row r="35" spans="1:45" ht="12.5">
      <c r="A35" s="4">
        <v>1982</v>
      </c>
      <c r="B35" s="20">
        <v>2.69</v>
      </c>
      <c r="C35" s="20">
        <v>0.56999999999999995</v>
      </c>
      <c r="D35" s="20">
        <v>1.57</v>
      </c>
      <c r="E35" s="90">
        <v>4.83</v>
      </c>
      <c r="F35" s="3">
        <f t="shared" si="18"/>
        <v>1114.5155549118597</v>
      </c>
      <c r="G35" s="3">
        <f t="shared" si="25"/>
        <v>332.88514745308316</v>
      </c>
      <c r="H35" s="3">
        <f t="shared" si="26"/>
        <v>814.3374496897535</v>
      </c>
      <c r="I35" s="15">
        <f t="shared" si="24"/>
        <v>2261.7381520546965</v>
      </c>
      <c r="J35" s="3">
        <v>46362.78864495294</v>
      </c>
      <c r="K35" s="14">
        <f t="shared" si="23"/>
        <v>44101.050492898241</v>
      </c>
      <c r="L35" s="3">
        <v>414.31805015310766</v>
      </c>
      <c r="M35" s="3">
        <v>584.00903061944416</v>
      </c>
      <c r="N35" s="3">
        <v>518.68627368774105</v>
      </c>
      <c r="O35" s="14">
        <v>468.26876854134503</v>
      </c>
      <c r="P35" s="2">
        <v>29.584743871575935</v>
      </c>
      <c r="Q35" s="2">
        <v>35.181271770783631</v>
      </c>
      <c r="R35" s="2">
        <v>37.048471454131523</v>
      </c>
      <c r="S35" s="2"/>
      <c r="T35" s="2"/>
      <c r="U35" s="13">
        <v>4114.7870000000003</v>
      </c>
      <c r="V35" s="3">
        <v>15145.301405013772</v>
      </c>
      <c r="W35" s="99">
        <f t="shared" ref="W35:W68" si="27">IFERROR(F35/$I35,"")</f>
        <v>0.49276948965085454</v>
      </c>
      <c r="X35" s="100">
        <f t="shared" ref="X35:X68" si="28">IFERROR(G35/$I35,"")</f>
        <v>0.14718111694347583</v>
      </c>
      <c r="Y35" s="100">
        <f t="shared" ref="Y35:Y68" si="29">IFERROR(H35/$I35,"")</f>
        <v>0.36004939340566955</v>
      </c>
      <c r="Z35" s="99">
        <f t="shared" ref="Z35:Z67" si="30">IFERROR(F35/$J35,"")</f>
        <v>2.4039010324569551E-2</v>
      </c>
      <c r="AA35" s="100">
        <f t="shared" ref="AA35:AA67" si="31">IFERROR(G35/$J35,"")</f>
        <v>7.1800070095507746E-3</v>
      </c>
      <c r="AB35" s="100">
        <f t="shared" ref="AB35:AB67" si="32">IFERROR(H35/$J35,"")</f>
        <v>1.7564462222623495E-2</v>
      </c>
      <c r="AC35" s="101">
        <f t="shared" ref="AC35:AC67" si="33">IFERROR(I35/$J35,"")</f>
        <v>4.8783479556743822E-2</v>
      </c>
      <c r="AD35" s="99">
        <f t="shared" ref="AD35:AD68" si="34">IFERROR(B35/$E35,"")</f>
        <v>0.55693581780538304</v>
      </c>
      <c r="AE35" s="100">
        <f t="shared" ref="AE35:AE68" si="35">IFERROR(C35/$E35,"")</f>
        <v>0.11801242236024843</v>
      </c>
      <c r="AF35" s="100">
        <f t="shared" ref="AF35:AF68" si="36">IFERROR(D35/$E35,"")</f>
        <v>0.32505175983436851</v>
      </c>
      <c r="AH35" s="107">
        <v>6.4540333323333297</v>
      </c>
      <c r="AI35" s="3">
        <f t="shared" si="22"/>
        <v>172.68512533524961</v>
      </c>
      <c r="AJ35" s="3">
        <f t="shared" si="22"/>
        <v>51.577847574074276</v>
      </c>
      <c r="AK35" s="3">
        <f t="shared" si="22"/>
        <v>126.1749680792779</v>
      </c>
      <c r="AL35" s="3">
        <f t="shared" si="22"/>
        <v>350.43794098860178</v>
      </c>
      <c r="AM35" s="3">
        <f t="shared" si="22"/>
        <v>7183.5372173684418</v>
      </c>
      <c r="AN35" s="14">
        <f t="shared" si="22"/>
        <v>6833.0992763798395</v>
      </c>
      <c r="AO35" s="1">
        <f t="shared" si="22"/>
        <v>64.195213879274945</v>
      </c>
      <c r="AP35" s="1">
        <f t="shared" si="22"/>
        <v>90.487451884340842</v>
      </c>
      <c r="AQ35" s="1">
        <f t="shared" si="22"/>
        <v>80.36622170654644</v>
      </c>
      <c r="AR35" s="6">
        <f t="shared" si="22"/>
        <v>72.554439128074904</v>
      </c>
      <c r="AS35" s="4" t="s">
        <v>50</v>
      </c>
    </row>
    <row r="36" spans="1:45" ht="12.5">
      <c r="A36" s="4">
        <v>1983</v>
      </c>
      <c r="B36" s="20">
        <v>2.57</v>
      </c>
      <c r="C36" s="20">
        <v>0.65</v>
      </c>
      <c r="D36" s="20">
        <v>1.63</v>
      </c>
      <c r="E36" s="90">
        <v>4.8499999999999996</v>
      </c>
      <c r="F36" s="3">
        <f t="shared" si="18"/>
        <v>1193.151653739716</v>
      </c>
      <c r="G36" s="3">
        <f t="shared" si="25"/>
        <v>433.41240244418901</v>
      </c>
      <c r="H36" s="3">
        <f t="shared" si="26"/>
        <v>924.47082074121204</v>
      </c>
      <c r="I36" s="15">
        <f t="shared" si="24"/>
        <v>2551.0348769251168</v>
      </c>
      <c r="J36" s="3">
        <v>51062.001263433674</v>
      </c>
      <c r="K36" s="14">
        <f t="shared" si="23"/>
        <v>48510.96638650856</v>
      </c>
      <c r="L36" s="3">
        <v>464.26134386759378</v>
      </c>
      <c r="M36" s="3">
        <v>666.78831145259846</v>
      </c>
      <c r="N36" s="3">
        <v>567.16001272466997</v>
      </c>
      <c r="O36" s="14">
        <v>525.98657256187983</v>
      </c>
      <c r="P36" s="2">
        <v>33.150988576820957</v>
      </c>
      <c r="Q36" s="2">
        <v>40.167976125153352</v>
      </c>
      <c r="R36" s="2">
        <v>40.510830163214756</v>
      </c>
      <c r="S36" s="2"/>
      <c r="T36" s="2"/>
      <c r="U36" s="13">
        <v>4128.4319999999998</v>
      </c>
      <c r="V36" s="3">
        <v>15635.782902852028</v>
      </c>
      <c r="W36" s="99">
        <f t="shared" si="27"/>
        <v>0.46771279551374784</v>
      </c>
      <c r="X36" s="100">
        <f t="shared" si="28"/>
        <v>0.16989669814573508</v>
      </c>
      <c r="Y36" s="100">
        <f t="shared" si="29"/>
        <v>0.36239050634051717</v>
      </c>
      <c r="Z36" s="99">
        <f t="shared" si="30"/>
        <v>2.3366723281841899E-2</v>
      </c>
      <c r="AA36" s="100">
        <f t="shared" si="31"/>
        <v>8.4879634898791679E-3</v>
      </c>
      <c r="AB36" s="100">
        <f t="shared" si="32"/>
        <v>1.8104868549350034E-2</v>
      </c>
      <c r="AC36" s="101">
        <f t="shared" si="33"/>
        <v>4.9959555321071096E-2</v>
      </c>
      <c r="AD36" s="99">
        <f t="shared" si="34"/>
        <v>0.52989690721649485</v>
      </c>
      <c r="AE36" s="100">
        <f t="shared" si="35"/>
        <v>0.13402061855670105</v>
      </c>
      <c r="AF36" s="100">
        <f t="shared" si="36"/>
        <v>0.33608247422680415</v>
      </c>
      <c r="AH36" s="107">
        <v>7.2963666656666701</v>
      </c>
      <c r="AI36" s="3">
        <f t="shared" si="22"/>
        <v>163.52682210368297</v>
      </c>
      <c r="AJ36" s="3">
        <f t="shared" si="22"/>
        <v>59.401126931247504</v>
      </c>
      <c r="AK36" s="3">
        <f t="shared" si="22"/>
        <v>126.70290064935257</v>
      </c>
      <c r="AL36" s="3">
        <f t="shared" si="22"/>
        <v>349.63084968428302</v>
      </c>
      <c r="AM36" s="3">
        <f t="shared" si="22"/>
        <v>6998.2778557042448</v>
      </c>
      <c r="AN36" s="14">
        <f t="shared" si="22"/>
        <v>6648.6470060199617</v>
      </c>
      <c r="AO36" s="1">
        <f t="shared" si="22"/>
        <v>63.629113659020611</v>
      </c>
      <c r="AP36" s="1">
        <f t="shared" si="22"/>
        <v>91.386349124996158</v>
      </c>
      <c r="AQ36" s="1">
        <f t="shared" si="22"/>
        <v>77.731840889173355</v>
      </c>
      <c r="AR36" s="6">
        <f t="shared" si="22"/>
        <v>72.088834986450109</v>
      </c>
      <c r="AS36" s="4" t="s">
        <v>50</v>
      </c>
    </row>
    <row r="37" spans="1:45" ht="12.5">
      <c r="A37" s="4">
        <v>1984</v>
      </c>
      <c r="B37" s="20">
        <v>2.65</v>
      </c>
      <c r="C37" s="20">
        <v>0.71</v>
      </c>
      <c r="D37" s="20">
        <v>1.62</v>
      </c>
      <c r="E37" s="90">
        <v>4.9800000000000004</v>
      </c>
      <c r="F37" s="3">
        <f t="shared" si="18"/>
        <v>1339.0785057156579</v>
      </c>
      <c r="G37" s="3">
        <f t="shared" si="25"/>
        <v>491.79145378336636</v>
      </c>
      <c r="H37" s="3">
        <f t="shared" si="26"/>
        <v>923.64312745869393</v>
      </c>
      <c r="I37" s="15">
        <f t="shared" si="24"/>
        <v>2754.5130869577183</v>
      </c>
      <c r="J37" s="3">
        <v>55716.542044042908</v>
      </c>
      <c r="K37" s="14">
        <f t="shared" si="23"/>
        <v>52962.028957085189</v>
      </c>
      <c r="L37" s="3">
        <v>505.31264366628602</v>
      </c>
      <c r="M37" s="3">
        <v>692.66401941319214</v>
      </c>
      <c r="N37" s="3">
        <v>570.15007867820611</v>
      </c>
      <c r="O37" s="14">
        <v>553.11507770235301</v>
      </c>
      <c r="P37" s="2">
        <v>36.082292655151072</v>
      </c>
      <c r="Q37" s="2">
        <v>41.726753928738852</v>
      </c>
      <c r="R37" s="2">
        <v>40.72440314315493</v>
      </c>
      <c r="S37" s="2"/>
      <c r="T37" s="2"/>
      <c r="U37" s="13">
        <v>4140.0990000000002</v>
      </c>
      <c r="V37" s="3">
        <v>16512.699864445018</v>
      </c>
      <c r="W37" s="99">
        <f t="shared" si="27"/>
        <v>0.48613982342506573</v>
      </c>
      <c r="X37" s="100">
        <f t="shared" si="28"/>
        <v>0.17854024949525149</v>
      </c>
      <c r="Y37" s="100">
        <f t="shared" si="29"/>
        <v>0.33531992707968272</v>
      </c>
      <c r="Z37" s="99">
        <f t="shared" si="30"/>
        <v>2.4033769085259112E-2</v>
      </c>
      <c r="AA37" s="100">
        <f t="shared" si="31"/>
        <v>8.826668629123003E-3</v>
      </c>
      <c r="AB37" s="100">
        <f t="shared" si="32"/>
        <v>1.6577538619115501E-2</v>
      </c>
      <c r="AC37" s="101">
        <f t="shared" si="33"/>
        <v>4.943797633349762E-2</v>
      </c>
      <c r="AD37" s="99">
        <f t="shared" si="34"/>
        <v>0.53212851405622486</v>
      </c>
      <c r="AE37" s="100">
        <f t="shared" si="35"/>
        <v>0.14257028112449796</v>
      </c>
      <c r="AF37" s="100">
        <f t="shared" si="36"/>
        <v>0.3253012048192771</v>
      </c>
      <c r="AH37" s="107">
        <v>8.1614583325833294</v>
      </c>
      <c r="AI37" s="3">
        <f t="shared" si="22"/>
        <v>164.07343530378623</v>
      </c>
      <c r="AJ37" s="3">
        <f t="shared" si="22"/>
        <v>60.257791407200706</v>
      </c>
      <c r="AK37" s="3">
        <f t="shared" si="22"/>
        <v>113.17133407043139</v>
      </c>
      <c r="AL37" s="3">
        <f t="shared" si="22"/>
        <v>337.50256078141837</v>
      </c>
      <c r="AM37" s="3">
        <f t="shared" si="22"/>
        <v>6826.7875388891516</v>
      </c>
      <c r="AN37" s="14">
        <f t="shared" si="22"/>
        <v>6489.284978107733</v>
      </c>
      <c r="AO37" s="1">
        <f t="shared" si="22"/>
        <v>61.914503888221219</v>
      </c>
      <c r="AP37" s="1">
        <f t="shared" si="22"/>
        <v>84.870128742536224</v>
      </c>
      <c r="AQ37" s="1">
        <f t="shared" si="22"/>
        <v>69.858848191624318</v>
      </c>
      <c r="AR37" s="6">
        <f t="shared" si="22"/>
        <v>67.771598550485606</v>
      </c>
      <c r="AS37" s="4" t="s">
        <v>50</v>
      </c>
    </row>
    <row r="38" spans="1:45" ht="12.5">
      <c r="A38" s="4">
        <v>1985</v>
      </c>
      <c r="B38" s="20">
        <v>2.63</v>
      </c>
      <c r="C38" s="20">
        <v>0.82</v>
      </c>
      <c r="D38" s="20">
        <v>1.77</v>
      </c>
      <c r="E38" s="90">
        <v>5.22</v>
      </c>
      <c r="F38" s="3">
        <f t="shared" si="18"/>
        <v>1381.2946208394878</v>
      </c>
      <c r="G38" s="3">
        <f t="shared" si="25"/>
        <v>612.96291155949461</v>
      </c>
      <c r="H38" s="3">
        <f t="shared" si="26"/>
        <v>1032.1591608686485</v>
      </c>
      <c r="I38" s="15">
        <f t="shared" si="24"/>
        <v>3026.4166932676308</v>
      </c>
      <c r="J38" s="3">
        <v>64175.791255229364</v>
      </c>
      <c r="K38" s="14">
        <f t="shared" si="23"/>
        <v>61149.374561961733</v>
      </c>
      <c r="L38" s="3">
        <v>525.20708016710569</v>
      </c>
      <c r="M38" s="3">
        <v>747.51574580426177</v>
      </c>
      <c r="N38" s="3">
        <v>583.14076885234385</v>
      </c>
      <c r="O38" s="14">
        <v>579.77331288651931</v>
      </c>
      <c r="P38" s="2">
        <v>37.502872347801635</v>
      </c>
      <c r="Q38" s="2">
        <v>45.031075252698592</v>
      </c>
      <c r="R38" s="2">
        <v>41.652295856922308</v>
      </c>
      <c r="S38" s="2"/>
      <c r="T38" s="2"/>
      <c r="U38" s="13">
        <v>4152.5159999999996</v>
      </c>
      <c r="V38" s="3">
        <v>17319.678159731928</v>
      </c>
      <c r="W38" s="99">
        <f t="shared" si="27"/>
        <v>0.45641256999151036</v>
      </c>
      <c r="X38" s="100">
        <f t="shared" si="28"/>
        <v>0.20253751339762696</v>
      </c>
      <c r="Y38" s="100">
        <f t="shared" si="29"/>
        <v>0.34104991661086276</v>
      </c>
      <c r="Z38" s="99">
        <f t="shared" si="30"/>
        <v>2.1523608728812253E-2</v>
      </c>
      <c r="AA38" s="100">
        <f t="shared" si="31"/>
        <v>9.5513105420347629E-3</v>
      </c>
      <c r="AB38" s="100">
        <f t="shared" si="32"/>
        <v>1.6083310243323927E-2</v>
      </c>
      <c r="AC38" s="101">
        <f t="shared" si="33"/>
        <v>4.7158229514170938E-2</v>
      </c>
      <c r="AD38" s="99">
        <f t="shared" si="34"/>
        <v>0.50383141762452111</v>
      </c>
      <c r="AE38" s="100">
        <f t="shared" si="35"/>
        <v>0.15708812260536398</v>
      </c>
      <c r="AF38" s="100">
        <f t="shared" si="36"/>
        <v>0.33908045977011497</v>
      </c>
      <c r="AH38" s="107">
        <v>8.5972333330833308</v>
      </c>
      <c r="AI38" s="3">
        <f t="shared" si="22"/>
        <v>160.66734114614258</v>
      </c>
      <c r="AJ38" s="3">
        <f t="shared" si="22"/>
        <v>71.297694015204797</v>
      </c>
      <c r="AK38" s="3">
        <f t="shared" si="22"/>
        <v>120.05713011146956</v>
      </c>
      <c r="AL38" s="3">
        <f t="shared" si="22"/>
        <v>352.02216527281689</v>
      </c>
      <c r="AM38" s="3">
        <f t="shared" si="22"/>
        <v>7464.7027443435936</v>
      </c>
      <c r="AN38" s="14">
        <f t="shared" si="22"/>
        <v>7112.6805790707767</v>
      </c>
      <c r="AO38" s="1">
        <f t="shared" si="22"/>
        <v>61.09024378180326</v>
      </c>
      <c r="AP38" s="1">
        <f t="shared" si="22"/>
        <v>86.948407335615613</v>
      </c>
      <c r="AQ38" s="1">
        <f t="shared" si="22"/>
        <v>67.828887068626869</v>
      </c>
      <c r="AR38" s="6">
        <f t="shared" si="22"/>
        <v>67.437196412417038</v>
      </c>
      <c r="AS38" s="4" t="s">
        <v>50</v>
      </c>
    </row>
    <row r="39" spans="1:45" ht="12.5">
      <c r="A39" s="4">
        <v>1986</v>
      </c>
      <c r="B39" s="20">
        <v>2.83</v>
      </c>
      <c r="C39" s="20">
        <v>0.83</v>
      </c>
      <c r="D39" s="20">
        <v>1.61</v>
      </c>
      <c r="E39" s="90">
        <v>5.27</v>
      </c>
      <c r="F39" s="3">
        <f t="shared" si="18"/>
        <v>1624.2450317354546</v>
      </c>
      <c r="G39" s="3">
        <f t="shared" si="25"/>
        <v>707.03346362750108</v>
      </c>
      <c r="H39" s="3">
        <f t="shared" si="26"/>
        <v>1051.0004204746181</v>
      </c>
      <c r="I39" s="15">
        <f t="shared" si="24"/>
        <v>3382.2789158375735</v>
      </c>
      <c r="J39" s="3">
        <v>71875.583403761702</v>
      </c>
      <c r="K39" s="14">
        <f t="shared" si="23"/>
        <v>68493.304487924135</v>
      </c>
      <c r="L39" s="3">
        <v>573.93817375811113</v>
      </c>
      <c r="M39" s="3">
        <v>851.84754653915797</v>
      </c>
      <c r="N39" s="3">
        <v>652.79529222025963</v>
      </c>
      <c r="O39" s="14">
        <v>641.79865575665542</v>
      </c>
      <c r="P39" s="2">
        <v>40.982558839710258</v>
      </c>
      <c r="Q39" s="2">
        <v>51.316124359039279</v>
      </c>
      <c r="R39" s="2">
        <v>46.627545350802173</v>
      </c>
      <c r="S39" s="2"/>
      <c r="T39" s="2"/>
      <c r="U39" s="13">
        <v>4167.3540000000003</v>
      </c>
      <c r="V39" s="3">
        <v>17882.070235102492</v>
      </c>
      <c r="W39" s="99">
        <f t="shared" si="27"/>
        <v>0.48022208462167387</v>
      </c>
      <c r="X39" s="100">
        <f t="shared" si="28"/>
        <v>0.20904055556057363</v>
      </c>
      <c r="Y39" s="100">
        <f t="shared" si="29"/>
        <v>0.31073735981775252</v>
      </c>
      <c r="Z39" s="99">
        <f t="shared" si="30"/>
        <v>2.2598008319615916E-2</v>
      </c>
      <c r="AA39" s="100">
        <f t="shared" si="31"/>
        <v>9.8369074746250691E-3</v>
      </c>
      <c r="AB39" s="100">
        <f t="shared" si="32"/>
        <v>1.4622495856076941E-2</v>
      </c>
      <c r="AC39" s="101">
        <f t="shared" si="33"/>
        <v>4.7057411650317925E-2</v>
      </c>
      <c r="AD39" s="99">
        <f t="shared" si="34"/>
        <v>0.53700189753320693</v>
      </c>
      <c r="AE39" s="100">
        <f t="shared" si="35"/>
        <v>0.15749525616698293</v>
      </c>
      <c r="AF39" s="100">
        <f t="shared" si="36"/>
        <v>0.30550284629981028</v>
      </c>
      <c r="AH39" s="107">
        <v>7.3947416666666701</v>
      </c>
      <c r="AI39" s="3">
        <f t="shared" si="22"/>
        <v>219.64865102145157</v>
      </c>
      <c r="AJ39" s="3">
        <f t="shared" si="22"/>
        <v>95.613003874712874</v>
      </c>
      <c r="AK39" s="3">
        <f t="shared" si="22"/>
        <v>142.12807801146323</v>
      </c>
      <c r="AL39" s="3">
        <f t="shared" si="22"/>
        <v>457.38973290762766</v>
      </c>
      <c r="AM39" s="3">
        <f t="shared" si="22"/>
        <v>9719.8234426167692</v>
      </c>
      <c r="AN39" s="14">
        <f t="shared" si="22"/>
        <v>9262.4337097091429</v>
      </c>
      <c r="AO39" s="1">
        <f t="shared" si="22"/>
        <v>77.614364318534115</v>
      </c>
      <c r="AP39" s="1">
        <f t="shared" si="22"/>
        <v>115.19639021049744</v>
      </c>
      <c r="AQ39" s="1">
        <f t="shared" si="22"/>
        <v>88.278309323890198</v>
      </c>
      <c r="AR39" s="6">
        <f t="shared" si="22"/>
        <v>86.791220665584007</v>
      </c>
      <c r="AS39" s="4" t="s">
        <v>50</v>
      </c>
    </row>
    <row r="40" spans="1:45" ht="12.5">
      <c r="A40" s="4">
        <v>1987</v>
      </c>
      <c r="B40" s="20">
        <v>2.82</v>
      </c>
      <c r="C40" s="20">
        <v>0.93</v>
      </c>
      <c r="D40" s="20">
        <v>1.63</v>
      </c>
      <c r="E40" s="90">
        <v>5.38</v>
      </c>
      <c r="F40" s="3">
        <f t="shared" si="18"/>
        <v>1756.8498346668655</v>
      </c>
      <c r="G40" s="3">
        <f t="shared" si="25"/>
        <v>832.88633170297908</v>
      </c>
      <c r="H40" s="3">
        <f t="shared" si="26"/>
        <v>1160.5607264893774</v>
      </c>
      <c r="I40" s="15">
        <f t="shared" si="24"/>
        <v>3750.2968928592222</v>
      </c>
      <c r="J40" s="3">
        <v>76941.081777589905</v>
      </c>
      <c r="K40" s="14">
        <f t="shared" si="23"/>
        <v>73190.784884730689</v>
      </c>
      <c r="L40" s="3">
        <v>622.99639527193813</v>
      </c>
      <c r="M40" s="3">
        <v>895.57670075589147</v>
      </c>
      <c r="N40" s="3">
        <v>712.00044569900456</v>
      </c>
      <c r="O40" s="14">
        <v>697.08120685115659</v>
      </c>
      <c r="P40" s="2">
        <v>44.485604187952433</v>
      </c>
      <c r="Q40" s="2">
        <v>53.950411121991579</v>
      </c>
      <c r="R40" s="2">
        <v>50.856422323003024</v>
      </c>
      <c r="S40" s="2"/>
      <c r="T40" s="2"/>
      <c r="U40" s="13">
        <v>4186.9049999999997</v>
      </c>
      <c r="V40" s="3">
        <v>18164.348236951617</v>
      </c>
      <c r="W40" s="99">
        <f t="shared" si="27"/>
        <v>0.46845620089758949</v>
      </c>
      <c r="X40" s="100">
        <f t="shared" si="28"/>
        <v>0.2220854389658701</v>
      </c>
      <c r="Y40" s="100">
        <f t="shared" si="29"/>
        <v>0.30945836013654032</v>
      </c>
      <c r="Z40" s="99">
        <f t="shared" si="30"/>
        <v>2.283370332308703E-2</v>
      </c>
      <c r="AA40" s="100">
        <f t="shared" si="31"/>
        <v>1.082498858166E-2</v>
      </c>
      <c r="AB40" s="100">
        <f t="shared" si="32"/>
        <v>1.5083758892865033E-2</v>
      </c>
      <c r="AC40" s="101">
        <f t="shared" si="33"/>
        <v>4.8742450797612066E-2</v>
      </c>
      <c r="AD40" s="99">
        <f t="shared" si="34"/>
        <v>0.52416356877323422</v>
      </c>
      <c r="AE40" s="100">
        <f t="shared" si="35"/>
        <v>0.17286245353159851</v>
      </c>
      <c r="AF40" s="100">
        <f t="shared" si="36"/>
        <v>0.30297397769516726</v>
      </c>
      <c r="AH40" s="107">
        <v>6.7374499999999999</v>
      </c>
      <c r="AI40" s="3">
        <f t="shared" si="22"/>
        <v>260.75886791989041</v>
      </c>
      <c r="AJ40" s="3">
        <f t="shared" si="22"/>
        <v>123.6204100517227</v>
      </c>
      <c r="AK40" s="3">
        <f t="shared" si="22"/>
        <v>172.25518949890201</v>
      </c>
      <c r="AL40" s="3">
        <f t="shared" si="22"/>
        <v>556.63446747051512</v>
      </c>
      <c r="AM40" s="3">
        <f t="shared" si="22"/>
        <v>11419.911357797075</v>
      </c>
      <c r="AN40" s="14">
        <f t="shared" si="22"/>
        <v>10863.276890326561</v>
      </c>
      <c r="AO40" s="1">
        <f t="shared" si="22"/>
        <v>92.467683659535595</v>
      </c>
      <c r="AP40" s="1">
        <f t="shared" si="22"/>
        <v>132.92517209862655</v>
      </c>
      <c r="AQ40" s="1">
        <f t="shared" si="22"/>
        <v>105.67803036742455</v>
      </c>
      <c r="AR40" s="6">
        <f t="shared" si="22"/>
        <v>103.46365566366453</v>
      </c>
      <c r="AS40" s="4" t="s">
        <v>50</v>
      </c>
    </row>
    <row r="41" spans="1:45" ht="12.5">
      <c r="A41" s="4">
        <v>1988</v>
      </c>
      <c r="B41" s="20">
        <v>2.84</v>
      </c>
      <c r="C41" s="20">
        <v>0.97</v>
      </c>
      <c r="D41" s="20">
        <v>1.45</v>
      </c>
      <c r="E41" s="90">
        <v>5.26</v>
      </c>
      <c r="F41" s="3">
        <f t="shared" si="18"/>
        <v>1893.0620949407585</v>
      </c>
      <c r="G41" s="3">
        <f t="shared" si="25"/>
        <v>822.12327883439002</v>
      </c>
      <c r="H41" s="3">
        <f t="shared" si="26"/>
        <v>1108.9390104642468</v>
      </c>
      <c r="I41" s="15">
        <f t="shared" si="24"/>
        <v>3824.1243842393951</v>
      </c>
      <c r="J41" s="3">
        <v>79307.982348447127</v>
      </c>
      <c r="K41" s="14">
        <f t="shared" si="23"/>
        <v>75483.857964207738</v>
      </c>
      <c r="L41" s="3">
        <v>666.57116019040791</v>
      </c>
      <c r="M41" s="3">
        <v>847.54977199421648</v>
      </c>
      <c r="N41" s="3">
        <v>764.78552445810135</v>
      </c>
      <c r="O41" s="14">
        <v>727.01984491243252</v>
      </c>
      <c r="P41" s="2">
        <v>47.597098507112953</v>
      </c>
      <c r="Q41" s="2">
        <v>51.057222242209392</v>
      </c>
      <c r="R41" s="2">
        <v>54.62672931359787</v>
      </c>
      <c r="S41" s="2"/>
      <c r="T41" s="2"/>
      <c r="U41" s="13">
        <v>4209.4880000000003</v>
      </c>
      <c r="V41" s="3">
        <v>18059.107969077719</v>
      </c>
      <c r="W41" s="99">
        <f t="shared" si="27"/>
        <v>0.49503151695137182</v>
      </c>
      <c r="X41" s="100">
        <f t="shared" si="28"/>
        <v>0.21498340436379593</v>
      </c>
      <c r="Y41" s="100">
        <f t="shared" si="29"/>
        <v>0.28998507868483231</v>
      </c>
      <c r="Z41" s="99">
        <f t="shared" si="30"/>
        <v>2.3869754832791117E-2</v>
      </c>
      <c r="AA41" s="100">
        <f t="shared" si="31"/>
        <v>1.0366210997807428E-2</v>
      </c>
      <c r="AB41" s="100">
        <f t="shared" si="32"/>
        <v>1.3982690993095983E-2</v>
      </c>
      <c r="AC41" s="101">
        <f t="shared" si="33"/>
        <v>4.8218656823694528E-2</v>
      </c>
      <c r="AD41" s="99">
        <f t="shared" si="34"/>
        <v>0.53992395437262353</v>
      </c>
      <c r="AE41" s="100">
        <f t="shared" si="35"/>
        <v>0.18441064638783269</v>
      </c>
      <c r="AF41" s="100">
        <f t="shared" si="36"/>
        <v>0.27566539923954375</v>
      </c>
      <c r="AH41" s="107">
        <v>6.5169833333333296</v>
      </c>
      <c r="AI41" s="3">
        <f t="shared" si="22"/>
        <v>290.48134667738799</v>
      </c>
      <c r="AJ41" s="3">
        <f t="shared" si="22"/>
        <v>126.15089479044094</v>
      </c>
      <c r="AK41" s="3">
        <f t="shared" si="22"/>
        <v>170.16140041239646</v>
      </c>
      <c r="AL41" s="3">
        <f t="shared" si="22"/>
        <v>586.79364188022532</v>
      </c>
      <c r="AM41" s="3">
        <f t="shared" si="22"/>
        <v>12169.431513319891</v>
      </c>
      <c r="AN41" s="14">
        <f t="shared" si="22"/>
        <v>11582.637871439667</v>
      </c>
      <c r="AO41" s="1">
        <f t="shared" si="22"/>
        <v>102.28216432302393</v>
      </c>
      <c r="AP41" s="1">
        <f t="shared" si="22"/>
        <v>130.05246885612468</v>
      </c>
      <c r="AQ41" s="1">
        <f t="shared" si="22"/>
        <v>117.35268993958377</v>
      </c>
      <c r="AR41" s="6">
        <f t="shared" si="22"/>
        <v>111.55772659319874</v>
      </c>
      <c r="AS41" s="4" t="s">
        <v>50</v>
      </c>
    </row>
    <row r="42" spans="1:45" ht="12.5">
      <c r="A42" s="4">
        <v>1989</v>
      </c>
      <c r="B42" s="20">
        <v>2.78</v>
      </c>
      <c r="C42" s="20">
        <v>0.97</v>
      </c>
      <c r="D42" s="20">
        <v>1.33</v>
      </c>
      <c r="E42" s="90">
        <v>5.08</v>
      </c>
      <c r="F42" s="3">
        <f t="shared" si="18"/>
        <v>1901.5414684582058</v>
      </c>
      <c r="G42" s="3">
        <f t="shared" si="25"/>
        <v>854.20679489484075</v>
      </c>
      <c r="H42" s="3">
        <f t="shared" si="26"/>
        <v>1098.2040236099847</v>
      </c>
      <c r="I42" s="15">
        <f t="shared" si="24"/>
        <v>3853.9522869630314</v>
      </c>
      <c r="J42" s="3">
        <v>82331.71299729991</v>
      </c>
      <c r="K42" s="14">
        <f t="shared" si="23"/>
        <v>78477.760710336879</v>
      </c>
      <c r="L42" s="3">
        <v>684.00772246698057</v>
      </c>
      <c r="M42" s="3">
        <v>880.62556174725853</v>
      </c>
      <c r="N42" s="3">
        <v>825.71731098495093</v>
      </c>
      <c r="O42" s="14">
        <v>758.65202499272266</v>
      </c>
      <c r="P42" s="2">
        <v>48.842171534374401</v>
      </c>
      <c r="Q42" s="2">
        <v>53.049739972801362</v>
      </c>
      <c r="R42" s="2">
        <v>58.978935393275698</v>
      </c>
      <c r="S42" s="2"/>
      <c r="T42" s="2"/>
      <c r="U42" s="13">
        <v>4226.9009999999998</v>
      </c>
      <c r="V42" s="3">
        <v>18156.699661229533</v>
      </c>
      <c r="W42" s="99">
        <f t="shared" si="27"/>
        <v>0.49340036587651875</v>
      </c>
      <c r="X42" s="100">
        <f t="shared" si="28"/>
        <v>0.22164436175933244</v>
      </c>
      <c r="Y42" s="100">
        <f t="shared" si="29"/>
        <v>0.2849552723641488</v>
      </c>
      <c r="Z42" s="99">
        <f t="shared" si="30"/>
        <v>2.3096099901632892E-2</v>
      </c>
      <c r="AA42" s="100">
        <f t="shared" si="31"/>
        <v>1.0375185500183322E-2</v>
      </c>
      <c r="AB42" s="100">
        <f t="shared" si="32"/>
        <v>1.3338772917867026E-2</v>
      </c>
      <c r="AC42" s="101">
        <f t="shared" si="33"/>
        <v>4.681005831968324E-2</v>
      </c>
      <c r="AD42" s="99">
        <f t="shared" si="34"/>
        <v>0.54724409448818889</v>
      </c>
      <c r="AE42" s="100">
        <f t="shared" si="35"/>
        <v>0.19094488188976377</v>
      </c>
      <c r="AF42" s="100">
        <f t="shared" si="36"/>
        <v>0.26181102362204728</v>
      </c>
      <c r="AH42" s="107">
        <v>6.9044999999999996</v>
      </c>
      <c r="AI42" s="3">
        <f t="shared" si="22"/>
        <v>275.40610738767555</v>
      </c>
      <c r="AJ42" s="3">
        <f t="shared" si="22"/>
        <v>123.71740095515111</v>
      </c>
      <c r="AK42" s="3">
        <f t="shared" si="22"/>
        <v>159.05627107103842</v>
      </c>
      <c r="AL42" s="3">
        <f t="shared" si="22"/>
        <v>558.17977941386505</v>
      </c>
      <c r="AM42" s="3">
        <f t="shared" si="22"/>
        <v>11924.355564820033</v>
      </c>
      <c r="AN42" s="14">
        <f t="shared" si="22"/>
        <v>11366.175785406167</v>
      </c>
      <c r="AO42" s="1">
        <f t="shared" si="22"/>
        <v>99.066945103480421</v>
      </c>
      <c r="AP42" s="1">
        <f t="shared" si="22"/>
        <v>127.54371232489805</v>
      </c>
      <c r="AQ42" s="1">
        <f t="shared" si="22"/>
        <v>119.59118125641987</v>
      </c>
      <c r="AR42" s="6">
        <f t="shared" si="22"/>
        <v>109.877909333438</v>
      </c>
      <c r="AS42" s="4" t="s">
        <v>50</v>
      </c>
    </row>
    <row r="43" spans="1:45" ht="12.5">
      <c r="A43" s="4">
        <v>1990</v>
      </c>
      <c r="B43" s="20">
        <v>2.81</v>
      </c>
      <c r="C43" s="20">
        <v>0.95</v>
      </c>
      <c r="D43" s="20">
        <v>1.24</v>
      </c>
      <c r="E43" s="90">
        <v>4.99</v>
      </c>
      <c r="F43" s="3">
        <f t="shared" si="18"/>
        <v>1964.6425464368012</v>
      </c>
      <c r="G43" s="3">
        <f t="shared" si="25"/>
        <v>886.09508281003264</v>
      </c>
      <c r="H43" s="3">
        <f t="shared" si="26"/>
        <v>1160.5857858243453</v>
      </c>
      <c r="I43" s="15">
        <f t="shared" si="24"/>
        <v>4011.3234150711792</v>
      </c>
      <c r="J43" s="3">
        <v>86418.326840698981</v>
      </c>
      <c r="K43" s="14">
        <f t="shared" si="23"/>
        <v>82407.003425627801</v>
      </c>
      <c r="L43" s="3">
        <v>699.16104855402182</v>
      </c>
      <c r="M43" s="3">
        <v>932.73166611582383</v>
      </c>
      <c r="N43" s="3">
        <v>935.95627889060097</v>
      </c>
      <c r="O43" s="14">
        <v>803.8724278699757</v>
      </c>
      <c r="P43" s="2">
        <v>49.924208078333599</v>
      </c>
      <c r="Q43" s="2">
        <v>56.188662356866089</v>
      </c>
      <c r="R43" s="2">
        <v>66.85303089718748</v>
      </c>
      <c r="S43" s="2"/>
      <c r="T43" s="2"/>
      <c r="U43" s="13">
        <v>4241.473</v>
      </c>
      <c r="V43" s="3">
        <v>18466.010216854746</v>
      </c>
      <c r="W43" s="99">
        <f t="shared" si="27"/>
        <v>0.48977415758981863</v>
      </c>
      <c r="X43" s="100">
        <f t="shared" si="28"/>
        <v>0.22089843952268537</v>
      </c>
      <c r="Y43" s="100">
        <f t="shared" si="29"/>
        <v>0.28932740288749598</v>
      </c>
      <c r="Z43" s="99">
        <f t="shared" si="30"/>
        <v>2.2734096091195633E-2</v>
      </c>
      <c r="AA43" s="100">
        <f t="shared" si="31"/>
        <v>1.0253555179833954E-2</v>
      </c>
      <c r="AB43" s="100">
        <f t="shared" si="32"/>
        <v>1.3429857164021878E-2</v>
      </c>
      <c r="AC43" s="101">
        <f t="shared" si="33"/>
        <v>4.6417508435051463E-2</v>
      </c>
      <c r="AD43" s="99">
        <f t="shared" si="34"/>
        <v>0.56312625250501003</v>
      </c>
      <c r="AE43" s="100">
        <f t="shared" si="35"/>
        <v>0.19038076152304609</v>
      </c>
      <c r="AF43" s="100">
        <f t="shared" si="36"/>
        <v>0.24849699398797595</v>
      </c>
      <c r="AH43" s="107">
        <v>6.2597416666666703</v>
      </c>
      <c r="AI43" s="3">
        <f t="shared" si="22"/>
        <v>313.85361426312323</v>
      </c>
      <c r="AJ43" s="3">
        <f t="shared" si="22"/>
        <v>141.55457684915626</v>
      </c>
      <c r="AK43" s="3">
        <f t="shared" si="22"/>
        <v>185.40474154141259</v>
      </c>
      <c r="AL43" s="3">
        <f t="shared" si="22"/>
        <v>640.81293265369209</v>
      </c>
      <c r="AM43" s="3">
        <f t="shared" si="22"/>
        <v>13805.414255492269</v>
      </c>
      <c r="AN43" s="14">
        <f t="shared" si="22"/>
        <v>13164.601322838576</v>
      </c>
      <c r="AO43" s="1">
        <f t="shared" si="22"/>
        <v>111.69167767370934</v>
      </c>
      <c r="AP43" s="1">
        <f t="shared" si="22"/>
        <v>149.00481773595396</v>
      </c>
      <c r="AQ43" s="1">
        <f t="shared" si="22"/>
        <v>149.51995285597789</v>
      </c>
      <c r="AR43" s="6">
        <f t="shared" si="22"/>
        <v>128.41942538150141</v>
      </c>
      <c r="AS43" s="4" t="s">
        <v>50</v>
      </c>
    </row>
    <row r="44" spans="1:45" ht="12.5">
      <c r="A44" s="4">
        <v>1991</v>
      </c>
      <c r="B44" s="20">
        <v>2.85</v>
      </c>
      <c r="C44" s="20">
        <v>0.93</v>
      </c>
      <c r="D44" s="20">
        <v>1.1200000000000001</v>
      </c>
      <c r="E44" s="90">
        <v>4.9000000000000004</v>
      </c>
      <c r="F44" s="3">
        <f t="shared" si="18"/>
        <v>2082.3790694474651</v>
      </c>
      <c r="G44" s="3">
        <f t="shared" si="25"/>
        <v>885.2660660748071</v>
      </c>
      <c r="H44" s="3">
        <f t="shared" si="26"/>
        <v>1138.6933333333336</v>
      </c>
      <c r="I44" s="15">
        <f t="shared" si="24"/>
        <v>4106.3384688556052</v>
      </c>
      <c r="J44" s="3">
        <v>91011.354069190653</v>
      </c>
      <c r="K44" s="14">
        <f t="shared" si="23"/>
        <v>86905.015600335042</v>
      </c>
      <c r="L44" s="3">
        <v>730.6593226131456</v>
      </c>
      <c r="M44" s="3">
        <v>951.89899577936239</v>
      </c>
      <c r="N44" s="3">
        <v>1016.6904761904764</v>
      </c>
      <c r="O44" s="14">
        <v>838.02825895012347</v>
      </c>
      <c r="P44" s="2">
        <v>52.173369972418392</v>
      </c>
      <c r="Q44" s="2">
        <v>57.343320930035588</v>
      </c>
      <c r="R44" s="2">
        <v>72.619673964047081</v>
      </c>
      <c r="S44" s="2"/>
      <c r="T44" s="2"/>
      <c r="U44" s="13">
        <v>4261.732</v>
      </c>
      <c r="V44" s="3">
        <v>18951.362474863494</v>
      </c>
      <c r="W44" s="99">
        <f t="shared" si="27"/>
        <v>0.50711335298860616</v>
      </c>
      <c r="X44" s="100">
        <f t="shared" si="28"/>
        <v>0.2155852647776309</v>
      </c>
      <c r="Y44" s="100">
        <f t="shared" si="29"/>
        <v>0.27730138223376311</v>
      </c>
      <c r="Z44" s="99">
        <f t="shared" si="30"/>
        <v>2.2880431686186684E-2</v>
      </c>
      <c r="AA44" s="100">
        <f t="shared" si="31"/>
        <v>9.7269848924760611E-3</v>
      </c>
      <c r="AB44" s="100">
        <f t="shared" si="32"/>
        <v>1.2511552486821053E-2</v>
      </c>
      <c r="AC44" s="101">
        <f t="shared" si="33"/>
        <v>4.5118969065483787E-2</v>
      </c>
      <c r="AD44" s="99">
        <f t="shared" si="34"/>
        <v>0.58163265306122447</v>
      </c>
      <c r="AE44" s="100">
        <f t="shared" si="35"/>
        <v>0.18979591836734694</v>
      </c>
      <c r="AF44" s="100">
        <f t="shared" si="36"/>
        <v>0.22857142857142856</v>
      </c>
      <c r="AH44" s="107">
        <v>6.4829425000000001</v>
      </c>
      <c r="AI44" s="3">
        <f t="shared" si="22"/>
        <v>321.2089370602107</v>
      </c>
      <c r="AJ44" s="3">
        <f t="shared" si="22"/>
        <v>136.55312631182633</v>
      </c>
      <c r="AK44" s="3">
        <f t="shared" si="22"/>
        <v>175.64452150136046</v>
      </c>
      <c r="AL44" s="3">
        <f t="shared" si="22"/>
        <v>633.40658487339738</v>
      </c>
      <c r="AM44" s="3">
        <f t="shared" si="22"/>
        <v>14038.58727255265</v>
      </c>
      <c r="AN44" s="14">
        <f t="shared" ref="AN44:AR68" si="37">IFERROR(K44/$AH44," ")</f>
        <v>13405.180687679251</v>
      </c>
      <c r="AO44" s="1">
        <f t="shared" si="37"/>
        <v>112.70489019656516</v>
      </c>
      <c r="AP44" s="1">
        <f t="shared" si="37"/>
        <v>146.831318614867</v>
      </c>
      <c r="AQ44" s="1">
        <f t="shared" si="37"/>
        <v>156.82546562621471</v>
      </c>
      <c r="AR44" s="6">
        <f t="shared" si="37"/>
        <v>129.26664997416273</v>
      </c>
      <c r="AS44" s="4" t="s">
        <v>50</v>
      </c>
    </row>
    <row r="45" spans="1:45" ht="12.5">
      <c r="A45" s="4">
        <v>1992</v>
      </c>
      <c r="B45" s="20">
        <v>2.76</v>
      </c>
      <c r="C45" s="20">
        <v>0.91</v>
      </c>
      <c r="D45" s="20">
        <v>1</v>
      </c>
      <c r="E45" s="90">
        <v>4.67</v>
      </c>
      <c r="F45" s="3">
        <f t="shared" si="18"/>
        <v>2098.6135155293227</v>
      </c>
      <c r="G45" s="3">
        <f t="shared" si="25"/>
        <v>886.84734068040257</v>
      </c>
      <c r="H45" s="3">
        <f t="shared" si="26"/>
        <v>1067.1691046360738</v>
      </c>
      <c r="I45" s="15">
        <f t="shared" si="24"/>
        <v>4052.6299608457994</v>
      </c>
      <c r="J45" s="3">
        <v>94715.590071950806</v>
      </c>
      <c r="K45" s="14">
        <f t="shared" si="23"/>
        <v>90662.960111105</v>
      </c>
      <c r="L45" s="3">
        <v>760.36721577149387</v>
      </c>
      <c r="M45" s="3">
        <v>974.55751723121159</v>
      </c>
      <c r="N45" s="3">
        <v>1067.1691046360738</v>
      </c>
      <c r="O45" s="14">
        <v>867.8008481468521</v>
      </c>
      <c r="P45" s="2">
        <v>54.294688147499315</v>
      </c>
      <c r="Q45" s="2">
        <v>58.708292290625877</v>
      </c>
      <c r="R45" s="2">
        <v>76.225236940900217</v>
      </c>
      <c r="S45" s="2"/>
      <c r="T45" s="2"/>
      <c r="U45" s="13">
        <v>4286.4009999999998</v>
      </c>
      <c r="V45" s="3">
        <v>19506.317714797638</v>
      </c>
      <c r="W45" s="99">
        <f t="shared" si="27"/>
        <v>0.5178399053959849</v>
      </c>
      <c r="X45" s="100">
        <f t="shared" si="28"/>
        <v>0.21883254806104088</v>
      </c>
      <c r="Y45" s="100">
        <f t="shared" si="29"/>
        <v>0.26332754654297419</v>
      </c>
      <c r="Z45" s="99">
        <f t="shared" si="30"/>
        <v>2.2157001966995174E-2</v>
      </c>
      <c r="AA45" s="100">
        <f t="shared" si="31"/>
        <v>9.3632668075731562E-3</v>
      </c>
      <c r="AB45" s="100">
        <f t="shared" si="32"/>
        <v>1.1267090283926834E-2</v>
      </c>
      <c r="AC45" s="101">
        <f t="shared" si="33"/>
        <v>4.2787359058495171E-2</v>
      </c>
      <c r="AD45" s="99">
        <f t="shared" si="34"/>
        <v>0.59100642398286929</v>
      </c>
      <c r="AE45" s="100">
        <f t="shared" si="35"/>
        <v>0.19486081370449679</v>
      </c>
      <c r="AF45" s="100">
        <f t="shared" si="36"/>
        <v>0.21413276231263384</v>
      </c>
      <c r="AH45" s="107">
        <v>6.2145008333333296</v>
      </c>
      <c r="AI45" s="3">
        <f t="shared" ref="AI45:AM67" si="38">IFERROR(F45/$AH45," ")</f>
        <v>337.69623205660912</v>
      </c>
      <c r="AJ45" s="3">
        <f t="shared" si="38"/>
        <v>142.70612627864369</v>
      </c>
      <c r="AK45" s="3">
        <f t="shared" si="38"/>
        <v>171.72241717500364</v>
      </c>
      <c r="AL45" s="3">
        <f t="shared" si="38"/>
        <v>652.12477551025643</v>
      </c>
      <c r="AM45" s="3">
        <f t="shared" si="38"/>
        <v>15241.061609311479</v>
      </c>
      <c r="AN45" s="14">
        <f t="shared" si="37"/>
        <v>14588.936833801221</v>
      </c>
      <c r="AO45" s="1">
        <f t="shared" si="37"/>
        <v>122.35370726688738</v>
      </c>
      <c r="AP45" s="1">
        <f t="shared" si="37"/>
        <v>156.81991898752054</v>
      </c>
      <c r="AQ45" s="1">
        <f t="shared" si="37"/>
        <v>171.72241717500364</v>
      </c>
      <c r="AR45" s="6">
        <f t="shared" si="37"/>
        <v>139.64127955251743</v>
      </c>
      <c r="AS45" s="4" t="s">
        <v>50</v>
      </c>
    </row>
    <row r="46" spans="1:45" ht="12.5">
      <c r="A46" s="4">
        <v>1993</v>
      </c>
      <c r="B46" s="20">
        <v>2.67</v>
      </c>
      <c r="C46" s="20">
        <v>0.92</v>
      </c>
      <c r="D46" s="20">
        <v>0.96</v>
      </c>
      <c r="E46" s="90">
        <v>4.55</v>
      </c>
      <c r="F46" s="3">
        <f t="shared" si="18"/>
        <v>2082.9253887950281</v>
      </c>
      <c r="G46" s="3">
        <f t="shared" si="25"/>
        <v>958.30245964191363</v>
      </c>
      <c r="H46" s="3">
        <f t="shared" si="26"/>
        <v>1017.5889934829834</v>
      </c>
      <c r="I46" s="15">
        <f t="shared" si="24"/>
        <v>4058.8168419199251</v>
      </c>
      <c r="J46" s="3">
        <v>98661.384033501003</v>
      </c>
      <c r="K46" s="14">
        <f t="shared" si="23"/>
        <v>94602.567191581082</v>
      </c>
      <c r="L46" s="3">
        <v>780.12186846255736</v>
      </c>
      <c r="M46" s="3">
        <v>1041.6331083064279</v>
      </c>
      <c r="N46" s="3">
        <v>1059.9885348781077</v>
      </c>
      <c r="O46" s="14">
        <v>892.04765756481868</v>
      </c>
      <c r="P46" s="2">
        <v>55.705286454575436</v>
      </c>
      <c r="Q46" s="2">
        <v>62.748991107046827</v>
      </c>
      <c r="R46" s="2">
        <v>75.712346688742571</v>
      </c>
      <c r="S46" s="2"/>
      <c r="T46" s="2"/>
      <c r="U46" s="13">
        <v>4311.991</v>
      </c>
      <c r="V46" s="3">
        <v>19930.841195187342</v>
      </c>
      <c r="W46" s="99">
        <f t="shared" si="27"/>
        <v>0.51318536162616069</v>
      </c>
      <c r="X46" s="100">
        <f t="shared" si="28"/>
        <v>0.2361038935643649</v>
      </c>
      <c r="Y46" s="100">
        <f t="shared" si="29"/>
        <v>0.25071074480947447</v>
      </c>
      <c r="Z46" s="99">
        <f t="shared" si="30"/>
        <v>2.1111860625102924E-2</v>
      </c>
      <c r="AA46" s="100">
        <f t="shared" si="31"/>
        <v>9.7130449671830755E-3</v>
      </c>
      <c r="AB46" s="100">
        <f t="shared" si="32"/>
        <v>1.03139541721557E-2</v>
      </c>
      <c r="AC46" s="101">
        <f t="shared" si="33"/>
        <v>4.1138859764441697E-2</v>
      </c>
      <c r="AD46" s="99">
        <f t="shared" si="34"/>
        <v>0.58681318681318684</v>
      </c>
      <c r="AE46" s="100">
        <f t="shared" si="35"/>
        <v>0.2021978021978022</v>
      </c>
      <c r="AF46" s="100">
        <f t="shared" si="36"/>
        <v>0.21098901098901099</v>
      </c>
      <c r="AH46" s="107">
        <v>7.0941291666666704</v>
      </c>
      <c r="AI46" s="3">
        <f t="shared" si="38"/>
        <v>293.61255481252192</v>
      </c>
      <c r="AJ46" s="3">
        <f t="shared" si="38"/>
        <v>135.08387529010733</v>
      </c>
      <c r="AK46" s="3">
        <f t="shared" si="38"/>
        <v>143.44100164743963</v>
      </c>
      <c r="AL46" s="3">
        <f t="shared" si="38"/>
        <v>572.13743175006891</v>
      </c>
      <c r="AM46" s="3">
        <f t="shared" si="38"/>
        <v>13907.469361720006</v>
      </c>
      <c r="AN46" s="14">
        <f t="shared" si="37"/>
        <v>13335.331929969938</v>
      </c>
      <c r="AO46" s="1">
        <f t="shared" si="37"/>
        <v>109.96724899345389</v>
      </c>
      <c r="AP46" s="1">
        <f t="shared" si="37"/>
        <v>146.83029922837756</v>
      </c>
      <c r="AQ46" s="1">
        <f t="shared" si="37"/>
        <v>149.41771004941629</v>
      </c>
      <c r="AR46" s="6">
        <f t="shared" si="37"/>
        <v>125.74449049452063</v>
      </c>
      <c r="AS46" s="4" t="s">
        <v>50</v>
      </c>
    </row>
    <row r="47" spans="1:45" ht="12.5">
      <c r="A47" s="4">
        <v>1994</v>
      </c>
      <c r="B47" s="20">
        <v>2.75</v>
      </c>
      <c r="C47" s="20">
        <v>0.99</v>
      </c>
      <c r="D47" s="20">
        <v>1</v>
      </c>
      <c r="E47" s="90">
        <v>4.74</v>
      </c>
      <c r="F47" s="3">
        <f t="shared" si="18"/>
        <v>2493.8874204689237</v>
      </c>
      <c r="G47" s="3">
        <f t="shared" si="25"/>
        <v>994.22138836772979</v>
      </c>
      <c r="H47" s="3">
        <f t="shared" si="26"/>
        <v>1003.6874855957593</v>
      </c>
      <c r="I47" s="15">
        <f t="shared" si="24"/>
        <v>4491.7962944324127</v>
      </c>
      <c r="J47" s="3">
        <v>102420.48345102502</v>
      </c>
      <c r="K47" s="14">
        <f t="shared" si="23"/>
        <v>97928.687156592612</v>
      </c>
      <c r="L47" s="3">
        <v>906.86815289779042</v>
      </c>
      <c r="M47" s="3">
        <v>1004.2640286542725</v>
      </c>
      <c r="N47" s="3">
        <v>1003.6874855957593</v>
      </c>
      <c r="O47" s="14">
        <v>947.63634903637399</v>
      </c>
      <c r="P47" s="2">
        <v>64.755716095052335</v>
      </c>
      <c r="Q47" s="2">
        <v>60.497841419049571</v>
      </c>
      <c r="R47" s="2">
        <v>71.690902661807584</v>
      </c>
      <c r="S47" s="2"/>
      <c r="T47" s="2"/>
      <c r="U47" s="13">
        <v>4336.6130000000003</v>
      </c>
      <c r="V47" s="3">
        <v>20818.4862012987</v>
      </c>
      <c r="W47" s="99">
        <f t="shared" si="27"/>
        <v>0.55520937660510128</v>
      </c>
      <c r="X47" s="100">
        <f t="shared" si="28"/>
        <v>0.2213416021559278</v>
      </c>
      <c r="Y47" s="100">
        <f t="shared" si="29"/>
        <v>0.22344902123897098</v>
      </c>
      <c r="Z47" s="99">
        <f t="shared" si="30"/>
        <v>2.434949862018021E-2</v>
      </c>
      <c r="AA47" s="100">
        <f t="shared" si="31"/>
        <v>9.7072514683368208E-3</v>
      </c>
      <c r="AB47" s="100">
        <f t="shared" si="32"/>
        <v>9.7996753361909109E-3</v>
      </c>
      <c r="AC47" s="101">
        <f t="shared" si="33"/>
        <v>4.385642542470794E-2</v>
      </c>
      <c r="AD47" s="99">
        <f t="shared" si="34"/>
        <v>0.58016877637130804</v>
      </c>
      <c r="AE47" s="100">
        <f t="shared" si="35"/>
        <v>0.20886075949367086</v>
      </c>
      <c r="AF47" s="100">
        <f t="shared" si="36"/>
        <v>0.21097046413502107</v>
      </c>
      <c r="AH47" s="107">
        <v>7.0575841666666701</v>
      </c>
      <c r="AI47" s="3">
        <f t="shared" si="38"/>
        <v>353.36276005714268</v>
      </c>
      <c r="AJ47" s="3">
        <f t="shared" si="38"/>
        <v>140.87276394994879</v>
      </c>
      <c r="AK47" s="3">
        <f t="shared" si="38"/>
        <v>142.21402988521575</v>
      </c>
      <c r="AL47" s="3">
        <f t="shared" si="38"/>
        <v>636.44955389230722</v>
      </c>
      <c r="AM47" s="3">
        <f t="shared" si="38"/>
        <v>14512.116473900827</v>
      </c>
      <c r="AN47" s="14">
        <f t="shared" si="37"/>
        <v>13875.66692000852</v>
      </c>
      <c r="AO47" s="1">
        <f t="shared" si="37"/>
        <v>128.49554911168823</v>
      </c>
      <c r="AP47" s="1">
        <f t="shared" si="37"/>
        <v>142.29572116156442</v>
      </c>
      <c r="AQ47" s="1">
        <f t="shared" si="37"/>
        <v>142.21402988521575</v>
      </c>
      <c r="AR47" s="6">
        <f t="shared" si="37"/>
        <v>134.27205778318717</v>
      </c>
      <c r="AS47" s="4" t="s">
        <v>50</v>
      </c>
    </row>
    <row r="48" spans="1:45" ht="12.5">
      <c r="A48" s="4">
        <v>1995</v>
      </c>
      <c r="B48" s="20">
        <v>2.75</v>
      </c>
      <c r="C48" s="20">
        <v>1.04</v>
      </c>
      <c r="D48" s="20">
        <v>1</v>
      </c>
      <c r="E48" s="90">
        <v>4.79</v>
      </c>
      <c r="F48" s="3">
        <f t="shared" si="18"/>
        <v>2512.1256118995066</v>
      </c>
      <c r="G48" s="3">
        <f t="shared" si="25"/>
        <v>1089.803959816639</v>
      </c>
      <c r="H48" s="3">
        <f t="shared" si="26"/>
        <v>1035.5553019061751</v>
      </c>
      <c r="I48" s="15">
        <f t="shared" si="24"/>
        <v>4637.4848736223212</v>
      </c>
      <c r="J48" s="3">
        <v>108027.5574511193</v>
      </c>
      <c r="K48" s="14">
        <f t="shared" si="23"/>
        <v>103390.07257749698</v>
      </c>
      <c r="L48" s="3">
        <v>913.50022250891152</v>
      </c>
      <c r="M48" s="3">
        <v>1047.8884229006144</v>
      </c>
      <c r="N48" s="3">
        <v>1035.5553019061751</v>
      </c>
      <c r="O48" s="14">
        <v>968.15968134077684</v>
      </c>
      <c r="P48" s="2">
        <v>65.229284844255929</v>
      </c>
      <c r="Q48" s="2">
        <v>63.125817339539154</v>
      </c>
      <c r="R48" s="2">
        <v>73.967141580735912</v>
      </c>
      <c r="S48" s="2"/>
      <c r="T48" s="2"/>
      <c r="U48" s="13">
        <v>4359.1840000000002</v>
      </c>
      <c r="V48" s="3">
        <v>21578.254685600237</v>
      </c>
      <c r="W48" s="99">
        <f t="shared" si="27"/>
        <v>0.54170001204495466</v>
      </c>
      <c r="X48" s="100">
        <f t="shared" si="28"/>
        <v>0.23499892495938157</v>
      </c>
      <c r="Y48" s="100">
        <f t="shared" si="29"/>
        <v>0.22330106299566363</v>
      </c>
      <c r="Z48" s="99">
        <f t="shared" si="30"/>
        <v>2.3254488680225897E-2</v>
      </c>
      <c r="AA48" s="100">
        <f t="shared" si="31"/>
        <v>1.0088203283775601E-2</v>
      </c>
      <c r="AB48" s="100">
        <f t="shared" si="32"/>
        <v>9.5860290312936771E-3</v>
      </c>
      <c r="AC48" s="101">
        <f t="shared" si="33"/>
        <v>4.2928720995295176E-2</v>
      </c>
      <c r="AD48" s="99">
        <f t="shared" si="34"/>
        <v>0.57411273486430059</v>
      </c>
      <c r="AE48" s="100">
        <f t="shared" si="35"/>
        <v>0.21711899791231734</v>
      </c>
      <c r="AF48" s="100">
        <f t="shared" si="36"/>
        <v>0.20876826722338204</v>
      </c>
      <c r="AH48" s="107">
        <v>6.3351566666666699</v>
      </c>
      <c r="AI48" s="3">
        <f t="shared" si="38"/>
        <v>396.53725141754012</v>
      </c>
      <c r="AJ48" s="3">
        <f t="shared" si="38"/>
        <v>172.02478441469299</v>
      </c>
      <c r="AK48" s="3">
        <f t="shared" si="38"/>
        <v>163.46167212484215</v>
      </c>
      <c r="AL48" s="3">
        <f t="shared" si="38"/>
        <v>732.02370795707532</v>
      </c>
      <c r="AM48" s="3">
        <f t="shared" si="38"/>
        <v>17052.073553211667</v>
      </c>
      <c r="AN48" s="14">
        <f t="shared" si="37"/>
        <v>16320.049845254591</v>
      </c>
      <c r="AO48" s="1">
        <f t="shared" si="37"/>
        <v>144.19536415183276</v>
      </c>
      <c r="AP48" s="1">
        <f t="shared" si="37"/>
        <v>165.40844655258942</v>
      </c>
      <c r="AQ48" s="1">
        <f t="shared" si="37"/>
        <v>163.46167212484215</v>
      </c>
      <c r="AR48" s="6">
        <f t="shared" si="37"/>
        <v>152.82332107663368</v>
      </c>
      <c r="AS48" s="4" t="s">
        <v>50</v>
      </c>
    </row>
    <row r="49" spans="1:45" ht="12.5">
      <c r="A49" s="4">
        <v>1996</v>
      </c>
      <c r="B49" s="20">
        <v>2.88</v>
      </c>
      <c r="C49" s="20">
        <v>1.1200000000000001</v>
      </c>
      <c r="D49" s="20">
        <v>1.02</v>
      </c>
      <c r="E49" s="90">
        <v>5.04</v>
      </c>
      <c r="F49" s="3">
        <f t="shared" si="18"/>
        <v>2656.3836636678438</v>
      </c>
      <c r="G49" s="3">
        <f t="shared" si="25"/>
        <v>1232.392223161454</v>
      </c>
      <c r="H49" s="3">
        <f t="shared" si="26"/>
        <v>1070.3983975072335</v>
      </c>
      <c r="I49" s="15">
        <f t="shared" si="24"/>
        <v>4959.1742843365309</v>
      </c>
      <c r="J49" s="3">
        <v>115715.84557769593</v>
      </c>
      <c r="K49" s="14">
        <f t="shared" si="23"/>
        <v>110756.6712933594</v>
      </c>
      <c r="L49" s="3">
        <v>922.3554387735569</v>
      </c>
      <c r="M49" s="3">
        <v>1100.3501992512981</v>
      </c>
      <c r="N49" s="3">
        <v>1049.4101936345426</v>
      </c>
      <c r="O49" s="14">
        <v>983.96315165407361</v>
      </c>
      <c r="P49" s="2">
        <v>65.861599330723848</v>
      </c>
      <c r="Q49" s="2">
        <v>66.286165749586544</v>
      </c>
      <c r="R49" s="2">
        <v>74.956762063747803</v>
      </c>
      <c r="S49" s="26">
        <v>66.395939086294419</v>
      </c>
      <c r="T49" s="2"/>
      <c r="U49" s="13">
        <v>4381.3360000000002</v>
      </c>
      <c r="V49" s="3">
        <v>22563.885439871454</v>
      </c>
      <c r="W49" s="99">
        <f t="shared" si="27"/>
        <v>0.53565039487682198</v>
      </c>
      <c r="X49" s="100">
        <f t="shared" si="28"/>
        <v>0.24850754430106323</v>
      </c>
      <c r="Y49" s="100">
        <f t="shared" si="29"/>
        <v>0.21584206082211488</v>
      </c>
      <c r="Z49" s="99">
        <f t="shared" si="30"/>
        <v>2.2956092576657955E-2</v>
      </c>
      <c r="AA49" s="100">
        <f t="shared" si="31"/>
        <v>1.065015959576582E-2</v>
      </c>
      <c r="AB49" s="100">
        <f t="shared" si="32"/>
        <v>9.2502318257574167E-3</v>
      </c>
      <c r="AC49" s="101">
        <f t="shared" si="33"/>
        <v>4.2856483998181184E-2</v>
      </c>
      <c r="AD49" s="99">
        <f t="shared" si="34"/>
        <v>0.5714285714285714</v>
      </c>
      <c r="AE49" s="100">
        <f t="shared" si="35"/>
        <v>0.22222222222222224</v>
      </c>
      <c r="AF49" s="100">
        <f t="shared" si="36"/>
        <v>0.20238095238095238</v>
      </c>
      <c r="AH49" s="107">
        <v>6.4498083333333298</v>
      </c>
      <c r="AI49" s="3">
        <f t="shared" si="38"/>
        <v>411.85466705101243</v>
      </c>
      <c r="AJ49" s="3">
        <f t="shared" si="38"/>
        <v>191.0742396471401</v>
      </c>
      <c r="AK49" s="3">
        <f t="shared" si="38"/>
        <v>165.95817149717382</v>
      </c>
      <c r="AL49" s="3">
        <f t="shared" si="38"/>
        <v>768.88707819532624</v>
      </c>
      <c r="AM49" s="3">
        <f t="shared" si="38"/>
        <v>17940.974304563984</v>
      </c>
      <c r="AN49" s="14">
        <f t="shared" si="37"/>
        <v>17172.087226368658</v>
      </c>
      <c r="AO49" s="1">
        <f t="shared" si="37"/>
        <v>143.00509272604597</v>
      </c>
      <c r="AP49" s="1">
        <f t="shared" si="37"/>
        <v>170.60199968494652</v>
      </c>
      <c r="AQ49" s="1">
        <f t="shared" si="37"/>
        <v>162.70408970311155</v>
      </c>
      <c r="AR49" s="6">
        <f t="shared" si="37"/>
        <v>152.55695995939013</v>
      </c>
      <c r="AS49" s="4" t="s">
        <v>50</v>
      </c>
    </row>
    <row r="50" spans="1:45" ht="12.5">
      <c r="A50" s="4">
        <v>1997</v>
      </c>
      <c r="B50" s="20">
        <v>2.95</v>
      </c>
      <c r="C50" s="20">
        <v>1.28</v>
      </c>
      <c r="D50" s="20">
        <v>1.01</v>
      </c>
      <c r="E50" s="90">
        <v>5.28</v>
      </c>
      <c r="F50" s="3">
        <f t="shared" ref="F50:F68" si="39">L50*B50</f>
        <v>2792.441782796976</v>
      </c>
      <c r="G50" s="3">
        <f t="shared" ref="G50:G68" si="40">M50*C50</f>
        <v>1471.7019191902393</v>
      </c>
      <c r="H50" s="3">
        <f t="shared" ref="H50:H68" si="41">N50*D50</f>
        <v>1125.1932888760409</v>
      </c>
      <c r="I50" s="15">
        <f t="shared" si="24"/>
        <v>5389.3369908632567</v>
      </c>
      <c r="J50" s="3">
        <v>121526.20213082076</v>
      </c>
      <c r="K50" s="14">
        <f t="shared" si="23"/>
        <v>116136.8651399575</v>
      </c>
      <c r="L50" s="3">
        <v>946.59043484643246</v>
      </c>
      <c r="M50" s="3">
        <v>1149.7671243673744</v>
      </c>
      <c r="N50" s="3">
        <v>1114.0527612634069</v>
      </c>
      <c r="O50" s="14">
        <v>1020.7077634210713</v>
      </c>
      <c r="P50" s="2">
        <v>67.59212048779078</v>
      </c>
      <c r="Q50" s="2">
        <v>69.263089361094927</v>
      </c>
      <c r="R50" s="2">
        <v>79.574020015249971</v>
      </c>
      <c r="S50" s="26">
        <v>69.238578680203048</v>
      </c>
      <c r="T50" s="2"/>
      <c r="U50" s="13">
        <v>4405.1570000000002</v>
      </c>
      <c r="V50" s="3">
        <v>23649.020466807546</v>
      </c>
      <c r="W50" s="99">
        <f t="shared" si="27"/>
        <v>0.5181419880647854</v>
      </c>
      <c r="X50" s="100">
        <f t="shared" si="28"/>
        <v>0.27307661808591116</v>
      </c>
      <c r="Y50" s="100">
        <f t="shared" si="29"/>
        <v>0.20878139384930333</v>
      </c>
      <c r="Z50" s="99">
        <f t="shared" si="30"/>
        <v>2.2978104588432403E-2</v>
      </c>
      <c r="AA50" s="100">
        <f t="shared" si="31"/>
        <v>1.2110161375782802E-2</v>
      </c>
      <c r="AB50" s="100">
        <f t="shared" si="32"/>
        <v>9.258853392495478E-3</v>
      </c>
      <c r="AC50" s="101">
        <f t="shared" si="33"/>
        <v>4.4347119356710686E-2</v>
      </c>
      <c r="AD50" s="99">
        <f t="shared" si="34"/>
        <v>0.55871212121212122</v>
      </c>
      <c r="AE50" s="100">
        <f t="shared" si="35"/>
        <v>0.24242424242424243</v>
      </c>
      <c r="AF50" s="100">
        <f t="shared" si="36"/>
        <v>0.19128787878787878</v>
      </c>
      <c r="AH50" s="107">
        <v>7.0734008333333298</v>
      </c>
      <c r="AI50" s="3">
        <f t="shared" si="38"/>
        <v>394.78065058007491</v>
      </c>
      <c r="AJ50" s="3">
        <f t="shared" si="38"/>
        <v>208.06143379502245</v>
      </c>
      <c r="AK50" s="3">
        <f t="shared" si="38"/>
        <v>159.07387625674752</v>
      </c>
      <c r="AL50" s="3">
        <f t="shared" si="38"/>
        <v>761.915960631845</v>
      </c>
      <c r="AM50" s="3">
        <f t="shared" si="38"/>
        <v>17180.731729231258</v>
      </c>
      <c r="AN50" s="14">
        <f t="shared" si="37"/>
        <v>16418.815768599412</v>
      </c>
      <c r="AO50" s="1">
        <f t="shared" si="37"/>
        <v>133.82394934917792</v>
      </c>
      <c r="AP50" s="1">
        <f t="shared" si="37"/>
        <v>162.5479951523613</v>
      </c>
      <c r="AQ50" s="1">
        <f t="shared" si="37"/>
        <v>157.49888738291835</v>
      </c>
      <c r="AR50" s="6">
        <f t="shared" si="37"/>
        <v>144.30226527118273</v>
      </c>
      <c r="AS50" s="4" t="s">
        <v>50</v>
      </c>
    </row>
    <row r="51" spans="1:45" ht="12.5">
      <c r="A51" s="4">
        <v>1998</v>
      </c>
      <c r="B51" s="20">
        <v>3.17</v>
      </c>
      <c r="C51" s="20">
        <v>1.23</v>
      </c>
      <c r="D51" s="20">
        <v>1.03</v>
      </c>
      <c r="E51" s="90">
        <v>5.24</v>
      </c>
      <c r="F51" s="3">
        <f t="shared" si="39"/>
        <v>3142.1086647825164</v>
      </c>
      <c r="G51" s="3">
        <f t="shared" si="40"/>
        <v>1507.175853125266</v>
      </c>
      <c r="H51" s="3">
        <f t="shared" si="41"/>
        <v>1223.3172016061694</v>
      </c>
      <c r="I51" s="15">
        <f t="shared" si="24"/>
        <v>5872.601719513952</v>
      </c>
      <c r="J51" s="3">
        <v>127370.77408278619</v>
      </c>
      <c r="K51" s="14">
        <f t="shared" si="23"/>
        <v>121498.17236327223</v>
      </c>
      <c r="L51" s="3">
        <v>991.20147154022607</v>
      </c>
      <c r="M51" s="3">
        <v>1225.3462220530619</v>
      </c>
      <c r="N51" s="3">
        <v>1187.6866035011353</v>
      </c>
      <c r="O51" s="14">
        <v>1120.7255189912121</v>
      </c>
      <c r="P51" s="2">
        <v>70.777610702237467</v>
      </c>
      <c r="Q51" s="2">
        <v>73.816047682733327</v>
      </c>
      <c r="R51" s="2">
        <v>84.833502366319124</v>
      </c>
      <c r="S51" s="26">
        <v>73.502538071065985</v>
      </c>
      <c r="T51" s="2"/>
      <c r="U51" s="13">
        <v>4431.4639999999999</v>
      </c>
      <c r="V51" s="3">
        <v>24135.280369615044</v>
      </c>
      <c r="W51" s="99">
        <f t="shared" si="27"/>
        <v>0.53504542191949878</v>
      </c>
      <c r="X51" s="100">
        <f t="shared" si="28"/>
        <v>0.25664533797977501</v>
      </c>
      <c r="Y51" s="100">
        <f t="shared" si="29"/>
        <v>0.20830924010072621</v>
      </c>
      <c r="Z51" s="99">
        <f t="shared" si="30"/>
        <v>2.4668992454581963E-2</v>
      </c>
      <c r="AA51" s="100">
        <f t="shared" si="31"/>
        <v>1.1832980241963975E-2</v>
      </c>
      <c r="AB51" s="100">
        <f t="shared" si="32"/>
        <v>9.6043791082800478E-3</v>
      </c>
      <c r="AC51" s="101">
        <f t="shared" si="33"/>
        <v>4.6106351804825987E-2</v>
      </c>
      <c r="AD51" s="99">
        <f t="shared" si="34"/>
        <v>0.60496183206106868</v>
      </c>
      <c r="AE51" s="100">
        <f t="shared" si="35"/>
        <v>0.23473282442748089</v>
      </c>
      <c r="AF51" s="100">
        <f t="shared" si="36"/>
        <v>0.1965648854961832</v>
      </c>
      <c r="AH51" s="107">
        <v>7.5450974999999998</v>
      </c>
      <c r="AI51" s="3">
        <f t="shared" si="38"/>
        <v>416.4437457279401</v>
      </c>
      <c r="AJ51" s="3">
        <f t="shared" si="38"/>
        <v>199.75564969508559</v>
      </c>
      <c r="AK51" s="3">
        <f t="shared" si="38"/>
        <v>162.13404818243495</v>
      </c>
      <c r="AL51" s="3">
        <f t="shared" si="38"/>
        <v>778.33344360546062</v>
      </c>
      <c r="AM51" s="3">
        <f t="shared" si="38"/>
        <v>16881.262844222514</v>
      </c>
      <c r="AN51" s="14">
        <f t="shared" si="37"/>
        <v>16102.929400617053</v>
      </c>
      <c r="AO51" s="1">
        <f t="shared" si="37"/>
        <v>131.37026679114831</v>
      </c>
      <c r="AP51" s="1">
        <f t="shared" si="37"/>
        <v>162.4029672317769</v>
      </c>
      <c r="AQ51" s="1">
        <f t="shared" si="37"/>
        <v>157.41169726449994</v>
      </c>
      <c r="AR51" s="6">
        <f t="shared" si="37"/>
        <v>148.53691671859934</v>
      </c>
      <c r="AS51" s="4" t="s">
        <v>50</v>
      </c>
    </row>
    <row r="52" spans="1:45" ht="12.5">
      <c r="A52" s="4">
        <v>1999</v>
      </c>
      <c r="B52" s="20">
        <v>2.84</v>
      </c>
      <c r="C52" s="20">
        <v>1.49</v>
      </c>
      <c r="D52" s="20">
        <v>1.05</v>
      </c>
      <c r="E52" s="90">
        <v>5.45</v>
      </c>
      <c r="F52" s="3">
        <f t="shared" si="39"/>
        <v>2879.8182149537929</v>
      </c>
      <c r="G52" s="3">
        <f t="shared" si="40"/>
        <v>1887.4471502799765</v>
      </c>
      <c r="H52" s="3">
        <f t="shared" si="41"/>
        <v>1237.8447615404866</v>
      </c>
      <c r="I52" s="15">
        <f t="shared" si="24"/>
        <v>6005.1101267742561</v>
      </c>
      <c r="J52" s="3">
        <v>133808.52562566774</v>
      </c>
      <c r="K52" s="14">
        <f t="shared" si="23"/>
        <v>127803.41549889348</v>
      </c>
      <c r="L52" s="3">
        <v>1014.0204982231666</v>
      </c>
      <c r="M52" s="3">
        <v>1266.7430538791789</v>
      </c>
      <c r="N52" s="3">
        <v>1178.8997728957015</v>
      </c>
      <c r="O52" s="14">
        <v>1101.855069132891</v>
      </c>
      <c r="P52" s="2">
        <v>72.407023322720633</v>
      </c>
      <c r="Q52" s="2">
        <v>76.309833077420265</v>
      </c>
      <c r="R52" s="2">
        <v>84.205880893818616</v>
      </c>
      <c r="S52" s="26">
        <v>74.923857868020292</v>
      </c>
      <c r="T52" s="2"/>
      <c r="U52" s="13">
        <v>4461.9129999999996</v>
      </c>
      <c r="V52" s="3">
        <v>24455.056481859039</v>
      </c>
      <c r="W52" s="99">
        <f t="shared" si="27"/>
        <v>0.47956126601473914</v>
      </c>
      <c r="X52" s="100">
        <f t="shared" si="28"/>
        <v>0.31430683375224794</v>
      </c>
      <c r="Y52" s="100">
        <f t="shared" si="29"/>
        <v>0.20613190023301295</v>
      </c>
      <c r="Z52" s="99">
        <f t="shared" si="30"/>
        <v>2.1521933684630432E-2</v>
      </c>
      <c r="AA52" s="100">
        <f t="shared" si="31"/>
        <v>1.4105582147733628E-2</v>
      </c>
      <c r="AB52" s="100">
        <f t="shared" si="32"/>
        <v>9.2508661593311645E-3</v>
      </c>
      <c r="AC52" s="101">
        <f t="shared" si="33"/>
        <v>4.4878381991695228E-2</v>
      </c>
      <c r="AD52" s="99">
        <f t="shared" si="34"/>
        <v>0.52110091743119258</v>
      </c>
      <c r="AE52" s="100">
        <f t="shared" si="35"/>
        <v>0.27339449541284405</v>
      </c>
      <c r="AF52" s="100">
        <f t="shared" si="36"/>
        <v>0.19266055045871561</v>
      </c>
      <c r="AH52" s="107">
        <v>7.7991716666666697</v>
      </c>
      <c r="AI52" s="3">
        <f t="shared" si="38"/>
        <v>369.24667619024393</v>
      </c>
      <c r="AJ52" s="3">
        <f t="shared" si="38"/>
        <v>242.00610410293262</v>
      </c>
      <c r="AK52" s="3">
        <f t="shared" si="38"/>
        <v>158.7149013312507</v>
      </c>
      <c r="AL52" s="3">
        <f t="shared" si="38"/>
        <v>769.96768162442731</v>
      </c>
      <c r="AM52" s="3">
        <f t="shared" si="38"/>
        <v>17156.761172158796</v>
      </c>
      <c r="AN52" s="14">
        <f t="shared" si="37"/>
        <v>16386.793490534368</v>
      </c>
      <c r="AO52" s="1">
        <f t="shared" si="37"/>
        <v>130.0164352782549</v>
      </c>
      <c r="AP52" s="1">
        <f t="shared" si="37"/>
        <v>162.42020409592794</v>
      </c>
      <c r="AQ52" s="1">
        <f t="shared" si="37"/>
        <v>151.15704888690544</v>
      </c>
      <c r="AR52" s="6">
        <f t="shared" si="37"/>
        <v>141.27847369255545</v>
      </c>
      <c r="AS52" s="4" t="s">
        <v>50</v>
      </c>
    </row>
    <row r="53" spans="1:45" ht="12.5">
      <c r="A53" s="4">
        <v>2000</v>
      </c>
      <c r="B53" s="20">
        <v>2.93</v>
      </c>
      <c r="C53" s="20">
        <v>1.62</v>
      </c>
      <c r="D53" s="20">
        <v>1.05</v>
      </c>
      <c r="E53" s="90">
        <v>5.67</v>
      </c>
      <c r="F53" s="3">
        <f t="shared" si="39"/>
        <v>3094.0213036474183</v>
      </c>
      <c r="G53" s="3">
        <f t="shared" si="40"/>
        <v>2121.7780781320384</v>
      </c>
      <c r="H53" s="3">
        <f t="shared" si="41"/>
        <v>1269.0884394159077</v>
      </c>
      <c r="I53" s="15">
        <f t="shared" si="24"/>
        <v>6484.8878211953643</v>
      </c>
      <c r="J53" s="3">
        <v>142510.51054260696</v>
      </c>
      <c r="K53" s="14">
        <f t="shared" si="23"/>
        <v>136025.62272141161</v>
      </c>
      <c r="L53" s="3">
        <v>1055.9799671151598</v>
      </c>
      <c r="M53" s="3">
        <v>1309.7395544024928</v>
      </c>
      <c r="N53" s="3">
        <v>1208.6556565865787</v>
      </c>
      <c r="O53" s="14">
        <v>1143.7191924506815</v>
      </c>
      <c r="P53" s="2">
        <v>75.403176011936665</v>
      </c>
      <c r="Q53" s="2">
        <v>78.89998406960423</v>
      </c>
      <c r="R53" s="2">
        <v>86.331269714455885</v>
      </c>
      <c r="S53" s="26">
        <v>77.563451776649742</v>
      </c>
      <c r="T53" s="2"/>
      <c r="U53" s="13">
        <v>4490.9669999999996</v>
      </c>
      <c r="V53" s="3">
        <v>25087.599056183779</v>
      </c>
      <c r="W53" s="99">
        <f t="shared" si="27"/>
        <v>0.47711254056467162</v>
      </c>
      <c r="X53" s="100">
        <f t="shared" si="28"/>
        <v>0.32718809278352784</v>
      </c>
      <c r="Y53" s="100">
        <f t="shared" si="29"/>
        <v>0.19569936665180057</v>
      </c>
      <c r="Z53" s="99">
        <f t="shared" si="30"/>
        <v>2.1710828849514127E-2</v>
      </c>
      <c r="AA53" s="100">
        <f t="shared" si="31"/>
        <v>1.4888572569513613E-2</v>
      </c>
      <c r="AB53" s="100">
        <f t="shared" si="32"/>
        <v>8.9052269519200346E-3</v>
      </c>
      <c r="AC53" s="101">
        <f t="shared" si="33"/>
        <v>4.5504628370947771E-2</v>
      </c>
      <c r="AD53" s="99">
        <f t="shared" si="34"/>
        <v>0.51675485008818345</v>
      </c>
      <c r="AE53" s="100">
        <f t="shared" si="35"/>
        <v>0.28571428571428575</v>
      </c>
      <c r="AF53" s="100">
        <f t="shared" si="36"/>
        <v>0.1851851851851852</v>
      </c>
      <c r="AH53" s="107">
        <v>8.8018416666666699</v>
      </c>
      <c r="AI53" s="3">
        <f t="shared" si="38"/>
        <v>351.51976379724516</v>
      </c>
      <c r="AJ53" s="3">
        <f t="shared" si="38"/>
        <v>241.0606959867722</v>
      </c>
      <c r="AK53" s="3">
        <f t="shared" si="38"/>
        <v>144.18442042897166</v>
      </c>
      <c r="AL53" s="3">
        <f t="shared" si="38"/>
        <v>736.76488021298894</v>
      </c>
      <c r="AM53" s="3">
        <f t="shared" si="38"/>
        <v>16190.987743202255</v>
      </c>
      <c r="AN53" s="14">
        <f t="shared" si="37"/>
        <v>15454.222862989267</v>
      </c>
      <c r="AO53" s="1">
        <f t="shared" si="37"/>
        <v>119.97261563045909</v>
      </c>
      <c r="AP53" s="1">
        <f t="shared" si="37"/>
        <v>148.80289875726677</v>
      </c>
      <c r="AQ53" s="1">
        <f t="shared" si="37"/>
        <v>137.31849564663966</v>
      </c>
      <c r="AR53" s="6">
        <f t="shared" si="37"/>
        <v>129.9408959811268</v>
      </c>
      <c r="AS53" s="4" t="s">
        <v>50</v>
      </c>
    </row>
    <row r="54" spans="1:45" ht="12.5">
      <c r="A54" s="4">
        <v>2001</v>
      </c>
      <c r="B54" s="20">
        <v>2.82</v>
      </c>
      <c r="C54" s="20">
        <v>1.6</v>
      </c>
      <c r="D54" s="20">
        <v>1</v>
      </c>
      <c r="E54" s="90">
        <v>5.49</v>
      </c>
      <c r="F54" s="3">
        <f t="shared" si="39"/>
        <v>3030.3190975011216</v>
      </c>
      <c r="G54" s="3">
        <f t="shared" si="40"/>
        <v>2148.9060169942168</v>
      </c>
      <c r="H54" s="3">
        <f t="shared" si="41"/>
        <v>1237.0278550980006</v>
      </c>
      <c r="I54" s="15">
        <f t="shared" si="24"/>
        <v>6416.252969593339</v>
      </c>
      <c r="J54" s="3">
        <v>147896.28404402459</v>
      </c>
      <c r="K54" s="14">
        <f t="shared" si="23"/>
        <v>141480.03107443126</v>
      </c>
      <c r="L54" s="3">
        <v>1074.5812402486247</v>
      </c>
      <c r="M54" s="3">
        <v>1343.0662606213855</v>
      </c>
      <c r="N54" s="3">
        <v>1237.0278550980006</v>
      </c>
      <c r="O54" s="14">
        <v>1168.7163879040691</v>
      </c>
      <c r="P54" s="2">
        <v>76.731416239789212</v>
      </c>
      <c r="Q54" s="2">
        <v>80.907617252036886</v>
      </c>
      <c r="R54" s="2">
        <v>88.357825341555753</v>
      </c>
      <c r="S54" s="26">
        <v>79.390862944162436</v>
      </c>
      <c r="T54" s="2"/>
      <c r="U54" s="13">
        <v>4513.7510000000002</v>
      </c>
      <c r="V54" s="3">
        <v>25457.663004961025</v>
      </c>
      <c r="W54" s="99">
        <f t="shared" si="27"/>
        <v>0.4722879711666329</v>
      </c>
      <c r="X54" s="100">
        <f t="shared" si="28"/>
        <v>0.33491603700444716</v>
      </c>
      <c r="Y54" s="100">
        <f t="shared" si="29"/>
        <v>0.19279599182891993</v>
      </c>
      <c r="Z54" s="99">
        <f t="shared" si="30"/>
        <v>2.0489487731815359E-2</v>
      </c>
      <c r="AA54" s="100">
        <f t="shared" si="31"/>
        <v>1.4529817506128468E-2</v>
      </c>
      <c r="AB54" s="100">
        <f t="shared" si="32"/>
        <v>8.3641577818802538E-3</v>
      </c>
      <c r="AC54" s="101">
        <f t="shared" si="33"/>
        <v>4.3383463019824077E-2</v>
      </c>
      <c r="AD54" s="99">
        <f t="shared" si="34"/>
        <v>0.51366120218579225</v>
      </c>
      <c r="AE54" s="100">
        <f t="shared" si="35"/>
        <v>0.29143897996357016</v>
      </c>
      <c r="AF54" s="100">
        <f t="shared" si="36"/>
        <v>0.18214936247723132</v>
      </c>
      <c r="AH54" s="107">
        <v>8.9916541666666703</v>
      </c>
      <c r="AI54" s="3">
        <f t="shared" si="38"/>
        <v>337.01464061361946</v>
      </c>
      <c r="AJ54" s="3">
        <f t="shared" si="38"/>
        <v>238.98895321847613</v>
      </c>
      <c r="AK54" s="3">
        <f t="shared" si="38"/>
        <v>137.57511489752767</v>
      </c>
      <c r="AL54" s="3">
        <f t="shared" si="38"/>
        <v>713.57870872962326</v>
      </c>
      <c r="AM54" s="3">
        <f t="shared" si="38"/>
        <v>16448.173083913411</v>
      </c>
      <c r="AN54" s="14">
        <f t="shared" si="37"/>
        <v>15734.594375183788</v>
      </c>
      <c r="AO54" s="1">
        <f t="shared" si="37"/>
        <v>119.50873780624802</v>
      </c>
      <c r="AP54" s="1">
        <f t="shared" si="37"/>
        <v>149.36809576154758</v>
      </c>
      <c r="AQ54" s="1">
        <f t="shared" si="37"/>
        <v>137.57511489752767</v>
      </c>
      <c r="AR54" s="6">
        <f t="shared" si="37"/>
        <v>129.97790687242681</v>
      </c>
      <c r="AS54" s="4" t="s">
        <v>50</v>
      </c>
    </row>
    <row r="55" spans="1:45" ht="12.5">
      <c r="A55" s="4">
        <v>2002</v>
      </c>
      <c r="B55" s="20">
        <v>2.89</v>
      </c>
      <c r="C55" s="20">
        <v>1.81</v>
      </c>
      <c r="D55" s="20">
        <v>1.1200000000000001</v>
      </c>
      <c r="E55" s="90">
        <v>5.89</v>
      </c>
      <c r="F55" s="3">
        <f t="shared" si="39"/>
        <v>3109.7421385598227</v>
      </c>
      <c r="G55" s="3">
        <f t="shared" si="40"/>
        <v>2383.6551859713086</v>
      </c>
      <c r="H55" s="3">
        <f t="shared" si="41"/>
        <v>1223.8631549887007</v>
      </c>
      <c r="I55" s="15">
        <f t="shared" si="24"/>
        <v>6717.2604795198322</v>
      </c>
      <c r="J55" s="3">
        <v>153811.93122585613</v>
      </c>
      <c r="K55" s="14">
        <f t="shared" si="23"/>
        <v>147094.67074633628</v>
      </c>
      <c r="L55" s="3">
        <v>1076.0353420622223</v>
      </c>
      <c r="M55" s="3">
        <v>1316.9365668349772</v>
      </c>
      <c r="N55" s="3">
        <v>1092.7349598113399</v>
      </c>
      <c r="O55" s="14">
        <v>1140.451694315761</v>
      </c>
      <c r="P55" s="2">
        <v>76.835247655539945</v>
      </c>
      <c r="Q55" s="2">
        <v>79.333539095382477</v>
      </c>
      <c r="R55" s="2">
        <v>78.05134243801912</v>
      </c>
      <c r="S55" s="26">
        <v>76.649746192893403</v>
      </c>
      <c r="T55" s="2"/>
      <c r="U55" s="13">
        <v>4538.1589999999997</v>
      </c>
      <c r="V55" s="3">
        <v>25723.892591702512</v>
      </c>
      <c r="W55" s="99">
        <f t="shared" si="27"/>
        <v>0.46294797530050752</v>
      </c>
      <c r="X55" s="100">
        <f t="shared" si="28"/>
        <v>0.35485525583514349</v>
      </c>
      <c r="Y55" s="100">
        <f t="shared" si="29"/>
        <v>0.18219676886434896</v>
      </c>
      <c r="Z55" s="99">
        <f t="shared" si="30"/>
        <v>2.0217821294978112E-2</v>
      </c>
      <c r="AA55" s="100">
        <f t="shared" si="31"/>
        <v>1.5497206016295119E-2</v>
      </c>
      <c r="AB55" s="100">
        <f t="shared" si="32"/>
        <v>7.9568804918754357E-3</v>
      </c>
      <c r="AC55" s="101">
        <f t="shared" si="33"/>
        <v>4.3671907803148668E-2</v>
      </c>
      <c r="AD55" s="99">
        <f t="shared" si="34"/>
        <v>0.4906621392190153</v>
      </c>
      <c r="AE55" s="100">
        <f t="shared" si="35"/>
        <v>0.30730050933786079</v>
      </c>
      <c r="AF55" s="100">
        <f t="shared" si="36"/>
        <v>0.19015280135823431</v>
      </c>
      <c r="AH55" s="107">
        <v>7.9837788333333304</v>
      </c>
      <c r="AI55" s="3">
        <f t="shared" si="38"/>
        <v>389.50755068217057</v>
      </c>
      <c r="AJ55" s="3">
        <f t="shared" si="38"/>
        <v>298.56227680296371</v>
      </c>
      <c r="AK55" s="3">
        <f t="shared" si="38"/>
        <v>153.2937197457062</v>
      </c>
      <c r="AL55" s="3">
        <f t="shared" si="38"/>
        <v>841.36354723084048</v>
      </c>
      <c r="AM55" s="3">
        <f t="shared" si="38"/>
        <v>19265.555125809726</v>
      </c>
      <c r="AN55" s="14">
        <f t="shared" si="37"/>
        <v>18424.191578578884</v>
      </c>
      <c r="AO55" s="1">
        <f t="shared" si="37"/>
        <v>134.77769919798288</v>
      </c>
      <c r="AP55" s="1">
        <f t="shared" si="37"/>
        <v>164.95153414528383</v>
      </c>
      <c r="AQ55" s="1">
        <f t="shared" si="37"/>
        <v>136.86939263009481</v>
      </c>
      <c r="AR55" s="6">
        <f t="shared" si="37"/>
        <v>142.84610309521909</v>
      </c>
      <c r="AS55" s="4" t="s">
        <v>50</v>
      </c>
    </row>
    <row r="56" spans="1:45" ht="12.5">
      <c r="A56" s="4">
        <v>2003</v>
      </c>
      <c r="B56" s="20">
        <v>2.76</v>
      </c>
      <c r="C56" s="20">
        <v>1.84</v>
      </c>
      <c r="D56" s="20">
        <v>1.22</v>
      </c>
      <c r="E56" s="90">
        <v>6.04</v>
      </c>
      <c r="F56" s="3">
        <f t="shared" si="39"/>
        <v>2989.8162641461131</v>
      </c>
      <c r="G56" s="3">
        <f t="shared" si="40"/>
        <v>2451.1228593183932</v>
      </c>
      <c r="H56" s="3">
        <f t="shared" si="41"/>
        <v>1261.3240413181447</v>
      </c>
      <c r="I56" s="15">
        <f t="shared" si="24"/>
        <v>6702.2631647826511</v>
      </c>
      <c r="J56" s="3">
        <v>162274.81486268458</v>
      </c>
      <c r="K56" s="14">
        <f t="shared" si="23"/>
        <v>155572.55169790192</v>
      </c>
      <c r="L56" s="3">
        <v>1083.2667623717803</v>
      </c>
      <c r="M56" s="3">
        <v>1332.1319887599964</v>
      </c>
      <c r="N56" s="3">
        <v>1033.8721650148727</v>
      </c>
      <c r="O56" s="14">
        <v>1109.6462193348759</v>
      </c>
      <c r="P56" s="2">
        <v>77.351613567203529</v>
      </c>
      <c r="Q56" s="2">
        <v>80.248926084944586</v>
      </c>
      <c r="R56" s="2">
        <v>73.846919295639623</v>
      </c>
      <c r="S56" s="26">
        <v>76.243654822335017</v>
      </c>
      <c r="T56" s="2"/>
      <c r="U56" s="13">
        <v>4564.8549999999996</v>
      </c>
      <c r="V56" s="3">
        <v>25863.90437722264</v>
      </c>
      <c r="W56" s="99">
        <f t="shared" si="27"/>
        <v>0.44609055040635226</v>
      </c>
      <c r="X56" s="100">
        <f t="shared" si="28"/>
        <v>0.36571569916829449</v>
      </c>
      <c r="Y56" s="100">
        <f t="shared" si="29"/>
        <v>0.1881937504253533</v>
      </c>
      <c r="Z56" s="99">
        <f t="shared" si="30"/>
        <v>1.8424401017964911E-2</v>
      </c>
      <c r="AA56" s="100">
        <f t="shared" si="31"/>
        <v>1.5104764478656225E-2</v>
      </c>
      <c r="AB56" s="100">
        <f t="shared" si="32"/>
        <v>7.7727652463228216E-3</v>
      </c>
      <c r="AC56" s="101">
        <f t="shared" si="33"/>
        <v>4.1301930742943957E-2</v>
      </c>
      <c r="AD56" s="99">
        <f t="shared" si="34"/>
        <v>0.45695364238410591</v>
      </c>
      <c r="AE56" s="100">
        <f t="shared" si="35"/>
        <v>0.30463576158940397</v>
      </c>
      <c r="AF56" s="100">
        <f t="shared" si="36"/>
        <v>0.20198675496688742</v>
      </c>
      <c r="AH56" s="107">
        <v>7.0802166666666704</v>
      </c>
      <c r="AI56" s="3">
        <f t="shared" si="38"/>
        <v>422.27750998384391</v>
      </c>
      <c r="AJ56" s="3">
        <f t="shared" si="38"/>
        <v>346.1931992643905</v>
      </c>
      <c r="AK56" s="3">
        <f t="shared" si="38"/>
        <v>178.14766139239771</v>
      </c>
      <c r="AL56" s="3">
        <f t="shared" si="38"/>
        <v>946.61837064063207</v>
      </c>
      <c r="AM56" s="3">
        <f t="shared" si="38"/>
        <v>22919.470194558711</v>
      </c>
      <c r="AN56" s="14">
        <f t="shared" si="37"/>
        <v>21972.851823918078</v>
      </c>
      <c r="AO56" s="1">
        <f t="shared" si="37"/>
        <v>152.99909782023332</v>
      </c>
      <c r="AP56" s="1">
        <f t="shared" si="37"/>
        <v>188.1484778610818</v>
      </c>
      <c r="AQ56" s="1">
        <f t="shared" si="37"/>
        <v>146.02267327245713</v>
      </c>
      <c r="AR56" s="6">
        <f t="shared" si="37"/>
        <v>156.72489580142914</v>
      </c>
      <c r="AS56" s="4" t="s">
        <v>50</v>
      </c>
    </row>
    <row r="57" spans="1:45" ht="12.5">
      <c r="A57" s="4">
        <v>2004</v>
      </c>
      <c r="B57" s="20">
        <v>2.96</v>
      </c>
      <c r="C57" s="20">
        <v>1.9</v>
      </c>
      <c r="D57" s="20">
        <v>1.25</v>
      </c>
      <c r="E57" s="90">
        <v>6.22</v>
      </c>
      <c r="F57" s="3">
        <f t="shared" si="39"/>
        <v>2914.9723787458815</v>
      </c>
      <c r="G57" s="3">
        <f t="shared" si="40"/>
        <v>2609.654840092564</v>
      </c>
      <c r="H57" s="3">
        <f t="shared" si="41"/>
        <v>1343.7595778707894</v>
      </c>
      <c r="I57" s="15">
        <f t="shared" si="24"/>
        <v>6868.3867967092347</v>
      </c>
      <c r="J57" s="3">
        <v>172125.54253023252</v>
      </c>
      <c r="K57" s="14">
        <f t="shared" si="23"/>
        <v>165257.15573352328</v>
      </c>
      <c r="L57" s="3">
        <v>984.78796579252753</v>
      </c>
      <c r="M57" s="3">
        <v>1373.5025474171391</v>
      </c>
      <c r="N57" s="3">
        <v>1075.0076622966315</v>
      </c>
      <c r="O57" s="14">
        <v>1104.2422502747966</v>
      </c>
      <c r="P57" s="2">
        <v>70.319648697457751</v>
      </c>
      <c r="Q57" s="2">
        <v>82.74112875839009</v>
      </c>
      <c r="R57" s="2">
        <v>76.785125633662417</v>
      </c>
      <c r="S57" s="26">
        <v>75.329949238578678</v>
      </c>
      <c r="T57" s="2"/>
      <c r="U57" s="13">
        <v>4591.91</v>
      </c>
      <c r="V57" s="3">
        <v>26775.762040502254</v>
      </c>
      <c r="W57" s="99">
        <f t="shared" si="27"/>
        <v>0.42440422547875378</v>
      </c>
      <c r="X57" s="100">
        <f t="shared" si="28"/>
        <v>0.37995164182408825</v>
      </c>
      <c r="Y57" s="100">
        <f t="shared" si="29"/>
        <v>0.195644132697158</v>
      </c>
      <c r="Z57" s="99">
        <f t="shared" si="30"/>
        <v>1.693515288838604E-2</v>
      </c>
      <c r="AA57" s="100">
        <f t="shared" si="31"/>
        <v>1.5161345618615542E-2</v>
      </c>
      <c r="AB57" s="100">
        <f t="shared" si="32"/>
        <v>7.8068574722706735E-3</v>
      </c>
      <c r="AC57" s="101">
        <f t="shared" si="33"/>
        <v>3.9903355979272255E-2</v>
      </c>
      <c r="AD57" s="99">
        <f t="shared" si="34"/>
        <v>0.47588424437299037</v>
      </c>
      <c r="AE57" s="100">
        <f t="shared" si="35"/>
        <v>0.30546623794212219</v>
      </c>
      <c r="AF57" s="100">
        <f t="shared" si="36"/>
        <v>0.2009646302250804</v>
      </c>
      <c r="AH57" s="107">
        <v>6.7408330000000003</v>
      </c>
      <c r="AI57" s="3">
        <f t="shared" si="38"/>
        <v>432.43503862888775</v>
      </c>
      <c r="AJ57" s="3">
        <f t="shared" si="38"/>
        <v>387.14129842596071</v>
      </c>
      <c r="AK57" s="3">
        <f t="shared" si="38"/>
        <v>199.34621995097481</v>
      </c>
      <c r="AL57" s="3">
        <f t="shared" si="38"/>
        <v>1018.9225570058233</v>
      </c>
      <c r="AM57" s="3">
        <f t="shared" si="38"/>
        <v>25534.758468312819</v>
      </c>
      <c r="AN57" s="14">
        <f t="shared" si="37"/>
        <v>24515.835911306996</v>
      </c>
      <c r="AO57" s="1">
        <f t="shared" si="37"/>
        <v>146.09291845570533</v>
      </c>
      <c r="AP57" s="1">
        <f t="shared" si="37"/>
        <v>203.75857811892669</v>
      </c>
      <c r="AQ57" s="1">
        <f t="shared" si="37"/>
        <v>159.47697596077984</v>
      </c>
      <c r="AR57" s="6">
        <f t="shared" si="37"/>
        <v>163.81391591733492</v>
      </c>
      <c r="AS57" s="4" t="s">
        <v>50</v>
      </c>
    </row>
    <row r="58" spans="1:45" ht="12.5">
      <c r="A58" s="4">
        <v>2005</v>
      </c>
      <c r="B58" s="20">
        <v>2.98</v>
      </c>
      <c r="C58" s="20">
        <v>2</v>
      </c>
      <c r="D58" s="20">
        <v>1.28</v>
      </c>
      <c r="E58" s="90">
        <v>6.37</v>
      </c>
      <c r="F58" s="3">
        <f t="shared" si="39"/>
        <v>3001.9384678740353</v>
      </c>
      <c r="G58" s="3">
        <f t="shared" si="40"/>
        <v>2800.5399078882961</v>
      </c>
      <c r="H58" s="3">
        <f t="shared" si="41"/>
        <v>1397.5660971559755</v>
      </c>
      <c r="I58" s="15">
        <f t="shared" si="24"/>
        <v>7200.0444729183073</v>
      </c>
      <c r="J58" s="3">
        <v>180524.0033560509</v>
      </c>
      <c r="K58" s="14">
        <f t="shared" si="23"/>
        <v>173323.95888313261</v>
      </c>
      <c r="L58" s="3">
        <v>1007.3619019711527</v>
      </c>
      <c r="M58" s="3">
        <v>1400.269953944148</v>
      </c>
      <c r="N58" s="3">
        <v>1091.8485134031059</v>
      </c>
      <c r="O58" s="14">
        <v>1130.3052547752445</v>
      </c>
      <c r="P58" s="2">
        <v>71.931560415451045</v>
      </c>
      <c r="Q58" s="2">
        <v>84.35362335051461</v>
      </c>
      <c r="R58" s="2">
        <v>77.98802577413754</v>
      </c>
      <c r="S58" s="26">
        <v>76.852791878172582</v>
      </c>
      <c r="T58" s="2"/>
      <c r="U58" s="13">
        <v>4623.2910000000002</v>
      </c>
      <c r="V58" s="3">
        <v>27358.448870464876</v>
      </c>
      <c r="W58" s="99">
        <f t="shared" si="27"/>
        <v>0.41693332300450303</v>
      </c>
      <c r="X58" s="100">
        <f t="shared" si="28"/>
        <v>0.38896147356061911</v>
      </c>
      <c r="Y58" s="100">
        <f t="shared" si="29"/>
        <v>0.1941052034348778</v>
      </c>
      <c r="Z58" s="99">
        <f t="shared" si="30"/>
        <v>1.6629026678259818E-2</v>
      </c>
      <c r="AA58" s="100">
        <f t="shared" si="31"/>
        <v>1.5513393542268937E-2</v>
      </c>
      <c r="AB58" s="100">
        <f t="shared" si="32"/>
        <v>7.7417189469232489E-3</v>
      </c>
      <c r="AC58" s="101">
        <f t="shared" si="33"/>
        <v>3.988413916745201E-2</v>
      </c>
      <c r="AD58" s="99">
        <f t="shared" si="34"/>
        <v>0.46781789638932497</v>
      </c>
      <c r="AE58" s="100">
        <f t="shared" si="35"/>
        <v>0.31397174254317112</v>
      </c>
      <c r="AF58" s="100">
        <f t="shared" si="36"/>
        <v>0.20094191522762953</v>
      </c>
      <c r="AH58" s="107">
        <v>6.4424999999999999</v>
      </c>
      <c r="AI58" s="3">
        <f t="shared" si="38"/>
        <v>465.95862908405672</v>
      </c>
      <c r="AJ58" s="3">
        <f t="shared" si="38"/>
        <v>434.69769621859467</v>
      </c>
      <c r="AK58" s="3">
        <f t="shared" si="38"/>
        <v>216.92915749413669</v>
      </c>
      <c r="AL58" s="3">
        <f t="shared" si="38"/>
        <v>1117.585482796788</v>
      </c>
      <c r="AM58" s="3">
        <f t="shared" si="38"/>
        <v>28020.799900046706</v>
      </c>
      <c r="AN58" s="14">
        <f t="shared" si="37"/>
        <v>26903.214417249921</v>
      </c>
      <c r="AO58" s="1">
        <f t="shared" si="37"/>
        <v>156.36195606847539</v>
      </c>
      <c r="AP58" s="1">
        <f t="shared" si="37"/>
        <v>217.34884810929734</v>
      </c>
      <c r="AQ58" s="1">
        <f t="shared" si="37"/>
        <v>169.47590429229427</v>
      </c>
      <c r="AR58" s="6">
        <f t="shared" si="37"/>
        <v>175.44513073732938</v>
      </c>
      <c r="AS58" s="4" t="s">
        <v>50</v>
      </c>
    </row>
    <row r="59" spans="1:45" ht="12.5">
      <c r="A59" s="4">
        <v>2006</v>
      </c>
      <c r="B59" s="20">
        <v>3.01</v>
      </c>
      <c r="C59" s="20">
        <v>2.0499999999999998</v>
      </c>
      <c r="D59" s="20">
        <v>1.3</v>
      </c>
      <c r="E59" s="90">
        <v>6.47</v>
      </c>
      <c r="F59" s="3">
        <f t="shared" si="39"/>
        <v>3079.2026995090023</v>
      </c>
      <c r="G59" s="3">
        <f t="shared" si="40"/>
        <v>2901.6798882966714</v>
      </c>
      <c r="H59" s="3">
        <f t="shared" si="41"/>
        <v>1444.879532736777</v>
      </c>
      <c r="I59" s="15">
        <f t="shared" si="24"/>
        <v>7425.7621205424512</v>
      </c>
      <c r="J59" s="3">
        <v>191382.71113831745</v>
      </c>
      <c r="K59" s="14">
        <f t="shared" si="23"/>
        <v>183956.94901777501</v>
      </c>
      <c r="L59" s="3">
        <v>1022.990930069436</v>
      </c>
      <c r="M59" s="3">
        <v>1415.4536040471569</v>
      </c>
      <c r="N59" s="3">
        <v>1111.4457944129053</v>
      </c>
      <c r="O59" s="14">
        <v>1147.7221206402553</v>
      </c>
      <c r="P59" s="2">
        <v>73.047564878878376</v>
      </c>
      <c r="Q59" s="2">
        <v>85.268301194074411</v>
      </c>
      <c r="R59" s="2">
        <v>79.387810852134876</v>
      </c>
      <c r="S59" s="26">
        <v>77.969543147208114</v>
      </c>
      <c r="T59" s="2"/>
      <c r="U59" s="13">
        <v>4660.6769999999997</v>
      </c>
      <c r="V59" s="3">
        <v>27921.174541621665</v>
      </c>
      <c r="W59" s="99">
        <f t="shared" si="27"/>
        <v>0.41466487203929808</v>
      </c>
      <c r="X59" s="100">
        <f t="shared" si="28"/>
        <v>0.39075852972310188</v>
      </c>
      <c r="Y59" s="100">
        <f t="shared" si="29"/>
        <v>0.19457659823759998</v>
      </c>
      <c r="Z59" s="99">
        <f t="shared" si="30"/>
        <v>1.6089241714647776E-2</v>
      </c>
      <c r="AA59" s="100">
        <f t="shared" si="31"/>
        <v>1.5161661526466459E-2</v>
      </c>
      <c r="AB59" s="100">
        <f t="shared" si="32"/>
        <v>7.5496868245978795E-3</v>
      </c>
      <c r="AC59" s="101">
        <f t="shared" si="33"/>
        <v>3.8800590065712112E-2</v>
      </c>
      <c r="AD59" s="99">
        <f t="shared" si="34"/>
        <v>0.46522411128284386</v>
      </c>
      <c r="AE59" s="100">
        <f t="shared" si="35"/>
        <v>0.31684698608964451</v>
      </c>
      <c r="AF59" s="100">
        <f t="shared" si="36"/>
        <v>0.20092735703245751</v>
      </c>
      <c r="AH59" s="107">
        <v>6.4133329999999997</v>
      </c>
      <c r="AI59" s="3">
        <f t="shared" si="38"/>
        <v>480.12518600063373</v>
      </c>
      <c r="AJ59" s="3">
        <f t="shared" si="38"/>
        <v>452.44491254339539</v>
      </c>
      <c r="AK59" s="3">
        <f t="shared" si="38"/>
        <v>225.29307814466785</v>
      </c>
      <c r="AL59" s="3">
        <f t="shared" si="38"/>
        <v>1157.863176688697</v>
      </c>
      <c r="AM59" s="3">
        <f t="shared" si="38"/>
        <v>29841.380626628536</v>
      </c>
      <c r="AN59" s="14">
        <f t="shared" si="37"/>
        <v>28683.517449939838</v>
      </c>
      <c r="AO59" s="1">
        <f t="shared" si="37"/>
        <v>159.51002857163911</v>
      </c>
      <c r="AP59" s="1">
        <f t="shared" si="37"/>
        <v>220.70483538702214</v>
      </c>
      <c r="AQ59" s="1">
        <f t="shared" si="37"/>
        <v>173.30236780359064</v>
      </c>
      <c r="AR59" s="6">
        <f t="shared" si="37"/>
        <v>178.95875992097328</v>
      </c>
      <c r="AS59" s="4" t="s">
        <v>50</v>
      </c>
    </row>
    <row r="60" spans="1:45" ht="12.5">
      <c r="A60" s="4">
        <v>2007</v>
      </c>
      <c r="B60" s="20">
        <v>3.02</v>
      </c>
      <c r="C60" s="20">
        <v>2.11</v>
      </c>
      <c r="D60" s="20">
        <v>1.35</v>
      </c>
      <c r="E60" s="90">
        <v>6.6</v>
      </c>
      <c r="F60" s="3">
        <f t="shared" si="39"/>
        <v>3071.9039131568757</v>
      </c>
      <c r="G60" s="3">
        <f t="shared" si="40"/>
        <v>3029.171576338164</v>
      </c>
      <c r="H60" s="3">
        <f t="shared" si="41"/>
        <v>1532.4564410041933</v>
      </c>
      <c r="I60" s="15">
        <f t="shared" si="24"/>
        <v>7633.5319304992327</v>
      </c>
      <c r="J60" s="3">
        <v>202008.30170521111</v>
      </c>
      <c r="K60" s="14">
        <f t="shared" si="23"/>
        <v>194374.76977471187</v>
      </c>
      <c r="L60" s="3">
        <v>1017.1867262108859</v>
      </c>
      <c r="M60" s="3">
        <v>1435.6263394967602</v>
      </c>
      <c r="N60" s="3">
        <v>1135.1529192623652</v>
      </c>
      <c r="O60" s="14">
        <v>1156.5957470453384</v>
      </c>
      <c r="P60" s="2">
        <v>72.633110610062033</v>
      </c>
      <c r="Q60" s="2">
        <v>86.483526389239387</v>
      </c>
      <c r="R60" s="2">
        <v>81.081151861527985</v>
      </c>
      <c r="S60" s="26">
        <v>78.680203045685275</v>
      </c>
      <c r="T60" s="2"/>
      <c r="U60" s="13">
        <v>4709.1530000000002</v>
      </c>
      <c r="V60" s="3">
        <v>28555.954822134299</v>
      </c>
      <c r="W60" s="99">
        <f t="shared" si="27"/>
        <v>0.40242235719003183</v>
      </c>
      <c r="X60" s="100">
        <f t="shared" si="28"/>
        <v>0.39682438010579674</v>
      </c>
      <c r="Y60" s="100">
        <f t="shared" si="29"/>
        <v>0.20075326270417143</v>
      </c>
      <c r="Z60" s="99">
        <f t="shared" si="30"/>
        <v>1.5206820151578114E-2</v>
      </c>
      <c r="AA60" s="100">
        <f t="shared" si="31"/>
        <v>1.4995282623377562E-2</v>
      </c>
      <c r="AB60" s="100">
        <f t="shared" si="32"/>
        <v>7.586106254387966E-3</v>
      </c>
      <c r="AC60" s="101">
        <f t="shared" si="33"/>
        <v>3.7788209029343642E-2</v>
      </c>
      <c r="AD60" s="99">
        <f t="shared" si="34"/>
        <v>0.45757575757575758</v>
      </c>
      <c r="AE60" s="100">
        <f t="shared" si="35"/>
        <v>0.3196969696969697</v>
      </c>
      <c r="AF60" s="100">
        <f t="shared" si="36"/>
        <v>0.20454545454545456</v>
      </c>
      <c r="AH60" s="107">
        <v>5.8616669999999997</v>
      </c>
      <c r="AI60" s="3">
        <f t="shared" si="38"/>
        <v>524.06660309377446</v>
      </c>
      <c r="AJ60" s="3">
        <f t="shared" si="38"/>
        <v>516.77646927711248</v>
      </c>
      <c r="AK60" s="3">
        <f t="shared" si="38"/>
        <v>261.43696682261094</v>
      </c>
      <c r="AL60" s="3">
        <f t="shared" si="38"/>
        <v>1302.2800391934979</v>
      </c>
      <c r="AM60" s="3">
        <f t="shared" si="38"/>
        <v>34462.602823601395</v>
      </c>
      <c r="AN60" s="14">
        <f t="shared" si="37"/>
        <v>33160.322784407894</v>
      </c>
      <c r="AO60" s="1">
        <f t="shared" si="37"/>
        <v>173.53198777939551</v>
      </c>
      <c r="AP60" s="1">
        <f t="shared" si="37"/>
        <v>244.91775795123814</v>
      </c>
      <c r="AQ60" s="1">
        <f t="shared" si="37"/>
        <v>193.65701246119326</v>
      </c>
      <c r="AR60" s="6">
        <f t="shared" si="37"/>
        <v>197.31515745356029</v>
      </c>
      <c r="AS60" s="4" t="s">
        <v>50</v>
      </c>
    </row>
    <row r="61" spans="1:45" ht="12.5">
      <c r="A61" s="4">
        <v>2008</v>
      </c>
      <c r="B61" s="20">
        <v>3.06</v>
      </c>
      <c r="C61" s="20">
        <v>2.23</v>
      </c>
      <c r="D61" s="20">
        <v>1.33</v>
      </c>
      <c r="E61" s="90">
        <v>6.75</v>
      </c>
      <c r="F61" s="3">
        <f t="shared" si="39"/>
        <v>3247.7378194245375</v>
      </c>
      <c r="G61" s="3">
        <f t="shared" si="40"/>
        <v>3279.349844237257</v>
      </c>
      <c r="H61" s="3">
        <f t="shared" si="41"/>
        <v>1562.7592519845016</v>
      </c>
      <c r="I61" s="15">
        <f t="shared" si="24"/>
        <v>8089.8469156462961</v>
      </c>
      <c r="J61" s="3">
        <v>209893.56177955176</v>
      </c>
      <c r="K61" s="14">
        <f t="shared" si="23"/>
        <v>201803.71486390545</v>
      </c>
      <c r="L61" s="3">
        <v>1061.3522285701104</v>
      </c>
      <c r="M61" s="3">
        <v>1470.5604682678284</v>
      </c>
      <c r="N61" s="3">
        <v>1175.0069563793245</v>
      </c>
      <c r="O61" s="14">
        <v>1198.4958393550069</v>
      </c>
      <c r="P61" s="2">
        <v>75.78678705446093</v>
      </c>
      <c r="Q61" s="2">
        <v>88.587992268931174</v>
      </c>
      <c r="R61" s="2">
        <v>83.927826684753526</v>
      </c>
      <c r="S61" s="26">
        <v>81.421319796954307</v>
      </c>
      <c r="T61" s="2"/>
      <c r="U61" s="13">
        <v>4768.2120000000004</v>
      </c>
      <c r="V61" s="3">
        <v>28464.308014279377</v>
      </c>
      <c r="W61" s="99">
        <f t="shared" si="27"/>
        <v>0.40145850141406247</v>
      </c>
      <c r="X61" s="100">
        <f t="shared" si="28"/>
        <v>0.40536611859672878</v>
      </c>
      <c r="Y61" s="100">
        <f t="shared" si="29"/>
        <v>0.19317537998920875</v>
      </c>
      <c r="Z61" s="99">
        <f t="shared" si="30"/>
        <v>1.5473260789368998E-2</v>
      </c>
      <c r="AA61" s="100">
        <f t="shared" si="31"/>
        <v>1.5623870577228622E-2</v>
      </c>
      <c r="AB61" s="100">
        <f t="shared" si="32"/>
        <v>7.4454844576216468E-3</v>
      </c>
      <c r="AC61" s="101">
        <f t="shared" si="33"/>
        <v>3.8542615824219265E-2</v>
      </c>
      <c r="AD61" s="99">
        <f t="shared" si="34"/>
        <v>0.45333333333333337</v>
      </c>
      <c r="AE61" s="100">
        <f t="shared" si="35"/>
        <v>0.33037037037037037</v>
      </c>
      <c r="AF61" s="100">
        <f t="shared" si="36"/>
        <v>0.19703703703703704</v>
      </c>
      <c r="AH61" s="107">
        <v>5.64</v>
      </c>
      <c r="AI61" s="3">
        <f t="shared" si="38"/>
        <v>575.84003890505983</v>
      </c>
      <c r="AJ61" s="3">
        <f t="shared" si="38"/>
        <v>581.44500784348531</v>
      </c>
      <c r="AK61" s="3">
        <f t="shared" si="38"/>
        <v>277.08497375611734</v>
      </c>
      <c r="AL61" s="3">
        <f t="shared" si="38"/>
        <v>1434.3700205046625</v>
      </c>
      <c r="AM61" s="3">
        <f t="shared" si="38"/>
        <v>37215.170528289324</v>
      </c>
      <c r="AN61" s="14">
        <f t="shared" si="37"/>
        <v>35780.800507784654</v>
      </c>
      <c r="AO61" s="1">
        <f t="shared" si="37"/>
        <v>188.18301925001958</v>
      </c>
      <c r="AP61" s="1">
        <f t="shared" si="37"/>
        <v>260.737671678693</v>
      </c>
      <c r="AQ61" s="1">
        <f t="shared" si="37"/>
        <v>208.3345667339228</v>
      </c>
      <c r="AR61" s="6">
        <f t="shared" si="37"/>
        <v>212.49926229698704</v>
      </c>
      <c r="AS61" s="4" t="s">
        <v>50</v>
      </c>
    </row>
    <row r="62" spans="1:45" ht="12.5">
      <c r="A62" s="4">
        <v>2009</v>
      </c>
      <c r="B62" s="20">
        <v>2.96</v>
      </c>
      <c r="C62" s="20">
        <v>2.2799999999999998</v>
      </c>
      <c r="D62" s="20">
        <v>1.31</v>
      </c>
      <c r="E62" s="90">
        <v>6.68</v>
      </c>
      <c r="F62" s="3">
        <f t="shared" si="39"/>
        <v>3363.4559955685122</v>
      </c>
      <c r="G62" s="3">
        <f t="shared" si="40"/>
        <v>3465.5165418158431</v>
      </c>
      <c r="H62" s="3">
        <f t="shared" si="41"/>
        <v>1594.9382639637581</v>
      </c>
      <c r="I62" s="15">
        <f t="shared" si="24"/>
        <v>8423.9108013481145</v>
      </c>
      <c r="J62" s="3">
        <v>212468.67186085935</v>
      </c>
      <c r="K62" s="14">
        <f t="shared" si="23"/>
        <v>204044.76105951125</v>
      </c>
      <c r="L62" s="3">
        <v>1136.3027012055784</v>
      </c>
      <c r="M62" s="3">
        <v>1519.9633955332647</v>
      </c>
      <c r="N62" s="3">
        <v>1217.5101251631741</v>
      </c>
      <c r="O62" s="14">
        <v>1261.0644912197777</v>
      </c>
      <c r="P62" s="2">
        <v>81.138691310513664</v>
      </c>
      <c r="Q62" s="2">
        <v>91.564072636308467</v>
      </c>
      <c r="R62" s="2">
        <v>86.963722399137851</v>
      </c>
      <c r="S62" s="26">
        <v>85.685279187817258</v>
      </c>
      <c r="T62" s="2"/>
      <c r="U62" s="13">
        <v>4828.7259999999997</v>
      </c>
      <c r="V62" s="3">
        <v>27893.199071352246</v>
      </c>
      <c r="W62" s="99">
        <f t="shared" si="27"/>
        <v>0.39927488252015253</v>
      </c>
      <c r="X62" s="100">
        <f t="shared" si="28"/>
        <v>0.41139046026712933</v>
      </c>
      <c r="Y62" s="100">
        <f t="shared" si="29"/>
        <v>0.18933465721271803</v>
      </c>
      <c r="Z62" s="99">
        <f t="shared" si="30"/>
        <v>1.5830362029895677E-2</v>
      </c>
      <c r="AA62" s="100">
        <f t="shared" si="31"/>
        <v>1.6310717770595971E-2</v>
      </c>
      <c r="AB62" s="100">
        <f t="shared" si="32"/>
        <v>7.5066985169853417E-3</v>
      </c>
      <c r="AC62" s="101">
        <f t="shared" si="33"/>
        <v>3.9647778317476998E-2</v>
      </c>
      <c r="AD62" s="99">
        <f t="shared" si="34"/>
        <v>0.44311377245508982</v>
      </c>
      <c r="AE62" s="100">
        <f t="shared" si="35"/>
        <v>0.34131736526946105</v>
      </c>
      <c r="AF62" s="100">
        <f t="shared" si="36"/>
        <v>0.19610778443113774</v>
      </c>
      <c r="AH62" s="107">
        <v>6.2883329999999997</v>
      </c>
      <c r="AI62" s="3">
        <f t="shared" si="38"/>
        <v>534.87243687134765</v>
      </c>
      <c r="AJ62" s="3">
        <f t="shared" si="38"/>
        <v>551.10258025709572</v>
      </c>
      <c r="AK62" s="3">
        <f t="shared" si="38"/>
        <v>253.63451076203475</v>
      </c>
      <c r="AL62" s="3">
        <f t="shared" si="38"/>
        <v>1339.6095278904784</v>
      </c>
      <c r="AM62" s="3">
        <f t="shared" si="38"/>
        <v>33787.757719074252</v>
      </c>
      <c r="AN62" s="14">
        <f t="shared" si="37"/>
        <v>32448.148191183776</v>
      </c>
      <c r="AO62" s="1">
        <f t="shared" si="37"/>
        <v>180.70014759167151</v>
      </c>
      <c r="AP62" s="1">
        <f t="shared" si="37"/>
        <v>241.71165800749813</v>
      </c>
      <c r="AQ62" s="1">
        <f t="shared" si="37"/>
        <v>193.61413035269825</v>
      </c>
      <c r="AR62" s="6">
        <f t="shared" si="37"/>
        <v>200.54034848659856</v>
      </c>
      <c r="AS62" s="4" t="s">
        <v>50</v>
      </c>
    </row>
    <row r="63" spans="1:45" ht="12.5">
      <c r="A63" s="4">
        <v>2010</v>
      </c>
      <c r="B63" s="20">
        <v>2.91</v>
      </c>
      <c r="C63" s="20">
        <v>2.29</v>
      </c>
      <c r="D63" s="20">
        <v>1.25</v>
      </c>
      <c r="E63" s="90">
        <v>6.59</v>
      </c>
      <c r="F63" s="3">
        <f t="shared" si="39"/>
        <v>3384.0129988698791</v>
      </c>
      <c r="G63" s="3">
        <f t="shared" si="40"/>
        <v>3523.0700230427283</v>
      </c>
      <c r="H63" s="3">
        <f t="shared" si="41"/>
        <v>1544.628506492935</v>
      </c>
      <c r="I63" s="15">
        <f t="shared" si="24"/>
        <v>8451.7115284055417</v>
      </c>
      <c r="J63" s="3">
        <v>222356.50770301878</v>
      </c>
      <c r="K63" s="14">
        <f t="shared" si="23"/>
        <v>213904.79617461324</v>
      </c>
      <c r="L63" s="3">
        <v>1162.8910649037384</v>
      </c>
      <c r="M63" s="3">
        <v>1538.4585253461696</v>
      </c>
      <c r="N63" s="3">
        <v>1235.702805194348</v>
      </c>
      <c r="O63" s="14">
        <v>1282.5055430053933</v>
      </c>
      <c r="P63" s="2">
        <v>83.037256747582319</v>
      </c>
      <c r="Q63" s="2">
        <v>92.678237236971512</v>
      </c>
      <c r="R63" s="2">
        <v>88.263180320044512</v>
      </c>
      <c r="S63" s="26">
        <v>87.106598984771566</v>
      </c>
      <c r="T63" s="2"/>
      <c r="U63" s="13">
        <v>4889.2520000000004</v>
      </c>
      <c r="V63" s="3">
        <v>27987.201447294981</v>
      </c>
      <c r="W63" s="99">
        <f t="shared" si="27"/>
        <v>0.40039381224696041</v>
      </c>
      <c r="X63" s="100">
        <f t="shared" si="28"/>
        <v>0.41684693226951314</v>
      </c>
      <c r="Y63" s="100">
        <f t="shared" si="29"/>
        <v>0.18275925548352653</v>
      </c>
      <c r="Z63" s="99">
        <f t="shared" si="30"/>
        <v>1.5218861970028757E-2</v>
      </c>
      <c r="AA63" s="100">
        <f t="shared" si="31"/>
        <v>1.5844240672048017E-2</v>
      </c>
      <c r="AB63" s="100">
        <f t="shared" si="32"/>
        <v>6.9466305369211582E-3</v>
      </c>
      <c r="AC63" s="101">
        <f t="shared" si="33"/>
        <v>3.8009733178997931E-2</v>
      </c>
      <c r="AD63" s="99">
        <f t="shared" si="34"/>
        <v>0.44157814871016693</v>
      </c>
      <c r="AE63" s="100">
        <f t="shared" si="35"/>
        <v>0.34749620637329287</v>
      </c>
      <c r="AF63" s="100">
        <f t="shared" si="36"/>
        <v>0.18968133535660092</v>
      </c>
      <c r="AH63" s="107">
        <v>6.0441669999999998</v>
      </c>
      <c r="AI63" s="3">
        <f t="shared" si="38"/>
        <v>559.88079066476473</v>
      </c>
      <c r="AJ63" s="3">
        <f t="shared" si="38"/>
        <v>582.8876043700858</v>
      </c>
      <c r="AK63" s="3">
        <f t="shared" si="38"/>
        <v>255.55688757324791</v>
      </c>
      <c r="AL63" s="3">
        <f t="shared" si="38"/>
        <v>1398.3252826080984</v>
      </c>
      <c r="AM63" s="3">
        <f t="shared" si="38"/>
        <v>36788.610854567516</v>
      </c>
      <c r="AN63" s="14">
        <f t="shared" si="37"/>
        <v>35390.285571959415</v>
      </c>
      <c r="AO63" s="1">
        <f t="shared" si="37"/>
        <v>192.39889713565796</v>
      </c>
      <c r="AP63" s="1">
        <f t="shared" si="37"/>
        <v>254.53607177733005</v>
      </c>
      <c r="AQ63" s="1">
        <f t="shared" si="37"/>
        <v>204.44551005859833</v>
      </c>
      <c r="AR63" s="6">
        <f t="shared" si="37"/>
        <v>212.18896549440035</v>
      </c>
      <c r="AS63" s="4" t="s">
        <v>50</v>
      </c>
    </row>
    <row r="64" spans="1:45" ht="12.5">
      <c r="A64" s="4">
        <v>2011</v>
      </c>
      <c r="B64" s="20">
        <v>2.83</v>
      </c>
      <c r="C64" s="20">
        <v>2.39</v>
      </c>
      <c r="D64" s="20">
        <v>1.18</v>
      </c>
      <c r="E64" s="90">
        <v>6.53</v>
      </c>
      <c r="F64" s="3">
        <f t="shared" si="39"/>
        <v>3499.7521799431706</v>
      </c>
      <c r="G64" s="3">
        <f t="shared" si="40"/>
        <v>3779.711373174131</v>
      </c>
      <c r="H64" s="3">
        <f t="shared" si="41"/>
        <v>1525.2800020431812</v>
      </c>
      <c r="I64" s="15">
        <f t="shared" si="24"/>
        <v>8804.7435551604831</v>
      </c>
      <c r="J64" s="3">
        <v>227121.54518554889</v>
      </c>
      <c r="K64" s="14">
        <f t="shared" si="23"/>
        <v>218316.80163038842</v>
      </c>
      <c r="L64" s="3">
        <v>1236.6615476830991</v>
      </c>
      <c r="M64" s="3">
        <v>1581.4691937967075</v>
      </c>
      <c r="N64" s="3">
        <v>1292.610171223035</v>
      </c>
      <c r="O64" s="14">
        <v>1348.3527649556636</v>
      </c>
      <c r="P64" s="2">
        <v>88.304902792700005</v>
      </c>
      <c r="Q64" s="2">
        <v>95.269241718865331</v>
      </c>
      <c r="R64" s="2">
        <v>92.327932045309694</v>
      </c>
      <c r="S64" s="26">
        <v>91.472081218274099</v>
      </c>
      <c r="T64" s="2"/>
      <c r="U64" s="13">
        <v>4953.0879999999997</v>
      </c>
      <c r="V64" s="3">
        <v>27917.147067155569</v>
      </c>
      <c r="W64" s="99">
        <f t="shared" si="27"/>
        <v>0.39748485098035102</v>
      </c>
      <c r="X64" s="100">
        <f t="shared" si="28"/>
        <v>0.42928125612004137</v>
      </c>
      <c r="Y64" s="100">
        <f t="shared" si="29"/>
        <v>0.17323389289960758</v>
      </c>
      <c r="Z64" s="99">
        <f t="shared" si="30"/>
        <v>1.5409159783075702E-2</v>
      </c>
      <c r="AA64" s="100">
        <f t="shared" si="31"/>
        <v>1.664180018714765E-2</v>
      </c>
      <c r="AB64" s="100">
        <f t="shared" si="32"/>
        <v>6.7156993001130328E-3</v>
      </c>
      <c r="AC64" s="101">
        <f t="shared" si="33"/>
        <v>3.8766659270336387E-2</v>
      </c>
      <c r="AD64" s="99">
        <f t="shared" si="34"/>
        <v>0.4333843797856049</v>
      </c>
      <c r="AE64" s="100">
        <f t="shared" si="35"/>
        <v>0.36600306278713629</v>
      </c>
      <c r="AF64" s="100">
        <f t="shared" si="36"/>
        <v>0.18070444104134761</v>
      </c>
      <c r="AH64" s="107">
        <v>5.6046069999999997</v>
      </c>
      <c r="AI64" s="3">
        <f t="shared" si="38"/>
        <v>624.44203134014049</v>
      </c>
      <c r="AJ64" s="3">
        <f t="shared" si="38"/>
        <v>674.39365029057899</v>
      </c>
      <c r="AK64" s="3">
        <f t="shared" si="38"/>
        <v>272.14753898769015</v>
      </c>
      <c r="AL64" s="3">
        <f t="shared" si="38"/>
        <v>1570.9832206184099</v>
      </c>
      <c r="AM64" s="3">
        <f t="shared" si="38"/>
        <v>40524.080490487366</v>
      </c>
      <c r="AN64" s="14">
        <f t="shared" si="37"/>
        <v>38953.097269868958</v>
      </c>
      <c r="AO64" s="1">
        <f t="shared" si="37"/>
        <v>220.65089446648074</v>
      </c>
      <c r="AP64" s="1">
        <f t="shared" si="37"/>
        <v>282.17307543538868</v>
      </c>
      <c r="AQ64" s="1">
        <f t="shared" si="37"/>
        <v>230.63350761668661</v>
      </c>
      <c r="AR64" s="6">
        <f t="shared" si="37"/>
        <v>240.57935997219138</v>
      </c>
      <c r="AS64" s="4" t="s">
        <v>50</v>
      </c>
    </row>
    <row r="65" spans="1:45" ht="12.5">
      <c r="A65" s="4">
        <v>2012</v>
      </c>
      <c r="B65" s="20">
        <v>2.67</v>
      </c>
      <c r="C65" s="20">
        <v>2.29</v>
      </c>
      <c r="D65" s="20">
        <v>1.1100000000000001</v>
      </c>
      <c r="E65" s="90">
        <v>6.21</v>
      </c>
      <c r="F65" s="3">
        <f t="shared" si="39"/>
        <v>3433.5229967250593</v>
      </c>
      <c r="G65" s="3">
        <f t="shared" si="40"/>
        <v>3667.6990328236893</v>
      </c>
      <c r="H65" s="3">
        <f t="shared" si="41"/>
        <v>1465.5869314751133</v>
      </c>
      <c r="I65" s="15">
        <f t="shared" si="24"/>
        <v>8566.8089610238621</v>
      </c>
      <c r="J65" s="3">
        <v>234411.05668882371</v>
      </c>
      <c r="K65" s="14">
        <f t="shared" si="23"/>
        <v>225844.24772779984</v>
      </c>
      <c r="L65" s="3">
        <v>1285.9636691854155</v>
      </c>
      <c r="M65" s="3">
        <v>1601.6152981762834</v>
      </c>
      <c r="N65" s="3">
        <v>1320.3485869145163</v>
      </c>
      <c r="O65" s="14">
        <v>1379.5183512115721</v>
      </c>
      <c r="P65" s="2">
        <v>91.825364033604998</v>
      </c>
      <c r="Q65" s="2">
        <v>96.482862632481456</v>
      </c>
      <c r="R65" s="2">
        <v>94.309218140702612</v>
      </c>
      <c r="S65" s="26">
        <v>93.807106598984774</v>
      </c>
      <c r="T65" s="2"/>
      <c r="U65" s="13">
        <v>5018.5730000000003</v>
      </c>
      <c r="V65" s="3">
        <v>28070.014399628501</v>
      </c>
      <c r="W65" s="99">
        <f t="shared" si="27"/>
        <v>0.40079369253434383</v>
      </c>
      <c r="X65" s="100">
        <f t="shared" si="28"/>
        <v>0.42812896254725685</v>
      </c>
      <c r="Y65" s="100">
        <f t="shared" si="29"/>
        <v>0.17107734491839929</v>
      </c>
      <c r="Z65" s="99">
        <f t="shared" si="30"/>
        <v>1.4647444729038514E-2</v>
      </c>
      <c r="AA65" s="100">
        <f t="shared" si="31"/>
        <v>1.5646442128762258E-2</v>
      </c>
      <c r="AB65" s="100">
        <f t="shared" si="32"/>
        <v>6.2522090560798611E-3</v>
      </c>
      <c r="AC65" s="101">
        <f t="shared" si="33"/>
        <v>3.6546095913880638E-2</v>
      </c>
      <c r="AD65" s="99">
        <f t="shared" si="34"/>
        <v>0.42995169082125601</v>
      </c>
      <c r="AE65" s="100">
        <f t="shared" si="35"/>
        <v>0.36876006441223835</v>
      </c>
      <c r="AF65" s="100">
        <f t="shared" si="36"/>
        <v>0.17874396135265702</v>
      </c>
      <c r="AH65" s="107">
        <v>5.8174999999999999</v>
      </c>
      <c r="AI65" s="3">
        <f t="shared" si="38"/>
        <v>590.20592981952029</v>
      </c>
      <c r="AJ65" s="3">
        <f t="shared" si="38"/>
        <v>630.45965325718771</v>
      </c>
      <c r="AK65" s="3">
        <f t="shared" si="38"/>
        <v>251.92727657500873</v>
      </c>
      <c r="AL65" s="3">
        <f t="shared" si="38"/>
        <v>1472.5928596517167</v>
      </c>
      <c r="AM65" s="3">
        <f t="shared" si="38"/>
        <v>40294.122335852808</v>
      </c>
      <c r="AN65" s="14">
        <f t="shared" si="37"/>
        <v>38821.529476201089</v>
      </c>
      <c r="AO65" s="1">
        <f t="shared" si="37"/>
        <v>221.05091004476415</v>
      </c>
      <c r="AP65" s="1">
        <f t="shared" si="37"/>
        <v>275.30989225204701</v>
      </c>
      <c r="AQ65" s="1">
        <f t="shared" si="37"/>
        <v>226.96151042793576</v>
      </c>
      <c r="AR65" s="6">
        <f t="shared" si="37"/>
        <v>237.1325055799866</v>
      </c>
      <c r="AS65" s="4" t="s">
        <v>50</v>
      </c>
    </row>
    <row r="66" spans="1:45" ht="12.5">
      <c r="A66" s="4">
        <v>2013</v>
      </c>
      <c r="B66" s="20">
        <v>2.68</v>
      </c>
      <c r="C66" s="20">
        <v>2.2999999999999998</v>
      </c>
      <c r="D66" s="20">
        <v>1.0900000000000001</v>
      </c>
      <c r="E66" s="90">
        <v>6.21</v>
      </c>
      <c r="F66" s="3">
        <f t="shared" si="39"/>
        <v>3667.8082533877418</v>
      </c>
      <c r="G66" s="3">
        <f t="shared" si="40"/>
        <v>3737.6608056812634</v>
      </c>
      <c r="H66" s="3">
        <f t="shared" si="41"/>
        <v>1485.5087019505731</v>
      </c>
      <c r="I66" s="15">
        <f t="shared" si="24"/>
        <v>8890.9777610195779</v>
      </c>
      <c r="J66" s="3">
        <v>242714.86289435258</v>
      </c>
      <c r="K66" s="14">
        <f t="shared" si="23"/>
        <v>233823.88513333301</v>
      </c>
      <c r="L66" s="3">
        <v>1368.5851691745304</v>
      </c>
      <c r="M66" s="3">
        <v>1625.0699155135928</v>
      </c>
      <c r="N66" s="3">
        <v>1362.8520201381405</v>
      </c>
      <c r="O66" s="14">
        <v>1431.7194462189336</v>
      </c>
      <c r="P66" s="2">
        <v>97.725024727992064</v>
      </c>
      <c r="Q66" s="2">
        <v>97.895791583166329</v>
      </c>
      <c r="R66" s="2">
        <v>97.345132743362811</v>
      </c>
      <c r="S66" s="26">
        <v>97.563451776649728</v>
      </c>
      <c r="T66" s="2"/>
      <c r="U66" s="13">
        <v>5079.6229999999996</v>
      </c>
      <c r="V66" s="3">
        <v>28113.99054478154</v>
      </c>
      <c r="W66" s="99">
        <f t="shared" si="27"/>
        <v>0.41253148438503506</v>
      </c>
      <c r="X66" s="100">
        <f t="shared" si="28"/>
        <v>0.42038805023989229</v>
      </c>
      <c r="Y66" s="100">
        <f t="shared" si="29"/>
        <v>0.16708046537507271</v>
      </c>
      <c r="Z66" s="99">
        <f t="shared" si="30"/>
        <v>1.5111593124745075E-2</v>
      </c>
      <c r="AA66" s="100">
        <f t="shared" si="31"/>
        <v>1.5399389889477717E-2</v>
      </c>
      <c r="AB66" s="100">
        <f t="shared" si="32"/>
        <v>6.1203862187754693E-3</v>
      </c>
      <c r="AC66" s="101">
        <f t="shared" si="33"/>
        <v>3.6631369232998257E-2</v>
      </c>
      <c r="AD66" s="99">
        <f t="shared" si="34"/>
        <v>0.43156199677938811</v>
      </c>
      <c r="AE66" s="100">
        <f t="shared" si="35"/>
        <v>0.37037037037037035</v>
      </c>
      <c r="AF66" s="100">
        <f t="shared" si="36"/>
        <v>0.17552334943639292</v>
      </c>
      <c r="AH66" s="107">
        <v>5.875</v>
      </c>
      <c r="AI66" s="3">
        <f t="shared" si="38"/>
        <v>624.30778781067943</v>
      </c>
      <c r="AJ66" s="3">
        <f t="shared" si="38"/>
        <v>636.19758394574694</v>
      </c>
      <c r="AK66" s="3">
        <f t="shared" si="38"/>
        <v>252.85254501286352</v>
      </c>
      <c r="AL66" s="3">
        <f t="shared" si="38"/>
        <v>1513.3579167692899</v>
      </c>
      <c r="AM66" s="3">
        <f t="shared" si="38"/>
        <v>41313.168152230224</v>
      </c>
      <c r="AN66" s="14">
        <f t="shared" si="37"/>
        <v>39799.810235460936</v>
      </c>
      <c r="AO66" s="1">
        <f t="shared" si="37"/>
        <v>232.95066709353708</v>
      </c>
      <c r="AP66" s="1">
        <f t="shared" si="37"/>
        <v>276.60764519380302</v>
      </c>
      <c r="AQ66" s="1">
        <f t="shared" si="37"/>
        <v>231.97481193840687</v>
      </c>
      <c r="AR66" s="6">
        <f t="shared" si="37"/>
        <v>243.69692701598871</v>
      </c>
      <c r="AS66" s="4" t="s">
        <v>50</v>
      </c>
    </row>
    <row r="67" spans="1:45" ht="12.5">
      <c r="A67" s="4">
        <v>2014</v>
      </c>
      <c r="B67" s="20">
        <v>2.62</v>
      </c>
      <c r="C67" s="20">
        <v>2.25</v>
      </c>
      <c r="D67" s="20">
        <v>1.04</v>
      </c>
      <c r="E67" s="90">
        <v>6.06</v>
      </c>
      <c r="F67" s="3">
        <f t="shared" si="39"/>
        <v>3669.1657568956275</v>
      </c>
      <c r="G67" s="3">
        <f t="shared" si="40"/>
        <v>3734.9994834040667</v>
      </c>
      <c r="H67" s="3">
        <f t="shared" si="41"/>
        <v>1456.0215400603117</v>
      </c>
      <c r="I67" s="28">
        <f t="shared" si="24"/>
        <v>8860.1867803600053</v>
      </c>
      <c r="J67" s="3">
        <v>249253.87835316762</v>
      </c>
      <c r="K67" s="14">
        <f t="shared" si="23"/>
        <v>240393.69157280761</v>
      </c>
      <c r="L67" s="3">
        <v>1400.4449453800105</v>
      </c>
      <c r="M67" s="3">
        <v>1659.9997704018074</v>
      </c>
      <c r="N67" s="3">
        <v>1400.0207115964536</v>
      </c>
      <c r="O67" s="14">
        <v>1462.0770264620471</v>
      </c>
      <c r="P67" s="2">
        <v>100</v>
      </c>
      <c r="Q67" s="2">
        <v>99.999999999999986</v>
      </c>
      <c r="R67" s="2">
        <v>100</v>
      </c>
      <c r="S67" s="26">
        <v>100</v>
      </c>
      <c r="T67" s="2"/>
      <c r="U67" s="13">
        <v>5137.232</v>
      </c>
      <c r="V67" s="3">
        <v>29005.059431231755</v>
      </c>
      <c r="W67" s="99">
        <f t="shared" si="27"/>
        <v>0.41411833044297774</v>
      </c>
      <c r="X67" s="100">
        <f t="shared" si="28"/>
        <v>0.42154861697535306</v>
      </c>
      <c r="Y67" s="100">
        <f t="shared" si="29"/>
        <v>0.16433305258166928</v>
      </c>
      <c r="Z67" s="99">
        <f t="shared" si="30"/>
        <v>1.472059645024576E-2</v>
      </c>
      <c r="AA67" s="100">
        <f t="shared" si="31"/>
        <v>1.4984719628362007E-2</v>
      </c>
      <c r="AB67" s="100">
        <f t="shared" si="32"/>
        <v>5.8415200986252098E-3</v>
      </c>
      <c r="AC67" s="101">
        <f t="shared" si="33"/>
        <v>3.5546836177232977E-2</v>
      </c>
      <c r="AD67" s="99">
        <f t="shared" si="34"/>
        <v>0.43234323432343241</v>
      </c>
      <c r="AE67" s="100">
        <f t="shared" si="35"/>
        <v>0.37128712871287128</v>
      </c>
      <c r="AF67" s="100">
        <f t="shared" si="36"/>
        <v>0.17161716171617164</v>
      </c>
      <c r="AH67" s="107">
        <v>6.3016670000000001</v>
      </c>
      <c r="AI67" s="3">
        <f t="shared" si="38"/>
        <v>582.25319695496876</v>
      </c>
      <c r="AJ67" s="3">
        <f t="shared" si="38"/>
        <v>592.70023049521126</v>
      </c>
      <c r="AK67" s="3">
        <f t="shared" si="38"/>
        <v>231.05339270709032</v>
      </c>
      <c r="AL67" s="3">
        <f t="shared" si="38"/>
        <v>1406.0068201572703</v>
      </c>
      <c r="AM67" s="3">
        <f t="shared" si="38"/>
        <v>39553.641655956686</v>
      </c>
      <c r="AN67" s="14">
        <f t="shared" si="37"/>
        <v>38147.634835799421</v>
      </c>
      <c r="AO67" s="1">
        <f t="shared" si="37"/>
        <v>222.23404463930106</v>
      </c>
      <c r="AP67" s="1">
        <f t="shared" si="37"/>
        <v>263.42232466453834</v>
      </c>
      <c r="AQ67" s="1">
        <f t="shared" si="37"/>
        <v>222.16672375681762</v>
      </c>
      <c r="AR67" s="6">
        <f t="shared" si="37"/>
        <v>232.01432675862546</v>
      </c>
      <c r="AS67" s="4" t="s">
        <v>50</v>
      </c>
    </row>
    <row r="68" spans="1:45">
      <c r="A68" s="4">
        <v>2015</v>
      </c>
      <c r="B68" s="20">
        <v>2.57</v>
      </c>
      <c r="C68" s="20">
        <v>2.2200000000000002</v>
      </c>
      <c r="D68" s="20">
        <v>1.03</v>
      </c>
      <c r="E68" s="20">
        <v>5.97</v>
      </c>
      <c r="F68" s="3">
        <f t="shared" si="39"/>
        <v>3642.3332317421464</v>
      </c>
      <c r="G68" s="3">
        <f t="shared" si="40"/>
        <v>3769.9590785687287</v>
      </c>
      <c r="H68" s="3">
        <f t="shared" si="41"/>
        <v>1456.4415462737907</v>
      </c>
      <c r="I68" s="30">
        <f t="shared" si="24"/>
        <v>8868.7338565846658</v>
      </c>
      <c r="K68" s="4"/>
      <c r="L68" s="3">
        <v>1417.2502847245707</v>
      </c>
      <c r="M68" s="3">
        <v>1698.1797651210488</v>
      </c>
      <c r="N68" s="3">
        <v>1414.0209187124181</v>
      </c>
      <c r="O68" s="3">
        <v>1485.5500597294249</v>
      </c>
      <c r="P68" s="2">
        <v>101.2</v>
      </c>
      <c r="Q68" s="2">
        <v>102.3</v>
      </c>
      <c r="R68" s="2">
        <v>101</v>
      </c>
      <c r="S68" s="26">
        <v>101.5228426395939</v>
      </c>
      <c r="T68" s="7"/>
      <c r="U68" s="3">
        <v>5195.9210000000003</v>
      </c>
      <c r="V68" s="14">
        <v>30364.008710007321</v>
      </c>
      <c r="W68" s="100">
        <f t="shared" si="27"/>
        <v>0.41069371238802771</v>
      </c>
      <c r="X68" s="100">
        <f t="shared" si="28"/>
        <v>0.42508424985260901</v>
      </c>
      <c r="Y68" s="100">
        <f t="shared" si="29"/>
        <v>0.16422203775936331</v>
      </c>
      <c r="Z68" s="100"/>
      <c r="AA68" s="100"/>
      <c r="AB68" s="100"/>
      <c r="AC68" s="105"/>
      <c r="AD68" s="100">
        <f t="shared" si="34"/>
        <v>0.4304857621440536</v>
      </c>
      <c r="AE68" s="100">
        <f t="shared" si="35"/>
        <v>0.37185929648241212</v>
      </c>
      <c r="AF68" s="100">
        <f t="shared" si="36"/>
        <v>0.17252931323283083</v>
      </c>
      <c r="AH68" s="107">
        <v>8.0641669999999994</v>
      </c>
      <c r="AI68" s="3"/>
      <c r="AJ68" s="3"/>
      <c r="AK68" s="3"/>
      <c r="AL68" s="3"/>
      <c r="AM68" s="3"/>
      <c r="AN68" s="14"/>
      <c r="AO68" s="1">
        <f t="shared" si="37"/>
        <v>175.74664372954712</v>
      </c>
      <c r="AP68" s="1">
        <f t="shared" si="37"/>
        <v>210.58340745188548</v>
      </c>
      <c r="AQ68" s="1">
        <f t="shared" si="37"/>
        <v>175.34618500738119</v>
      </c>
      <c r="AR68" s="6">
        <f t="shared" si="37"/>
        <v>184.2161824934212</v>
      </c>
      <c r="AS68" s="4" t="s">
        <v>50</v>
      </c>
    </row>
    <row r="69" spans="1:45">
      <c r="F69" s="3"/>
      <c r="G69" s="3"/>
      <c r="H69" s="3"/>
      <c r="I69" s="29"/>
      <c r="L69" s="3"/>
      <c r="O69" s="3"/>
      <c r="AB69" s="4"/>
      <c r="AC69" s="4"/>
      <c r="AD69" s="4"/>
      <c r="AH69" s="1"/>
    </row>
    <row r="71" spans="1:4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47"/>
      <c r="AA71" s="47"/>
      <c r="AB71" s="47"/>
      <c r="AC71" s="47"/>
      <c r="AD71" s="1"/>
      <c r="AE71" s="1"/>
      <c r="AF71" s="1"/>
    </row>
    <row r="74" spans="1:45">
      <c r="I74" s="3"/>
      <c r="J74" s="3"/>
      <c r="K74" s="27"/>
      <c r="P74"/>
      <c r="Q74"/>
      <c r="R74"/>
      <c r="T74"/>
    </row>
    <row r="75" spans="1:45">
      <c r="I75" s="3"/>
      <c r="J75" s="3"/>
      <c r="K75" s="27"/>
      <c r="P75"/>
      <c r="Q75"/>
      <c r="R75"/>
      <c r="T75"/>
    </row>
    <row r="76" spans="1:45">
      <c r="F76" s="24"/>
      <c r="G76" s="24"/>
      <c r="H76" s="24"/>
      <c r="I76" s="24"/>
      <c r="J76" s="24"/>
      <c r="K76" s="27"/>
      <c r="O76" s="24"/>
      <c r="P76" s="24"/>
      <c r="Q76" s="24"/>
      <c r="R76" s="24"/>
      <c r="S76" s="24"/>
      <c r="T76" s="25"/>
    </row>
    <row r="77" spans="1:45">
      <c r="B77"/>
      <c r="C77"/>
      <c r="K77" s="27"/>
      <c r="S77" s="4"/>
      <c r="T77" s="25"/>
    </row>
    <row r="78" spans="1:45">
      <c r="B78"/>
      <c r="C78" s="61"/>
      <c r="D78" s="1"/>
      <c r="F78" s="25"/>
      <c r="G78" s="25"/>
      <c r="H78" s="25"/>
      <c r="I78" s="25"/>
      <c r="J78" s="25"/>
      <c r="K78" s="27"/>
      <c r="M78" s="25"/>
      <c r="O78" s="3"/>
      <c r="P78" s="3"/>
      <c r="Q78" s="3"/>
      <c r="R78" s="3"/>
      <c r="S78" s="3"/>
      <c r="T78" s="25"/>
    </row>
    <row r="79" spans="1:45">
      <c r="B79"/>
      <c r="C79" s="61"/>
      <c r="D79" s="1"/>
      <c r="F79" s="25"/>
      <c r="G79" s="25"/>
      <c r="H79" s="25"/>
      <c r="I79" s="25"/>
      <c r="J79" s="25"/>
      <c r="K79" s="27"/>
      <c r="M79" s="25"/>
      <c r="O79" s="3"/>
      <c r="P79" s="3"/>
      <c r="Q79" s="3"/>
      <c r="R79" s="3"/>
      <c r="S79" s="3"/>
      <c r="T79" s="25"/>
    </row>
    <row r="80" spans="1:45">
      <c r="B80"/>
      <c r="C80" s="61"/>
      <c r="D80" s="1"/>
      <c r="F80" s="25"/>
      <c r="G80" s="25"/>
      <c r="H80" s="25"/>
      <c r="I80" s="25"/>
      <c r="J80" s="25"/>
      <c r="K80" s="27"/>
      <c r="M80" s="25"/>
      <c r="O80" s="3"/>
      <c r="P80" s="3"/>
      <c r="Q80" s="3"/>
      <c r="R80" s="3"/>
      <c r="S80" s="3"/>
      <c r="T80" s="25"/>
    </row>
    <row r="81" spans="2:20">
      <c r="B81"/>
      <c r="C81" s="61"/>
      <c r="D81" s="1"/>
      <c r="F81" s="25"/>
      <c r="G81" s="25"/>
      <c r="H81" s="25"/>
      <c r="I81" s="25"/>
      <c r="J81" s="25"/>
      <c r="K81" s="27"/>
      <c r="M81" s="25"/>
      <c r="O81" s="3"/>
      <c r="P81" s="3"/>
      <c r="Q81" s="3"/>
      <c r="R81" s="3"/>
      <c r="S81" s="3"/>
      <c r="T81" s="25"/>
    </row>
    <row r="82" spans="2:20">
      <c r="B82"/>
      <c r="C82" s="61"/>
      <c r="D82" s="1"/>
      <c r="F82" s="25"/>
      <c r="G82" s="25"/>
      <c r="H82" s="25"/>
      <c r="I82" s="25"/>
      <c r="J82" s="25"/>
      <c r="K82" s="27"/>
      <c r="M82" s="25"/>
      <c r="O82" s="3"/>
      <c r="P82" s="3"/>
      <c r="Q82" s="3"/>
      <c r="R82" s="3"/>
      <c r="S82" s="3"/>
      <c r="T82" s="25"/>
    </row>
    <row r="83" spans="2:20">
      <c r="B83"/>
      <c r="C83" s="61"/>
      <c r="D83" s="1"/>
      <c r="F83" s="25"/>
      <c r="G83" s="25"/>
      <c r="H83" s="25"/>
      <c r="I83" s="25"/>
      <c r="J83" s="25"/>
      <c r="K83" s="27"/>
      <c r="M83" s="25"/>
      <c r="O83" s="3"/>
      <c r="P83" s="3"/>
      <c r="Q83" s="3"/>
      <c r="R83" s="3"/>
      <c r="S83" s="3"/>
      <c r="T83" s="25"/>
    </row>
    <row r="84" spans="2:20">
      <c r="B84"/>
      <c r="C84" s="61"/>
      <c r="D84" s="1"/>
      <c r="F84" s="25"/>
      <c r="G84" s="25"/>
      <c r="H84" s="25"/>
      <c r="I84" s="25"/>
      <c r="J84" s="25"/>
      <c r="K84" s="27"/>
      <c r="M84" s="25"/>
      <c r="O84" s="3"/>
      <c r="P84" s="3"/>
      <c r="Q84" s="3"/>
      <c r="R84" s="3"/>
      <c r="S84" s="3"/>
      <c r="T84" s="25"/>
    </row>
    <row r="85" spans="2:20">
      <c r="B85"/>
      <c r="C85" s="61"/>
      <c r="D85" s="1"/>
      <c r="F85" s="25"/>
      <c r="G85" s="25"/>
      <c r="H85" s="25"/>
      <c r="I85" s="25"/>
      <c r="J85" s="25"/>
      <c r="K85" s="27"/>
      <c r="M85" s="25"/>
      <c r="O85" s="3"/>
      <c r="P85" s="3"/>
      <c r="Q85" s="3"/>
      <c r="R85" s="3"/>
      <c r="S85" s="3"/>
      <c r="T85" s="25"/>
    </row>
    <row r="86" spans="2:20">
      <c r="B86"/>
      <c r="C86" s="61"/>
      <c r="D86" s="1"/>
      <c r="F86" s="25"/>
      <c r="G86" s="25"/>
      <c r="H86" s="25"/>
      <c r="I86" s="25"/>
      <c r="J86" s="25"/>
      <c r="K86" s="27"/>
      <c r="M86" s="25"/>
      <c r="O86" s="3"/>
      <c r="P86" s="3"/>
      <c r="Q86" s="3"/>
      <c r="R86" s="3"/>
      <c r="S86" s="3"/>
      <c r="T86" s="25"/>
    </row>
    <row r="87" spans="2:20">
      <c r="B87"/>
      <c r="C87" s="61"/>
      <c r="D87" s="1"/>
      <c r="F87" s="25"/>
      <c r="G87" s="25"/>
      <c r="H87" s="25"/>
      <c r="I87" s="25"/>
      <c r="J87" s="25"/>
      <c r="K87" s="27"/>
      <c r="M87" s="25"/>
      <c r="O87" s="3"/>
      <c r="P87" s="3"/>
      <c r="Q87" s="3"/>
      <c r="R87" s="3"/>
      <c r="S87" s="3"/>
      <c r="T87" s="25"/>
    </row>
    <row r="88" spans="2:20">
      <c r="B88"/>
      <c r="C88" s="61"/>
      <c r="D88" s="1"/>
      <c r="F88" s="25"/>
      <c r="G88" s="25"/>
      <c r="H88" s="25"/>
      <c r="I88" s="25"/>
      <c r="J88" s="25"/>
      <c r="K88" s="27"/>
      <c r="M88" s="25"/>
      <c r="O88" s="3"/>
      <c r="P88" s="3"/>
      <c r="Q88" s="3"/>
      <c r="R88" s="3"/>
      <c r="S88" s="3"/>
      <c r="T88" s="25"/>
    </row>
    <row r="89" spans="2:20">
      <c r="B89"/>
      <c r="C89" s="61"/>
      <c r="D89" s="1"/>
      <c r="F89" s="25"/>
      <c r="G89" s="25"/>
      <c r="H89" s="25"/>
      <c r="I89" s="25"/>
      <c r="J89" s="25"/>
      <c r="K89" s="27"/>
      <c r="M89" s="25"/>
      <c r="O89" s="3"/>
      <c r="P89" s="3"/>
      <c r="Q89" s="3"/>
      <c r="R89" s="3"/>
      <c r="S89" s="3"/>
      <c r="T89" s="25"/>
    </row>
    <row r="90" spans="2:20">
      <c r="B90"/>
      <c r="C90" s="61"/>
      <c r="D90" s="1"/>
      <c r="F90" s="25"/>
      <c r="G90" s="25"/>
      <c r="H90" s="25"/>
      <c r="I90" s="25"/>
      <c r="J90" s="25"/>
      <c r="K90" s="27"/>
      <c r="M90" s="25"/>
      <c r="O90" s="3"/>
      <c r="P90" s="3"/>
      <c r="Q90" s="3"/>
      <c r="R90" s="3"/>
      <c r="S90" s="3"/>
      <c r="T90" s="25"/>
    </row>
    <row r="91" spans="2:20">
      <c r="B91"/>
      <c r="C91" s="61"/>
      <c r="D91" s="1"/>
      <c r="F91" s="25"/>
      <c r="G91" s="25"/>
      <c r="H91" s="25"/>
      <c r="I91" s="25"/>
      <c r="J91" s="25"/>
      <c r="K91" s="27"/>
      <c r="M91" s="25"/>
      <c r="O91" s="3"/>
      <c r="P91" s="3"/>
      <c r="Q91" s="3"/>
      <c r="R91" s="3"/>
      <c r="S91" s="3"/>
      <c r="T91" s="25"/>
    </row>
    <row r="92" spans="2:20">
      <c r="B92"/>
      <c r="C92" s="61"/>
      <c r="D92" s="1"/>
      <c r="F92" s="25"/>
      <c r="G92" s="25"/>
      <c r="H92" s="25"/>
      <c r="I92" s="25"/>
      <c r="J92" s="25"/>
      <c r="K92" s="27"/>
      <c r="M92" s="25"/>
      <c r="O92" s="3"/>
      <c r="P92" s="3"/>
      <c r="Q92" s="3"/>
      <c r="R92" s="3"/>
      <c r="S92" s="3"/>
      <c r="T92" s="25"/>
    </row>
    <row r="93" spans="2:20">
      <c r="B93"/>
      <c r="C93" s="61"/>
      <c r="D93" s="1"/>
      <c r="F93" s="25"/>
      <c r="G93" s="25"/>
      <c r="H93" s="25"/>
      <c r="I93" s="25"/>
      <c r="J93" s="25"/>
      <c r="K93" s="27"/>
      <c r="M93" s="25"/>
      <c r="O93" s="3"/>
      <c r="P93" s="3"/>
      <c r="Q93" s="3"/>
      <c r="R93" s="3"/>
      <c r="S93" s="3"/>
      <c r="T93" s="25"/>
    </row>
    <row r="94" spans="2:20">
      <c r="B94"/>
      <c r="C94" s="61"/>
      <c r="D94" s="1"/>
      <c r="F94" s="25"/>
      <c r="G94" s="25"/>
      <c r="H94" s="25"/>
      <c r="I94" s="25"/>
      <c r="J94" s="25"/>
      <c r="K94" s="27"/>
      <c r="M94" s="25"/>
      <c r="O94" s="3"/>
      <c r="P94" s="3"/>
      <c r="Q94" s="3"/>
      <c r="R94" s="3"/>
      <c r="S94" s="3"/>
      <c r="T94" s="25"/>
    </row>
    <row r="95" spans="2:20">
      <c r="B95"/>
      <c r="C95" s="61"/>
      <c r="D95" s="1"/>
      <c r="F95" s="25"/>
      <c r="G95" s="25"/>
      <c r="H95" s="25"/>
      <c r="I95" s="25"/>
      <c r="J95" s="25"/>
      <c r="K95" s="27"/>
      <c r="M95" s="25"/>
      <c r="O95" s="3"/>
      <c r="P95" s="3"/>
      <c r="Q95" s="3"/>
      <c r="R95" s="3"/>
      <c r="S95" s="3"/>
      <c r="T95" s="25"/>
    </row>
    <row r="96" spans="2:20">
      <c r="B96"/>
      <c r="C96" s="61"/>
      <c r="D96" s="1"/>
      <c r="F96" s="25"/>
      <c r="G96" s="25"/>
      <c r="H96" s="25"/>
      <c r="I96" s="25"/>
      <c r="J96" s="25"/>
      <c r="K96" s="27"/>
      <c r="M96" s="25"/>
      <c r="O96" s="3"/>
      <c r="P96" s="3"/>
      <c r="Q96" s="3"/>
      <c r="R96" s="3"/>
      <c r="S96" s="3"/>
      <c r="T96" s="25"/>
    </row>
    <row r="97" spans="2:20">
      <c r="B97"/>
      <c r="C97" s="61"/>
      <c r="D97" s="1"/>
      <c r="F97" s="25"/>
      <c r="G97" s="25"/>
      <c r="H97" s="25"/>
      <c r="I97" s="25"/>
      <c r="J97" s="25"/>
      <c r="K97" s="27"/>
      <c r="M97" s="25"/>
      <c r="O97" s="3"/>
      <c r="P97" s="3"/>
      <c r="Q97" s="3"/>
      <c r="R97" s="3"/>
      <c r="S97" s="3"/>
      <c r="T97" s="25"/>
    </row>
    <row r="98" spans="2:20">
      <c r="B98"/>
      <c r="C98" s="61"/>
      <c r="D98" s="1"/>
      <c r="F98" s="25"/>
      <c r="G98" s="25"/>
      <c r="H98" s="25"/>
      <c r="I98" s="25"/>
      <c r="J98" s="25"/>
      <c r="K98" s="27"/>
      <c r="M98" s="25"/>
      <c r="O98" s="3"/>
      <c r="P98" s="3"/>
      <c r="Q98" s="3"/>
      <c r="R98" s="3"/>
      <c r="S98" s="3"/>
      <c r="T98" s="25"/>
    </row>
    <row r="99" spans="2:20">
      <c r="B99"/>
      <c r="C99" s="61"/>
      <c r="D99" s="1"/>
      <c r="F99" s="25"/>
      <c r="G99" s="25"/>
      <c r="H99" s="25"/>
      <c r="I99" s="25"/>
      <c r="J99" s="25"/>
      <c r="K99" s="27"/>
      <c r="M99" s="25"/>
      <c r="O99" s="3"/>
      <c r="P99" s="3"/>
      <c r="Q99" s="3"/>
      <c r="R99" s="3"/>
      <c r="S99" s="3"/>
      <c r="T99" s="25"/>
    </row>
    <row r="100" spans="2:20">
      <c r="B100"/>
      <c r="C100" s="61"/>
      <c r="D100" s="1"/>
      <c r="F100" s="25"/>
      <c r="G100" s="25"/>
      <c r="H100" s="25"/>
      <c r="I100" s="25"/>
      <c r="J100" s="25"/>
      <c r="K100" s="27"/>
      <c r="M100" s="25"/>
      <c r="O100" s="3"/>
      <c r="P100" s="3"/>
      <c r="Q100" s="3"/>
      <c r="R100" s="3"/>
      <c r="S100" s="3"/>
      <c r="T100" s="25"/>
    </row>
    <row r="101" spans="2:20">
      <c r="B101"/>
      <c r="C101" s="61"/>
      <c r="D101" s="1"/>
      <c r="F101" s="25"/>
      <c r="G101" s="25"/>
      <c r="H101" s="25"/>
      <c r="I101" s="25"/>
      <c r="J101" s="25"/>
      <c r="K101" s="27"/>
      <c r="M101" s="25"/>
      <c r="O101" s="3"/>
      <c r="P101" s="3"/>
      <c r="Q101" s="3"/>
      <c r="R101" s="3"/>
      <c r="S101" s="3"/>
      <c r="T101" s="25"/>
    </row>
    <row r="102" spans="2:20">
      <c r="B102"/>
      <c r="C102" s="61"/>
      <c r="D102" s="1"/>
      <c r="F102" s="25"/>
      <c r="G102" s="25"/>
      <c r="H102" s="25"/>
      <c r="I102" s="25"/>
      <c r="J102" s="25"/>
      <c r="K102" s="27"/>
      <c r="M102" s="25"/>
      <c r="O102" s="3"/>
      <c r="P102" s="3"/>
      <c r="Q102" s="3"/>
      <c r="R102" s="3"/>
      <c r="S102" s="3"/>
      <c r="T102" s="25"/>
    </row>
    <row r="103" spans="2:20">
      <c r="B103"/>
      <c r="C103" s="61"/>
      <c r="D103" s="1"/>
      <c r="F103" s="25"/>
      <c r="G103" s="25"/>
      <c r="H103" s="25"/>
      <c r="I103" s="25"/>
      <c r="J103" s="25"/>
      <c r="K103" s="27"/>
      <c r="M103" s="25"/>
      <c r="O103" s="3"/>
      <c r="P103" s="3"/>
      <c r="Q103" s="3"/>
      <c r="R103" s="3"/>
      <c r="S103" s="3"/>
      <c r="T103" s="25"/>
    </row>
    <row r="104" spans="2:20">
      <c r="B104"/>
      <c r="C104" s="61"/>
      <c r="D104" s="1"/>
      <c r="F104" s="25"/>
      <c r="G104" s="25"/>
      <c r="H104" s="25"/>
      <c r="I104" s="25"/>
      <c r="J104" s="25"/>
      <c r="K104" s="27"/>
      <c r="M104" s="25"/>
      <c r="O104" s="3"/>
      <c r="P104" s="3"/>
      <c r="Q104" s="3"/>
      <c r="R104" s="3"/>
      <c r="S104" s="3"/>
      <c r="T104" s="25"/>
    </row>
    <row r="105" spans="2:20">
      <c r="B105"/>
      <c r="C105" s="61"/>
      <c r="D105" s="1"/>
      <c r="F105" s="25"/>
      <c r="G105" s="25"/>
      <c r="H105" s="25"/>
      <c r="I105" s="25"/>
      <c r="J105" s="25"/>
      <c r="K105" s="27"/>
      <c r="M105" s="25"/>
      <c r="O105" s="3"/>
      <c r="P105" s="3"/>
      <c r="Q105" s="3"/>
      <c r="R105" s="3"/>
      <c r="S105" s="3"/>
      <c r="T105" s="25"/>
    </row>
    <row r="106" spans="2:20">
      <c r="B106"/>
      <c r="C106" s="61"/>
      <c r="D106" s="1"/>
      <c r="F106" s="25"/>
      <c r="G106" s="25"/>
      <c r="H106" s="25"/>
      <c r="I106" s="25"/>
      <c r="J106" s="25"/>
      <c r="K106" s="27"/>
      <c r="M106" s="25"/>
      <c r="O106" s="3"/>
      <c r="P106" s="3"/>
      <c r="Q106" s="3"/>
      <c r="R106" s="3"/>
      <c r="S106" s="3"/>
      <c r="T106" s="25"/>
    </row>
    <row r="107" spans="2:20">
      <c r="B107"/>
      <c r="C107" s="61"/>
      <c r="D107" s="1"/>
      <c r="F107" s="25"/>
      <c r="G107" s="25"/>
      <c r="H107" s="25"/>
      <c r="I107" s="25"/>
      <c r="J107" s="25"/>
      <c r="K107" s="27"/>
      <c r="M107" s="25"/>
      <c r="O107" s="3"/>
      <c r="P107" s="3"/>
      <c r="Q107" s="3"/>
      <c r="R107" s="3"/>
      <c r="S107" s="3"/>
      <c r="T107" s="25"/>
    </row>
    <row r="108" spans="2:20">
      <c r="B108"/>
      <c r="C108" s="61"/>
      <c r="D108" s="1"/>
      <c r="F108" s="25"/>
      <c r="G108" s="25"/>
      <c r="H108" s="25"/>
      <c r="I108" s="25"/>
      <c r="J108" s="25"/>
      <c r="K108" s="27"/>
      <c r="M108" s="25"/>
      <c r="O108" s="3"/>
      <c r="P108" s="3"/>
      <c r="Q108" s="3"/>
      <c r="R108" s="3"/>
      <c r="S108" s="3"/>
      <c r="T108" s="25"/>
    </row>
    <row r="109" spans="2:20">
      <c r="B109"/>
      <c r="C109" s="61"/>
      <c r="D109" s="1"/>
      <c r="F109" s="25"/>
      <c r="G109" s="25"/>
      <c r="H109" s="25"/>
      <c r="I109" s="25"/>
      <c r="J109" s="25"/>
      <c r="K109" s="27"/>
      <c r="M109" s="25"/>
      <c r="O109" s="3"/>
      <c r="P109" s="3"/>
      <c r="Q109" s="3"/>
      <c r="R109" s="3"/>
      <c r="S109" s="3"/>
      <c r="T109" s="25"/>
    </row>
    <row r="110" spans="2:20">
      <c r="B110"/>
      <c r="C110" s="61"/>
      <c r="D110" s="1"/>
      <c r="F110" s="25"/>
      <c r="G110" s="25"/>
      <c r="H110" s="25"/>
      <c r="I110" s="25"/>
      <c r="J110" s="25"/>
      <c r="K110" s="27"/>
      <c r="M110" s="25"/>
      <c r="O110" s="3"/>
      <c r="P110" s="3"/>
      <c r="Q110" s="3"/>
      <c r="R110" s="3"/>
      <c r="S110" s="3"/>
      <c r="T110" s="25"/>
    </row>
    <row r="111" spans="2:20">
      <c r="B111"/>
      <c r="C111" s="61"/>
      <c r="D111" s="1"/>
      <c r="F111" s="25"/>
      <c r="G111" s="25"/>
      <c r="H111" s="25"/>
      <c r="I111" s="25"/>
      <c r="J111" s="25"/>
      <c r="K111" s="27"/>
      <c r="M111" s="25"/>
      <c r="O111" s="3"/>
      <c r="P111" s="3"/>
      <c r="Q111" s="3"/>
      <c r="R111" s="3"/>
      <c r="S111" s="3"/>
      <c r="T111" s="25"/>
    </row>
    <row r="112" spans="2:20">
      <c r="B112"/>
      <c r="C112" s="61"/>
      <c r="D112" s="1"/>
      <c r="F112" s="25"/>
      <c r="G112" s="25"/>
      <c r="H112" s="25"/>
      <c r="I112" s="25"/>
      <c r="J112" s="25"/>
      <c r="K112" s="27"/>
      <c r="M112" s="25"/>
      <c r="O112" s="3"/>
      <c r="P112" s="3"/>
      <c r="Q112" s="3"/>
      <c r="R112" s="3"/>
      <c r="S112" s="3"/>
      <c r="T112" s="25"/>
    </row>
    <row r="113" spans="2:20">
      <c r="B113"/>
      <c r="C113" s="61"/>
      <c r="D113" s="1"/>
      <c r="F113" s="25"/>
      <c r="G113" s="25"/>
      <c r="H113" s="25"/>
      <c r="I113" s="25"/>
      <c r="J113" s="25"/>
      <c r="K113" s="27"/>
      <c r="M113" s="25"/>
      <c r="O113" s="3"/>
      <c r="P113" s="3"/>
      <c r="Q113" s="3"/>
      <c r="R113" s="3"/>
      <c r="S113" s="3"/>
      <c r="T113" s="25"/>
    </row>
    <row r="114" spans="2:20">
      <c r="B114"/>
      <c r="C114" s="61"/>
      <c r="D114" s="1"/>
      <c r="F114" s="25"/>
      <c r="G114" s="25"/>
      <c r="H114" s="25"/>
      <c r="I114" s="25"/>
      <c r="J114" s="25"/>
      <c r="K114" s="27"/>
      <c r="M114" s="25"/>
      <c r="O114" s="3"/>
      <c r="P114" s="3"/>
      <c r="Q114" s="3"/>
      <c r="R114" s="3"/>
      <c r="S114" s="3"/>
      <c r="T114" s="25"/>
    </row>
    <row r="115" spans="2:20">
      <c r="B115"/>
      <c r="C115" s="61"/>
      <c r="D115" s="1"/>
      <c r="F115" s="25"/>
      <c r="G115" s="25"/>
      <c r="H115" s="25"/>
      <c r="I115" s="25"/>
      <c r="J115" s="25"/>
      <c r="K115" s="27"/>
      <c r="M115" s="25"/>
      <c r="O115" s="3"/>
      <c r="P115" s="3"/>
      <c r="Q115" s="3"/>
      <c r="R115" s="3"/>
      <c r="S115" s="3"/>
      <c r="T115" s="25"/>
    </row>
    <row r="116" spans="2:20">
      <c r="B116"/>
      <c r="C116" s="61"/>
      <c r="D116" s="1"/>
      <c r="F116" s="25"/>
      <c r="G116" s="25"/>
      <c r="H116" s="25"/>
      <c r="I116" s="25"/>
      <c r="J116" s="25"/>
      <c r="K116" s="27"/>
      <c r="M116" s="25"/>
      <c r="O116" s="3"/>
      <c r="P116" s="3"/>
      <c r="Q116" s="3"/>
      <c r="R116" s="3"/>
      <c r="S116" s="3"/>
      <c r="T116" s="25"/>
    </row>
    <row r="117" spans="2:20">
      <c r="B117"/>
      <c r="C117" s="61"/>
      <c r="D117" s="1"/>
      <c r="F117" s="25"/>
      <c r="G117" s="25"/>
      <c r="H117" s="25"/>
      <c r="I117" s="25"/>
      <c r="J117" s="25"/>
      <c r="K117" s="27"/>
      <c r="M117" s="25"/>
      <c r="O117" s="3"/>
      <c r="P117" s="3"/>
      <c r="Q117" s="3"/>
      <c r="R117" s="3"/>
      <c r="S117" s="3"/>
      <c r="T117" s="25"/>
    </row>
    <row r="118" spans="2:20">
      <c r="B118"/>
      <c r="C118" s="61"/>
      <c r="D118" s="1"/>
      <c r="F118" s="25"/>
      <c r="G118" s="25"/>
      <c r="H118" s="25"/>
      <c r="I118" s="25"/>
      <c r="J118" s="25"/>
      <c r="K118" s="27"/>
      <c r="M118" s="25"/>
      <c r="O118" s="3"/>
      <c r="P118" s="3"/>
      <c r="Q118" s="3"/>
      <c r="R118" s="3"/>
      <c r="S118" s="3"/>
      <c r="T118" s="25"/>
    </row>
    <row r="119" spans="2:20">
      <c r="B119"/>
      <c r="C119" s="61"/>
      <c r="D119" s="1"/>
      <c r="F119" s="25"/>
      <c r="G119" s="25"/>
      <c r="H119" s="25"/>
      <c r="I119" s="25"/>
      <c r="J119" s="25"/>
      <c r="K119" s="27"/>
      <c r="M119" s="25"/>
      <c r="O119" s="3"/>
      <c r="P119" s="3"/>
      <c r="Q119" s="3"/>
      <c r="R119" s="3"/>
      <c r="S119" s="3"/>
      <c r="T119" s="25"/>
    </row>
    <row r="120" spans="2:20">
      <c r="B120"/>
      <c r="C120" s="61"/>
      <c r="D120" s="1"/>
      <c r="F120" s="25"/>
      <c r="G120" s="25"/>
      <c r="H120" s="25"/>
      <c r="I120" s="25"/>
      <c r="J120" s="25"/>
      <c r="K120" s="27"/>
      <c r="M120" s="25"/>
      <c r="O120" s="3"/>
      <c r="P120" s="3"/>
      <c r="Q120" s="3"/>
      <c r="R120" s="3"/>
      <c r="S120" s="3"/>
      <c r="T120" s="25"/>
    </row>
    <row r="121" spans="2:20">
      <c r="B121"/>
      <c r="C121" s="61"/>
      <c r="D121" s="1"/>
      <c r="F121" s="25"/>
      <c r="G121" s="25"/>
      <c r="H121" s="25"/>
      <c r="I121" s="25"/>
      <c r="J121" s="25"/>
      <c r="K121" s="27"/>
      <c r="M121" s="25"/>
      <c r="O121" s="3"/>
      <c r="P121" s="3"/>
      <c r="Q121" s="3"/>
      <c r="R121" s="3"/>
      <c r="S121" s="3"/>
      <c r="T121" s="25"/>
    </row>
    <row r="122" spans="2:20">
      <c r="B122"/>
      <c r="C122" s="61"/>
      <c r="D122" s="1"/>
      <c r="F122" s="25"/>
      <c r="G122" s="25"/>
      <c r="H122" s="25"/>
      <c r="I122" s="25"/>
      <c r="J122" s="25"/>
      <c r="K122" s="27"/>
      <c r="M122" s="25"/>
      <c r="O122" s="3"/>
      <c r="P122" s="3"/>
      <c r="Q122" s="3"/>
      <c r="R122" s="3"/>
      <c r="S122" s="3"/>
      <c r="T122" s="25"/>
    </row>
    <row r="123" spans="2:20">
      <c r="B123"/>
      <c r="C123" s="61"/>
      <c r="D123" s="1"/>
      <c r="F123" s="25"/>
      <c r="G123" s="25"/>
      <c r="H123" s="25"/>
      <c r="I123" s="25"/>
      <c r="J123" s="25"/>
      <c r="K123" s="27"/>
      <c r="M123" s="25"/>
      <c r="O123" s="3"/>
      <c r="P123" s="3"/>
      <c r="Q123" s="3"/>
      <c r="R123" s="3"/>
      <c r="S123" s="3"/>
      <c r="T123" s="25"/>
    </row>
    <row r="124" spans="2:20">
      <c r="B124"/>
      <c r="C124" s="61"/>
      <c r="D124" s="1"/>
      <c r="F124" s="25"/>
      <c r="G124" s="25"/>
      <c r="H124" s="25"/>
      <c r="I124" s="25"/>
      <c r="J124" s="25"/>
      <c r="K124" s="27"/>
      <c r="M124" s="25"/>
      <c r="O124" s="3"/>
      <c r="P124" s="3"/>
      <c r="Q124" s="3"/>
      <c r="R124" s="3"/>
      <c r="S124" s="3"/>
      <c r="T124" s="25"/>
    </row>
    <row r="125" spans="2:20">
      <c r="B125"/>
      <c r="C125" s="61"/>
      <c r="D125" s="1"/>
      <c r="F125" s="25"/>
      <c r="G125" s="25"/>
      <c r="H125" s="25"/>
      <c r="I125" s="25"/>
      <c r="J125" s="25"/>
      <c r="K125" s="27"/>
      <c r="M125" s="25"/>
      <c r="O125" s="3"/>
      <c r="P125" s="3"/>
      <c r="Q125" s="3"/>
      <c r="R125" s="3"/>
      <c r="S125" s="3"/>
      <c r="T125" s="25"/>
    </row>
    <row r="126" spans="2:20">
      <c r="B126"/>
      <c r="C126" s="61"/>
      <c r="D126" s="1"/>
      <c r="F126" s="25"/>
      <c r="G126" s="25"/>
      <c r="H126" s="25"/>
      <c r="I126" s="25"/>
      <c r="J126" s="25"/>
      <c r="K126" s="27"/>
      <c r="M126" s="25"/>
      <c r="O126" s="3"/>
      <c r="P126" s="3"/>
      <c r="Q126" s="3"/>
      <c r="R126" s="3"/>
      <c r="S126" s="3"/>
      <c r="T126" s="25"/>
    </row>
    <row r="127" spans="2:20">
      <c r="B127"/>
      <c r="C127" s="62"/>
      <c r="D127" s="1"/>
      <c r="F127" s="25"/>
      <c r="G127" s="25"/>
      <c r="H127" s="25"/>
      <c r="I127" s="25"/>
      <c r="J127" s="25"/>
      <c r="K127" s="27"/>
      <c r="M127" s="25"/>
      <c r="O127" s="3"/>
      <c r="P127" s="3"/>
      <c r="Q127" s="3"/>
      <c r="R127" s="3"/>
      <c r="S127" s="3"/>
      <c r="T127" s="25"/>
    </row>
    <row r="128" spans="2:20">
      <c r="B128"/>
      <c r="C128" s="62"/>
      <c r="D128" s="1"/>
      <c r="F128" s="25"/>
      <c r="G128" s="25"/>
      <c r="H128" s="25"/>
      <c r="I128" s="25"/>
      <c r="J128" s="25"/>
      <c r="M128" s="25"/>
      <c r="O128" s="3"/>
      <c r="P128" s="3"/>
      <c r="Q128" s="3"/>
      <c r="R128" s="3"/>
      <c r="S128" s="3"/>
      <c r="T128" s="25"/>
    </row>
    <row r="129" spans="2:20">
      <c r="B129"/>
      <c r="C129" s="62"/>
      <c r="D129" s="1"/>
      <c r="F129" s="25"/>
      <c r="G129" s="25"/>
      <c r="H129" s="25"/>
      <c r="I129" s="25"/>
      <c r="J129" s="25"/>
      <c r="M129" s="25"/>
      <c r="O129" s="3"/>
      <c r="P129" s="3"/>
      <c r="Q129" s="3"/>
      <c r="R129" s="3"/>
      <c r="S129" s="3"/>
      <c r="T129" s="25"/>
    </row>
    <row r="130" spans="2:20">
      <c r="B130"/>
      <c r="C130" s="61"/>
      <c r="D130" s="1"/>
      <c r="F130" s="25"/>
      <c r="G130" s="25"/>
      <c r="H130" s="25"/>
      <c r="I130" s="25"/>
      <c r="J130" s="25"/>
      <c r="M130" s="25"/>
      <c r="O130" s="3"/>
      <c r="P130" s="3"/>
      <c r="Q130" s="3"/>
      <c r="R130" s="3"/>
      <c r="S130" s="3"/>
      <c r="T130" s="25"/>
    </row>
    <row r="131" spans="2:20">
      <c r="B131"/>
      <c r="C131" s="61"/>
      <c r="D131" s="1"/>
      <c r="F131" s="25"/>
      <c r="G131" s="25"/>
      <c r="H131" s="25"/>
      <c r="I131" s="25"/>
      <c r="J131" s="25"/>
      <c r="M131" s="25"/>
      <c r="O131" s="3"/>
      <c r="P131" s="3"/>
      <c r="Q131" s="3"/>
      <c r="R131" s="3"/>
      <c r="S131" s="3"/>
      <c r="T131" s="25"/>
    </row>
    <row r="132" spans="2:20">
      <c r="B132"/>
      <c r="C132" s="61"/>
      <c r="D132" s="1"/>
      <c r="F132" s="25"/>
      <c r="G132" s="25"/>
      <c r="H132" s="25"/>
      <c r="I132" s="25"/>
      <c r="J132" s="25"/>
      <c r="M132" s="25"/>
      <c r="O132" s="3"/>
      <c r="P132" s="3"/>
      <c r="Q132" s="3"/>
      <c r="R132" s="3"/>
      <c r="S132" s="3"/>
      <c r="T132" s="25"/>
    </row>
    <row r="133" spans="2:20">
      <c r="B133"/>
      <c r="C133" s="61"/>
      <c r="D133" s="1"/>
      <c r="F133" s="25"/>
      <c r="G133" s="25"/>
      <c r="H133" s="25"/>
      <c r="I133" s="25"/>
      <c r="J133" s="25"/>
      <c r="M133" s="25"/>
      <c r="O133" s="3"/>
      <c r="P133" s="3"/>
      <c r="Q133" s="3"/>
      <c r="R133" s="3"/>
      <c r="S133" s="3"/>
      <c r="T133" s="25"/>
    </row>
    <row r="134" spans="2:20">
      <c r="B134"/>
      <c r="C134" s="61"/>
      <c r="D134" s="1"/>
      <c r="F134" s="25"/>
      <c r="G134" s="25"/>
      <c r="H134" s="25"/>
      <c r="I134" s="25"/>
      <c r="J134" s="25"/>
      <c r="M134" s="25"/>
      <c r="O134" s="3"/>
      <c r="P134" s="3"/>
      <c r="Q134" s="3"/>
      <c r="R134" s="3"/>
      <c r="S134" s="3"/>
      <c r="T134" s="25"/>
    </row>
    <row r="135" spans="2:20">
      <c r="B135"/>
      <c r="C135" s="61"/>
      <c r="D135" s="1"/>
      <c r="F135" s="25"/>
      <c r="G135" s="25"/>
      <c r="H135" s="25"/>
      <c r="I135" s="25"/>
      <c r="J135" s="25"/>
      <c r="M135" s="25"/>
      <c r="O135" s="3"/>
      <c r="P135" s="3"/>
      <c r="Q135" s="3"/>
      <c r="R135" s="3"/>
      <c r="S135" s="3"/>
      <c r="T135" s="25"/>
    </row>
    <row r="136" spans="2:20">
      <c r="B136"/>
      <c r="C136" s="61"/>
      <c r="D136" s="1"/>
      <c r="F136" s="25"/>
      <c r="G136" s="25"/>
      <c r="H136" s="25"/>
      <c r="I136" s="25"/>
      <c r="J136" s="25"/>
      <c r="M136" s="25"/>
      <c r="O136" s="3"/>
      <c r="P136" s="3"/>
      <c r="Q136" s="3"/>
      <c r="R136" s="3"/>
      <c r="S136" s="3"/>
      <c r="T136" s="25"/>
    </row>
    <row r="137" spans="2:20">
      <c r="B137"/>
      <c r="C137" s="61"/>
      <c r="D137" s="1"/>
      <c r="F137" s="25"/>
      <c r="G137" s="25"/>
      <c r="H137" s="25"/>
      <c r="I137" s="25"/>
      <c r="J137" s="25"/>
      <c r="M137" s="25"/>
      <c r="O137" s="3"/>
      <c r="P137" s="3"/>
      <c r="Q137" s="3"/>
      <c r="R137" s="3"/>
      <c r="S137" s="3"/>
      <c r="T137" s="25"/>
    </row>
    <row r="138" spans="2:20">
      <c r="B138"/>
      <c r="C138" s="61"/>
      <c r="D138" s="1"/>
      <c r="F138" s="25"/>
      <c r="G138" s="25"/>
      <c r="H138" s="25"/>
      <c r="I138" s="25"/>
      <c r="J138" s="25"/>
      <c r="M138" s="25"/>
      <c r="O138" s="3"/>
      <c r="P138" s="3"/>
      <c r="Q138" s="3"/>
      <c r="R138" s="3"/>
      <c r="S138" s="3"/>
      <c r="T138" s="25"/>
    </row>
    <row r="139" spans="2:20">
      <c r="B139"/>
      <c r="C139" s="61"/>
      <c r="D139" s="1"/>
      <c r="F139" s="25"/>
      <c r="G139" s="25"/>
      <c r="H139" s="25"/>
      <c r="I139" s="25"/>
      <c r="J139" s="25"/>
      <c r="M139" s="25"/>
      <c r="O139" s="3"/>
      <c r="P139" s="3"/>
      <c r="Q139" s="3"/>
      <c r="R139" s="3"/>
      <c r="S139" s="3"/>
      <c r="T139" s="25"/>
    </row>
    <row r="140" spans="2:20">
      <c r="B140"/>
      <c r="C140" s="68"/>
      <c r="D140" s="1"/>
      <c r="F140" s="25"/>
      <c r="G140" s="25"/>
      <c r="H140" s="25"/>
      <c r="I140" s="25"/>
      <c r="J140" s="25"/>
      <c r="M140" s="25"/>
      <c r="O140" s="3"/>
      <c r="P140" s="3"/>
      <c r="Q140" s="3"/>
      <c r="R140" s="3"/>
      <c r="S140" s="3"/>
      <c r="T140" s="25"/>
    </row>
    <row r="141" spans="2:20">
      <c r="B141"/>
      <c r="C141" s="68"/>
      <c r="D141" s="1"/>
      <c r="F141" s="25"/>
      <c r="G141" s="25"/>
      <c r="H141" s="25"/>
      <c r="I141" s="25"/>
      <c r="J141" s="25"/>
      <c r="M141" s="25"/>
      <c r="O141" s="3"/>
      <c r="P141" s="3"/>
      <c r="Q141" s="3"/>
      <c r="R141" s="3"/>
      <c r="S141" s="3"/>
      <c r="T141" s="25"/>
    </row>
    <row r="142" spans="2:20">
      <c r="B142"/>
      <c r="C142" s="68"/>
      <c r="D142" s="1"/>
      <c r="F142" s="25"/>
      <c r="G142" s="25"/>
      <c r="H142" s="25"/>
      <c r="I142" s="25"/>
      <c r="J142" s="25"/>
      <c r="M142" s="25"/>
      <c r="O142" s="3"/>
      <c r="P142" s="3"/>
      <c r="Q142" s="3"/>
      <c r="R142" s="3"/>
      <c r="S142" s="3"/>
    </row>
    <row r="143" spans="2:20">
      <c r="B143"/>
      <c r="C143" s="1"/>
      <c r="D143" s="1"/>
      <c r="F143" s="25"/>
      <c r="G143" s="25"/>
      <c r="H143" s="25"/>
      <c r="I143" s="25"/>
      <c r="J143" s="25"/>
      <c r="M143" s="25"/>
    </row>
    <row r="144" spans="2:20">
      <c r="C144" s="1"/>
      <c r="D144" s="1"/>
    </row>
  </sheetData>
  <sortState xmlns:xlrd2="http://schemas.microsoft.com/office/spreadsheetml/2017/richdata2" ref="B53:F68">
    <sortCondition descending="1" ref="F53"/>
  </sortState>
  <mergeCells count="9">
    <mergeCell ref="AI1:AN1"/>
    <mergeCell ref="AO1:AR1"/>
    <mergeCell ref="AD1:AF1"/>
    <mergeCell ref="F1:K1"/>
    <mergeCell ref="B1:E1"/>
    <mergeCell ref="L1:O1"/>
    <mergeCell ref="P1:T1"/>
    <mergeCell ref="W1:Y1"/>
    <mergeCell ref="Z1:AC1"/>
  </mergeCells>
  <pageMargins left="0.7" right="0.7" top="0.75" bottom="0.75" header="0.3" footer="0.3"/>
  <pageSetup paperSize="9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S138"/>
  <sheetViews>
    <sheetView zoomScaleNormal="100" zoomScalePageLayoutView="85" workbookViewId="0">
      <pane xSplit="1" ySplit="2" topLeftCell="AD3" activePane="bottomRight" state="frozen"/>
      <selection activeCell="H33" sqref="H33"/>
      <selection pane="topRight" activeCell="H33" sqref="H33"/>
      <selection pane="bottomLeft" activeCell="H33" sqref="H33"/>
      <selection pane="bottomRight" activeCell="AS3" sqref="AS3:AS68"/>
    </sheetView>
  </sheetViews>
  <sheetFormatPr defaultColWidth="8.81640625" defaultRowHeight="14.5"/>
  <cols>
    <col min="11" max="11" width="9.453125" customWidth="1"/>
    <col min="21" max="21" width="14.81640625" bestFit="1" customWidth="1"/>
    <col min="22" max="22" width="12.453125" bestFit="1" customWidth="1"/>
    <col min="34" max="34" width="12.81640625" customWidth="1"/>
    <col min="39" max="40" width="11.54296875" bestFit="1" customWidth="1"/>
  </cols>
  <sheetData>
    <row r="1" spans="1:45">
      <c r="A1" s="58" t="s">
        <v>59</v>
      </c>
      <c r="B1" s="139" t="s">
        <v>45</v>
      </c>
      <c r="C1" s="139"/>
      <c r="D1" s="139"/>
      <c r="E1" s="139"/>
      <c r="F1" s="139" t="s">
        <v>63</v>
      </c>
      <c r="G1" s="139"/>
      <c r="H1" s="139"/>
      <c r="I1" s="139"/>
      <c r="J1" s="139"/>
      <c r="K1" s="139"/>
      <c r="L1" s="139" t="s">
        <v>64</v>
      </c>
      <c r="M1" s="139"/>
      <c r="N1" s="139"/>
      <c r="O1" s="139"/>
      <c r="P1" s="139" t="s">
        <v>18</v>
      </c>
      <c r="Q1" s="139"/>
      <c r="R1" s="139"/>
      <c r="S1" s="139"/>
      <c r="T1" s="139"/>
      <c r="U1" s="4"/>
      <c r="W1" s="139" t="s">
        <v>66</v>
      </c>
      <c r="X1" s="139"/>
      <c r="Y1" s="139"/>
      <c r="Z1" s="139" t="s">
        <v>67</v>
      </c>
      <c r="AA1" s="139"/>
      <c r="AB1" s="139"/>
      <c r="AC1" s="139"/>
      <c r="AD1" s="139" t="s">
        <v>11</v>
      </c>
      <c r="AE1" s="139"/>
      <c r="AF1" s="139"/>
      <c r="AH1" s="24" t="s">
        <v>117</v>
      </c>
      <c r="AI1" s="139" t="s">
        <v>110</v>
      </c>
      <c r="AJ1" s="139"/>
      <c r="AK1" s="139"/>
      <c r="AL1" s="139"/>
      <c r="AM1" s="139"/>
      <c r="AN1" s="139"/>
      <c r="AO1" s="139" t="s">
        <v>112</v>
      </c>
      <c r="AP1" s="139"/>
      <c r="AQ1" s="139"/>
      <c r="AR1" s="139"/>
      <c r="AS1" t="s">
        <v>69</v>
      </c>
    </row>
    <row r="2" spans="1:45">
      <c r="A2" s="4" t="s">
        <v>15</v>
      </c>
      <c r="B2" s="4" t="s">
        <v>0</v>
      </c>
      <c r="C2" s="4" t="s">
        <v>1</v>
      </c>
      <c r="D2" s="4" t="s">
        <v>2</v>
      </c>
      <c r="E2" s="5" t="s">
        <v>3</v>
      </c>
      <c r="F2" s="4" t="s">
        <v>4</v>
      </c>
      <c r="G2" s="4" t="s">
        <v>1</v>
      </c>
      <c r="H2" s="4" t="s">
        <v>2</v>
      </c>
      <c r="I2" s="4" t="s">
        <v>3</v>
      </c>
      <c r="J2" s="4" t="s">
        <v>5</v>
      </c>
      <c r="K2" s="5" t="s">
        <v>19</v>
      </c>
      <c r="L2" s="4" t="s">
        <v>0</v>
      </c>
      <c r="M2" s="4" t="s">
        <v>6</v>
      </c>
      <c r="N2" s="4" t="s">
        <v>2</v>
      </c>
      <c r="O2" s="5" t="s">
        <v>3</v>
      </c>
      <c r="P2" s="4" t="s">
        <v>0</v>
      </c>
      <c r="Q2" s="4" t="s">
        <v>6</v>
      </c>
      <c r="R2" s="4" t="s">
        <v>2</v>
      </c>
      <c r="S2" s="4" t="s">
        <v>3</v>
      </c>
      <c r="T2" s="5" t="s">
        <v>17</v>
      </c>
      <c r="U2" s="4" t="s">
        <v>10</v>
      </c>
      <c r="V2" s="4" t="s">
        <v>8</v>
      </c>
      <c r="W2" s="8" t="s">
        <v>0</v>
      </c>
      <c r="X2" s="4" t="s">
        <v>1</v>
      </c>
      <c r="Y2" s="4" t="s">
        <v>2</v>
      </c>
      <c r="Z2" s="8" t="s">
        <v>0</v>
      </c>
      <c r="AA2" s="4" t="s">
        <v>1</v>
      </c>
      <c r="AB2" s="4" t="s">
        <v>2</v>
      </c>
      <c r="AC2" s="4" t="s">
        <v>3</v>
      </c>
      <c r="AD2" s="8" t="s">
        <v>0</v>
      </c>
      <c r="AE2" s="4" t="s">
        <v>1</v>
      </c>
      <c r="AF2" s="4" t="s">
        <v>2</v>
      </c>
      <c r="AH2" s="96"/>
      <c r="AI2" s="50" t="s">
        <v>4</v>
      </c>
      <c r="AJ2" s="50" t="s">
        <v>1</v>
      </c>
      <c r="AK2" s="50" t="s">
        <v>2</v>
      </c>
      <c r="AL2" s="50" t="s">
        <v>3</v>
      </c>
      <c r="AM2" s="50" t="s">
        <v>5</v>
      </c>
      <c r="AN2" s="51" t="s">
        <v>19</v>
      </c>
      <c r="AO2" s="50" t="s">
        <v>0</v>
      </c>
      <c r="AP2" s="50" t="s">
        <v>6</v>
      </c>
      <c r="AQ2" s="50" t="s">
        <v>2</v>
      </c>
      <c r="AR2" s="51" t="s">
        <v>3</v>
      </c>
      <c r="AS2" s="140" t="s">
        <v>69</v>
      </c>
    </row>
    <row r="3" spans="1:45">
      <c r="A3" s="4">
        <v>1950</v>
      </c>
      <c r="B3" s="1"/>
      <c r="C3" s="1">
        <v>9.8939326641201024</v>
      </c>
      <c r="D3" s="1"/>
      <c r="E3" s="6"/>
      <c r="F3" s="1"/>
      <c r="G3" s="1"/>
      <c r="H3" s="1"/>
      <c r="I3" s="4"/>
      <c r="J3" s="4"/>
      <c r="K3" s="14"/>
      <c r="L3" s="4"/>
      <c r="M3" s="4"/>
      <c r="N3" s="4"/>
      <c r="O3" s="5"/>
      <c r="P3" s="4"/>
      <c r="Q3" s="4"/>
      <c r="R3" s="4"/>
      <c r="S3" s="4"/>
      <c r="T3" s="7"/>
      <c r="U3" s="3">
        <v>8442.75</v>
      </c>
      <c r="V3" s="3">
        <v>2086.4054958396259</v>
      </c>
      <c r="W3" s="12" t="str">
        <f t="shared" ref="W3:W34" si="0">IFERROR(F3/$I3,"")</f>
        <v/>
      </c>
      <c r="X3" s="1" t="str">
        <f t="shared" ref="X3:X34" si="1">IFERROR(G3/$I3,"")</f>
        <v/>
      </c>
      <c r="Y3" s="1" t="str">
        <f t="shared" ref="Y3:Y34" si="2">IFERROR(H3/$I3,"")</f>
        <v/>
      </c>
      <c r="Z3" s="17" t="str">
        <f t="shared" ref="Z3:Z22" si="3">IFERROR(F3/$J3,"")</f>
        <v/>
      </c>
      <c r="AA3" s="18" t="str">
        <f t="shared" ref="AA3:AA22" si="4">IFERROR(G3/$J3,"")</f>
        <v/>
      </c>
      <c r="AB3" s="18" t="str">
        <f t="shared" ref="AB3:AB22" si="5">IFERROR(H3/$J3,"")</f>
        <v/>
      </c>
      <c r="AC3" s="19" t="str">
        <f t="shared" ref="AC3:AC22" si="6">IFERROR(I3/$J3,"")</f>
        <v/>
      </c>
      <c r="AD3" s="12" t="str">
        <f t="shared" ref="AD3:AD34" si="7">IFERROR(B3/$E3,"")</f>
        <v/>
      </c>
      <c r="AE3" s="1" t="str">
        <f t="shared" ref="AE3:AE34" si="8">IFERROR(C3/$E3,"")</f>
        <v/>
      </c>
      <c r="AF3" s="1" t="str">
        <f t="shared" ref="AF3:AF34" si="9">IFERROR(D3/$E3,"")</f>
        <v/>
      </c>
      <c r="AH3" s="107"/>
      <c r="AI3" s="3"/>
      <c r="AJ3" s="3"/>
      <c r="AK3" s="3"/>
      <c r="AL3" s="3"/>
      <c r="AM3" s="3"/>
      <c r="AN3" s="108"/>
      <c r="AO3" s="1"/>
      <c r="AP3" s="1"/>
      <c r="AQ3" s="1"/>
      <c r="AR3" s="6"/>
      <c r="AS3" t="s">
        <v>59</v>
      </c>
    </row>
    <row r="4" spans="1:45">
      <c r="A4" s="4">
        <v>1951</v>
      </c>
      <c r="B4" s="1"/>
      <c r="C4" s="1">
        <v>10.129737051323577</v>
      </c>
      <c r="D4" s="1"/>
      <c r="E4" s="6"/>
      <c r="F4" s="1"/>
      <c r="G4" s="1"/>
      <c r="H4" s="1"/>
      <c r="I4" s="4"/>
      <c r="J4" s="4"/>
      <c r="K4" s="14"/>
      <c r="L4" s="4"/>
      <c r="M4" s="4"/>
      <c r="N4" s="4"/>
      <c r="O4" s="5"/>
      <c r="P4" s="4"/>
      <c r="Q4" s="4"/>
      <c r="R4" s="4"/>
      <c r="S4" s="4"/>
      <c r="T4" s="7"/>
      <c r="U4" s="3">
        <v>8490.25</v>
      </c>
      <c r="V4" s="3">
        <v>2167.6629074526663</v>
      </c>
      <c r="W4" s="12" t="str">
        <f t="shared" si="0"/>
        <v/>
      </c>
      <c r="X4" s="1" t="str">
        <f t="shared" si="1"/>
        <v/>
      </c>
      <c r="Y4" s="1" t="str">
        <f t="shared" si="2"/>
        <v/>
      </c>
      <c r="Z4" s="17" t="str">
        <f t="shared" si="3"/>
        <v/>
      </c>
      <c r="AA4" s="18" t="str">
        <f t="shared" si="4"/>
        <v/>
      </c>
      <c r="AB4" s="18" t="str">
        <f t="shared" si="5"/>
        <v/>
      </c>
      <c r="AC4" s="19" t="str">
        <f t="shared" si="6"/>
        <v/>
      </c>
      <c r="AD4" s="12" t="str">
        <f t="shared" si="7"/>
        <v/>
      </c>
      <c r="AE4" s="1" t="str">
        <f t="shared" si="8"/>
        <v/>
      </c>
      <c r="AF4" s="1" t="str">
        <f t="shared" si="9"/>
        <v/>
      </c>
      <c r="AH4" s="107"/>
      <c r="AI4" s="3"/>
      <c r="AJ4" s="3"/>
      <c r="AK4" s="3"/>
      <c r="AL4" s="3"/>
      <c r="AM4" s="3"/>
      <c r="AN4" s="14"/>
      <c r="AO4" s="1"/>
      <c r="AP4" s="1"/>
      <c r="AQ4" s="1"/>
      <c r="AR4" s="6"/>
      <c r="AS4" t="s">
        <v>59</v>
      </c>
    </row>
    <row r="5" spans="1:45">
      <c r="A5" s="4">
        <v>1952</v>
      </c>
      <c r="B5" s="1"/>
      <c r="C5" s="1">
        <v>9.2281889034195199</v>
      </c>
      <c r="D5" s="1"/>
      <c r="E5" s="6"/>
      <c r="F5" s="1"/>
      <c r="G5" s="1"/>
      <c r="H5" s="1"/>
      <c r="I5" s="4"/>
      <c r="J5" s="4"/>
      <c r="K5" s="14"/>
      <c r="L5" s="4"/>
      <c r="M5" s="4"/>
      <c r="N5" s="4"/>
      <c r="O5" s="5"/>
      <c r="P5" s="4"/>
      <c r="Q5" s="4"/>
      <c r="R5" s="4"/>
      <c r="S5" s="4"/>
      <c r="T5" s="7"/>
      <c r="U5" s="3">
        <v>8526.0499999999993</v>
      </c>
      <c r="V5" s="3">
        <v>2161.3760182030364</v>
      </c>
      <c r="W5" s="12" t="str">
        <f t="shared" si="0"/>
        <v/>
      </c>
      <c r="X5" s="1" t="str">
        <f t="shared" si="1"/>
        <v/>
      </c>
      <c r="Y5" s="1" t="str">
        <f t="shared" si="2"/>
        <v/>
      </c>
      <c r="Z5" s="17" t="str">
        <f t="shared" si="3"/>
        <v/>
      </c>
      <c r="AA5" s="18" t="str">
        <f t="shared" si="4"/>
        <v/>
      </c>
      <c r="AB5" s="18" t="str">
        <f t="shared" si="5"/>
        <v/>
      </c>
      <c r="AC5" s="19" t="str">
        <f t="shared" si="6"/>
        <v/>
      </c>
      <c r="AD5" s="12" t="str">
        <f t="shared" si="7"/>
        <v/>
      </c>
      <c r="AE5" s="1" t="str">
        <f t="shared" si="8"/>
        <v/>
      </c>
      <c r="AF5" s="1" t="str">
        <f t="shared" si="9"/>
        <v/>
      </c>
      <c r="AH5" s="107"/>
      <c r="AI5" s="3"/>
      <c r="AJ5" s="3"/>
      <c r="AK5" s="3"/>
      <c r="AL5" s="3"/>
      <c r="AM5" s="3"/>
      <c r="AN5" s="14"/>
      <c r="AO5" s="1"/>
      <c r="AP5" s="1"/>
      <c r="AQ5" s="1"/>
      <c r="AR5" s="6"/>
      <c r="AS5" t="s">
        <v>59</v>
      </c>
    </row>
    <row r="6" spans="1:45">
      <c r="A6" s="4">
        <v>1953</v>
      </c>
      <c r="B6" s="1"/>
      <c r="C6" s="1">
        <v>10.531275738872473</v>
      </c>
      <c r="D6" s="1"/>
      <c r="E6" s="6"/>
      <c r="F6" s="1"/>
      <c r="G6" s="1"/>
      <c r="H6" s="1"/>
      <c r="I6" s="4"/>
      <c r="J6" s="4"/>
      <c r="K6" s="14"/>
      <c r="L6" s="4"/>
      <c r="M6" s="4"/>
      <c r="N6" s="4"/>
      <c r="O6" s="5"/>
      <c r="P6" s="4"/>
      <c r="Q6" s="4"/>
      <c r="R6" s="4"/>
      <c r="S6" s="4"/>
      <c r="T6" s="7"/>
      <c r="U6" s="3">
        <v>8578.9500000000007</v>
      </c>
      <c r="V6" s="3">
        <v>2297.9502153526946</v>
      </c>
      <c r="W6" s="70" t="str">
        <f t="shared" si="0"/>
        <v/>
      </c>
      <c r="X6" s="71" t="str">
        <f t="shared" si="1"/>
        <v/>
      </c>
      <c r="Y6" s="71" t="str">
        <f t="shared" si="2"/>
        <v/>
      </c>
      <c r="Z6" s="70" t="str">
        <f t="shared" si="3"/>
        <v/>
      </c>
      <c r="AA6" s="71" t="str">
        <f t="shared" si="4"/>
        <v/>
      </c>
      <c r="AB6" s="71" t="str">
        <f t="shared" si="5"/>
        <v/>
      </c>
      <c r="AC6" s="72" t="str">
        <f t="shared" si="6"/>
        <v/>
      </c>
      <c r="AD6" s="70" t="str">
        <f t="shared" si="7"/>
        <v/>
      </c>
      <c r="AE6" s="71" t="str">
        <f t="shared" si="8"/>
        <v/>
      </c>
      <c r="AF6" s="71" t="str">
        <f t="shared" si="9"/>
        <v/>
      </c>
      <c r="AH6" s="107"/>
      <c r="AI6" s="3"/>
      <c r="AJ6" s="3"/>
      <c r="AK6" s="3"/>
      <c r="AL6" s="3"/>
      <c r="AM6" s="3"/>
      <c r="AN6" s="14"/>
      <c r="AO6" s="1"/>
      <c r="AP6" s="1"/>
      <c r="AQ6" s="1"/>
      <c r="AR6" s="6"/>
      <c r="AS6" t="s">
        <v>59</v>
      </c>
    </row>
    <row r="7" spans="1:45">
      <c r="A7" s="4">
        <v>1954</v>
      </c>
      <c r="B7" s="1"/>
      <c r="C7" s="1">
        <v>11.395564926263598</v>
      </c>
      <c r="D7" s="1"/>
      <c r="E7" s="6"/>
      <c r="F7" s="1"/>
      <c r="G7" s="1"/>
      <c r="H7" s="1"/>
      <c r="I7" s="4"/>
      <c r="J7" s="4"/>
      <c r="K7" s="14"/>
      <c r="L7" s="4"/>
      <c r="M7" s="4"/>
      <c r="N7" s="4"/>
      <c r="O7" s="5"/>
      <c r="P7" s="4"/>
      <c r="Q7" s="4"/>
      <c r="R7" s="4"/>
      <c r="S7" s="4"/>
      <c r="T7" s="7"/>
      <c r="U7" s="3">
        <v>8632.1</v>
      </c>
      <c r="V7" s="3">
        <v>2393.3921062082227</v>
      </c>
      <c r="W7" s="70" t="str">
        <f t="shared" si="0"/>
        <v/>
      </c>
      <c r="X7" s="71" t="str">
        <f t="shared" si="1"/>
        <v/>
      </c>
      <c r="Y7" s="71" t="str">
        <f t="shared" si="2"/>
        <v/>
      </c>
      <c r="Z7" s="70" t="str">
        <f t="shared" si="3"/>
        <v/>
      </c>
      <c r="AA7" s="71" t="str">
        <f t="shared" si="4"/>
        <v/>
      </c>
      <c r="AB7" s="71" t="str">
        <f t="shared" si="5"/>
        <v/>
      </c>
      <c r="AC7" s="72" t="str">
        <f t="shared" si="6"/>
        <v/>
      </c>
      <c r="AD7" s="70" t="str">
        <f t="shared" si="7"/>
        <v/>
      </c>
      <c r="AE7" s="71" t="str">
        <f t="shared" si="8"/>
        <v/>
      </c>
      <c r="AF7" s="71" t="str">
        <f t="shared" si="9"/>
        <v/>
      </c>
      <c r="AH7" s="107"/>
      <c r="AI7" s="3"/>
      <c r="AJ7" s="3"/>
      <c r="AK7" s="3"/>
      <c r="AL7" s="3"/>
      <c r="AM7" s="3"/>
      <c r="AN7" s="14"/>
      <c r="AO7" s="1"/>
      <c r="AP7" s="1"/>
      <c r="AQ7" s="1"/>
      <c r="AR7" s="6"/>
      <c r="AS7" t="s">
        <v>59</v>
      </c>
    </row>
    <row r="8" spans="1:45">
      <c r="A8" s="4">
        <v>1955</v>
      </c>
      <c r="B8" s="1"/>
      <c r="C8" s="1">
        <v>13.29136230817017</v>
      </c>
      <c r="D8" s="1"/>
      <c r="E8" s="6"/>
      <c r="F8" s="1"/>
      <c r="G8" s="1"/>
      <c r="H8" s="1"/>
      <c r="I8" s="1"/>
      <c r="J8" s="1"/>
      <c r="K8" s="14"/>
      <c r="L8" s="1"/>
      <c r="M8" s="1"/>
      <c r="N8" s="1"/>
      <c r="O8" s="6"/>
      <c r="P8" s="2"/>
      <c r="Q8" s="2"/>
      <c r="R8" s="2"/>
      <c r="S8" s="2"/>
      <c r="T8" s="7"/>
      <c r="U8" s="3">
        <v>8692.6</v>
      </c>
      <c r="V8" s="3">
        <v>2474.7486367715064</v>
      </c>
      <c r="W8" s="70" t="str">
        <f t="shared" si="0"/>
        <v/>
      </c>
      <c r="X8" s="71" t="str">
        <f t="shared" si="1"/>
        <v/>
      </c>
      <c r="Y8" s="71" t="str">
        <f t="shared" si="2"/>
        <v/>
      </c>
      <c r="Z8" s="70" t="str">
        <f t="shared" si="3"/>
        <v/>
      </c>
      <c r="AA8" s="71" t="str">
        <f t="shared" si="4"/>
        <v/>
      </c>
      <c r="AB8" s="71" t="str">
        <f t="shared" si="5"/>
        <v/>
      </c>
      <c r="AC8" s="72" t="str">
        <f t="shared" si="6"/>
        <v/>
      </c>
      <c r="AD8" s="70" t="str">
        <f t="shared" si="7"/>
        <v/>
      </c>
      <c r="AE8" s="71" t="str">
        <f t="shared" si="8"/>
        <v/>
      </c>
      <c r="AF8" s="71" t="str">
        <f t="shared" si="9"/>
        <v/>
      </c>
      <c r="AH8" s="107"/>
      <c r="AI8" s="3"/>
      <c r="AJ8" s="3"/>
      <c r="AK8" s="3"/>
      <c r="AL8" s="3"/>
      <c r="AM8" s="3"/>
      <c r="AN8" s="14"/>
      <c r="AO8" s="1"/>
      <c r="AP8" s="1"/>
      <c r="AQ8" s="1"/>
      <c r="AR8" s="6"/>
      <c r="AS8" t="s">
        <v>59</v>
      </c>
    </row>
    <row r="9" spans="1:45">
      <c r="A9" s="4">
        <v>1956</v>
      </c>
      <c r="B9" s="1"/>
      <c r="C9" s="1">
        <v>12.500100045682963</v>
      </c>
      <c r="D9" s="1"/>
      <c r="E9" s="6"/>
      <c r="F9" s="1"/>
      <c r="G9" s="1"/>
      <c r="H9" s="1"/>
      <c r="I9" s="1"/>
      <c r="J9" s="4"/>
      <c r="K9" s="14"/>
      <c r="L9" s="1"/>
      <c r="M9" s="1"/>
      <c r="N9" s="1"/>
      <c r="O9" s="6"/>
      <c r="P9" s="2"/>
      <c r="Q9" s="2"/>
      <c r="R9" s="2"/>
      <c r="S9" s="2"/>
      <c r="T9" s="7"/>
      <c r="U9" s="3">
        <v>8756</v>
      </c>
      <c r="V9" s="3">
        <v>2564.070351758794</v>
      </c>
      <c r="W9" s="70" t="str">
        <f t="shared" si="0"/>
        <v/>
      </c>
      <c r="X9" s="71" t="str">
        <f t="shared" si="1"/>
        <v/>
      </c>
      <c r="Y9" s="71" t="str">
        <f t="shared" si="2"/>
        <v/>
      </c>
      <c r="Z9" s="70" t="str">
        <f t="shared" si="3"/>
        <v/>
      </c>
      <c r="AA9" s="71" t="str">
        <f t="shared" si="4"/>
        <v/>
      </c>
      <c r="AB9" s="71" t="str">
        <f t="shared" si="5"/>
        <v/>
      </c>
      <c r="AC9" s="72" t="str">
        <f t="shared" si="6"/>
        <v/>
      </c>
      <c r="AD9" s="70" t="str">
        <f t="shared" si="7"/>
        <v/>
      </c>
      <c r="AE9" s="71" t="str">
        <f t="shared" si="8"/>
        <v/>
      </c>
      <c r="AF9" s="71" t="str">
        <f t="shared" si="9"/>
        <v/>
      </c>
      <c r="AH9" s="107"/>
      <c r="AI9" s="3"/>
      <c r="AJ9" s="3"/>
      <c r="AK9" s="3"/>
      <c r="AL9" s="3"/>
      <c r="AM9" s="3"/>
      <c r="AN9" s="14"/>
      <c r="AO9" s="1"/>
      <c r="AP9" s="1"/>
      <c r="AQ9" s="1"/>
      <c r="AR9" s="6"/>
      <c r="AS9" t="s">
        <v>59</v>
      </c>
    </row>
    <row r="10" spans="1:45">
      <c r="A10" s="4">
        <v>1957</v>
      </c>
      <c r="B10" s="1"/>
      <c r="C10" s="1">
        <v>11.543208904866942</v>
      </c>
      <c r="D10" s="1"/>
      <c r="E10" s="6"/>
      <c r="F10" s="1"/>
      <c r="G10" s="1"/>
      <c r="H10" s="1"/>
      <c r="I10" s="1"/>
      <c r="J10" s="4"/>
      <c r="K10" s="14"/>
      <c r="L10" s="1"/>
      <c r="M10" s="1"/>
      <c r="N10" s="1"/>
      <c r="O10" s="6"/>
      <c r="P10" s="2"/>
      <c r="Q10" s="2"/>
      <c r="R10" s="2"/>
      <c r="S10" s="2"/>
      <c r="T10" s="7"/>
      <c r="U10" s="3">
        <v>8817.65</v>
      </c>
      <c r="V10" s="3">
        <v>2658.871694839328</v>
      </c>
      <c r="W10" s="70" t="str">
        <f t="shared" si="0"/>
        <v/>
      </c>
      <c r="X10" s="71" t="str">
        <f t="shared" si="1"/>
        <v/>
      </c>
      <c r="Y10" s="71" t="str">
        <f t="shared" si="2"/>
        <v/>
      </c>
      <c r="Z10" s="70" t="str">
        <f t="shared" si="3"/>
        <v/>
      </c>
      <c r="AA10" s="71" t="str">
        <f t="shared" si="4"/>
        <v/>
      </c>
      <c r="AB10" s="71" t="str">
        <f t="shared" si="5"/>
        <v/>
      </c>
      <c r="AC10" s="72" t="str">
        <f t="shared" si="6"/>
        <v/>
      </c>
      <c r="AD10" s="70" t="str">
        <f t="shared" si="7"/>
        <v/>
      </c>
      <c r="AE10" s="71" t="str">
        <f t="shared" si="8"/>
        <v/>
      </c>
      <c r="AF10" s="71" t="str">
        <f t="shared" si="9"/>
        <v/>
      </c>
      <c r="AH10" s="107"/>
      <c r="AI10" s="3"/>
      <c r="AJ10" s="3"/>
      <c r="AK10" s="3"/>
      <c r="AL10" s="3"/>
      <c r="AM10" s="3"/>
      <c r="AN10" s="14"/>
      <c r="AO10" s="1"/>
      <c r="AP10" s="1"/>
      <c r="AQ10" s="1"/>
      <c r="AR10" s="6"/>
      <c r="AS10" t="s">
        <v>59</v>
      </c>
    </row>
    <row r="11" spans="1:45">
      <c r="A11" s="4">
        <v>1958</v>
      </c>
      <c r="B11" s="1"/>
      <c r="C11" s="1">
        <v>9.7580775267057067</v>
      </c>
      <c r="D11" s="1"/>
      <c r="E11" s="6"/>
      <c r="F11" s="1"/>
      <c r="G11" s="1"/>
      <c r="H11" s="1"/>
      <c r="I11" s="1"/>
      <c r="J11" s="4"/>
      <c r="K11" s="14"/>
      <c r="L11" s="1"/>
      <c r="M11" s="1"/>
      <c r="N11" s="1"/>
      <c r="O11" s="6"/>
      <c r="P11" s="2"/>
      <c r="Q11" s="2"/>
      <c r="R11" s="2"/>
      <c r="S11" s="2"/>
      <c r="T11" s="7"/>
      <c r="U11" s="3">
        <v>8888.5499999999993</v>
      </c>
      <c r="V11" s="3">
        <v>2672.3143819858133</v>
      </c>
      <c r="W11" s="70" t="str">
        <f t="shared" si="0"/>
        <v/>
      </c>
      <c r="X11" s="71" t="str">
        <f t="shared" si="1"/>
        <v/>
      </c>
      <c r="Y11" s="71" t="str">
        <f t="shared" si="2"/>
        <v/>
      </c>
      <c r="Z11" s="70" t="str">
        <f t="shared" si="3"/>
        <v/>
      </c>
      <c r="AA11" s="71" t="str">
        <f t="shared" si="4"/>
        <v/>
      </c>
      <c r="AB11" s="71" t="str">
        <f t="shared" si="5"/>
        <v/>
      </c>
      <c r="AC11" s="72" t="str">
        <f t="shared" si="6"/>
        <v/>
      </c>
      <c r="AD11" s="70" t="str">
        <f t="shared" si="7"/>
        <v/>
      </c>
      <c r="AE11" s="71" t="str">
        <f t="shared" si="8"/>
        <v/>
      </c>
      <c r="AF11" s="71" t="str">
        <f t="shared" si="9"/>
        <v/>
      </c>
      <c r="AH11" s="107"/>
      <c r="AI11" s="3"/>
      <c r="AJ11" s="3"/>
      <c r="AK11" s="3"/>
      <c r="AL11" s="3"/>
      <c r="AM11" s="3"/>
      <c r="AN11" s="14"/>
      <c r="AO11" s="1"/>
      <c r="AP11" s="1"/>
      <c r="AQ11" s="1"/>
      <c r="AR11" s="6"/>
      <c r="AS11" t="s">
        <v>59</v>
      </c>
    </row>
    <row r="12" spans="1:45">
      <c r="A12" s="4">
        <v>1959</v>
      </c>
      <c r="B12" s="1"/>
      <c r="C12" s="1">
        <v>9.9726556231901835</v>
      </c>
      <c r="D12" s="1"/>
      <c r="E12" s="6"/>
      <c r="F12" s="1"/>
      <c r="G12" s="1"/>
      <c r="H12" s="1"/>
      <c r="I12" s="1"/>
      <c r="J12" s="3"/>
      <c r="K12" s="14"/>
      <c r="L12" s="1"/>
      <c r="M12" s="1"/>
      <c r="N12" s="1"/>
      <c r="O12" s="6"/>
      <c r="P12" s="2"/>
      <c r="Q12" s="2"/>
      <c r="R12" s="2"/>
      <c r="S12" s="2"/>
      <c r="T12" s="7"/>
      <c r="U12" s="3">
        <v>8961.5499999999993</v>
      </c>
      <c r="V12" s="3">
        <v>2794.0479046593505</v>
      </c>
      <c r="W12" s="70" t="str">
        <f t="shared" si="0"/>
        <v/>
      </c>
      <c r="X12" s="71" t="str">
        <f t="shared" si="1"/>
        <v/>
      </c>
      <c r="Y12" s="71" t="str">
        <f t="shared" si="2"/>
        <v/>
      </c>
      <c r="Z12" s="70" t="str">
        <f t="shared" si="3"/>
        <v/>
      </c>
      <c r="AA12" s="71" t="str">
        <f t="shared" si="4"/>
        <v/>
      </c>
      <c r="AB12" s="71" t="str">
        <f t="shared" si="5"/>
        <v/>
      </c>
      <c r="AC12" s="72" t="str">
        <f t="shared" si="6"/>
        <v/>
      </c>
      <c r="AD12" s="70" t="str">
        <f t="shared" si="7"/>
        <v/>
      </c>
      <c r="AE12" s="71" t="str">
        <f t="shared" si="8"/>
        <v/>
      </c>
      <c r="AF12" s="71" t="str">
        <f t="shared" si="9"/>
        <v/>
      </c>
      <c r="AH12" s="107"/>
      <c r="AI12" s="3"/>
      <c r="AJ12" s="3"/>
      <c r="AK12" s="3"/>
      <c r="AL12" s="3"/>
      <c r="AM12" s="3"/>
      <c r="AN12" s="14"/>
      <c r="AO12" s="1"/>
      <c r="AP12" s="1"/>
      <c r="AQ12" s="1"/>
      <c r="AR12" s="6"/>
      <c r="AS12" t="s">
        <v>59</v>
      </c>
    </row>
    <row r="13" spans="1:45">
      <c r="A13" s="4">
        <v>1960</v>
      </c>
      <c r="B13" s="1"/>
      <c r="C13" s="1">
        <v>10.691999513096592</v>
      </c>
      <c r="D13" s="1"/>
      <c r="E13" s="6"/>
      <c r="F13" s="1"/>
      <c r="G13" s="1"/>
      <c r="H13" s="1"/>
      <c r="I13" s="1"/>
      <c r="J13" s="3"/>
      <c r="K13" s="14"/>
      <c r="L13" s="1"/>
      <c r="M13" s="1"/>
      <c r="N13" s="1"/>
      <c r="O13" s="6"/>
      <c r="P13" s="2"/>
      <c r="Q13" s="2"/>
      <c r="R13" s="2"/>
      <c r="S13" s="2"/>
      <c r="T13" s="34">
        <v>1.1873630283204915</v>
      </c>
      <c r="U13" s="3">
        <v>9036.7000000000007</v>
      </c>
      <c r="V13" s="3">
        <v>2955.8356479688382</v>
      </c>
      <c r="W13" s="70" t="str">
        <f t="shared" si="0"/>
        <v/>
      </c>
      <c r="X13" s="71" t="str">
        <f t="shared" si="1"/>
        <v/>
      </c>
      <c r="Y13" s="71" t="str">
        <f t="shared" si="2"/>
        <v/>
      </c>
      <c r="Z13" s="70" t="str">
        <f t="shared" si="3"/>
        <v/>
      </c>
      <c r="AA13" s="71" t="str">
        <f t="shared" si="4"/>
        <v/>
      </c>
      <c r="AB13" s="71" t="str">
        <f t="shared" si="5"/>
        <v/>
      </c>
      <c r="AC13" s="72" t="str">
        <f t="shared" si="6"/>
        <v/>
      </c>
      <c r="AD13" s="70" t="str">
        <f t="shared" si="7"/>
        <v/>
      </c>
      <c r="AE13" s="71" t="str">
        <f t="shared" si="8"/>
        <v/>
      </c>
      <c r="AF13" s="71" t="str">
        <f t="shared" si="9"/>
        <v/>
      </c>
      <c r="AH13" s="107">
        <v>0.14340439540706901</v>
      </c>
      <c r="AI13" s="3"/>
      <c r="AJ13" s="3"/>
      <c r="AK13" s="3"/>
      <c r="AL13" s="3"/>
      <c r="AM13" s="3"/>
      <c r="AN13" s="14"/>
      <c r="AO13" s="1"/>
      <c r="AP13" s="1"/>
      <c r="AQ13" s="1"/>
      <c r="AR13" s="6"/>
      <c r="AS13" t="s">
        <v>59</v>
      </c>
    </row>
    <row r="14" spans="1:45">
      <c r="A14" s="4">
        <v>1961</v>
      </c>
      <c r="B14" s="1">
        <v>0.21262355563559865</v>
      </c>
      <c r="C14" s="1">
        <v>10.007482018552155</v>
      </c>
      <c r="D14" s="1">
        <v>0.42524711127162257</v>
      </c>
      <c r="E14" s="6">
        <f t="shared" ref="E14:E67" si="10">SUM(B14:D14)</f>
        <v>10.645352685459375</v>
      </c>
      <c r="F14" s="1"/>
      <c r="G14" s="1"/>
      <c r="H14" s="1"/>
      <c r="I14" s="1"/>
      <c r="J14" s="3"/>
      <c r="K14" s="14"/>
      <c r="L14" s="1"/>
      <c r="M14" s="1"/>
      <c r="N14" s="1"/>
      <c r="O14" s="6"/>
      <c r="P14" s="2"/>
      <c r="Q14" s="2"/>
      <c r="R14" s="2"/>
      <c r="S14" s="2"/>
      <c r="T14" s="34">
        <v>1.2057553063898665</v>
      </c>
      <c r="U14" s="3">
        <v>9031.2000000000007</v>
      </c>
      <c r="V14" s="3">
        <v>3119.1868190273717</v>
      </c>
      <c r="W14" s="99" t="str">
        <f t="shared" si="0"/>
        <v/>
      </c>
      <c r="X14" s="100" t="str">
        <f t="shared" si="1"/>
        <v/>
      </c>
      <c r="Y14" s="100" t="str">
        <f t="shared" si="2"/>
        <v/>
      </c>
      <c r="Z14" s="99" t="str">
        <f t="shared" si="3"/>
        <v/>
      </c>
      <c r="AA14" s="100" t="str">
        <f t="shared" si="4"/>
        <v/>
      </c>
      <c r="AB14" s="100" t="str">
        <f t="shared" si="5"/>
        <v/>
      </c>
      <c r="AC14" s="101" t="str">
        <f t="shared" si="6"/>
        <v/>
      </c>
      <c r="AD14" s="99">
        <f t="shared" si="7"/>
        <v>1.9973368841600139E-2</v>
      </c>
      <c r="AE14" s="100">
        <f t="shared" si="8"/>
        <v>0.94007989347515974</v>
      </c>
      <c r="AF14" s="100">
        <f t="shared" si="9"/>
        <v>3.9946737683240224E-2</v>
      </c>
      <c r="AH14" s="107">
        <v>0.14340439540706901</v>
      </c>
      <c r="AI14" s="3"/>
      <c r="AJ14" s="3"/>
      <c r="AK14" s="3"/>
      <c r="AL14" s="3"/>
      <c r="AM14" s="3"/>
      <c r="AN14" s="14"/>
      <c r="AO14" s="1"/>
      <c r="AP14" s="1"/>
      <c r="AQ14" s="1"/>
      <c r="AR14" s="6"/>
      <c r="AS14" t="s">
        <v>59</v>
      </c>
    </row>
    <row r="15" spans="1:45">
      <c r="A15" s="4">
        <v>1962</v>
      </c>
      <c r="B15" s="1">
        <v>0.19144785926220786</v>
      </c>
      <c r="C15" s="1">
        <v>10.281459108495133</v>
      </c>
      <c r="D15" s="1">
        <v>0.28362645816651755</v>
      </c>
      <c r="E15" s="6">
        <f t="shared" si="10"/>
        <v>10.756533425923859</v>
      </c>
      <c r="F15" s="1"/>
      <c r="G15" s="1"/>
      <c r="H15" s="1"/>
      <c r="I15" s="1"/>
      <c r="J15" s="3"/>
      <c r="K15" s="14"/>
      <c r="L15" s="1"/>
      <c r="M15" s="1"/>
      <c r="N15" s="1"/>
      <c r="O15" s="6"/>
      <c r="P15" s="2"/>
      <c r="Q15" s="2"/>
      <c r="R15" s="2"/>
      <c r="S15" s="2"/>
      <c r="T15" s="34">
        <v>1.2378533685908473</v>
      </c>
      <c r="U15" s="3">
        <v>9019.7999999999993</v>
      </c>
      <c r="V15" s="3">
        <v>3330.4507860484714</v>
      </c>
      <c r="W15" s="99" t="str">
        <f t="shared" si="0"/>
        <v/>
      </c>
      <c r="X15" s="100" t="str">
        <f t="shared" si="1"/>
        <v/>
      </c>
      <c r="Y15" s="100" t="str">
        <f t="shared" si="2"/>
        <v/>
      </c>
      <c r="Z15" s="99" t="str">
        <f t="shared" si="3"/>
        <v/>
      </c>
      <c r="AA15" s="100" t="str">
        <f t="shared" si="4"/>
        <v/>
      </c>
      <c r="AB15" s="100" t="str">
        <f t="shared" si="5"/>
        <v/>
      </c>
      <c r="AC15" s="101" t="str">
        <f t="shared" si="6"/>
        <v/>
      </c>
      <c r="AD15" s="99">
        <f t="shared" si="7"/>
        <v>1.7798286091019584E-2</v>
      </c>
      <c r="AE15" s="100">
        <f t="shared" si="8"/>
        <v>0.95583388266299907</v>
      </c>
      <c r="AF15" s="100">
        <f t="shared" si="9"/>
        <v>2.6367831245981313E-2</v>
      </c>
      <c r="AH15" s="107">
        <v>0.14340439540706901</v>
      </c>
      <c r="AI15" s="3"/>
      <c r="AJ15" s="3"/>
      <c r="AK15" s="3"/>
      <c r="AL15" s="3"/>
      <c r="AM15" s="3"/>
      <c r="AN15" s="14"/>
      <c r="AO15" s="1"/>
      <c r="AP15" s="1"/>
      <c r="AQ15" s="1"/>
      <c r="AR15" s="6"/>
      <c r="AS15" t="s">
        <v>59</v>
      </c>
    </row>
    <row r="16" spans="1:45">
      <c r="A16" s="4">
        <v>1963</v>
      </c>
      <c r="B16" s="1">
        <v>0.27653772021082085</v>
      </c>
      <c r="C16" s="1">
        <v>12.628555889589599</v>
      </c>
      <c r="D16" s="1">
        <v>0.20563061246466213</v>
      </c>
      <c r="E16" s="6">
        <f t="shared" si="10"/>
        <v>13.11072422226508</v>
      </c>
      <c r="F16" s="1"/>
      <c r="G16" s="1"/>
      <c r="H16" s="1"/>
      <c r="I16" s="1"/>
      <c r="J16" s="3"/>
      <c r="K16" s="14"/>
      <c r="L16" s="1"/>
      <c r="M16" s="1"/>
      <c r="N16" s="1"/>
      <c r="O16" s="6"/>
      <c r="P16" s="2"/>
      <c r="Q16" s="2"/>
      <c r="R16" s="2"/>
      <c r="S16" s="2"/>
      <c r="T16" s="34">
        <v>1.2628774776950944</v>
      </c>
      <c r="U16" s="3">
        <v>9081.6</v>
      </c>
      <c r="V16" s="3">
        <v>3504.1182170542634</v>
      </c>
      <c r="W16" s="99" t="str">
        <f t="shared" si="0"/>
        <v/>
      </c>
      <c r="X16" s="100" t="str">
        <f t="shared" si="1"/>
        <v/>
      </c>
      <c r="Y16" s="100" t="str">
        <f t="shared" si="2"/>
        <v/>
      </c>
      <c r="Z16" s="99" t="str">
        <f t="shared" si="3"/>
        <v/>
      </c>
      <c r="AA16" s="100" t="str">
        <f t="shared" si="4"/>
        <v/>
      </c>
      <c r="AB16" s="100" t="str">
        <f t="shared" si="5"/>
        <v/>
      </c>
      <c r="AC16" s="101" t="str">
        <f t="shared" si="6"/>
        <v/>
      </c>
      <c r="AD16" s="99">
        <f t="shared" si="7"/>
        <v>2.1092482422991936E-2</v>
      </c>
      <c r="AE16" s="100">
        <f t="shared" si="8"/>
        <v>0.96322336398040875</v>
      </c>
      <c r="AF16" s="100">
        <f t="shared" si="9"/>
        <v>1.5684153596599429E-2</v>
      </c>
      <c r="AH16" s="107">
        <v>0.14340439540706901</v>
      </c>
      <c r="AI16" s="3"/>
      <c r="AJ16" s="3"/>
      <c r="AK16" s="3"/>
      <c r="AL16" s="3"/>
      <c r="AM16" s="3"/>
      <c r="AN16" s="14"/>
      <c r="AO16" s="1"/>
      <c r="AP16" s="1"/>
      <c r="AQ16" s="1"/>
      <c r="AR16" s="6"/>
      <c r="AS16" t="s">
        <v>59</v>
      </c>
    </row>
    <row r="17" spans="1:45">
      <c r="A17" s="4">
        <v>1964</v>
      </c>
      <c r="B17" s="1">
        <v>0.27650736876340676</v>
      </c>
      <c r="C17" s="1">
        <v>13.208544307812341</v>
      </c>
      <c r="D17" s="1">
        <v>0.2410577061016726</v>
      </c>
      <c r="E17" s="6">
        <f t="shared" si="10"/>
        <v>13.72610938267742</v>
      </c>
      <c r="F17" s="1"/>
      <c r="G17" s="1"/>
      <c r="H17" s="1"/>
      <c r="I17" s="1"/>
      <c r="J17" s="3"/>
      <c r="K17" s="14"/>
      <c r="L17" s="1"/>
      <c r="M17" s="1"/>
      <c r="N17" s="1"/>
      <c r="O17" s="6"/>
      <c r="P17" s="2"/>
      <c r="Q17" s="2"/>
      <c r="R17" s="2"/>
      <c r="S17" s="2"/>
      <c r="T17" s="34">
        <v>1.3058153119240996</v>
      </c>
      <c r="U17" s="3">
        <v>9122.5</v>
      </c>
      <c r="V17" s="3">
        <v>3718.3885996163331</v>
      </c>
      <c r="W17" s="99" t="str">
        <f t="shared" si="0"/>
        <v/>
      </c>
      <c r="X17" s="100" t="str">
        <f t="shared" si="1"/>
        <v/>
      </c>
      <c r="Y17" s="100" t="str">
        <f t="shared" si="2"/>
        <v/>
      </c>
      <c r="Z17" s="99" t="str">
        <f t="shared" si="3"/>
        <v/>
      </c>
      <c r="AA17" s="100" t="str">
        <f t="shared" si="4"/>
        <v/>
      </c>
      <c r="AB17" s="100" t="str">
        <f t="shared" si="5"/>
        <v/>
      </c>
      <c r="AC17" s="101" t="str">
        <f t="shared" si="6"/>
        <v/>
      </c>
      <c r="AD17" s="99">
        <f t="shared" si="7"/>
        <v>2.014462809923136E-2</v>
      </c>
      <c r="AE17" s="100">
        <f t="shared" si="8"/>
        <v>0.96229338842962631</v>
      </c>
      <c r="AF17" s="100">
        <f t="shared" si="9"/>
        <v>1.7561983471142337E-2</v>
      </c>
      <c r="AH17" s="107">
        <v>0.14340439540706901</v>
      </c>
      <c r="AI17" s="3"/>
      <c r="AJ17" s="3"/>
      <c r="AK17" s="3"/>
      <c r="AL17" s="3"/>
      <c r="AM17" s="3"/>
      <c r="AN17" s="14"/>
      <c r="AO17" s="1"/>
      <c r="AP17" s="1"/>
      <c r="AQ17" s="1"/>
      <c r="AR17" s="6"/>
      <c r="AS17" t="s">
        <v>59</v>
      </c>
    </row>
    <row r="18" spans="1:45">
      <c r="A18" s="4">
        <v>1965</v>
      </c>
      <c r="B18" s="1">
        <v>0.35462132262117274</v>
      </c>
      <c r="C18" s="1">
        <v>13.29120717180168</v>
      </c>
      <c r="D18" s="1">
        <v>0.20568036712048587</v>
      </c>
      <c r="E18" s="6">
        <f t="shared" si="10"/>
        <v>13.851508861543339</v>
      </c>
      <c r="F18" s="1"/>
      <c r="G18" s="1"/>
      <c r="H18" s="1"/>
      <c r="I18" s="1"/>
      <c r="J18" s="3"/>
      <c r="K18" s="14"/>
      <c r="L18" s="1"/>
      <c r="M18" s="1"/>
      <c r="N18" s="1"/>
      <c r="O18" s="6"/>
      <c r="P18" s="2"/>
      <c r="Q18" s="2"/>
      <c r="R18" s="2"/>
      <c r="S18" s="2"/>
      <c r="T18" s="34">
        <v>1.351278901133752</v>
      </c>
      <c r="U18" s="3">
        <v>9128.85</v>
      </c>
      <c r="V18" s="3">
        <v>3992.3977280818503</v>
      </c>
      <c r="W18" s="99" t="str">
        <f t="shared" si="0"/>
        <v/>
      </c>
      <c r="X18" s="100" t="str">
        <f t="shared" si="1"/>
        <v/>
      </c>
      <c r="Y18" s="100" t="str">
        <f t="shared" si="2"/>
        <v/>
      </c>
      <c r="Z18" s="99" t="str">
        <f t="shared" si="3"/>
        <v/>
      </c>
      <c r="AA18" s="100" t="str">
        <f t="shared" si="4"/>
        <v/>
      </c>
      <c r="AB18" s="100" t="str">
        <f t="shared" si="5"/>
        <v/>
      </c>
      <c r="AC18" s="101" t="str">
        <f t="shared" si="6"/>
        <v/>
      </c>
      <c r="AD18" s="99">
        <f t="shared" si="7"/>
        <v>2.5601638504937629E-2</v>
      </c>
      <c r="AE18" s="100">
        <f t="shared" si="8"/>
        <v>0.95954941116218373</v>
      </c>
      <c r="AF18" s="100">
        <f t="shared" si="9"/>
        <v>1.4848950332878674E-2</v>
      </c>
      <c r="AH18" s="107">
        <v>0.14340439540706901</v>
      </c>
      <c r="AI18" s="3"/>
      <c r="AJ18" s="3"/>
      <c r="AK18" s="3"/>
      <c r="AL18" s="3"/>
      <c r="AM18" s="3"/>
      <c r="AN18" s="14"/>
      <c r="AO18" s="1"/>
      <c r="AP18" s="1"/>
      <c r="AQ18" s="1"/>
      <c r="AR18" s="6"/>
      <c r="AS18" t="s">
        <v>59</v>
      </c>
    </row>
    <row r="19" spans="1:45">
      <c r="A19" s="4">
        <v>1966</v>
      </c>
      <c r="B19" s="1">
        <v>0.43196526720886191</v>
      </c>
      <c r="C19" s="1">
        <v>11.337317914742844</v>
      </c>
      <c r="D19" s="1">
        <v>0.2053605368699922</v>
      </c>
      <c r="E19" s="6">
        <f t="shared" si="10"/>
        <v>11.974643718821698</v>
      </c>
      <c r="F19" s="1"/>
      <c r="G19" s="1"/>
      <c r="H19" s="1"/>
      <c r="I19" s="1"/>
      <c r="J19" s="3"/>
      <c r="K19" s="14"/>
      <c r="L19" s="1"/>
      <c r="M19" s="1"/>
      <c r="N19" s="1"/>
      <c r="O19" s="6"/>
      <c r="P19" s="2"/>
      <c r="Q19" s="2"/>
      <c r="R19" s="2"/>
      <c r="S19" s="2"/>
      <c r="T19" s="34">
        <v>1.4194742849166553</v>
      </c>
      <c r="U19" s="3">
        <v>9108.7999999999993</v>
      </c>
      <c r="V19" s="3">
        <v>4163.9952573335677</v>
      </c>
      <c r="W19" s="99" t="str">
        <f t="shared" si="0"/>
        <v/>
      </c>
      <c r="X19" s="100" t="str">
        <f t="shared" si="1"/>
        <v/>
      </c>
      <c r="Y19" s="100" t="str">
        <f t="shared" si="2"/>
        <v/>
      </c>
      <c r="Z19" s="99" t="str">
        <f t="shared" si="3"/>
        <v/>
      </c>
      <c r="AA19" s="100" t="str">
        <f t="shared" si="4"/>
        <v/>
      </c>
      <c r="AB19" s="100" t="str">
        <f t="shared" si="5"/>
        <v/>
      </c>
      <c r="AC19" s="101" t="str">
        <f t="shared" si="6"/>
        <v/>
      </c>
      <c r="AD19" s="99">
        <f t="shared" si="7"/>
        <v>3.6073329390994793E-2</v>
      </c>
      <c r="AE19" s="100">
        <f t="shared" si="8"/>
        <v>0.94677705499687581</v>
      </c>
      <c r="AF19" s="100">
        <f t="shared" si="9"/>
        <v>1.714961561212943E-2</v>
      </c>
      <c r="AH19" s="107">
        <v>0.14340439540706901</v>
      </c>
      <c r="AI19" s="3"/>
      <c r="AJ19" s="3"/>
      <c r="AK19" s="3"/>
      <c r="AL19" s="3"/>
      <c r="AM19" s="3"/>
      <c r="AN19" s="14"/>
      <c r="AO19" s="1"/>
      <c r="AP19" s="1"/>
      <c r="AQ19" s="1"/>
      <c r="AR19" s="6"/>
      <c r="AS19" t="s">
        <v>59</v>
      </c>
    </row>
    <row r="20" spans="1:45">
      <c r="A20" s="4">
        <v>1967</v>
      </c>
      <c r="B20" s="1">
        <v>0.46053751764606327</v>
      </c>
      <c r="C20" s="1">
        <v>11.40007485985066</v>
      </c>
      <c r="D20" s="1">
        <v>0.20547058479614141</v>
      </c>
      <c r="E20" s="6">
        <f t="shared" si="10"/>
        <v>12.066082962292866</v>
      </c>
      <c r="F20" s="1"/>
      <c r="G20" s="1"/>
      <c r="H20" s="1"/>
      <c r="I20" s="1"/>
      <c r="J20" s="3"/>
      <c r="K20" s="14"/>
      <c r="L20" s="1"/>
      <c r="M20" s="1"/>
      <c r="N20" s="1"/>
      <c r="O20" s="6"/>
      <c r="P20" s="2"/>
      <c r="Q20" s="2"/>
      <c r="R20" s="2"/>
      <c r="S20" s="2"/>
      <c r="T20" s="34">
        <v>1.4977726885337534</v>
      </c>
      <c r="U20" s="3">
        <v>9103</v>
      </c>
      <c r="V20" s="3">
        <v>4481.1600571240242</v>
      </c>
      <c r="W20" s="99" t="str">
        <f t="shared" si="0"/>
        <v/>
      </c>
      <c r="X20" s="100" t="str">
        <f t="shared" si="1"/>
        <v/>
      </c>
      <c r="Y20" s="100" t="str">
        <f t="shared" si="2"/>
        <v/>
      </c>
      <c r="Z20" s="99" t="str">
        <f t="shared" si="3"/>
        <v/>
      </c>
      <c r="AA20" s="100" t="str">
        <f t="shared" si="4"/>
        <v/>
      </c>
      <c r="AB20" s="100" t="str">
        <f t="shared" si="5"/>
        <v/>
      </c>
      <c r="AC20" s="101" t="str">
        <f t="shared" si="6"/>
        <v/>
      </c>
      <c r="AD20" s="99">
        <f t="shared" si="7"/>
        <v>3.8167938931405236E-2</v>
      </c>
      <c r="AE20" s="100">
        <f t="shared" si="8"/>
        <v>0.94480328831456606</v>
      </c>
      <c r="AF20" s="100">
        <f t="shared" si="9"/>
        <v>1.7028772754028598E-2</v>
      </c>
      <c r="AH20" s="107">
        <v>0.14340439540706901</v>
      </c>
      <c r="AI20" s="3"/>
      <c r="AJ20" s="3"/>
      <c r="AK20" s="3"/>
      <c r="AL20" s="3"/>
      <c r="AM20" s="3"/>
      <c r="AN20" s="14"/>
      <c r="AO20" s="1"/>
      <c r="AP20" s="1"/>
      <c r="AQ20" s="1"/>
      <c r="AR20" s="6"/>
      <c r="AS20" t="s">
        <v>59</v>
      </c>
    </row>
    <row r="21" spans="1:45">
      <c r="A21" s="4">
        <v>1968</v>
      </c>
      <c r="B21" s="1">
        <v>0.51834722476513373</v>
      </c>
      <c r="C21" s="1">
        <v>12.319622396778206</v>
      </c>
      <c r="D21" s="1">
        <v>0.1633148790357534</v>
      </c>
      <c r="E21" s="6">
        <f t="shared" si="10"/>
        <v>13.001284500579093</v>
      </c>
      <c r="F21" s="1"/>
      <c r="G21" s="1"/>
      <c r="H21" s="1"/>
      <c r="I21" s="1"/>
      <c r="J21" s="3"/>
      <c r="K21" s="14"/>
      <c r="L21" s="1"/>
      <c r="M21" s="1"/>
      <c r="N21" s="1"/>
      <c r="O21" s="6"/>
      <c r="P21" s="2"/>
      <c r="Q21" s="2"/>
      <c r="R21" s="2"/>
      <c r="S21" s="2"/>
      <c r="T21" s="34">
        <v>1.5886998669277963</v>
      </c>
      <c r="U21" s="3">
        <v>9115.0499999999993</v>
      </c>
      <c r="V21" s="3">
        <v>4873.3687692333015</v>
      </c>
      <c r="W21" s="99" t="str">
        <f t="shared" si="0"/>
        <v/>
      </c>
      <c r="X21" s="100" t="str">
        <f t="shared" si="1"/>
        <v/>
      </c>
      <c r="Y21" s="100" t="str">
        <f t="shared" si="2"/>
        <v/>
      </c>
      <c r="Z21" s="99" t="str">
        <f t="shared" si="3"/>
        <v/>
      </c>
      <c r="AA21" s="100" t="str">
        <f t="shared" si="4"/>
        <v/>
      </c>
      <c r="AB21" s="100" t="str">
        <f t="shared" si="5"/>
        <v/>
      </c>
      <c r="AC21" s="101" t="str">
        <f t="shared" si="6"/>
        <v/>
      </c>
      <c r="AD21" s="99">
        <f t="shared" si="7"/>
        <v>3.9868924085312181E-2</v>
      </c>
      <c r="AE21" s="100">
        <f t="shared" si="8"/>
        <v>0.94756963407957684</v>
      </c>
      <c r="AF21" s="100">
        <f t="shared" si="9"/>
        <v>1.2561441835110919E-2</v>
      </c>
      <c r="AH21" s="107">
        <v>0.14340439540706901</v>
      </c>
      <c r="AI21" s="3"/>
      <c r="AJ21" s="3"/>
      <c r="AK21" s="3"/>
      <c r="AL21" s="3"/>
      <c r="AM21" s="3"/>
      <c r="AN21" s="14"/>
      <c r="AO21" s="1"/>
      <c r="AP21" s="1"/>
      <c r="AQ21" s="1"/>
      <c r="AR21" s="6"/>
      <c r="AS21" t="s">
        <v>59</v>
      </c>
    </row>
    <row r="22" spans="1:45">
      <c r="A22" s="4">
        <v>1969</v>
      </c>
      <c r="B22" s="1">
        <v>0.69051643545494112</v>
      </c>
      <c r="C22" s="1">
        <v>9.0550196484128911</v>
      </c>
      <c r="D22" s="1">
        <v>0.20644305802281773</v>
      </c>
      <c r="E22" s="6">
        <f t="shared" si="10"/>
        <v>9.95197914189065</v>
      </c>
      <c r="F22" s="1"/>
      <c r="G22" s="1"/>
      <c r="H22" s="1"/>
      <c r="I22" s="1"/>
      <c r="J22" s="3"/>
      <c r="K22" s="14"/>
      <c r="L22" s="1"/>
      <c r="M22" s="1"/>
      <c r="N22" s="1"/>
      <c r="O22" s="6"/>
      <c r="P22" s="2"/>
      <c r="Q22" s="2"/>
      <c r="R22" s="2"/>
      <c r="S22" s="2"/>
      <c r="T22" s="34">
        <v>1.7063035583164301</v>
      </c>
      <c r="U22" s="3">
        <v>9097.2000000000007</v>
      </c>
      <c r="V22" s="3">
        <v>4986.5892802180888</v>
      </c>
      <c r="W22" s="99" t="str">
        <f t="shared" si="0"/>
        <v/>
      </c>
      <c r="X22" s="100" t="str">
        <f t="shared" si="1"/>
        <v/>
      </c>
      <c r="Y22" s="100" t="str">
        <f t="shared" si="2"/>
        <v/>
      </c>
      <c r="Z22" s="99" t="str">
        <f t="shared" si="3"/>
        <v/>
      </c>
      <c r="AA22" s="100" t="str">
        <f t="shared" si="4"/>
        <v/>
      </c>
      <c r="AB22" s="100" t="str">
        <f t="shared" si="5"/>
        <v/>
      </c>
      <c r="AC22" s="101" t="str">
        <f t="shared" si="6"/>
        <v/>
      </c>
      <c r="AD22" s="99">
        <f t="shared" si="7"/>
        <v>6.9384835479444004E-2</v>
      </c>
      <c r="AE22" s="100">
        <f t="shared" si="8"/>
        <v>0.9098712446349283</v>
      </c>
      <c r="AF22" s="100">
        <f t="shared" si="9"/>
        <v>2.074391988562772E-2</v>
      </c>
      <c r="AH22" s="107">
        <v>0.14340439540706901</v>
      </c>
      <c r="AI22" s="3"/>
      <c r="AJ22" s="3"/>
      <c r="AK22" s="3"/>
      <c r="AL22" s="3"/>
      <c r="AM22" s="3"/>
      <c r="AN22" s="14"/>
      <c r="AO22" s="1"/>
      <c r="AP22" s="1"/>
      <c r="AQ22" s="1"/>
      <c r="AR22" s="6"/>
      <c r="AS22" t="s">
        <v>59</v>
      </c>
    </row>
    <row r="23" spans="1:45">
      <c r="A23" s="4">
        <v>1970</v>
      </c>
      <c r="B23" s="1">
        <v>0.70603396840103805</v>
      </c>
      <c r="C23" s="1">
        <v>13.100852524735519</v>
      </c>
      <c r="D23" s="1">
        <v>0.37084612481707785</v>
      </c>
      <c r="E23" s="6">
        <f t="shared" si="10"/>
        <v>14.177732617953634</v>
      </c>
      <c r="F23" s="1"/>
      <c r="G23" s="1"/>
      <c r="H23" s="1"/>
      <c r="I23" s="1"/>
      <c r="J23" s="3">
        <v>84.410196590079835</v>
      </c>
      <c r="K23" s="14"/>
      <c r="L23" s="1"/>
      <c r="M23" s="1"/>
      <c r="N23" s="1"/>
      <c r="O23" s="6"/>
      <c r="P23" s="2"/>
      <c r="Q23" s="2"/>
      <c r="R23" s="2"/>
      <c r="S23" s="2"/>
      <c r="T23" s="34">
        <v>1.7836559862843702</v>
      </c>
      <c r="U23" s="3">
        <v>9044.2000000000007</v>
      </c>
      <c r="V23" s="3">
        <v>5472.8997589615446</v>
      </c>
      <c r="W23" s="99" t="str">
        <f t="shared" si="0"/>
        <v/>
      </c>
      <c r="X23" s="100" t="str">
        <f t="shared" si="1"/>
        <v/>
      </c>
      <c r="Y23" s="100" t="str">
        <f t="shared" si="2"/>
        <v/>
      </c>
      <c r="Z23" s="99"/>
      <c r="AA23" s="100"/>
      <c r="AB23" s="100"/>
      <c r="AC23" s="101"/>
      <c r="AD23" s="99">
        <f t="shared" si="7"/>
        <v>4.9798792756675966E-2</v>
      </c>
      <c r="AE23" s="100">
        <f t="shared" si="8"/>
        <v>0.92404426559332675</v>
      </c>
      <c r="AF23" s="100">
        <f t="shared" si="9"/>
        <v>2.6156941649997385E-2</v>
      </c>
      <c r="AH23" s="107">
        <v>0.14340439540706901</v>
      </c>
      <c r="AI23" s="3"/>
      <c r="AJ23" s="3"/>
      <c r="AK23" s="3"/>
      <c r="AL23" s="3"/>
      <c r="AM23" s="3">
        <f t="shared" ref="AM23:AM43" si="11">IFERROR(J23/$AH23," ")</f>
        <v>588.61652287903928</v>
      </c>
      <c r="AN23" s="14"/>
      <c r="AO23" s="1"/>
      <c r="AP23" s="1"/>
      <c r="AQ23" s="1"/>
      <c r="AR23" s="6"/>
      <c r="AS23" t="s">
        <v>59</v>
      </c>
    </row>
    <row r="24" spans="1:45">
      <c r="A24" s="4">
        <v>1971</v>
      </c>
      <c r="B24" s="1">
        <v>0.85289632181900432</v>
      </c>
      <c r="C24" s="1">
        <v>10.155916705999189</v>
      </c>
      <c r="D24" s="1">
        <v>0.42286456291908886</v>
      </c>
      <c r="E24" s="6">
        <f t="shared" si="10"/>
        <v>11.431677590737284</v>
      </c>
      <c r="F24" s="1"/>
      <c r="G24" s="1"/>
      <c r="H24" s="1"/>
      <c r="I24" s="1"/>
      <c r="J24" s="3">
        <v>98.462924547714522</v>
      </c>
      <c r="K24" s="14"/>
      <c r="L24" s="1"/>
      <c r="M24" s="1"/>
      <c r="N24" s="1"/>
      <c r="O24" s="6"/>
      <c r="P24" s="2"/>
      <c r="Q24" s="2"/>
      <c r="R24" s="2"/>
      <c r="S24" s="2"/>
      <c r="T24" s="34">
        <v>1.9173601830685825</v>
      </c>
      <c r="U24" s="3">
        <v>8990.4500000000007</v>
      </c>
      <c r="V24" s="3">
        <v>5870.7851108676432</v>
      </c>
      <c r="W24" s="99" t="str">
        <f t="shared" si="0"/>
        <v/>
      </c>
      <c r="X24" s="100" t="str">
        <f t="shared" si="1"/>
        <v/>
      </c>
      <c r="Y24" s="100" t="str">
        <f t="shared" si="2"/>
        <v/>
      </c>
      <c r="Z24" s="99"/>
      <c r="AA24" s="100"/>
      <c r="AB24" s="100"/>
      <c r="AC24" s="101"/>
      <c r="AD24" s="99">
        <f t="shared" si="7"/>
        <v>7.460815047041551E-2</v>
      </c>
      <c r="AE24" s="100">
        <f t="shared" si="8"/>
        <v>0.88840125391816493</v>
      </c>
      <c r="AF24" s="100">
        <f t="shared" si="9"/>
        <v>3.6990595611419472E-2</v>
      </c>
      <c r="AH24" s="107">
        <v>0.141459931564929</v>
      </c>
      <c r="AI24" s="3"/>
      <c r="AJ24" s="3"/>
      <c r="AK24" s="3"/>
      <c r="AL24" s="3"/>
      <c r="AM24" s="3">
        <f t="shared" si="11"/>
        <v>696.04815624077128</v>
      </c>
      <c r="AN24" s="14"/>
      <c r="AO24" s="1"/>
      <c r="AP24" s="1"/>
      <c r="AQ24" s="1"/>
      <c r="AR24" s="6"/>
      <c r="AS24" t="s">
        <v>59</v>
      </c>
    </row>
    <row r="25" spans="1:45">
      <c r="A25" s="4">
        <v>1972</v>
      </c>
      <c r="B25" s="1">
        <v>1.4099732728157186</v>
      </c>
      <c r="C25" s="1">
        <v>9.8266504625535394</v>
      </c>
      <c r="D25" s="1">
        <v>0.40284950651917967</v>
      </c>
      <c r="E25" s="6">
        <f t="shared" si="10"/>
        <v>11.639473241888439</v>
      </c>
      <c r="F25" s="1"/>
      <c r="G25" s="1"/>
      <c r="H25" s="1"/>
      <c r="I25" s="1"/>
      <c r="J25" s="3">
        <v>108.00447023281998</v>
      </c>
      <c r="K25" s="14"/>
      <c r="L25" s="1"/>
      <c r="M25" s="1"/>
      <c r="N25" s="1"/>
      <c r="O25" s="6"/>
      <c r="P25" s="2"/>
      <c r="Q25" s="2"/>
      <c r="R25" s="2"/>
      <c r="S25" s="2"/>
      <c r="T25" s="34">
        <v>2.0888655663691975</v>
      </c>
      <c r="U25" s="3">
        <v>8970.4500000000007</v>
      </c>
      <c r="V25" s="3">
        <v>6355.4225261831907</v>
      </c>
      <c r="W25" s="99" t="str">
        <f t="shared" si="0"/>
        <v/>
      </c>
      <c r="X25" s="100" t="str">
        <f t="shared" si="1"/>
        <v/>
      </c>
      <c r="Y25" s="100" t="str">
        <f t="shared" si="2"/>
        <v/>
      </c>
      <c r="Z25" s="99"/>
      <c r="AA25" s="100"/>
      <c r="AB25" s="100"/>
      <c r="AC25" s="101"/>
      <c r="AD25" s="99">
        <f t="shared" si="7"/>
        <v>0.1211372064279911</v>
      </c>
      <c r="AE25" s="100">
        <f t="shared" si="8"/>
        <v>0.84425216316397678</v>
      </c>
      <c r="AF25" s="100">
        <f t="shared" si="9"/>
        <v>3.4610630408032077E-2</v>
      </c>
      <c r="AH25" s="107">
        <v>0.13494188505701299</v>
      </c>
      <c r="AI25" s="3"/>
      <c r="AJ25" s="3"/>
      <c r="AK25" s="3"/>
      <c r="AL25" s="3"/>
      <c r="AM25" s="3">
        <f t="shared" si="11"/>
        <v>800.3776602586222</v>
      </c>
      <c r="AN25" s="14"/>
      <c r="AO25" s="1"/>
      <c r="AP25" s="1"/>
      <c r="AQ25" s="1"/>
      <c r="AR25" s="6"/>
      <c r="AS25" t="s">
        <v>59</v>
      </c>
    </row>
    <row r="26" spans="1:45">
      <c r="A26" s="4">
        <v>1973</v>
      </c>
      <c r="B26" s="1">
        <v>1.6808602613092576</v>
      </c>
      <c r="C26" s="1">
        <v>11.737165858978361</v>
      </c>
      <c r="D26" s="1">
        <v>0.32462966420168338</v>
      </c>
      <c r="E26" s="6">
        <f t="shared" si="10"/>
        <v>13.742655784489303</v>
      </c>
      <c r="F26" s="1"/>
      <c r="G26" s="1"/>
      <c r="H26" s="1"/>
      <c r="I26" s="1"/>
      <c r="J26" s="3">
        <v>132.79916889020103</v>
      </c>
      <c r="K26" s="14"/>
      <c r="L26" s="1"/>
      <c r="M26" s="1"/>
      <c r="N26" s="1"/>
      <c r="O26" s="6"/>
      <c r="P26" s="2"/>
      <c r="Q26" s="2"/>
      <c r="R26" s="2"/>
      <c r="S26" s="2"/>
      <c r="T26" s="34">
        <v>2.3051723559232564</v>
      </c>
      <c r="U26" s="3">
        <v>8975.9500000000007</v>
      </c>
      <c r="V26" s="3">
        <v>7062.9849765205909</v>
      </c>
      <c r="W26" s="99" t="str">
        <f t="shared" si="0"/>
        <v/>
      </c>
      <c r="X26" s="100" t="str">
        <f t="shared" si="1"/>
        <v/>
      </c>
      <c r="Y26" s="100" t="str">
        <f t="shared" si="2"/>
        <v/>
      </c>
      <c r="Z26" s="99"/>
      <c r="AA26" s="100"/>
      <c r="AB26" s="100"/>
      <c r="AC26" s="101"/>
      <c r="AD26" s="99">
        <f t="shared" si="7"/>
        <v>0.12230971128639971</v>
      </c>
      <c r="AE26" s="100">
        <f t="shared" si="8"/>
        <v>0.85406824146942217</v>
      </c>
      <c r="AF26" s="100">
        <f t="shared" si="9"/>
        <v>2.362204724417807E-2</v>
      </c>
      <c r="AH26" s="107">
        <v>0.12228114743468201</v>
      </c>
      <c r="AI26" s="3"/>
      <c r="AJ26" s="3"/>
      <c r="AK26" s="3"/>
      <c r="AL26" s="3"/>
      <c r="AM26" s="3">
        <f t="shared" si="11"/>
        <v>1086.015069993822</v>
      </c>
      <c r="AN26" s="14"/>
      <c r="AO26" s="1"/>
      <c r="AP26" s="1"/>
      <c r="AQ26" s="1"/>
      <c r="AR26" s="6"/>
      <c r="AS26" t="s">
        <v>59</v>
      </c>
    </row>
    <row r="27" spans="1:45">
      <c r="A27" s="4">
        <v>1974</v>
      </c>
      <c r="B27" s="1">
        <v>1.7004945154685567</v>
      </c>
      <c r="C27" s="1">
        <v>11.194319214561553</v>
      </c>
      <c r="D27" s="1">
        <v>0.37627963746575899</v>
      </c>
      <c r="E27" s="6">
        <f t="shared" si="10"/>
        <v>13.271093367495867</v>
      </c>
      <c r="F27" s="1"/>
      <c r="G27" s="1"/>
      <c r="H27" s="1"/>
      <c r="I27" s="1"/>
      <c r="J27" s="3">
        <v>176.50223668157787</v>
      </c>
      <c r="K27" s="14"/>
      <c r="L27" s="1"/>
      <c r="M27" s="1"/>
      <c r="N27" s="1"/>
      <c r="O27" s="6"/>
      <c r="P27" s="2"/>
      <c r="Q27" s="2"/>
      <c r="R27" s="2"/>
      <c r="S27" s="2"/>
      <c r="T27" s="34">
        <v>2.9498925927565298</v>
      </c>
      <c r="U27" s="3">
        <v>9098.2999999999993</v>
      </c>
      <c r="V27" s="3">
        <v>7047.6902278447633</v>
      </c>
      <c r="W27" s="99" t="str">
        <f t="shared" si="0"/>
        <v/>
      </c>
      <c r="X27" s="100" t="str">
        <f t="shared" si="1"/>
        <v/>
      </c>
      <c r="Y27" s="100" t="str">
        <f t="shared" si="2"/>
        <v/>
      </c>
      <c r="Z27" s="99"/>
      <c r="AA27" s="100"/>
      <c r="AB27" s="100"/>
      <c r="AC27" s="101"/>
      <c r="AD27" s="99">
        <f t="shared" si="7"/>
        <v>0.12813522355539153</v>
      </c>
      <c r="AE27" s="100">
        <f t="shared" si="8"/>
        <v>0.84351145038125952</v>
      </c>
      <c r="AF27" s="100">
        <f t="shared" si="9"/>
        <v>2.8353326063349029E-2</v>
      </c>
      <c r="AH27" s="107">
        <v>0.12673542263145801</v>
      </c>
      <c r="AI27" s="3"/>
      <c r="AJ27" s="3"/>
      <c r="AK27" s="3"/>
      <c r="AL27" s="3"/>
      <c r="AM27" s="3">
        <f t="shared" si="11"/>
        <v>1392.682748175622</v>
      </c>
      <c r="AN27" s="14"/>
      <c r="AO27" s="1"/>
      <c r="AP27" s="1"/>
      <c r="AQ27" s="1"/>
      <c r="AR27" s="6"/>
      <c r="AS27" t="s">
        <v>59</v>
      </c>
    </row>
    <row r="28" spans="1:45">
      <c r="A28" s="4">
        <v>1975</v>
      </c>
      <c r="B28" s="1">
        <v>1.5329526906291699</v>
      </c>
      <c r="C28" s="1">
        <v>12.278151882253674</v>
      </c>
      <c r="D28" s="1">
        <v>0.39231964594340274</v>
      </c>
      <c r="E28" s="6">
        <f t="shared" si="10"/>
        <v>14.203424218826246</v>
      </c>
      <c r="F28" s="1"/>
      <c r="G28" s="1"/>
      <c r="H28" s="1"/>
      <c r="I28" s="1"/>
      <c r="J28" s="3">
        <v>201.3688106266118</v>
      </c>
      <c r="K28" s="14"/>
      <c r="L28" s="1"/>
      <c r="M28" s="1"/>
      <c r="N28" s="1"/>
      <c r="O28" s="6"/>
      <c r="P28" s="2"/>
      <c r="Q28" s="2"/>
      <c r="R28" s="2"/>
      <c r="S28" s="2"/>
      <c r="T28" s="34">
        <v>3.5519114892333215</v>
      </c>
      <c r="U28" s="3">
        <v>9411.09</v>
      </c>
      <c r="V28" s="3">
        <v>6517.2047021120825</v>
      </c>
      <c r="W28" s="99" t="str">
        <f t="shared" si="0"/>
        <v/>
      </c>
      <c r="X28" s="100" t="str">
        <f t="shared" si="1"/>
        <v/>
      </c>
      <c r="Y28" s="100" t="str">
        <f t="shared" si="2"/>
        <v/>
      </c>
      <c r="Z28" s="99"/>
      <c r="AA28" s="100"/>
      <c r="AB28" s="100"/>
      <c r="AC28" s="101"/>
      <c r="AD28" s="99">
        <f t="shared" si="7"/>
        <v>0.10792838874707998</v>
      </c>
      <c r="AE28" s="100">
        <f t="shared" si="8"/>
        <v>0.86445012787686248</v>
      </c>
      <c r="AF28" s="100">
        <f t="shared" si="9"/>
        <v>2.7621483376057576E-2</v>
      </c>
      <c r="AH28" s="107">
        <v>0.12745657964306001</v>
      </c>
      <c r="AI28" s="3"/>
      <c r="AJ28" s="3"/>
      <c r="AK28" s="3"/>
      <c r="AL28" s="3"/>
      <c r="AM28" s="3">
        <f t="shared" si="11"/>
        <v>1579.9012588486348</v>
      </c>
      <c r="AN28" s="14"/>
      <c r="AO28" s="1"/>
      <c r="AP28" s="1"/>
      <c r="AQ28" s="1"/>
      <c r="AR28" s="6"/>
      <c r="AS28" t="s">
        <v>59</v>
      </c>
    </row>
    <row r="29" spans="1:45">
      <c r="A29" s="4">
        <v>1976</v>
      </c>
      <c r="B29" s="1">
        <v>1.6025142842157531</v>
      </c>
      <c r="C29" s="1">
        <v>10.387206224021856</v>
      </c>
      <c r="D29" s="1">
        <v>0.29865038933141624</v>
      </c>
      <c r="E29" s="6">
        <f t="shared" si="10"/>
        <v>12.288370897569024</v>
      </c>
      <c r="F29" s="1"/>
      <c r="G29" s="1"/>
      <c r="H29" s="1"/>
      <c r="I29" s="1"/>
      <c r="J29" s="3">
        <v>238.06960528872986</v>
      </c>
      <c r="K29" s="14"/>
      <c r="L29" s="1"/>
      <c r="M29" s="1"/>
      <c r="N29" s="1"/>
      <c r="O29" s="6"/>
      <c r="P29" s="2"/>
      <c r="Q29" s="2"/>
      <c r="R29" s="2"/>
      <c r="S29" s="2"/>
      <c r="T29" s="34">
        <v>4.2001318359158661</v>
      </c>
      <c r="U29" s="3">
        <v>9621.9699999999993</v>
      </c>
      <c r="V29" s="3">
        <v>6814.1970926951553</v>
      </c>
      <c r="W29" s="99" t="str">
        <f t="shared" si="0"/>
        <v/>
      </c>
      <c r="X29" s="100" t="str">
        <f t="shared" si="1"/>
        <v/>
      </c>
      <c r="Y29" s="100" t="str">
        <f t="shared" si="2"/>
        <v/>
      </c>
      <c r="Z29" s="99"/>
      <c r="AA29" s="100"/>
      <c r="AB29" s="100"/>
      <c r="AC29" s="101"/>
      <c r="AD29" s="99">
        <f t="shared" si="7"/>
        <v>0.13040901007738742</v>
      </c>
      <c r="AE29" s="100">
        <f t="shared" si="8"/>
        <v>0.84528749258998437</v>
      </c>
      <c r="AF29" s="100">
        <f t="shared" si="9"/>
        <v>2.4303497332628321E-2</v>
      </c>
      <c r="AH29" s="107">
        <v>0.15078201534302299</v>
      </c>
      <c r="AI29" s="3"/>
      <c r="AJ29" s="3"/>
      <c r="AK29" s="3"/>
      <c r="AL29" s="3"/>
      <c r="AM29" s="3">
        <f t="shared" si="11"/>
        <v>1578.8992125296318</v>
      </c>
      <c r="AN29" s="14"/>
      <c r="AO29" s="1"/>
      <c r="AP29" s="1"/>
      <c r="AQ29" s="1"/>
      <c r="AR29" s="6"/>
      <c r="AS29" t="s">
        <v>59</v>
      </c>
    </row>
    <row r="30" spans="1:45">
      <c r="A30" s="4">
        <v>1977</v>
      </c>
      <c r="B30" s="1">
        <v>1.9822273178709036</v>
      </c>
      <c r="C30" s="1">
        <v>7.6948455291289122</v>
      </c>
      <c r="D30" s="1">
        <v>0.36572459739352142</v>
      </c>
      <c r="E30" s="6">
        <f t="shared" si="10"/>
        <v>10.042797444393337</v>
      </c>
      <c r="F30" s="1"/>
      <c r="G30" s="1"/>
      <c r="H30" s="1"/>
      <c r="I30" s="1"/>
      <c r="J30" s="3">
        <v>303.59875188872559</v>
      </c>
      <c r="K30" s="14"/>
      <c r="L30" s="1"/>
      <c r="M30" s="1"/>
      <c r="N30" s="1"/>
      <c r="O30" s="6"/>
      <c r="P30" s="2"/>
      <c r="Q30" s="2"/>
      <c r="R30" s="2"/>
      <c r="S30" s="2"/>
      <c r="T30" s="34">
        <v>5.3422176843209108</v>
      </c>
      <c r="U30" s="3">
        <v>9662.6</v>
      </c>
      <c r="V30" s="3">
        <v>7165.6696955270836</v>
      </c>
      <c r="W30" s="99" t="str">
        <f t="shared" si="0"/>
        <v/>
      </c>
      <c r="X30" s="100" t="str">
        <f t="shared" si="1"/>
        <v/>
      </c>
      <c r="Y30" s="100" t="str">
        <f t="shared" si="2"/>
        <v/>
      </c>
      <c r="Z30" s="99"/>
      <c r="AA30" s="100"/>
      <c r="AB30" s="100"/>
      <c r="AC30" s="101"/>
      <c r="AD30" s="99">
        <f t="shared" si="7"/>
        <v>0.1973780043704392</v>
      </c>
      <c r="AE30" s="100">
        <f t="shared" si="8"/>
        <v>0.76620538965711871</v>
      </c>
      <c r="AF30" s="100">
        <f t="shared" si="9"/>
        <v>3.641660597244218E-2</v>
      </c>
      <c r="AH30" s="107">
        <v>0.190924626649774</v>
      </c>
      <c r="AI30" s="3"/>
      <c r="AJ30" s="3"/>
      <c r="AK30" s="3"/>
      <c r="AL30" s="3"/>
      <c r="AM30" s="3">
        <f t="shared" si="11"/>
        <v>1590.1497738457667</v>
      </c>
      <c r="AN30" s="14"/>
      <c r="AO30" s="1"/>
      <c r="AP30" s="1"/>
      <c r="AQ30" s="1"/>
      <c r="AR30" s="6"/>
      <c r="AS30" t="s">
        <v>59</v>
      </c>
    </row>
    <row r="31" spans="1:45">
      <c r="A31" s="4">
        <v>1978</v>
      </c>
      <c r="B31" s="1">
        <v>1.9483579954404608</v>
      </c>
      <c r="C31" s="1">
        <v>7.9551824568311487</v>
      </c>
      <c r="D31" s="1">
        <v>0.40437618773333023</v>
      </c>
      <c r="E31" s="6">
        <f t="shared" si="10"/>
        <v>10.30791664000494</v>
      </c>
      <c r="F31" s="1"/>
      <c r="G31" s="1"/>
      <c r="H31" s="1"/>
      <c r="I31" s="1"/>
      <c r="J31" s="3">
        <v>359.61926139163893</v>
      </c>
      <c r="K31" s="14"/>
      <c r="L31" s="1"/>
      <c r="M31" s="1"/>
      <c r="N31" s="1"/>
      <c r="O31" s="6"/>
      <c r="P31" s="2"/>
      <c r="Q31" s="2"/>
      <c r="R31" s="2"/>
      <c r="S31" s="2"/>
      <c r="T31" s="34">
        <v>6.5518556530697234</v>
      </c>
      <c r="U31" s="3">
        <v>9698.7800000000007</v>
      </c>
      <c r="V31" s="3">
        <v>7339.9953396200344</v>
      </c>
      <c r="W31" s="99" t="str">
        <f t="shared" si="0"/>
        <v/>
      </c>
      <c r="X31" s="100" t="str">
        <f t="shared" si="1"/>
        <v/>
      </c>
      <c r="Y31" s="100" t="str">
        <f t="shared" si="2"/>
        <v/>
      </c>
      <c r="Z31" s="99"/>
      <c r="AA31" s="100"/>
      <c r="AB31" s="100"/>
      <c r="AC31" s="101"/>
      <c r="AD31" s="99">
        <f t="shared" si="7"/>
        <v>0.1890156918691891</v>
      </c>
      <c r="AE31" s="100">
        <f t="shared" si="8"/>
        <v>0.7717546362333928</v>
      </c>
      <c r="AF31" s="100">
        <f t="shared" si="9"/>
        <v>3.9229671897418099E-2</v>
      </c>
      <c r="AH31" s="107">
        <v>0.21915846809189901</v>
      </c>
      <c r="AI31" s="3"/>
      <c r="AJ31" s="3"/>
      <c r="AK31" s="3"/>
      <c r="AL31" s="3"/>
      <c r="AM31" s="3">
        <f t="shared" si="11"/>
        <v>1640.9097240123112</v>
      </c>
      <c r="AN31" s="14"/>
      <c r="AO31" s="1"/>
      <c r="AP31" s="1"/>
      <c r="AQ31" s="1"/>
      <c r="AR31" s="6"/>
      <c r="AS31" t="s">
        <v>59</v>
      </c>
    </row>
    <row r="32" spans="1:45">
      <c r="A32" s="4">
        <v>1979</v>
      </c>
      <c r="B32" s="1">
        <v>1.8921115657017509</v>
      </c>
      <c r="C32" s="1">
        <v>8.2410327959028251</v>
      </c>
      <c r="D32" s="1">
        <v>0.36216197937296296</v>
      </c>
      <c r="E32" s="6">
        <f t="shared" si="10"/>
        <v>10.495306340977539</v>
      </c>
      <c r="F32" s="1"/>
      <c r="G32" s="1"/>
      <c r="H32" s="1"/>
      <c r="I32" s="1"/>
      <c r="J32" s="3">
        <v>449.39848178220916</v>
      </c>
      <c r="K32" s="14"/>
      <c r="L32" s="1"/>
      <c r="M32" s="1"/>
      <c r="N32" s="1"/>
      <c r="O32" s="6"/>
      <c r="P32" s="2"/>
      <c r="Q32" s="2"/>
      <c r="R32" s="2"/>
      <c r="S32" s="2"/>
      <c r="T32" s="34">
        <v>8.0940040588299293</v>
      </c>
      <c r="U32" s="3">
        <v>9724.56</v>
      </c>
      <c r="V32" s="3">
        <v>7733.3061855754913</v>
      </c>
      <c r="W32" s="99" t="str">
        <f t="shared" si="0"/>
        <v/>
      </c>
      <c r="X32" s="100" t="str">
        <f t="shared" si="1"/>
        <v/>
      </c>
      <c r="Y32" s="100" t="str">
        <f t="shared" si="2"/>
        <v/>
      </c>
      <c r="Z32" s="99"/>
      <c r="AA32" s="100"/>
      <c r="AB32" s="100"/>
      <c r="AC32" s="101"/>
      <c r="AD32" s="99">
        <f t="shared" si="7"/>
        <v>0.18028169014126352</v>
      </c>
      <c r="AE32" s="100">
        <f t="shared" si="8"/>
        <v>0.78521126760510074</v>
      </c>
      <c r="AF32" s="100">
        <f t="shared" si="9"/>
        <v>3.4507042253635732E-2</v>
      </c>
      <c r="AH32" s="107">
        <v>0.24402923953272601</v>
      </c>
      <c r="AI32" s="3"/>
      <c r="AJ32" s="3"/>
      <c r="AK32" s="3"/>
      <c r="AL32" s="3"/>
      <c r="AM32" s="3">
        <f t="shared" si="11"/>
        <v>1841.5763727442247</v>
      </c>
      <c r="AN32" s="14"/>
      <c r="AO32" s="1"/>
      <c r="AP32" s="1"/>
      <c r="AQ32" s="1"/>
      <c r="AR32" s="6"/>
      <c r="AS32" t="s">
        <v>59</v>
      </c>
    </row>
    <row r="33" spans="1:45">
      <c r="A33" s="4">
        <v>1980</v>
      </c>
      <c r="B33" s="1">
        <v>2.1839595741311246</v>
      </c>
      <c r="C33" s="1">
        <v>8.5724127501352285</v>
      </c>
      <c r="D33" s="1">
        <v>0.31942265880181042</v>
      </c>
      <c r="E33" s="6">
        <f t="shared" si="10"/>
        <v>11.075794983068164</v>
      </c>
      <c r="F33" s="1"/>
      <c r="G33" s="1"/>
      <c r="H33" s="1"/>
      <c r="I33" s="1"/>
      <c r="J33" s="3">
        <v>565.78484935261508</v>
      </c>
      <c r="K33" s="14"/>
      <c r="L33" s="1"/>
      <c r="M33" s="1"/>
      <c r="N33" s="1"/>
      <c r="O33" s="6"/>
      <c r="P33" s="2"/>
      <c r="Q33" s="2"/>
      <c r="R33" s="2"/>
      <c r="S33" s="2"/>
      <c r="T33" s="34">
        <v>9.4450464660551177</v>
      </c>
      <c r="U33" s="3">
        <v>9777.7999999999993</v>
      </c>
      <c r="V33" s="3">
        <v>8044.2430812657249</v>
      </c>
      <c r="W33" s="99" t="str">
        <f t="shared" si="0"/>
        <v/>
      </c>
      <c r="X33" s="100" t="str">
        <f t="shared" si="1"/>
        <v/>
      </c>
      <c r="Y33" s="100" t="str">
        <f t="shared" si="2"/>
        <v/>
      </c>
      <c r="Z33" s="99"/>
      <c r="AA33" s="100"/>
      <c r="AB33" s="100"/>
      <c r="AC33" s="101"/>
      <c r="AD33" s="99">
        <f t="shared" si="7"/>
        <v>0.19718309859200142</v>
      </c>
      <c r="AE33" s="100">
        <f t="shared" si="8"/>
        <v>0.7739771965118607</v>
      </c>
      <c r="AF33" s="100">
        <f t="shared" si="9"/>
        <v>2.883970489613789E-2</v>
      </c>
      <c r="AH33" s="107">
        <v>0.249708851667481</v>
      </c>
      <c r="AI33" s="3"/>
      <c r="AJ33" s="3"/>
      <c r="AK33" s="3"/>
      <c r="AL33" s="3"/>
      <c r="AM33" s="3">
        <f t="shared" si="11"/>
        <v>2265.7781074818658</v>
      </c>
      <c r="AN33" s="14"/>
      <c r="AO33" s="1"/>
      <c r="AP33" s="1"/>
      <c r="AQ33" s="1"/>
      <c r="AR33" s="6"/>
      <c r="AS33" t="s">
        <v>59</v>
      </c>
    </row>
    <row r="34" spans="1:45">
      <c r="A34" s="4">
        <v>1981</v>
      </c>
      <c r="B34" s="1">
        <v>1.853211152536272</v>
      </c>
      <c r="C34" s="1">
        <v>9.3258367675739091</v>
      </c>
      <c r="D34" s="1">
        <v>0.31385027583306957</v>
      </c>
      <c r="E34" s="6">
        <f t="shared" si="10"/>
        <v>11.492898195943249</v>
      </c>
      <c r="F34" s="1"/>
      <c r="G34" s="1"/>
      <c r="H34" s="1"/>
      <c r="I34" s="1"/>
      <c r="J34" s="3">
        <v>693.21643004081488</v>
      </c>
      <c r="K34" s="14"/>
      <c r="L34" s="1"/>
      <c r="M34" s="1"/>
      <c r="N34" s="1"/>
      <c r="O34" s="6"/>
      <c r="P34" s="2"/>
      <c r="Q34" s="2"/>
      <c r="R34" s="2"/>
      <c r="S34" s="2"/>
      <c r="T34" s="34">
        <v>11.337905880115759</v>
      </c>
      <c r="U34" s="3">
        <v>9850.0789999999997</v>
      </c>
      <c r="V34" s="3">
        <v>8114.4526861155127</v>
      </c>
      <c r="W34" s="99" t="str">
        <f t="shared" si="0"/>
        <v/>
      </c>
      <c r="X34" s="100" t="str">
        <f t="shared" si="1"/>
        <v/>
      </c>
      <c r="Y34" s="100" t="str">
        <f t="shared" si="2"/>
        <v/>
      </c>
      <c r="Z34" s="99"/>
      <c r="AA34" s="100"/>
      <c r="AB34" s="100"/>
      <c r="AC34" s="101"/>
      <c r="AD34" s="99">
        <f t="shared" si="7"/>
        <v>0.16124837451274182</v>
      </c>
      <c r="AE34" s="100">
        <f t="shared" si="8"/>
        <v>0.8114434330294279</v>
      </c>
      <c r="AF34" s="100">
        <f t="shared" si="9"/>
        <v>2.7308192457830359E-2</v>
      </c>
      <c r="AH34" s="107">
        <v>0.30699200426971002</v>
      </c>
      <c r="AI34" s="3"/>
      <c r="AJ34" s="3"/>
      <c r="AK34" s="3"/>
      <c r="AL34" s="3"/>
      <c r="AM34" s="3">
        <f t="shared" si="11"/>
        <v>2258.0927854778415</v>
      </c>
      <c r="AN34" s="14"/>
      <c r="AO34" s="1"/>
      <c r="AP34" s="1"/>
      <c r="AQ34" s="1"/>
      <c r="AR34" s="6"/>
      <c r="AS34" t="s">
        <v>59</v>
      </c>
    </row>
    <row r="35" spans="1:45">
      <c r="A35" s="4">
        <v>1982</v>
      </c>
      <c r="B35" s="1">
        <v>1.9007492587954991</v>
      </c>
      <c r="C35" s="1">
        <v>10.548031459845356</v>
      </c>
      <c r="D35" s="1">
        <v>0.31553940264620867</v>
      </c>
      <c r="E35" s="6">
        <f t="shared" si="10"/>
        <v>12.764320121287064</v>
      </c>
      <c r="F35" s="1"/>
      <c r="G35" s="1"/>
      <c r="H35" s="1"/>
      <c r="I35" s="1"/>
      <c r="J35" s="3">
        <v>851.87267296506468</v>
      </c>
      <c r="K35" s="14"/>
      <c r="L35" s="1"/>
      <c r="M35" s="1"/>
      <c r="N35" s="1"/>
      <c r="O35" s="6"/>
      <c r="P35" s="2"/>
      <c r="Q35" s="2"/>
      <c r="R35" s="2"/>
      <c r="S35" s="2"/>
      <c r="T35" s="34">
        <v>13.915036772447287</v>
      </c>
      <c r="U35" s="3">
        <v>9859.65</v>
      </c>
      <c r="V35" s="3">
        <v>8279.6042455868101</v>
      </c>
      <c r="W35" s="99" t="str">
        <f t="shared" ref="W35:W67" si="12">IFERROR(F35/$I35,"")</f>
        <v/>
      </c>
      <c r="X35" s="100" t="str">
        <f t="shared" ref="X35:X67" si="13">IFERROR(G35/$I35,"")</f>
        <v/>
      </c>
      <c r="Y35" s="100" t="str">
        <f t="shared" ref="Y35:Y67" si="14">IFERROR(H35/$I35,"")</f>
        <v/>
      </c>
      <c r="Z35" s="99"/>
      <c r="AA35" s="100"/>
      <c r="AB35" s="100"/>
      <c r="AC35" s="101"/>
      <c r="AD35" s="99">
        <f t="shared" ref="AD35:AD67" si="15">IFERROR(B35/$E35,"")</f>
        <v>0.14891112419106589</v>
      </c>
      <c r="AE35" s="100">
        <f t="shared" ref="AE35:AE67" si="16">IFERROR(C35/$E35,"")</f>
        <v>0.82636845203015541</v>
      </c>
      <c r="AF35" s="100">
        <f t="shared" ref="AF35:AF67" si="17">IFERROR(D35/$E35,"")</f>
        <v>2.4720423778778741E-2</v>
      </c>
      <c r="AH35" s="107">
        <v>0.396411288794006</v>
      </c>
      <c r="AI35" s="3"/>
      <c r="AJ35" s="3"/>
      <c r="AK35" s="3"/>
      <c r="AL35" s="3"/>
      <c r="AM35" s="3">
        <f t="shared" si="11"/>
        <v>2148.9616896549528</v>
      </c>
      <c r="AN35" s="14"/>
      <c r="AO35" s="1"/>
      <c r="AP35" s="1"/>
      <c r="AQ35" s="1"/>
      <c r="AR35" s="6"/>
      <c r="AS35" t="s">
        <v>59</v>
      </c>
    </row>
    <row r="36" spans="1:45">
      <c r="A36" s="4">
        <v>1983</v>
      </c>
      <c r="B36" s="1">
        <v>1.7443781013838557</v>
      </c>
      <c r="C36" s="1">
        <v>9.9376691836115469</v>
      </c>
      <c r="D36" s="1">
        <v>0.31715965479738184</v>
      </c>
      <c r="E36" s="6">
        <f t="shared" si="10"/>
        <v>11.999206939792785</v>
      </c>
      <c r="F36" s="1"/>
      <c r="G36" s="1"/>
      <c r="H36" s="1"/>
      <c r="I36" s="1"/>
      <c r="J36" s="3">
        <v>1056.9975029990651</v>
      </c>
      <c r="K36" s="14"/>
      <c r="L36" s="1"/>
      <c r="M36" s="1"/>
      <c r="N36" s="1"/>
      <c r="O36" s="6"/>
      <c r="P36" s="2"/>
      <c r="Q36" s="2"/>
      <c r="R36" s="2"/>
      <c r="S36" s="2"/>
      <c r="T36" s="34">
        <v>17.408496426984787</v>
      </c>
      <c r="U36" s="3">
        <v>9872.2430000000004</v>
      </c>
      <c r="V36" s="3">
        <v>8254.6590475943503</v>
      </c>
      <c r="W36" s="99" t="str">
        <f t="shared" si="12"/>
        <v/>
      </c>
      <c r="X36" s="100" t="str">
        <f t="shared" si="13"/>
        <v/>
      </c>
      <c r="Y36" s="100" t="str">
        <f t="shared" si="14"/>
        <v/>
      </c>
      <c r="Z36" s="99"/>
      <c r="AA36" s="100"/>
      <c r="AB36" s="100"/>
      <c r="AC36" s="101"/>
      <c r="AD36" s="99">
        <f t="shared" si="15"/>
        <v>0.14537444933956439</v>
      </c>
      <c r="AE36" s="100">
        <f t="shared" si="16"/>
        <v>0.82819383259867019</v>
      </c>
      <c r="AF36" s="100">
        <f t="shared" si="17"/>
        <v>2.6431718061765412E-2</v>
      </c>
      <c r="AH36" s="107">
        <v>0.55256731277620896</v>
      </c>
      <c r="AI36" s="3"/>
      <c r="AJ36" s="3"/>
      <c r="AK36" s="3"/>
      <c r="AL36" s="3"/>
      <c r="AM36" s="3">
        <f t="shared" si="11"/>
        <v>1912.8845998662096</v>
      </c>
      <c r="AN36" s="14"/>
      <c r="AO36" s="1"/>
      <c r="AP36" s="1"/>
      <c r="AQ36" s="1"/>
      <c r="AR36" s="6"/>
      <c r="AS36" t="s">
        <v>59</v>
      </c>
    </row>
    <row r="37" spans="1:45">
      <c r="A37" s="4">
        <v>1984</v>
      </c>
      <c r="B37" s="1">
        <v>1.8679216681875255</v>
      </c>
      <c r="C37" s="1">
        <v>10.250789642461765</v>
      </c>
      <c r="D37" s="1">
        <v>0.31132027803156553</v>
      </c>
      <c r="E37" s="6">
        <f t="shared" si="10"/>
        <v>12.430031588680857</v>
      </c>
      <c r="F37" s="1"/>
      <c r="G37" s="1"/>
      <c r="H37" s="1"/>
      <c r="I37" s="1"/>
      <c r="J37" s="3">
        <v>1314.7576114116725</v>
      </c>
      <c r="K37" s="14"/>
      <c r="L37" s="1"/>
      <c r="M37" s="1"/>
      <c r="N37" s="1"/>
      <c r="O37" s="6"/>
      <c r="P37" s="2"/>
      <c r="Q37" s="2"/>
      <c r="R37" s="2"/>
      <c r="S37" s="2"/>
      <c r="T37" s="34">
        <v>22.419241981885293</v>
      </c>
      <c r="U37" s="3">
        <v>9885.3870000000006</v>
      </c>
      <c r="V37" s="3">
        <v>8088.8082580884293</v>
      </c>
      <c r="W37" s="99" t="str">
        <f t="shared" si="12"/>
        <v/>
      </c>
      <c r="X37" s="100" t="str">
        <f t="shared" si="13"/>
        <v/>
      </c>
      <c r="Y37" s="100" t="str">
        <f t="shared" si="14"/>
        <v/>
      </c>
      <c r="Z37" s="99"/>
      <c r="AA37" s="100"/>
      <c r="AB37" s="100"/>
      <c r="AC37" s="101"/>
      <c r="AD37" s="99">
        <f t="shared" si="15"/>
        <v>0.15027489309749692</v>
      </c>
      <c r="AE37" s="100">
        <f t="shared" si="16"/>
        <v>0.82467929138622853</v>
      </c>
      <c r="AF37" s="100">
        <f t="shared" si="17"/>
        <v>2.5045815516274529E-2</v>
      </c>
      <c r="AH37" s="107">
        <v>0.73019173791163305</v>
      </c>
      <c r="AI37" s="3"/>
      <c r="AJ37" s="3"/>
      <c r="AK37" s="3"/>
      <c r="AL37" s="3"/>
      <c r="AM37" s="3">
        <f t="shared" si="11"/>
        <v>1800.5648970665059</v>
      </c>
      <c r="AN37" s="14"/>
      <c r="AO37" s="1"/>
      <c r="AP37" s="1"/>
      <c r="AQ37" s="1"/>
      <c r="AR37" s="6"/>
      <c r="AS37" t="s">
        <v>59</v>
      </c>
    </row>
    <row r="38" spans="1:45">
      <c r="A38" s="4">
        <v>1985</v>
      </c>
      <c r="B38" s="1">
        <v>1.9027189426846518</v>
      </c>
      <c r="C38" s="1">
        <v>8.3291712751809186</v>
      </c>
      <c r="D38" s="1">
        <v>0.41263784299226486</v>
      </c>
      <c r="E38" s="6">
        <f t="shared" si="10"/>
        <v>10.644528060857835</v>
      </c>
      <c r="F38" s="1"/>
      <c r="G38" s="1"/>
      <c r="H38" s="1"/>
      <c r="I38" s="1"/>
      <c r="J38" s="3">
        <v>1578.8525573718282</v>
      </c>
      <c r="K38" s="14"/>
      <c r="L38" s="1"/>
      <c r="M38" s="1"/>
      <c r="N38" s="1"/>
      <c r="O38" s="6"/>
      <c r="P38" s="2"/>
      <c r="Q38" s="2"/>
      <c r="R38" s="2"/>
      <c r="S38" s="2"/>
      <c r="T38" s="34">
        <v>26.823591577912392</v>
      </c>
      <c r="U38" s="3">
        <v>9897.1919999999991</v>
      </c>
      <c r="V38" s="3">
        <v>8305.9922450731483</v>
      </c>
      <c r="W38" s="99" t="str">
        <f t="shared" si="12"/>
        <v/>
      </c>
      <c r="X38" s="100" t="str">
        <f t="shared" si="13"/>
        <v/>
      </c>
      <c r="Y38" s="100" t="str">
        <f t="shared" si="14"/>
        <v/>
      </c>
      <c r="Z38" s="99"/>
      <c r="AA38" s="100"/>
      <c r="AB38" s="100"/>
      <c r="AC38" s="101"/>
      <c r="AD38" s="99">
        <f t="shared" si="15"/>
        <v>0.17875089734427482</v>
      </c>
      <c r="AE38" s="100">
        <f t="shared" si="16"/>
        <v>0.78248384780994007</v>
      </c>
      <c r="AF38" s="100">
        <f t="shared" si="17"/>
        <v>3.8765254845785115E-2</v>
      </c>
      <c r="AH38" s="107">
        <v>0.84992518031543995</v>
      </c>
      <c r="AI38" s="3"/>
      <c r="AJ38" s="3"/>
      <c r="AK38" s="3"/>
      <c r="AL38" s="3"/>
      <c r="AM38" s="3">
        <f t="shared" si="11"/>
        <v>1857.6371119936173</v>
      </c>
      <c r="AN38" s="14"/>
      <c r="AO38" s="1"/>
      <c r="AP38" s="1"/>
      <c r="AQ38" s="1"/>
      <c r="AR38" s="6"/>
      <c r="AS38" t="s">
        <v>59</v>
      </c>
    </row>
    <row r="39" spans="1:45">
      <c r="A39" s="4">
        <v>1986</v>
      </c>
      <c r="B39" s="1">
        <v>2.3077800312508092</v>
      </c>
      <c r="C39" s="1">
        <v>7.5695185024799443</v>
      </c>
      <c r="D39" s="1">
        <v>0.50771160687568573</v>
      </c>
      <c r="E39" s="6">
        <f t="shared" si="10"/>
        <v>10.38501014060644</v>
      </c>
      <c r="F39" s="1"/>
      <c r="G39" s="1"/>
      <c r="H39" s="1"/>
      <c r="I39" s="1"/>
      <c r="J39" s="3">
        <v>1895.7196890287482</v>
      </c>
      <c r="K39" s="14"/>
      <c r="L39" s="1"/>
      <c r="M39" s="1"/>
      <c r="N39" s="1"/>
      <c r="O39" s="6"/>
      <c r="P39" s="2"/>
      <c r="Q39" s="2"/>
      <c r="R39" s="2"/>
      <c r="S39" s="2"/>
      <c r="T39" s="34">
        <v>29.978881555303396</v>
      </c>
      <c r="U39" s="3">
        <v>9907.4110000000001</v>
      </c>
      <c r="V39" s="3">
        <v>8641.0062124201759</v>
      </c>
      <c r="W39" s="99" t="str">
        <f t="shared" si="12"/>
        <v/>
      </c>
      <c r="X39" s="100" t="str">
        <f t="shared" si="13"/>
        <v/>
      </c>
      <c r="Y39" s="100" t="str">
        <f t="shared" si="14"/>
        <v/>
      </c>
      <c r="Z39" s="99"/>
      <c r="AA39" s="100"/>
      <c r="AB39" s="100"/>
      <c r="AC39" s="101"/>
      <c r="AD39" s="99">
        <f t="shared" si="15"/>
        <v>0.2222222222226973</v>
      </c>
      <c r="AE39" s="100">
        <f t="shared" si="16"/>
        <v>0.72888888888826031</v>
      </c>
      <c r="AF39" s="100">
        <f t="shared" si="17"/>
        <v>4.8888888889042297E-2</v>
      </c>
      <c r="AH39" s="107">
        <v>0.74613586257120301</v>
      </c>
      <c r="AI39" s="3"/>
      <c r="AJ39" s="3"/>
      <c r="AK39" s="3"/>
      <c r="AL39" s="3"/>
      <c r="AM39" s="3">
        <f t="shared" si="11"/>
        <v>2540.716488946196</v>
      </c>
      <c r="AN39" s="14"/>
      <c r="AO39" s="1"/>
      <c r="AP39" s="1"/>
      <c r="AQ39" s="1"/>
      <c r="AR39" s="6"/>
      <c r="AS39" t="s">
        <v>59</v>
      </c>
    </row>
    <row r="40" spans="1:45">
      <c r="A40" s="4">
        <v>1987</v>
      </c>
      <c r="B40" s="1">
        <v>2.6043009428347532</v>
      </c>
      <c r="C40" s="1">
        <v>6.3634853394670206</v>
      </c>
      <c r="D40" s="1">
        <v>0.61232075739330749</v>
      </c>
      <c r="E40" s="6">
        <f t="shared" si="10"/>
        <v>9.5801070396950809</v>
      </c>
      <c r="F40" s="1"/>
      <c r="G40" s="1"/>
      <c r="H40" s="1"/>
      <c r="I40" s="1"/>
      <c r="J40" s="3">
        <v>2192.2332672300322</v>
      </c>
      <c r="K40" s="14"/>
      <c r="L40" s="1"/>
      <c r="M40" s="1"/>
      <c r="N40" s="1"/>
      <c r="O40" s="6"/>
      <c r="P40" s="2"/>
      <c r="Q40" s="2"/>
      <c r="R40" s="2"/>
      <c r="S40" s="2"/>
      <c r="T40" s="34">
        <v>32.779852935045803</v>
      </c>
      <c r="U40" s="3">
        <v>9915.2890000000007</v>
      </c>
      <c r="V40" s="3">
        <v>9185.1079681086449</v>
      </c>
      <c r="W40" s="99" t="str">
        <f t="shared" si="12"/>
        <v/>
      </c>
      <c r="X40" s="100" t="str">
        <f t="shared" si="13"/>
        <v/>
      </c>
      <c r="Y40" s="100" t="str">
        <f t="shared" si="14"/>
        <v/>
      </c>
      <c r="Z40" s="99"/>
      <c r="AA40" s="100"/>
      <c r="AB40" s="100"/>
      <c r="AC40" s="101"/>
      <c r="AD40" s="99">
        <f t="shared" si="15"/>
        <v>0.27184466019469899</v>
      </c>
      <c r="AE40" s="100">
        <f t="shared" si="16"/>
        <v>0.66423948219993578</v>
      </c>
      <c r="AF40" s="100">
        <f t="shared" si="17"/>
        <v>6.3915857605365195E-2</v>
      </c>
      <c r="AH40" s="107">
        <v>0.70271844853902099</v>
      </c>
      <c r="AI40" s="3"/>
      <c r="AJ40" s="3"/>
      <c r="AK40" s="3"/>
      <c r="AL40" s="3"/>
      <c r="AM40" s="3">
        <f t="shared" si="11"/>
        <v>3119.6466690006082</v>
      </c>
      <c r="AN40" s="14"/>
      <c r="AO40" s="1"/>
      <c r="AP40" s="1"/>
      <c r="AQ40" s="1"/>
      <c r="AR40" s="6"/>
      <c r="AS40" t="s">
        <v>59</v>
      </c>
    </row>
    <row r="41" spans="1:45">
      <c r="A41" s="4">
        <v>1988</v>
      </c>
      <c r="B41" s="1">
        <v>3.1342456824742393</v>
      </c>
      <c r="C41" s="1">
        <v>6.2528592168874546</v>
      </c>
      <c r="D41" s="1">
        <v>0.71126273592379297</v>
      </c>
      <c r="E41" s="6">
        <f t="shared" si="10"/>
        <v>10.098367635285486</v>
      </c>
      <c r="F41" s="1"/>
      <c r="G41" s="1"/>
      <c r="H41" s="1"/>
      <c r="I41" s="1"/>
      <c r="J41" s="3">
        <v>2610.4598093806926</v>
      </c>
      <c r="K41" s="14"/>
      <c r="L41" s="1"/>
      <c r="M41" s="1"/>
      <c r="N41" s="1"/>
      <c r="O41" s="6"/>
      <c r="P41" s="2"/>
      <c r="Q41" s="2"/>
      <c r="R41" s="2"/>
      <c r="S41" s="2"/>
      <c r="T41" s="34">
        <v>35.958531061450429</v>
      </c>
      <c r="U41" s="3">
        <v>9920.6110000000008</v>
      </c>
      <c r="V41" s="3">
        <v>9867.73899309226</v>
      </c>
      <c r="W41" s="99" t="str">
        <f t="shared" si="12"/>
        <v/>
      </c>
      <c r="X41" s="100" t="str">
        <f t="shared" si="13"/>
        <v/>
      </c>
      <c r="Y41" s="100" t="str">
        <f t="shared" si="14"/>
        <v/>
      </c>
      <c r="Z41" s="99"/>
      <c r="AA41" s="100"/>
      <c r="AB41" s="100"/>
      <c r="AC41" s="101"/>
      <c r="AD41" s="99">
        <f t="shared" si="15"/>
        <v>0.31037151702841848</v>
      </c>
      <c r="AE41" s="100">
        <f t="shared" si="16"/>
        <v>0.61919504643887757</v>
      </c>
      <c r="AF41" s="100">
        <f t="shared" si="17"/>
        <v>7.043343653270405E-2</v>
      </c>
      <c r="AH41" s="107">
        <v>0.71803902594746705</v>
      </c>
      <c r="AI41" s="3"/>
      <c r="AJ41" s="3"/>
      <c r="AK41" s="3"/>
      <c r="AL41" s="3"/>
      <c r="AM41" s="3">
        <f t="shared" si="11"/>
        <v>3635.5402910533144</v>
      </c>
      <c r="AN41" s="14"/>
      <c r="AO41" s="1"/>
      <c r="AP41" s="1"/>
      <c r="AQ41" s="1"/>
      <c r="AR41" s="6"/>
      <c r="AS41" t="s">
        <v>59</v>
      </c>
    </row>
    <row r="42" spans="1:45">
      <c r="A42" s="4">
        <v>1989</v>
      </c>
      <c r="B42" s="1">
        <v>3.3350721437426376</v>
      </c>
      <c r="C42" s="1">
        <v>7.4743460809894469</v>
      </c>
      <c r="D42" s="1">
        <v>0.72535848043647644</v>
      </c>
      <c r="E42" s="6">
        <f t="shared" si="10"/>
        <v>11.534776705168561</v>
      </c>
      <c r="F42" s="1"/>
      <c r="G42" s="1"/>
      <c r="H42" s="1"/>
      <c r="I42" s="1"/>
      <c r="J42" s="3">
        <v>3030.1084323350242</v>
      </c>
      <c r="K42" s="14"/>
      <c r="L42" s="1"/>
      <c r="M42" s="1"/>
      <c r="N42" s="1"/>
      <c r="O42" s="6"/>
      <c r="P42" s="2"/>
      <c r="Q42" s="2"/>
      <c r="R42" s="2"/>
      <c r="S42" s="2"/>
      <c r="T42" s="34">
        <v>40.495255917427151</v>
      </c>
      <c r="U42" s="3">
        <v>9923.1470000000008</v>
      </c>
      <c r="V42" s="3">
        <v>10371.911249525981</v>
      </c>
      <c r="W42" s="99" t="str">
        <f t="shared" si="12"/>
        <v/>
      </c>
      <c r="X42" s="100" t="str">
        <f t="shared" si="13"/>
        <v/>
      </c>
      <c r="Y42" s="100" t="str">
        <f t="shared" si="14"/>
        <v/>
      </c>
      <c r="Z42" s="99"/>
      <c r="AA42" s="100"/>
      <c r="AB42" s="100"/>
      <c r="AC42" s="101"/>
      <c r="AD42" s="99">
        <f t="shared" si="15"/>
        <v>0.28913192071141192</v>
      </c>
      <c r="AE42" s="100">
        <f t="shared" si="16"/>
        <v>0.64798359535129135</v>
      </c>
      <c r="AF42" s="100">
        <f t="shared" si="17"/>
        <v>6.288448393729669E-2</v>
      </c>
      <c r="AH42" s="107">
        <v>0.78539868915912703</v>
      </c>
      <c r="AI42" s="3"/>
      <c r="AJ42" s="3"/>
      <c r="AK42" s="3"/>
      <c r="AL42" s="3"/>
      <c r="AM42" s="3">
        <f t="shared" si="11"/>
        <v>3858.0512982255614</v>
      </c>
      <c r="AN42" s="14"/>
      <c r="AO42" s="1"/>
      <c r="AP42" s="1"/>
      <c r="AQ42" s="1"/>
      <c r="AR42" s="6"/>
      <c r="AS42" t="s">
        <v>59</v>
      </c>
    </row>
    <row r="43" spans="1:45">
      <c r="A43" s="4">
        <v>1990</v>
      </c>
      <c r="B43" s="1">
        <v>3.2600639473780118</v>
      </c>
      <c r="C43" s="1">
        <v>7.418633324133074</v>
      </c>
      <c r="D43" s="1">
        <v>0.73152654429043185</v>
      </c>
      <c r="E43" s="6">
        <f t="shared" si="10"/>
        <v>11.410223815801517</v>
      </c>
      <c r="F43" s="1"/>
      <c r="G43" s="1"/>
      <c r="H43" s="1"/>
      <c r="I43" s="1"/>
      <c r="J43" s="3">
        <v>3599.0113063102149</v>
      </c>
      <c r="K43" s="14"/>
      <c r="L43" s="1"/>
      <c r="M43" s="1"/>
      <c r="N43" s="1"/>
      <c r="O43" s="6"/>
      <c r="P43" s="2"/>
      <c r="Q43" s="2"/>
      <c r="R43" s="2"/>
      <c r="S43" s="2"/>
      <c r="T43" s="34">
        <v>45.910467251595804</v>
      </c>
      <c r="U43" s="3">
        <v>9922.6890000000003</v>
      </c>
      <c r="V43" s="3">
        <v>10826.398889817176</v>
      </c>
      <c r="W43" s="99" t="str">
        <f t="shared" si="12"/>
        <v/>
      </c>
      <c r="X43" s="100" t="str">
        <f t="shared" si="13"/>
        <v/>
      </c>
      <c r="Y43" s="100" t="str">
        <f t="shared" si="14"/>
        <v/>
      </c>
      <c r="Z43" s="99"/>
      <c r="AA43" s="100"/>
      <c r="AB43" s="100"/>
      <c r="AC43" s="101"/>
      <c r="AD43" s="99">
        <f t="shared" si="15"/>
        <v>0.28571428571482466</v>
      </c>
      <c r="AE43" s="100">
        <f t="shared" si="16"/>
        <v>0.65017421602715053</v>
      </c>
      <c r="AF43" s="100">
        <f t="shared" si="17"/>
        <v>6.4111498258024785E-2</v>
      </c>
      <c r="AH43" s="107">
        <v>0.71106029468979803</v>
      </c>
      <c r="AI43" s="3"/>
      <c r="AJ43" s="3"/>
      <c r="AK43" s="3"/>
      <c r="AL43" s="3"/>
      <c r="AM43" s="3">
        <f t="shared" si="11"/>
        <v>5061.4713452398482</v>
      </c>
      <c r="AN43" s="14"/>
      <c r="AO43" s="1"/>
      <c r="AP43" s="1"/>
      <c r="AQ43" s="1"/>
      <c r="AR43" s="6"/>
      <c r="AS43" t="s">
        <v>59</v>
      </c>
    </row>
    <row r="44" spans="1:45">
      <c r="A44" s="4">
        <v>1991</v>
      </c>
      <c r="B44" s="1">
        <v>3.2612874488820283</v>
      </c>
      <c r="C44" s="1">
        <v>7.2677830863074346</v>
      </c>
      <c r="D44" s="1">
        <v>0.68110425836670674</v>
      </c>
      <c r="E44" s="6">
        <f t="shared" si="10"/>
        <v>11.21017479355617</v>
      </c>
      <c r="F44" s="1"/>
      <c r="G44" s="1"/>
      <c r="H44" s="1"/>
      <c r="I44" s="1"/>
      <c r="J44" s="3">
        <v>4195.6309042566654</v>
      </c>
      <c r="K44" s="14"/>
      <c r="L44" s="1"/>
      <c r="M44" s="1"/>
      <c r="N44" s="1"/>
      <c r="O44" s="6"/>
      <c r="P44" s="2"/>
      <c r="Q44" s="2"/>
      <c r="R44" s="2"/>
      <c r="S44" s="2"/>
      <c r="T44" s="34">
        <v>50.926752358952605</v>
      </c>
      <c r="U44" s="3">
        <v>9919.009</v>
      </c>
      <c r="V44" s="3">
        <v>11303.510128530972</v>
      </c>
      <c r="W44" s="99" t="str">
        <f t="shared" si="12"/>
        <v/>
      </c>
      <c r="X44" s="100" t="str">
        <f t="shared" si="13"/>
        <v/>
      </c>
      <c r="Y44" s="100" t="str">
        <f t="shared" si="14"/>
        <v/>
      </c>
      <c r="Z44" s="99"/>
      <c r="AA44" s="100"/>
      <c r="AB44" s="100"/>
      <c r="AC44" s="101"/>
      <c r="AD44" s="99">
        <f t="shared" si="15"/>
        <v>0.29092208720569468</v>
      </c>
      <c r="AE44" s="100">
        <f t="shared" si="16"/>
        <v>0.64832022873408712</v>
      </c>
      <c r="AF44" s="100">
        <f t="shared" si="17"/>
        <v>6.0757684060218121E-2</v>
      </c>
      <c r="AH44" s="107">
        <v>0.72067312776209302</v>
      </c>
      <c r="AI44" s="3"/>
      <c r="AJ44" s="3"/>
      <c r="AK44" s="3"/>
      <c r="AL44" s="3"/>
      <c r="AM44" s="3">
        <f t="shared" ref="AI44:AM67" si="18">IFERROR(J44/$AH44," ")</f>
        <v>5821.8223250329347</v>
      </c>
      <c r="AN44" s="14"/>
      <c r="AO44" s="1"/>
      <c r="AP44" s="1"/>
      <c r="AQ44" s="1"/>
      <c r="AR44" s="6"/>
      <c r="AS44" t="s">
        <v>59</v>
      </c>
    </row>
    <row r="45" spans="1:45">
      <c r="A45" s="4">
        <v>1992</v>
      </c>
      <c r="B45" s="1">
        <v>3.1799651641185802</v>
      </c>
      <c r="C45" s="1">
        <v>7.1186022201628765</v>
      </c>
      <c r="D45" s="1">
        <v>0.68603309378261323</v>
      </c>
      <c r="E45" s="6">
        <f t="shared" si="10"/>
        <v>10.98460047806407</v>
      </c>
      <c r="F45" s="1"/>
      <c r="G45" s="1"/>
      <c r="H45" s="1"/>
      <c r="I45" s="1"/>
      <c r="J45" s="3">
        <v>4793.9916778139504</v>
      </c>
      <c r="K45" s="14"/>
      <c r="L45" s="1"/>
      <c r="M45" s="1"/>
      <c r="N45" s="1"/>
      <c r="O45" s="6"/>
      <c r="P45" s="2"/>
      <c r="Q45" s="2"/>
      <c r="R45" s="2"/>
      <c r="S45" s="2"/>
      <c r="T45" s="34">
        <v>55.480452799048948</v>
      </c>
      <c r="U45" s="3">
        <v>9927.68</v>
      </c>
      <c r="V45" s="3">
        <v>11416.680432890666</v>
      </c>
      <c r="W45" s="99" t="str">
        <f t="shared" si="12"/>
        <v/>
      </c>
      <c r="X45" s="100" t="str">
        <f t="shared" si="13"/>
        <v/>
      </c>
      <c r="Y45" s="100" t="str">
        <f t="shared" si="14"/>
        <v/>
      </c>
      <c r="Z45" s="99"/>
      <c r="AA45" s="100"/>
      <c r="AB45" s="100"/>
      <c r="AC45" s="101"/>
      <c r="AD45" s="99">
        <f t="shared" si="15"/>
        <v>0.28949301983889891</v>
      </c>
      <c r="AE45" s="100">
        <f t="shared" si="16"/>
        <v>0.64805290227701218</v>
      </c>
      <c r="AF45" s="100">
        <f t="shared" si="17"/>
        <v>6.2454077884088861E-2</v>
      </c>
      <c r="AH45" s="107">
        <v>0.67336618748815302</v>
      </c>
      <c r="AI45" s="3"/>
      <c r="AJ45" s="3"/>
      <c r="AK45" s="3"/>
      <c r="AL45" s="3"/>
      <c r="AM45" s="3">
        <f t="shared" si="18"/>
        <v>7119.4422394401772</v>
      </c>
      <c r="AN45" s="14"/>
      <c r="AO45" s="1"/>
      <c r="AP45" s="1"/>
      <c r="AQ45" s="1"/>
      <c r="AR45" s="6"/>
      <c r="AS45" t="s">
        <v>59</v>
      </c>
    </row>
    <row r="46" spans="1:45">
      <c r="A46" s="4">
        <v>1993</v>
      </c>
      <c r="B46" s="1">
        <v>3.1686192753062676</v>
      </c>
      <c r="C46" s="1">
        <v>6.987211735269784</v>
      </c>
      <c r="D46" s="1">
        <v>0.69872117352977325</v>
      </c>
      <c r="E46" s="6">
        <f t="shared" si="10"/>
        <v>10.854552184105824</v>
      </c>
      <c r="F46" s="1"/>
      <c r="G46" s="1"/>
      <c r="H46" s="1"/>
      <c r="I46" s="1"/>
      <c r="J46" s="3">
        <v>5159.0663245528212</v>
      </c>
      <c r="K46" s="14"/>
      <c r="L46" s="1"/>
      <c r="M46" s="1"/>
      <c r="N46" s="1"/>
      <c r="O46" s="6"/>
      <c r="P46" s="2"/>
      <c r="Q46" s="2"/>
      <c r="R46" s="2"/>
      <c r="S46" s="2"/>
      <c r="T46" s="34">
        <v>59.087764424474777</v>
      </c>
      <c r="U46" s="3">
        <v>9967.8320000000003</v>
      </c>
      <c r="V46" s="3">
        <v>11138.360104456035</v>
      </c>
      <c r="W46" s="99" t="str">
        <f t="shared" si="12"/>
        <v/>
      </c>
      <c r="X46" s="100" t="str">
        <f t="shared" si="13"/>
        <v/>
      </c>
      <c r="Y46" s="100" t="str">
        <f t="shared" si="14"/>
        <v/>
      </c>
      <c r="Z46" s="99"/>
      <c r="AA46" s="100"/>
      <c r="AB46" s="100"/>
      <c r="AC46" s="101"/>
      <c r="AD46" s="99">
        <f t="shared" si="15"/>
        <v>0.29191616766521555</v>
      </c>
      <c r="AE46" s="100">
        <f t="shared" si="16"/>
        <v>0.64371257484957001</v>
      </c>
      <c r="AF46" s="100">
        <f t="shared" si="17"/>
        <v>6.4371257485214481E-2</v>
      </c>
      <c r="AH46" s="107">
        <v>0.80206801608124401</v>
      </c>
      <c r="AI46" s="3"/>
      <c r="AJ46" s="3"/>
      <c r="AK46" s="3"/>
      <c r="AL46" s="3"/>
      <c r="AM46" s="3">
        <f t="shared" si="18"/>
        <v>6432.2055251112806</v>
      </c>
      <c r="AN46" s="14"/>
      <c r="AO46" s="1"/>
      <c r="AP46" s="1"/>
      <c r="AQ46" s="1"/>
      <c r="AR46" s="6"/>
      <c r="AS46" t="s">
        <v>59</v>
      </c>
    </row>
    <row r="47" spans="1:45">
      <c r="A47" s="4">
        <v>1994</v>
      </c>
      <c r="B47" s="1">
        <v>3.3109565360355981</v>
      </c>
      <c r="C47" s="1">
        <v>6.8916947157274953</v>
      </c>
      <c r="D47" s="1">
        <v>0.63766570323712324</v>
      </c>
      <c r="E47" s="6">
        <f t="shared" si="10"/>
        <v>10.840316955000217</v>
      </c>
      <c r="F47" s="1"/>
      <c r="G47" s="1"/>
      <c r="H47" s="1"/>
      <c r="I47" s="1"/>
      <c r="J47" s="3">
        <v>5471.7492706195089</v>
      </c>
      <c r="K47" s="14"/>
      <c r="L47" s="1"/>
      <c r="M47" s="1"/>
      <c r="N47" s="1"/>
      <c r="O47" s="6"/>
      <c r="P47" s="2"/>
      <c r="Q47" s="2"/>
      <c r="R47" s="2"/>
      <c r="S47" s="2"/>
      <c r="T47" s="34">
        <v>62.168832942191379</v>
      </c>
      <c r="U47" s="3">
        <v>10027.688</v>
      </c>
      <c r="V47" s="3">
        <v>11178.695193010555</v>
      </c>
      <c r="W47" s="99" t="str">
        <f t="shared" si="12"/>
        <v/>
      </c>
      <c r="X47" s="100" t="str">
        <f t="shared" si="13"/>
        <v/>
      </c>
      <c r="Y47" s="100" t="str">
        <f t="shared" si="14"/>
        <v/>
      </c>
      <c r="Z47" s="99"/>
      <c r="AA47" s="100"/>
      <c r="AB47" s="100"/>
      <c r="AC47" s="101"/>
      <c r="AD47" s="99">
        <f t="shared" si="15"/>
        <v>0.30542986425395824</v>
      </c>
      <c r="AE47" s="100">
        <f t="shared" si="16"/>
        <v>0.63574660633410951</v>
      </c>
      <c r="AF47" s="100">
        <f t="shared" si="17"/>
        <v>5.8823529411932259E-2</v>
      </c>
      <c r="AH47" s="107">
        <v>0.82796859568440095</v>
      </c>
      <c r="AI47" s="3"/>
      <c r="AJ47" s="3"/>
      <c r="AK47" s="3"/>
      <c r="AL47" s="3"/>
      <c r="AM47" s="3">
        <f t="shared" si="18"/>
        <v>6608.6434909968375</v>
      </c>
      <c r="AN47" s="14"/>
      <c r="AO47" s="1"/>
      <c r="AP47" s="1"/>
      <c r="AQ47" s="1"/>
      <c r="AR47" s="6"/>
      <c r="AS47" t="s">
        <v>59</v>
      </c>
    </row>
    <row r="48" spans="1:45">
      <c r="A48" s="4">
        <v>1995</v>
      </c>
      <c r="B48" s="1">
        <v>3.223709341262297</v>
      </c>
      <c r="C48" s="1">
        <v>6.7105786287299578</v>
      </c>
      <c r="D48" s="1">
        <v>0.59210987900795287</v>
      </c>
      <c r="E48" s="6">
        <f t="shared" si="10"/>
        <v>10.526397849000208</v>
      </c>
      <c r="F48" s="1"/>
      <c r="G48" s="1"/>
      <c r="H48" s="1"/>
      <c r="I48" s="1"/>
      <c r="J48" s="3">
        <v>5717.1302134420366</v>
      </c>
      <c r="K48" s="14"/>
      <c r="L48" s="1"/>
      <c r="M48" s="1"/>
      <c r="N48" s="1"/>
      <c r="O48" s="6"/>
      <c r="P48" s="2"/>
      <c r="Q48" s="2"/>
      <c r="R48" s="2"/>
      <c r="S48" s="2"/>
      <c r="T48" s="34">
        <v>64.73214614425865</v>
      </c>
      <c r="U48" s="3">
        <v>10065.543</v>
      </c>
      <c r="V48" s="3">
        <v>11613.618345364479</v>
      </c>
      <c r="W48" s="99" t="str">
        <f t="shared" si="12"/>
        <v/>
      </c>
      <c r="X48" s="100" t="str">
        <f t="shared" si="13"/>
        <v/>
      </c>
      <c r="Y48" s="100" t="str">
        <f t="shared" si="14"/>
        <v/>
      </c>
      <c r="Z48" s="99"/>
      <c r="AA48" s="100"/>
      <c r="AB48" s="100"/>
      <c r="AC48" s="101"/>
      <c r="AD48" s="99">
        <f t="shared" si="15"/>
        <v>0.3062500000005684</v>
      </c>
      <c r="AE48" s="100">
        <f t="shared" si="16"/>
        <v>0.63749999999927087</v>
      </c>
      <c r="AF48" s="100">
        <f t="shared" si="17"/>
        <v>5.6250000000160658E-2</v>
      </c>
      <c r="AH48" s="107">
        <v>0.753711056354186</v>
      </c>
      <c r="AI48" s="3"/>
      <c r="AJ48" s="3"/>
      <c r="AK48" s="3"/>
      <c r="AL48" s="3"/>
      <c r="AM48" s="3">
        <f t="shared" si="18"/>
        <v>7585.3076125706011</v>
      </c>
      <c r="AN48" s="14"/>
      <c r="AO48" s="1"/>
      <c r="AP48" s="1"/>
      <c r="AQ48" s="1"/>
      <c r="AR48" s="6"/>
      <c r="AS48" t="s">
        <v>59</v>
      </c>
    </row>
    <row r="49" spans="1:45">
      <c r="A49" s="4">
        <v>1996</v>
      </c>
      <c r="B49" s="1">
        <v>3.1962446209127435</v>
      </c>
      <c r="C49" s="1">
        <v>6.2190496112146674</v>
      </c>
      <c r="D49" s="1">
        <v>0.57813210197445941</v>
      </c>
      <c r="E49" s="6">
        <f t="shared" si="10"/>
        <v>9.993426334101871</v>
      </c>
      <c r="F49" s="1">
        <f t="shared" ref="F49:F67" si="19">L49*B49</f>
        <v>119.19501428572156</v>
      </c>
      <c r="G49" s="1">
        <f t="shared" ref="G49:G67" si="20">M49*C49</f>
        <v>209.3454679697405</v>
      </c>
      <c r="H49" s="1">
        <f t="shared" ref="H49:H67" si="21">N49*D49</f>
        <v>36.704800014019341</v>
      </c>
      <c r="I49" s="1">
        <f t="shared" ref="I49:I51" si="22">SUM(F49:H49)</f>
        <v>365.24528226948138</v>
      </c>
      <c r="J49" s="3">
        <v>6067.2247042005683</v>
      </c>
      <c r="K49" s="14">
        <f t="shared" ref="K49:K67" si="23">J49-I49</f>
        <v>5701.979421931087</v>
      </c>
      <c r="L49" s="1">
        <f t="shared" ref="L49:N65" si="24">L$67*(P49/100)</f>
        <v>37.292206455613318</v>
      </c>
      <c r="M49" s="1">
        <f t="shared" si="24"/>
        <v>33.661971049761796</v>
      </c>
      <c r="N49" s="1">
        <f t="shared" si="24"/>
        <v>63.488603882510013</v>
      </c>
      <c r="O49" s="6">
        <f>I49/E49</f>
        <v>36.54855402527032</v>
      </c>
      <c r="P49" s="1">
        <v>47.343781803378789</v>
      </c>
      <c r="Q49" s="1">
        <v>71.80594616311771</v>
      </c>
      <c r="R49" s="1">
        <v>71.010610899350993</v>
      </c>
      <c r="S49" s="43">
        <v>65.234532955923981</v>
      </c>
      <c r="T49" s="34">
        <v>66.752240654497072</v>
      </c>
      <c r="U49" s="3">
        <v>10099.918</v>
      </c>
      <c r="V49" s="3">
        <v>12000.976245356398</v>
      </c>
      <c r="W49" s="99">
        <f t="shared" si="12"/>
        <v>0.3263423788668634</v>
      </c>
      <c r="X49" s="100">
        <f t="shared" si="13"/>
        <v>0.57316405750391997</v>
      </c>
      <c r="Y49" s="100">
        <f t="shared" si="14"/>
        <v>0.1004935636292167</v>
      </c>
      <c r="Z49" s="99">
        <f t="shared" ref="Z49:Z67" si="25">IFERROR(F49/$J49,"")</f>
        <v>1.9645722731053351E-2</v>
      </c>
      <c r="AA49" s="100">
        <f t="shared" ref="AA49:AA67" si="26">IFERROR(G49/$J49,"")</f>
        <v>3.4504320867628772E-2</v>
      </c>
      <c r="AB49" s="100">
        <f t="shared" ref="AB49:AB67" si="27">IFERROR(H49/$J49,"")</f>
        <v>6.0496852850376922E-3</v>
      </c>
      <c r="AC49" s="101">
        <f t="shared" ref="AC49:AC67" si="28">IFERROR(I49/$J49,"")</f>
        <v>6.0199728883719821E-2</v>
      </c>
      <c r="AD49" s="99">
        <f t="shared" si="15"/>
        <v>0.31983471074438019</v>
      </c>
      <c r="AE49" s="100">
        <f t="shared" si="16"/>
        <v>0.62231404958603576</v>
      </c>
      <c r="AF49" s="100">
        <f t="shared" si="17"/>
        <v>5.7851239669583984E-2</v>
      </c>
      <c r="AH49" s="107">
        <v>0.769364331959976</v>
      </c>
      <c r="AI49" s="3">
        <f t="shared" si="18"/>
        <v>154.92661842285969</v>
      </c>
      <c r="AJ49" s="3">
        <f t="shared" si="18"/>
        <v>272.10186289300333</v>
      </c>
      <c r="AK49" s="3">
        <f t="shared" si="18"/>
        <v>47.707956411902913</v>
      </c>
      <c r="AL49" s="3">
        <f t="shared" si="18"/>
        <v>474.73643772776592</v>
      </c>
      <c r="AM49" s="3">
        <f t="shared" si="18"/>
        <v>7886.0228531054372</v>
      </c>
      <c r="AN49" s="14">
        <f t="shared" ref="AN49:AR67" si="29">IFERROR(K49/$AH49," ")</f>
        <v>7411.2864153776709</v>
      </c>
      <c r="AO49" s="1">
        <f t="shared" si="29"/>
        <v>48.471452219016228</v>
      </c>
      <c r="AP49" s="1">
        <f t="shared" si="29"/>
        <v>43.752965469567627</v>
      </c>
      <c r="AQ49" s="1">
        <f t="shared" si="29"/>
        <v>82.520856823153096</v>
      </c>
      <c r="AR49" s="6">
        <f t="shared" si="29"/>
        <v>47.504871888409369</v>
      </c>
      <c r="AS49" t="s">
        <v>59</v>
      </c>
    </row>
    <row r="50" spans="1:45">
      <c r="A50" s="4">
        <v>1997</v>
      </c>
      <c r="B50" s="1">
        <v>3.2190307039709882</v>
      </c>
      <c r="C50" s="1">
        <v>5.9900519800517564</v>
      </c>
      <c r="D50" s="1">
        <v>0.5890494329437338</v>
      </c>
      <c r="E50" s="6">
        <f t="shared" si="10"/>
        <v>9.7981321169664781</v>
      </c>
      <c r="F50" s="1">
        <f t="shared" si="19"/>
        <v>122.93491513408274</v>
      </c>
      <c r="G50" s="1">
        <f t="shared" si="20"/>
        <v>193.7959892300677</v>
      </c>
      <c r="H50" s="1">
        <f t="shared" si="21"/>
        <v>37.723455720332232</v>
      </c>
      <c r="I50" s="1">
        <f t="shared" si="22"/>
        <v>354.45436008448269</v>
      </c>
      <c r="J50" s="3">
        <v>6424.3078881672318</v>
      </c>
      <c r="K50" s="14">
        <f t="shared" si="23"/>
        <v>6069.8535280827491</v>
      </c>
      <c r="L50" s="1">
        <f t="shared" si="24"/>
        <v>38.190041176814667</v>
      </c>
      <c r="M50" s="1">
        <f t="shared" si="24"/>
        <v>32.352972874935425</v>
      </c>
      <c r="N50" s="1">
        <f t="shared" si="24"/>
        <v>64.041239343550288</v>
      </c>
      <c r="O50" s="6">
        <f t="shared" ref="O50:O67" si="30">I50/E50</f>
        <v>36.175707354538353</v>
      </c>
      <c r="P50" s="1">
        <v>48.483614899246888</v>
      </c>
      <c r="Q50" s="1">
        <v>69.013660104459618</v>
      </c>
      <c r="R50" s="1">
        <v>71.628721541155869</v>
      </c>
      <c r="S50" s="43">
        <v>64.47634452082491</v>
      </c>
      <c r="T50" s="34">
        <v>68.195165304667483</v>
      </c>
      <c r="U50" s="3">
        <v>10156.415000000001</v>
      </c>
      <c r="V50" s="3">
        <v>12460.150328560654</v>
      </c>
      <c r="W50" s="99">
        <f t="shared" si="12"/>
        <v>0.34682861597408965</v>
      </c>
      <c r="X50" s="100">
        <f t="shared" si="13"/>
        <v>0.5467445489565349</v>
      </c>
      <c r="Y50" s="100">
        <f t="shared" si="14"/>
        <v>0.10642683506937538</v>
      </c>
      <c r="Z50" s="99">
        <f t="shared" si="25"/>
        <v>1.9135900282816989E-2</v>
      </c>
      <c r="AA50" s="100">
        <f t="shared" si="26"/>
        <v>3.0166049417870457E-2</v>
      </c>
      <c r="AB50" s="100">
        <f t="shared" si="27"/>
        <v>5.8719875163228243E-3</v>
      </c>
      <c r="AC50" s="101">
        <f t="shared" si="28"/>
        <v>5.517393721701027E-2</v>
      </c>
      <c r="AD50" s="99">
        <f t="shared" si="15"/>
        <v>0.32853513971269116</v>
      </c>
      <c r="AE50" s="100">
        <f t="shared" si="16"/>
        <v>0.61134631668002948</v>
      </c>
      <c r="AF50" s="100">
        <f t="shared" si="17"/>
        <v>6.0118543607279376E-2</v>
      </c>
      <c r="AH50" s="107">
        <v>0.87445451461976598</v>
      </c>
      <c r="AI50" s="3">
        <f t="shared" si="18"/>
        <v>140.5846880298146</v>
      </c>
      <c r="AJ50" s="3">
        <f t="shared" si="18"/>
        <v>221.61929064353325</v>
      </c>
      <c r="AK50" s="3">
        <f t="shared" si="18"/>
        <v>43.139414445970701</v>
      </c>
      <c r="AL50" s="3">
        <f t="shared" si="18"/>
        <v>405.34339311931853</v>
      </c>
      <c r="AM50" s="3">
        <f t="shared" si="18"/>
        <v>7346.646144265922</v>
      </c>
      <c r="AN50" s="14">
        <f t="shared" si="29"/>
        <v>6941.3027511466034</v>
      </c>
      <c r="AO50" s="1">
        <f t="shared" si="29"/>
        <v>43.672987603501163</v>
      </c>
      <c r="AP50" s="1">
        <f t="shared" si="29"/>
        <v>36.99789106698509</v>
      </c>
      <c r="AQ50" s="1">
        <f t="shared" si="29"/>
        <v>73.235643790342792</v>
      </c>
      <c r="AR50" s="6">
        <f t="shared" si="29"/>
        <v>41.369455757534091</v>
      </c>
      <c r="AS50" t="s">
        <v>59</v>
      </c>
    </row>
    <row r="51" spans="1:45">
      <c r="A51" s="4">
        <v>1998</v>
      </c>
      <c r="B51" s="1">
        <v>3.1669715864655705</v>
      </c>
      <c r="C51" s="1">
        <v>5.9672411997435439</v>
      </c>
      <c r="D51" s="1">
        <v>0.591723638524422</v>
      </c>
      <c r="E51" s="6">
        <f t="shared" si="10"/>
        <v>9.725936424733538</v>
      </c>
      <c r="F51" s="1">
        <f t="shared" si="19"/>
        <v>123.81557999655367</v>
      </c>
      <c r="G51" s="1">
        <f t="shared" si="20"/>
        <v>226.71880990867001</v>
      </c>
      <c r="H51" s="1">
        <f t="shared" si="21"/>
        <v>39.170044276537986</v>
      </c>
      <c r="I51" s="1">
        <f t="shared" si="22"/>
        <v>389.70443418176166</v>
      </c>
      <c r="J51" s="3">
        <v>6851.4961816472605</v>
      </c>
      <c r="K51" s="14">
        <f t="shared" si="23"/>
        <v>6461.7917474654987</v>
      </c>
      <c r="L51" s="1">
        <f t="shared" si="24"/>
        <v>39.09589227945532</v>
      </c>
      <c r="M51" s="1">
        <f t="shared" si="24"/>
        <v>37.993907455662054</v>
      </c>
      <c r="N51" s="1">
        <f t="shared" si="24"/>
        <v>66.196517641607343</v>
      </c>
      <c r="O51" s="6">
        <f t="shared" si="30"/>
        <v>40.068577169672217</v>
      </c>
      <c r="P51" s="1">
        <v>49.633625076328101</v>
      </c>
      <c r="Q51" s="1">
        <v>81.046605062274011</v>
      </c>
      <c r="R51" s="1">
        <v>74.039353044194911</v>
      </c>
      <c r="S51" s="43">
        <v>67.478770723817235</v>
      </c>
      <c r="T51" s="34">
        <v>70.047646255365038</v>
      </c>
      <c r="U51" s="3">
        <v>10224.828</v>
      </c>
      <c r="V51" s="3">
        <v>13012.744466167165</v>
      </c>
      <c r="W51" s="99">
        <f t="shared" si="12"/>
        <v>0.31771663121186083</v>
      </c>
      <c r="X51" s="100">
        <f t="shared" si="13"/>
        <v>0.58177118355016288</v>
      </c>
      <c r="Y51" s="100">
        <f t="shared" si="14"/>
        <v>0.10051218523797634</v>
      </c>
      <c r="Z51" s="99">
        <f t="shared" si="25"/>
        <v>1.8071320002806378E-2</v>
      </c>
      <c r="AA51" s="100">
        <f t="shared" si="26"/>
        <v>3.3090408853466147E-2</v>
      </c>
      <c r="AB51" s="100">
        <f t="shared" si="27"/>
        <v>5.7170059265975667E-3</v>
      </c>
      <c r="AC51" s="101">
        <f t="shared" si="28"/>
        <v>5.6878734782870088E-2</v>
      </c>
      <c r="AD51" s="99">
        <f t="shared" si="15"/>
        <v>0.32562125107170192</v>
      </c>
      <c r="AE51" s="100">
        <f t="shared" si="16"/>
        <v>0.61353898885957692</v>
      </c>
      <c r="AF51" s="100">
        <f t="shared" si="17"/>
        <v>6.0839760068720938E-2</v>
      </c>
      <c r="AH51" s="107">
        <v>0.89835750840474404</v>
      </c>
      <c r="AI51" s="3">
        <f t="shared" si="18"/>
        <v>137.82439489643588</v>
      </c>
      <c r="AJ51" s="3">
        <f t="shared" si="18"/>
        <v>252.3703623418981</v>
      </c>
      <c r="AK51" s="3">
        <f t="shared" si="18"/>
        <v>43.601844377183518</v>
      </c>
      <c r="AL51" s="3">
        <f t="shared" si="18"/>
        <v>433.79660161551749</v>
      </c>
      <c r="AM51" s="3">
        <f t="shared" si="18"/>
        <v>7626.6921771642856</v>
      </c>
      <c r="AN51" s="14">
        <f t="shared" si="29"/>
        <v>7192.8955755487677</v>
      </c>
      <c r="AO51" s="1">
        <f t="shared" si="29"/>
        <v>43.519302631398659</v>
      </c>
      <c r="AP51" s="1">
        <f t="shared" si="29"/>
        <v>42.292636394980029</v>
      </c>
      <c r="AQ51" s="1">
        <f t="shared" si="29"/>
        <v>73.686162827486839</v>
      </c>
      <c r="AR51" s="6">
        <f t="shared" si="29"/>
        <v>44.602039605394836</v>
      </c>
      <c r="AS51" t="s">
        <v>59</v>
      </c>
    </row>
    <row r="52" spans="1:45">
      <c r="A52" s="4">
        <v>1999</v>
      </c>
      <c r="B52" s="1">
        <v>3.2552668190625154</v>
      </c>
      <c r="C52" s="1">
        <v>5.6234943506515362</v>
      </c>
      <c r="D52" s="1">
        <v>1.5146614248095231</v>
      </c>
      <c r="E52" s="6">
        <f t="shared" si="10"/>
        <v>10.393422594523575</v>
      </c>
      <c r="F52" s="1">
        <f t="shared" si="19"/>
        <v>129.82491602876613</v>
      </c>
      <c r="G52" s="1">
        <f t="shared" si="20"/>
        <v>228.93686924667966</v>
      </c>
      <c r="H52" s="1">
        <f t="shared" si="21"/>
        <v>104.38083516799506</v>
      </c>
      <c r="I52" s="1">
        <f t="shared" ref="I52:I67" si="31">SUM(F52:H52)</f>
        <v>463.14262044344082</v>
      </c>
      <c r="J52" s="3">
        <v>7349.0253837721275</v>
      </c>
      <c r="K52" s="14">
        <f t="shared" si="23"/>
        <v>6885.8827633286865</v>
      </c>
      <c r="L52" s="1">
        <f t="shared" si="24"/>
        <v>39.881497660506497</v>
      </c>
      <c r="M52" s="1">
        <f t="shared" si="24"/>
        <v>40.710784962406002</v>
      </c>
      <c r="N52" s="1">
        <f t="shared" si="24"/>
        <v>68.913641991722017</v>
      </c>
      <c r="O52" s="6">
        <f t="shared" si="30"/>
        <v>44.561126638637447</v>
      </c>
      <c r="P52" s="1">
        <v>50.63097903521269</v>
      </c>
      <c r="Q52" s="1">
        <v>86.84210526315789</v>
      </c>
      <c r="R52" s="1">
        <v>77.07839703306891</v>
      </c>
      <c r="S52" s="43">
        <v>75.434694702790139</v>
      </c>
      <c r="T52" s="34">
        <v>71.661464016095508</v>
      </c>
      <c r="U52" s="3">
        <v>10283.380999999999</v>
      </c>
      <c r="V52" s="3">
        <v>13465.664985637017</v>
      </c>
      <c r="W52" s="99">
        <f t="shared" si="12"/>
        <v>0.28031304029947379</v>
      </c>
      <c r="X52" s="100">
        <f t="shared" si="13"/>
        <v>0.49431181485193831</v>
      </c>
      <c r="Y52" s="100">
        <f t="shared" si="14"/>
        <v>0.22537514484858795</v>
      </c>
      <c r="Z52" s="99">
        <f t="shared" si="25"/>
        <v>1.7665596354509969E-2</v>
      </c>
      <c r="AA52" s="100">
        <f t="shared" si="26"/>
        <v>3.115200414904137E-2</v>
      </c>
      <c r="AB52" s="100">
        <f t="shared" si="27"/>
        <v>1.4203357549762359E-2</v>
      </c>
      <c r="AC52" s="101">
        <f t="shared" si="28"/>
        <v>6.3020958053313689E-2</v>
      </c>
      <c r="AD52" s="99">
        <f t="shared" si="15"/>
        <v>0.31320450885714551</v>
      </c>
      <c r="AE52" s="100">
        <f t="shared" si="16"/>
        <v>0.54106280193154332</v>
      </c>
      <c r="AF52" s="100">
        <f t="shared" si="17"/>
        <v>0.14573268921131113</v>
      </c>
      <c r="AH52" s="107">
        <v>0.93862727583333305</v>
      </c>
      <c r="AI52" s="3">
        <f t="shared" si="18"/>
        <v>138.31359834872137</v>
      </c>
      <c r="AJ52" s="3">
        <f t="shared" si="18"/>
        <v>243.90604784356464</v>
      </c>
      <c r="AK52" s="3">
        <f t="shared" si="18"/>
        <v>111.20584054551745</v>
      </c>
      <c r="AL52" s="3">
        <f t="shared" si="18"/>
        <v>493.4254867378034</v>
      </c>
      <c r="AM52" s="3">
        <f t="shared" si="18"/>
        <v>7829.545947562101</v>
      </c>
      <c r="AN52" s="14">
        <f t="shared" si="29"/>
        <v>7336.1204608242979</v>
      </c>
      <c r="AO52" s="1">
        <f t="shared" si="29"/>
        <v>42.489174017555442</v>
      </c>
      <c r="AP52" s="1">
        <f t="shared" si="29"/>
        <v>43.372684781892907</v>
      </c>
      <c r="AQ52" s="1">
        <f t="shared" si="29"/>
        <v>73.419603037360105</v>
      </c>
      <c r="AR52" s="6">
        <f t="shared" si="29"/>
        <v>47.474783426760254</v>
      </c>
      <c r="AS52" t="s">
        <v>59</v>
      </c>
    </row>
    <row r="53" spans="1:45">
      <c r="A53" s="4">
        <v>2000</v>
      </c>
      <c r="B53" s="1">
        <v>3.1486350398692373</v>
      </c>
      <c r="C53" s="1">
        <v>5.4996158696217705</v>
      </c>
      <c r="D53" s="1">
        <v>1.3182285366932391</v>
      </c>
      <c r="E53" s="6">
        <f t="shared" si="10"/>
        <v>9.9664794461842465</v>
      </c>
      <c r="F53" s="1">
        <f t="shared" si="19"/>
        <v>128.39923483951958</v>
      </c>
      <c r="G53" s="1">
        <f t="shared" si="20"/>
        <v>222.98733174276518</v>
      </c>
      <c r="H53" s="1">
        <f t="shared" si="21"/>
        <v>91.900254201890746</v>
      </c>
      <c r="I53" s="1">
        <f t="shared" si="31"/>
        <v>443.28682078417552</v>
      </c>
      <c r="J53" s="3">
        <v>7862.2715262601669</v>
      </c>
      <c r="K53" s="14">
        <f t="shared" si="23"/>
        <v>7418.9847054759912</v>
      </c>
      <c r="L53" s="1">
        <f t="shared" si="24"/>
        <v>40.779332381707853</v>
      </c>
      <c r="M53" s="1">
        <f t="shared" si="24"/>
        <v>40.54598303392067</v>
      </c>
      <c r="N53" s="1">
        <f t="shared" si="24"/>
        <v>69.714963410230411</v>
      </c>
      <c r="O53" s="6">
        <f t="shared" si="30"/>
        <v>44.477774040249663</v>
      </c>
      <c r="P53" s="1">
        <v>51.770812131080802</v>
      </c>
      <c r="Q53" s="1">
        <v>86.490558457211733</v>
      </c>
      <c r="R53" s="1">
        <v>77.974657463686</v>
      </c>
      <c r="S53" s="43">
        <v>76.283865750101086</v>
      </c>
      <c r="T53" s="34">
        <v>73.701466044624411</v>
      </c>
      <c r="U53" s="3">
        <v>10335.597</v>
      </c>
      <c r="V53" s="3">
        <v>13922.217384573705</v>
      </c>
      <c r="W53" s="99">
        <f t="shared" si="12"/>
        <v>0.289652723291843</v>
      </c>
      <c r="X53" s="100">
        <f t="shared" si="13"/>
        <v>0.50303171961733495</v>
      </c>
      <c r="Y53" s="100">
        <f t="shared" si="14"/>
        <v>0.20731555709082206</v>
      </c>
      <c r="Z53" s="99">
        <f t="shared" si="25"/>
        <v>1.6331060865891391E-2</v>
      </c>
      <c r="AA53" s="100">
        <f t="shared" si="26"/>
        <v>2.8361693054988292E-2</v>
      </c>
      <c r="AB53" s="100">
        <f t="shared" si="27"/>
        <v>1.168876626747649E-2</v>
      </c>
      <c r="AC53" s="101">
        <f t="shared" si="28"/>
        <v>5.6381520188356175E-2</v>
      </c>
      <c r="AD53" s="99">
        <f t="shared" si="15"/>
        <v>0.31592249368203129</v>
      </c>
      <c r="AE53" s="100">
        <f t="shared" si="16"/>
        <v>0.55181128896295939</v>
      </c>
      <c r="AF53" s="100">
        <f t="shared" si="17"/>
        <v>0.13226621735500937</v>
      </c>
      <c r="AH53" s="107">
        <v>1.08540083333333</v>
      </c>
      <c r="AI53" s="3">
        <f t="shared" si="18"/>
        <v>118.29660609822636</v>
      </c>
      <c r="AJ53" s="3">
        <f t="shared" si="18"/>
        <v>205.44238118737934</v>
      </c>
      <c r="AK53" s="3">
        <f t="shared" si="18"/>
        <v>84.669415555596771</v>
      </c>
      <c r="AL53" s="3">
        <f t="shared" si="18"/>
        <v>408.40840284120247</v>
      </c>
      <c r="AM53" s="3">
        <f t="shared" si="18"/>
        <v>7243.6571677531028</v>
      </c>
      <c r="AN53" s="14">
        <f t="shared" si="29"/>
        <v>6835.2487649119003</v>
      </c>
      <c r="AO53" s="1">
        <f t="shared" si="29"/>
        <v>37.570758312827266</v>
      </c>
      <c r="AP53" s="1">
        <f t="shared" si="29"/>
        <v>37.355769213297506</v>
      </c>
      <c r="AQ53" s="1">
        <f t="shared" si="29"/>
        <v>64.229694016478362</v>
      </c>
      <c r="AR53" s="6">
        <f t="shared" si="29"/>
        <v>40.978201484935106</v>
      </c>
      <c r="AS53" t="s">
        <v>59</v>
      </c>
    </row>
    <row r="54" spans="1:45">
      <c r="A54" s="4">
        <v>2001</v>
      </c>
      <c r="B54" s="1">
        <v>3.0720151847807879</v>
      </c>
      <c r="C54" s="1">
        <v>5.5969591722550573</v>
      </c>
      <c r="D54" s="1">
        <v>1.3466367933299115</v>
      </c>
      <c r="E54" s="6">
        <f t="shared" si="10"/>
        <v>10.015611150365757</v>
      </c>
      <c r="F54" s="1">
        <f t="shared" si="19"/>
        <v>133.67234622023392</v>
      </c>
      <c r="G54" s="1">
        <f t="shared" si="20"/>
        <v>225.30026423280134</v>
      </c>
      <c r="H54" s="1">
        <f t="shared" si="21"/>
        <v>97.130404810957231</v>
      </c>
      <c r="I54" s="1">
        <f t="shared" si="31"/>
        <v>456.10301526399246</v>
      </c>
      <c r="J54" s="3">
        <v>8197.051378809143</v>
      </c>
      <c r="K54" s="14">
        <f t="shared" si="23"/>
        <v>7740.9483635451506</v>
      </c>
      <c r="L54" s="1">
        <f t="shared" si="24"/>
        <v>43.512918452508394</v>
      </c>
      <c r="M54" s="1">
        <f t="shared" si="24"/>
        <v>40.254048189175222</v>
      </c>
      <c r="N54" s="1">
        <f t="shared" si="24"/>
        <v>72.128138256772942</v>
      </c>
      <c r="O54" s="6">
        <f t="shared" si="30"/>
        <v>45.53920958156769</v>
      </c>
      <c r="P54" s="1">
        <v>55.241196824750652</v>
      </c>
      <c r="Q54" s="1">
        <v>85.867818400964239</v>
      </c>
      <c r="R54" s="1">
        <v>80.673740599567324</v>
      </c>
      <c r="S54" s="43">
        <v>77.173473513950682</v>
      </c>
      <c r="T54" s="34">
        <v>76.940466479893175</v>
      </c>
      <c r="U54" s="3">
        <v>10386.753000000001</v>
      </c>
      <c r="V54" s="3">
        <v>14127.25924856187</v>
      </c>
      <c r="W54" s="99">
        <f t="shared" si="12"/>
        <v>0.29307490138574144</v>
      </c>
      <c r="X54" s="100">
        <f t="shared" si="13"/>
        <v>0.4939679342009996</v>
      </c>
      <c r="Y54" s="100">
        <f t="shared" si="14"/>
        <v>0.21295716441325901</v>
      </c>
      <c r="Z54" s="99">
        <f t="shared" si="25"/>
        <v>1.630736957020924E-2</v>
      </c>
      <c r="AA54" s="100">
        <f t="shared" si="26"/>
        <v>2.7485525443361643E-2</v>
      </c>
      <c r="AB54" s="100">
        <f t="shared" si="27"/>
        <v>1.1849432231455429E-2</v>
      </c>
      <c r="AC54" s="101">
        <f t="shared" si="28"/>
        <v>5.564232724502631E-2</v>
      </c>
      <c r="AD54" s="99">
        <f t="shared" si="15"/>
        <v>0.30672268907610317</v>
      </c>
      <c r="AE54" s="100">
        <f t="shared" si="16"/>
        <v>0.55882352941095004</v>
      </c>
      <c r="AF54" s="100">
        <f t="shared" si="17"/>
        <v>0.13445378151294682</v>
      </c>
      <c r="AH54" s="107">
        <v>1.11751</v>
      </c>
      <c r="AI54" s="3">
        <f t="shared" si="18"/>
        <v>119.61624166247633</v>
      </c>
      <c r="AJ54" s="3">
        <f t="shared" si="18"/>
        <v>201.6091705960585</v>
      </c>
      <c r="AK54" s="3">
        <f t="shared" si="18"/>
        <v>86.916810418660447</v>
      </c>
      <c r="AL54" s="3">
        <f t="shared" si="18"/>
        <v>408.14222267719526</v>
      </c>
      <c r="AM54" s="3">
        <f t="shared" si="18"/>
        <v>7335.1033805595862</v>
      </c>
      <c r="AN54" s="14">
        <f t="shared" si="29"/>
        <v>6926.9611578823906</v>
      </c>
      <c r="AO54" s="1">
        <f t="shared" si="29"/>
        <v>38.937386200131002</v>
      </c>
      <c r="AP54" s="1">
        <f t="shared" si="29"/>
        <v>36.021197295035591</v>
      </c>
      <c r="AQ54" s="1">
        <f t="shared" si="29"/>
        <v>64.543617736550857</v>
      </c>
      <c r="AR54" s="6">
        <f t="shared" si="29"/>
        <v>40.750605884124248</v>
      </c>
      <c r="AS54" t="s">
        <v>59</v>
      </c>
    </row>
    <row r="55" spans="1:45">
      <c r="A55" s="4">
        <v>2002</v>
      </c>
      <c r="B55" s="1">
        <v>3.0179826323542773</v>
      </c>
      <c r="C55" s="1">
        <v>5.4627171669265495</v>
      </c>
      <c r="D55" s="1">
        <v>1.3403889344827093</v>
      </c>
      <c r="E55" s="6">
        <f t="shared" si="10"/>
        <v>9.8210887337635366</v>
      </c>
      <c r="F55" s="1">
        <f t="shared" si="19"/>
        <v>133.1357296695779</v>
      </c>
      <c r="G55" s="1">
        <f t="shared" si="20"/>
        <v>223.57471106171778</v>
      </c>
      <c r="H55" s="1">
        <f t="shared" si="21"/>
        <v>97.432850615278255</v>
      </c>
      <c r="I55" s="1">
        <f t="shared" si="31"/>
        <v>454.1432913465739</v>
      </c>
      <c r="J55" s="3">
        <v>8555.5675570716012</v>
      </c>
      <c r="K55" s="14">
        <f t="shared" si="23"/>
        <v>8101.424265725027</v>
      </c>
      <c r="L55" s="1">
        <f t="shared" si="24"/>
        <v>44.114147060455736</v>
      </c>
      <c r="M55" s="1">
        <f t="shared" si="24"/>
        <v>40.927381782701019</v>
      </c>
      <c r="N55" s="1">
        <f t="shared" si="24"/>
        <v>72.68998430883056</v>
      </c>
      <c r="O55" s="6">
        <f t="shared" si="30"/>
        <v>46.241644247169098</v>
      </c>
      <c r="P55" s="1">
        <v>56.004477915733759</v>
      </c>
      <c r="Q55" s="1">
        <v>87.304138208115702</v>
      </c>
      <c r="R55" s="1">
        <v>81.302153085402296</v>
      </c>
      <c r="S55" s="43">
        <v>78.568540234532961</v>
      </c>
      <c r="T55" s="34">
        <v>79.668045793803671</v>
      </c>
      <c r="U55" s="3">
        <v>10433.867</v>
      </c>
      <c r="V55" s="3">
        <v>14170.938491662249</v>
      </c>
      <c r="W55" s="99">
        <f t="shared" si="12"/>
        <v>0.29315797944481137</v>
      </c>
      <c r="X55" s="100">
        <f t="shared" si="13"/>
        <v>0.49229993114904225</v>
      </c>
      <c r="Y55" s="100">
        <f t="shared" si="14"/>
        <v>0.21454208940614641</v>
      </c>
      <c r="Z55" s="99">
        <f t="shared" si="25"/>
        <v>1.5561297223295795E-2</v>
      </c>
      <c r="AA55" s="100">
        <f t="shared" si="26"/>
        <v>2.6132072427728324E-2</v>
      </c>
      <c r="AB55" s="100">
        <f t="shared" si="27"/>
        <v>1.1388239291587986E-2</v>
      </c>
      <c r="AC55" s="101">
        <f t="shared" si="28"/>
        <v>5.3081608942612102E-2</v>
      </c>
      <c r="AD55" s="99">
        <f t="shared" si="15"/>
        <v>0.3072961373395266</v>
      </c>
      <c r="AE55" s="100">
        <f t="shared" si="16"/>
        <v>0.55622317596484883</v>
      </c>
      <c r="AF55" s="100">
        <f t="shared" si="17"/>
        <v>0.13648068669562455</v>
      </c>
      <c r="AH55" s="107">
        <v>1.0625516666666699</v>
      </c>
      <c r="AI55" s="3">
        <f t="shared" si="18"/>
        <v>125.29812323125698</v>
      </c>
      <c r="AJ55" s="3">
        <f t="shared" si="18"/>
        <v>210.41302562076237</v>
      </c>
      <c r="AK55" s="3">
        <f t="shared" si="18"/>
        <v>91.697047467757301</v>
      </c>
      <c r="AL55" s="3">
        <f t="shared" si="18"/>
        <v>427.40819631977661</v>
      </c>
      <c r="AM55" s="3">
        <f t="shared" si="18"/>
        <v>8051.9073335146768</v>
      </c>
      <c r="AN55" s="14">
        <f t="shared" si="29"/>
        <v>7624.499137194899</v>
      </c>
      <c r="AO55" s="1">
        <f t="shared" si="29"/>
        <v>41.51717835881449</v>
      </c>
      <c r="AP55" s="1">
        <f t="shared" si="29"/>
        <v>38.518015703739174</v>
      </c>
      <c r="AQ55" s="1">
        <f t="shared" si="29"/>
        <v>68.410776237231133</v>
      </c>
      <c r="AR55" s="6">
        <f t="shared" si="29"/>
        <v>43.519431287735614</v>
      </c>
      <c r="AS55" t="s">
        <v>59</v>
      </c>
    </row>
    <row r="56" spans="1:45">
      <c r="A56" s="4">
        <v>2003</v>
      </c>
      <c r="B56" s="1">
        <v>3.0125375820563414</v>
      </c>
      <c r="C56" s="1">
        <v>7.3752320636116071</v>
      </c>
      <c r="D56" s="1">
        <v>1.3164029770343395</v>
      </c>
      <c r="E56" s="6">
        <f t="shared" si="10"/>
        <v>11.704172622702288</v>
      </c>
      <c r="F56" s="1">
        <f t="shared" si="19"/>
        <v>142.02409375530095</v>
      </c>
      <c r="G56" s="1">
        <f t="shared" si="20"/>
        <v>300.80712200307011</v>
      </c>
      <c r="H56" s="1">
        <f t="shared" si="21"/>
        <v>96.174305722142734</v>
      </c>
      <c r="I56" s="1">
        <f t="shared" si="31"/>
        <v>539.00552148051383</v>
      </c>
      <c r="J56" s="3">
        <v>8801.3764372079841</v>
      </c>
      <c r="K56" s="14">
        <f t="shared" si="23"/>
        <v>8262.3709157274698</v>
      </c>
      <c r="L56" s="1">
        <f t="shared" si="24"/>
        <v>47.144339244510306</v>
      </c>
      <c r="M56" s="1">
        <f t="shared" si="24"/>
        <v>40.786122986856448</v>
      </c>
      <c r="N56" s="1">
        <f t="shared" si="24"/>
        <v>73.058407949524067</v>
      </c>
      <c r="O56" s="6">
        <f t="shared" si="30"/>
        <v>46.052424110271446</v>
      </c>
      <c r="P56" s="1">
        <v>59.851414614288622</v>
      </c>
      <c r="Q56" s="1">
        <v>87.002812374447572</v>
      </c>
      <c r="R56" s="1">
        <v>81.714226846605541</v>
      </c>
      <c r="S56" s="43">
        <v>79.367165386170655</v>
      </c>
      <c r="T56" s="34">
        <v>82.283813297366862</v>
      </c>
      <c r="U56" s="3">
        <v>10479.955</v>
      </c>
      <c r="V56" s="3">
        <v>13980.069580418247</v>
      </c>
      <c r="W56" s="99">
        <f t="shared" si="12"/>
        <v>0.26349283652085076</v>
      </c>
      <c r="X56" s="100">
        <f t="shared" si="13"/>
        <v>0.55807799737714725</v>
      </c>
      <c r="Y56" s="100">
        <f t="shared" si="14"/>
        <v>0.17842916610200185</v>
      </c>
      <c r="Z56" s="99">
        <f t="shared" si="25"/>
        <v>1.613657758744319E-2</v>
      </c>
      <c r="AA56" s="100">
        <f t="shared" si="26"/>
        <v>3.4177281718277878E-2</v>
      </c>
      <c r="AB56" s="100">
        <f t="shared" si="27"/>
        <v>1.092718921958207E-2</v>
      </c>
      <c r="AC56" s="101">
        <f t="shared" si="28"/>
        <v>6.1241048525303141E-2</v>
      </c>
      <c r="AD56" s="99">
        <f t="shared" si="15"/>
        <v>0.25739005046909497</v>
      </c>
      <c r="AE56" s="100">
        <f t="shared" si="16"/>
        <v>0.63013698630059978</v>
      </c>
      <c r="AF56" s="100">
        <f t="shared" si="17"/>
        <v>0.11247296323030523</v>
      </c>
      <c r="AH56" s="107">
        <v>0.88603416666666601</v>
      </c>
      <c r="AI56" s="3">
        <f t="shared" si="18"/>
        <v>160.29189290702791</v>
      </c>
      <c r="AJ56" s="3">
        <f t="shared" si="18"/>
        <v>339.49833236649488</v>
      </c>
      <c r="AK56" s="3">
        <f t="shared" si="18"/>
        <v>108.54469199981131</v>
      </c>
      <c r="AL56" s="3">
        <f t="shared" si="18"/>
        <v>608.3349172733341</v>
      </c>
      <c r="AM56" s="3">
        <f t="shared" si="18"/>
        <v>9933.4503886227012</v>
      </c>
      <c r="AN56" s="14">
        <f t="shared" si="29"/>
        <v>9325.1154713493652</v>
      </c>
      <c r="AO56" s="1">
        <f t="shared" si="29"/>
        <v>53.208263313220996</v>
      </c>
      <c r="AP56" s="1">
        <f t="shared" si="29"/>
        <v>46.032223723716235</v>
      </c>
      <c r="AQ56" s="1">
        <f t="shared" si="29"/>
        <v>82.45551999916195</v>
      </c>
      <c r="AR56" s="6">
        <f t="shared" si="29"/>
        <v>51.975900978541816</v>
      </c>
      <c r="AS56" t="s">
        <v>59</v>
      </c>
    </row>
    <row r="57" spans="1:45">
      <c r="A57" s="4">
        <v>2004</v>
      </c>
      <c r="B57" s="1">
        <v>3.1249722047849109</v>
      </c>
      <c r="C57" s="1">
        <v>6.7989260130927205</v>
      </c>
      <c r="D57" s="1">
        <v>1.0388421113214279</v>
      </c>
      <c r="E57" s="6">
        <f t="shared" si="10"/>
        <v>10.962740329199059</v>
      </c>
      <c r="F57" s="1">
        <f t="shared" si="19"/>
        <v>152.48524940328156</v>
      </c>
      <c r="G57" s="1">
        <f t="shared" si="20"/>
        <v>273.17207771146025</v>
      </c>
      <c r="H57" s="1">
        <f t="shared" si="21"/>
        <v>75.704783767686379</v>
      </c>
      <c r="I57" s="1">
        <f t="shared" si="31"/>
        <v>501.36211088242817</v>
      </c>
      <c r="J57" s="3">
        <v>9198.1512037319899</v>
      </c>
      <c r="K57" s="14">
        <f t="shared" si="23"/>
        <v>8696.7890928495617</v>
      </c>
      <c r="L57" s="1">
        <f t="shared" si="24"/>
        <v>48.795713821005641</v>
      </c>
      <c r="M57" s="1">
        <f t="shared" si="24"/>
        <v>40.178710164724784</v>
      </c>
      <c r="N57" s="1">
        <f t="shared" si="24"/>
        <v>72.874196129177307</v>
      </c>
      <c r="O57" s="6">
        <f t="shared" si="30"/>
        <v>45.73328345168035</v>
      </c>
      <c r="P57" s="1">
        <v>61.947893344188877</v>
      </c>
      <c r="Q57" s="1">
        <v>85.707111289674572</v>
      </c>
      <c r="R57" s="1">
        <v>81.508189966003911</v>
      </c>
      <c r="S57" s="43">
        <v>79.326728669632033</v>
      </c>
      <c r="T57" s="34">
        <v>84.222402411682765</v>
      </c>
      <c r="U57" s="3">
        <v>10524.145</v>
      </c>
      <c r="V57" s="3">
        <v>14138.59741641843</v>
      </c>
      <c r="W57" s="99">
        <f t="shared" si="12"/>
        <v>0.30414194869033506</v>
      </c>
      <c r="X57" s="100">
        <f t="shared" si="13"/>
        <v>0.54485983639780955</v>
      </c>
      <c r="Y57" s="100">
        <f t="shared" si="14"/>
        <v>0.15099821491185542</v>
      </c>
      <c r="Z57" s="99">
        <f t="shared" si="25"/>
        <v>1.6577815044115964E-2</v>
      </c>
      <c r="AA57" s="100">
        <f t="shared" si="26"/>
        <v>2.9698585254896159E-2</v>
      </c>
      <c r="AB57" s="100">
        <f t="shared" si="27"/>
        <v>8.2304348005249658E-3</v>
      </c>
      <c r="AC57" s="101">
        <f t="shared" si="28"/>
        <v>5.450683509953709E-2</v>
      </c>
      <c r="AD57" s="99">
        <f t="shared" si="15"/>
        <v>0.2850539291222291</v>
      </c>
      <c r="AE57" s="100">
        <f t="shared" si="16"/>
        <v>0.62018489984515135</v>
      </c>
      <c r="AF57" s="100">
        <f t="shared" si="17"/>
        <v>9.4761171032619537E-2</v>
      </c>
      <c r="AH57" s="107">
        <v>0.80426653491829514</v>
      </c>
      <c r="AI57" s="3">
        <f t="shared" si="18"/>
        <v>189.59541741814786</v>
      </c>
      <c r="AJ57" s="3">
        <f t="shared" si="18"/>
        <v>339.65366685213576</v>
      </c>
      <c r="AK57" s="3">
        <f t="shared" si="18"/>
        <v>94.128974016526968</v>
      </c>
      <c r="AL57" s="3">
        <f t="shared" si="18"/>
        <v>623.37805828681064</v>
      </c>
      <c r="AM57" s="3">
        <f t="shared" si="18"/>
        <v>11436.695180493147</v>
      </c>
      <c r="AN57" s="14">
        <f t="shared" si="29"/>
        <v>10813.317122206337</v>
      </c>
      <c r="AO57" s="1">
        <f t="shared" si="29"/>
        <v>60.671073210776775</v>
      </c>
      <c r="AP57" s="1">
        <f t="shared" si="29"/>
        <v>49.956958819387545</v>
      </c>
      <c r="AQ57" s="1">
        <f t="shared" si="29"/>
        <v>90.609509366917209</v>
      </c>
      <c r="AR57" s="6">
        <f t="shared" si="29"/>
        <v>56.86334251906473</v>
      </c>
      <c r="AS57" t="s">
        <v>59</v>
      </c>
    </row>
    <row r="58" spans="1:45">
      <c r="A58" s="4">
        <v>2005</v>
      </c>
      <c r="B58" s="1">
        <v>3.1710326061255008</v>
      </c>
      <c r="C58" s="1">
        <v>6.7564134727644634</v>
      </c>
      <c r="D58" s="1">
        <v>0.9470817383637633</v>
      </c>
      <c r="E58" s="6">
        <f t="shared" si="10"/>
        <v>10.874527817253728</v>
      </c>
      <c r="F58" s="1">
        <f t="shared" si="19"/>
        <v>152.08909804515375</v>
      </c>
      <c r="G58" s="1">
        <f t="shared" si="20"/>
        <v>270.66864298241933</v>
      </c>
      <c r="H58" s="1">
        <f t="shared" si="21"/>
        <v>71.059045069064638</v>
      </c>
      <c r="I58" s="1">
        <f t="shared" si="31"/>
        <v>493.81678609663766</v>
      </c>
      <c r="J58" s="3">
        <v>9663.4018889645595</v>
      </c>
      <c r="K58" s="14">
        <f t="shared" si="23"/>
        <v>9169.5851028679226</v>
      </c>
      <c r="L58" s="1">
        <f t="shared" si="24"/>
        <v>47.962010151318665</v>
      </c>
      <c r="M58" s="1">
        <f t="shared" si="24"/>
        <v>40.060994501520966</v>
      </c>
      <c r="N58" s="1">
        <f t="shared" si="24"/>
        <v>75.029474427234362</v>
      </c>
      <c r="O58" s="6">
        <f t="shared" si="30"/>
        <v>45.410411780191389</v>
      </c>
      <c r="P58" s="1">
        <v>60.889476898025634</v>
      </c>
      <c r="Q58" s="1">
        <v>85.456006428284439</v>
      </c>
      <c r="R58" s="1">
        <v>83.918821469042953</v>
      </c>
      <c r="S58" s="43">
        <v>78.437120905782464</v>
      </c>
      <c r="T58" s="34">
        <v>86.154352522182521</v>
      </c>
      <c r="U58" s="3">
        <v>10566.212</v>
      </c>
      <c r="V58" s="3">
        <v>14191.465057007197</v>
      </c>
      <c r="W58" s="99">
        <f t="shared" si="12"/>
        <v>0.30798689377762589</v>
      </c>
      <c r="X58" s="100">
        <f t="shared" si="13"/>
        <v>0.54811551693475791</v>
      </c>
      <c r="Y58" s="100">
        <f t="shared" si="14"/>
        <v>0.14389758928761631</v>
      </c>
      <c r="Z58" s="99">
        <f t="shared" si="25"/>
        <v>1.5738670479889375E-2</v>
      </c>
      <c r="AA58" s="100">
        <f t="shared" si="26"/>
        <v>2.8009664307920207E-2</v>
      </c>
      <c r="AB58" s="100">
        <f t="shared" si="27"/>
        <v>7.3534192084272988E-3</v>
      </c>
      <c r="AC58" s="101">
        <f t="shared" si="28"/>
        <v>5.1101753996236877E-2</v>
      </c>
      <c r="AD58" s="99">
        <f t="shared" si="15"/>
        <v>0.29160186625246215</v>
      </c>
      <c r="AE58" s="100">
        <f t="shared" si="16"/>
        <v>0.62130637636004871</v>
      </c>
      <c r="AF58" s="100">
        <f t="shared" si="17"/>
        <v>8.7091757387489116E-2</v>
      </c>
      <c r="AH58" s="107">
        <v>0.80356298094425893</v>
      </c>
      <c r="AI58" s="3">
        <f t="shared" si="18"/>
        <v>189.26842282659084</v>
      </c>
      <c r="AJ58" s="3">
        <f t="shared" si="18"/>
        <v>336.83563006394257</v>
      </c>
      <c r="AK58" s="3">
        <f t="shared" si="18"/>
        <v>88.429963492797853</v>
      </c>
      <c r="AL58" s="3">
        <f t="shared" si="18"/>
        <v>614.53401638333116</v>
      </c>
      <c r="AM58" s="3">
        <f t="shared" si="18"/>
        <v>12025.693216490874</v>
      </c>
      <c r="AN58" s="14">
        <f t="shared" si="29"/>
        <v>11411.159200107542</v>
      </c>
      <c r="AO58" s="1">
        <f t="shared" si="29"/>
        <v>59.686684539597607</v>
      </c>
      <c r="AP58" s="1">
        <f t="shared" si="29"/>
        <v>49.854206143799317</v>
      </c>
      <c r="AQ58" s="1">
        <f t="shared" si="29"/>
        <v>93.37099419272397</v>
      </c>
      <c r="AR58" s="6">
        <f t="shared" si="29"/>
        <v>56.511328740940833</v>
      </c>
      <c r="AS58" t="s">
        <v>59</v>
      </c>
    </row>
    <row r="59" spans="1:45">
      <c r="A59" s="4">
        <v>2006</v>
      </c>
      <c r="B59" s="1">
        <v>3.1869221263311012</v>
      </c>
      <c r="C59" s="1">
        <v>6.5851786111524682</v>
      </c>
      <c r="D59" s="1">
        <v>0.9045110544237901</v>
      </c>
      <c r="E59" s="6">
        <f t="shared" si="10"/>
        <v>10.676611791907359</v>
      </c>
      <c r="F59" s="1">
        <f t="shared" si="19"/>
        <v>162.81474889353751</v>
      </c>
      <c r="G59" s="1">
        <f t="shared" si="20"/>
        <v>264.614989947141</v>
      </c>
      <c r="H59" s="1">
        <f t="shared" si="21"/>
        <v>68.631448515192744</v>
      </c>
      <c r="I59" s="1">
        <f t="shared" si="31"/>
        <v>496.06118735587125</v>
      </c>
      <c r="J59" s="3">
        <v>10117.35020323651</v>
      </c>
      <c r="K59" s="14">
        <f t="shared" si="23"/>
        <v>9621.2890158806385</v>
      </c>
      <c r="L59" s="1">
        <f t="shared" si="24"/>
        <v>51.088398912644806</v>
      </c>
      <c r="M59" s="1">
        <f t="shared" si="24"/>
        <v>40.183418791252933</v>
      </c>
      <c r="N59" s="1">
        <f t="shared" si="24"/>
        <v>75.87684880082945</v>
      </c>
      <c r="O59" s="6">
        <f t="shared" si="30"/>
        <v>46.462416825146242</v>
      </c>
      <c r="P59" s="1">
        <v>64.858538571137785</v>
      </c>
      <c r="Q59" s="1">
        <v>85.717155484130174</v>
      </c>
      <c r="R59" s="1">
        <v>84.866591119810437</v>
      </c>
      <c r="S59" s="43">
        <v>79.043671653861708</v>
      </c>
      <c r="T59" s="34">
        <v>88.51783788073206</v>
      </c>
      <c r="U59" s="3">
        <v>10605.87</v>
      </c>
      <c r="V59" s="3">
        <v>14343.162795697099</v>
      </c>
      <c r="W59" s="99">
        <f t="shared" si="12"/>
        <v>0.32821505298848386</v>
      </c>
      <c r="X59" s="100">
        <f t="shared" si="13"/>
        <v>0.53343215855609327</v>
      </c>
      <c r="Y59" s="100">
        <f t="shared" si="14"/>
        <v>0.13835278845542287</v>
      </c>
      <c r="Z59" s="99">
        <f t="shared" si="25"/>
        <v>1.6092627577668859E-2</v>
      </c>
      <c r="AA59" s="100">
        <f t="shared" si="26"/>
        <v>2.6154574531035948E-2</v>
      </c>
      <c r="AB59" s="100">
        <f t="shared" si="27"/>
        <v>6.7835398732404998E-3</v>
      </c>
      <c r="AC59" s="101">
        <f t="shared" si="28"/>
        <v>4.9030741981945306E-2</v>
      </c>
      <c r="AD59" s="99">
        <f t="shared" si="15"/>
        <v>0.29849564528952149</v>
      </c>
      <c r="AE59" s="100">
        <f t="shared" si="16"/>
        <v>0.61678543151151111</v>
      </c>
      <c r="AF59" s="100">
        <f t="shared" si="17"/>
        <v>8.4718923198967483E-2</v>
      </c>
      <c r="AH59" s="107">
        <v>0.79614163830077589</v>
      </c>
      <c r="AI59" s="3">
        <f t="shared" si="18"/>
        <v>204.50475274856484</v>
      </c>
      <c r="AJ59" s="3">
        <f t="shared" si="18"/>
        <v>332.3717504738417</v>
      </c>
      <c r="AK59" s="3">
        <f t="shared" si="18"/>
        <v>86.205073586748313</v>
      </c>
      <c r="AL59" s="3">
        <f t="shared" si="18"/>
        <v>623.08157680915485</v>
      </c>
      <c r="AM59" s="3">
        <f t="shared" si="18"/>
        <v>12707.977722193016</v>
      </c>
      <c r="AN59" s="14">
        <f t="shared" si="29"/>
        <v>12084.89614538386</v>
      </c>
      <c r="AO59" s="1">
        <f t="shared" si="29"/>
        <v>64.169987417922258</v>
      </c>
      <c r="AP59" s="1">
        <f t="shared" si="29"/>
        <v>50.47270090912135</v>
      </c>
      <c r="AQ59" s="1">
        <f t="shared" si="29"/>
        <v>95.305715905997857</v>
      </c>
      <c r="AR59" s="6">
        <f t="shared" si="29"/>
        <v>58.359486038579881</v>
      </c>
      <c r="AS59" t="s">
        <v>59</v>
      </c>
    </row>
    <row r="60" spans="1:45">
      <c r="A60" s="4">
        <v>2007</v>
      </c>
      <c r="B60" s="1">
        <v>3.1292240463748584</v>
      </c>
      <c r="C60" s="1">
        <v>6.1823318321436718</v>
      </c>
      <c r="D60" s="1">
        <v>0.89648040247585592</v>
      </c>
      <c r="E60" s="6">
        <f t="shared" si="10"/>
        <v>10.208036280994385</v>
      </c>
      <c r="F60" s="1">
        <f t="shared" si="19"/>
        <v>170.12683327622767</v>
      </c>
      <c r="G60" s="1">
        <f t="shared" si="20"/>
        <v>250.34850836778759</v>
      </c>
      <c r="H60" s="1">
        <f t="shared" si="21"/>
        <v>70.400156882139171</v>
      </c>
      <c r="I60" s="1">
        <f t="shared" si="31"/>
        <v>490.87549852615444</v>
      </c>
      <c r="J60" s="3">
        <v>10684.438903314869</v>
      </c>
      <c r="K60" s="14">
        <f t="shared" si="23"/>
        <v>10193.563404788714</v>
      </c>
      <c r="L60" s="1">
        <f t="shared" si="24"/>
        <v>54.367098921317606</v>
      </c>
      <c r="M60" s="1">
        <f t="shared" si="24"/>
        <v>40.494188142110993</v>
      </c>
      <c r="N60" s="1">
        <f t="shared" si="24"/>
        <v>78.529499013822772</v>
      </c>
      <c r="O60" s="6">
        <f t="shared" si="30"/>
        <v>48.087162409491093</v>
      </c>
      <c r="P60" s="1">
        <v>69.020964787298993</v>
      </c>
      <c r="Q60" s="1">
        <v>86.380072318200078</v>
      </c>
      <c r="R60" s="1">
        <v>87.833522200473894</v>
      </c>
      <c r="S60" s="43">
        <v>80.428629195309355</v>
      </c>
      <c r="T60" s="34">
        <v>91.000825307972264</v>
      </c>
      <c r="U60" s="3">
        <v>10642.835999999999</v>
      </c>
      <c r="V60" s="3">
        <v>14631.417929800693</v>
      </c>
      <c r="W60" s="99">
        <f t="shared" si="12"/>
        <v>0.34657837636433408</v>
      </c>
      <c r="X60" s="100">
        <f t="shared" si="13"/>
        <v>0.51000408274492171</v>
      </c>
      <c r="Y60" s="100">
        <f t="shared" si="14"/>
        <v>0.14341754089074416</v>
      </c>
      <c r="Z60" s="99">
        <f t="shared" si="25"/>
        <v>1.5922860789951775E-2</v>
      </c>
      <c r="AA60" s="100">
        <f t="shared" si="26"/>
        <v>2.3431132943267284E-2</v>
      </c>
      <c r="AB60" s="100">
        <f t="shared" si="27"/>
        <v>6.589036403240359E-3</v>
      </c>
      <c r="AC60" s="101">
        <f t="shared" si="28"/>
        <v>4.5943030136459416E-2</v>
      </c>
      <c r="AD60" s="99">
        <f t="shared" si="15"/>
        <v>0.30654515327310677</v>
      </c>
      <c r="AE60" s="100">
        <f t="shared" si="16"/>
        <v>0.60563380281613166</v>
      </c>
      <c r="AF60" s="100">
        <f t="shared" si="17"/>
        <v>8.7821043910761648E-2</v>
      </c>
      <c r="AH60" s="107">
        <v>0.72950891882916724</v>
      </c>
      <c r="AI60" s="3">
        <f t="shared" si="18"/>
        <v>233.20733836849379</v>
      </c>
      <c r="AJ60" s="3">
        <f t="shared" si="18"/>
        <v>343.17402009229301</v>
      </c>
      <c r="AK60" s="3">
        <f t="shared" si="18"/>
        <v>96.503490313906809</v>
      </c>
      <c r="AL60" s="3">
        <f t="shared" si="18"/>
        <v>672.88484877469364</v>
      </c>
      <c r="AM60" s="3">
        <f t="shared" si="18"/>
        <v>14646.070291317299</v>
      </c>
      <c r="AN60" s="14">
        <f t="shared" si="29"/>
        <v>13973.185442542605</v>
      </c>
      <c r="AO60" s="1">
        <f t="shared" si="29"/>
        <v>74.525612392203016</v>
      </c>
      <c r="AP60" s="1">
        <f t="shared" si="29"/>
        <v>55.508832170417534</v>
      </c>
      <c r="AQ60" s="1">
        <f t="shared" si="29"/>
        <v>107.64707186837344</v>
      </c>
      <c r="AR60" s="6">
        <f t="shared" si="29"/>
        <v>65.91716861620975</v>
      </c>
      <c r="AS60" t="s">
        <v>59</v>
      </c>
    </row>
    <row r="61" spans="1:45">
      <c r="A61" s="4">
        <v>2008</v>
      </c>
      <c r="B61" s="1">
        <v>3.0148919144815434</v>
      </c>
      <c r="C61" s="1">
        <v>6.1737533866585705</v>
      </c>
      <c r="D61" s="1">
        <v>0.85534854877230448</v>
      </c>
      <c r="E61" s="6">
        <f t="shared" si="10"/>
        <v>10.043993849912418</v>
      </c>
      <c r="F61" s="1">
        <f t="shared" si="19"/>
        <v>170.48476536674767</v>
      </c>
      <c r="G61" s="1">
        <f t="shared" si="20"/>
        <v>270.23378086873242</v>
      </c>
      <c r="H61" s="1">
        <f t="shared" si="21"/>
        <v>67.327658330489712</v>
      </c>
      <c r="I61" s="1">
        <f t="shared" si="31"/>
        <v>508.04620456596979</v>
      </c>
      <c r="J61" s="3">
        <v>11097.794211995793</v>
      </c>
      <c r="K61" s="14">
        <f t="shared" si="23"/>
        <v>10589.748007429824</v>
      </c>
      <c r="L61" s="1">
        <f t="shared" si="24"/>
        <v>56.547554672806612</v>
      </c>
      <c r="M61" s="1">
        <f t="shared" si="24"/>
        <v>43.771392205705098</v>
      </c>
      <c r="N61" s="1">
        <f t="shared" si="24"/>
        <v>78.713710834169518</v>
      </c>
      <c r="O61" s="6">
        <f t="shared" si="30"/>
        <v>50.582090367408959</v>
      </c>
      <c r="P61" s="1">
        <v>71.789130877264398</v>
      </c>
      <c r="Q61" s="1">
        <v>93.370831659300919</v>
      </c>
      <c r="R61" s="1">
        <v>88.03955908107551</v>
      </c>
      <c r="S61" s="43">
        <v>84.593610998786914</v>
      </c>
      <c r="T61" s="34">
        <v>93.358117781966982</v>
      </c>
      <c r="U61" s="3">
        <v>10676.91</v>
      </c>
      <c r="V61" s="3">
        <v>14583.489043178224</v>
      </c>
      <c r="W61" s="99">
        <f t="shared" si="12"/>
        <v>0.33556941048776251</v>
      </c>
      <c r="X61" s="100">
        <f t="shared" si="13"/>
        <v>0.53190788247221832</v>
      </c>
      <c r="Y61" s="100">
        <f t="shared" si="14"/>
        <v>0.13252270704001926</v>
      </c>
      <c r="Z61" s="99">
        <f t="shared" si="25"/>
        <v>1.536204061005815E-2</v>
      </c>
      <c r="AA61" s="100">
        <f t="shared" si="26"/>
        <v>2.4350224531703081E-2</v>
      </c>
      <c r="AB61" s="100">
        <f t="shared" si="27"/>
        <v>6.066760388989202E-3</v>
      </c>
      <c r="AC61" s="101">
        <f t="shared" si="28"/>
        <v>4.5779025530750431E-2</v>
      </c>
      <c r="AD61" s="99">
        <f t="shared" si="15"/>
        <v>0.30016863406460892</v>
      </c>
      <c r="AE61" s="100">
        <f t="shared" si="16"/>
        <v>0.6146711635742792</v>
      </c>
      <c r="AF61" s="100">
        <f t="shared" si="17"/>
        <v>8.5160202361111853E-2</v>
      </c>
      <c r="AH61" s="107">
        <v>0.68106593943311367</v>
      </c>
      <c r="AI61" s="3">
        <f t="shared" si="18"/>
        <v>250.32049834800276</v>
      </c>
      <c r="AJ61" s="3">
        <f t="shared" si="18"/>
        <v>396.78064225860709</v>
      </c>
      <c r="AK61" s="3">
        <f t="shared" si="18"/>
        <v>98.856299268951844</v>
      </c>
      <c r="AL61" s="3">
        <f t="shared" si="18"/>
        <v>745.95743987556159</v>
      </c>
      <c r="AM61" s="3">
        <f t="shared" si="18"/>
        <v>16294.742651839351</v>
      </c>
      <c r="AN61" s="14">
        <f t="shared" si="29"/>
        <v>15548.78521196379</v>
      </c>
      <c r="AO61" s="1">
        <f t="shared" si="29"/>
        <v>83.028017404414697</v>
      </c>
      <c r="AP61" s="1">
        <f t="shared" si="29"/>
        <v>64.268949115467862</v>
      </c>
      <c r="AQ61" s="1">
        <f t="shared" si="29"/>
        <v>115.57428771094764</v>
      </c>
      <c r="AR61" s="6">
        <f t="shared" si="29"/>
        <v>74.269006037082178</v>
      </c>
      <c r="AS61" t="s">
        <v>59</v>
      </c>
    </row>
    <row r="62" spans="1:45">
      <c r="A62" s="4">
        <v>2009</v>
      </c>
      <c r="B62" s="1">
        <v>2.9022082422876547</v>
      </c>
      <c r="C62" s="1">
        <v>6.1183980780208245</v>
      </c>
      <c r="D62" s="1">
        <v>0.797682967179276</v>
      </c>
      <c r="E62" s="6">
        <f t="shared" si="10"/>
        <v>9.8182892874877545</v>
      </c>
      <c r="F62" s="1">
        <f t="shared" si="19"/>
        <v>182.53882421550094</v>
      </c>
      <c r="G62" s="1">
        <f t="shared" si="20"/>
        <v>269.42412002767975</v>
      </c>
      <c r="H62" s="1">
        <f t="shared" si="21"/>
        <v>62.88409912633027</v>
      </c>
      <c r="I62" s="1">
        <f t="shared" si="31"/>
        <v>514.84704336951097</v>
      </c>
      <c r="J62" s="3">
        <v>10600.394938363841</v>
      </c>
      <c r="K62" s="14">
        <f t="shared" si="23"/>
        <v>10085.54789499433</v>
      </c>
      <c r="L62" s="1">
        <f t="shared" si="24"/>
        <v>62.896528772730449</v>
      </c>
      <c r="M62" s="1">
        <f t="shared" si="24"/>
        <v>44.035075291281622</v>
      </c>
      <c r="N62" s="1">
        <f t="shared" si="24"/>
        <v>78.833448517394913</v>
      </c>
      <c r="O62" s="6">
        <f t="shared" si="30"/>
        <v>52.437550808940053</v>
      </c>
      <c r="P62" s="1">
        <v>79.84937919804598</v>
      </c>
      <c r="Q62" s="1">
        <v>93.93330654881477</v>
      </c>
      <c r="R62" s="1">
        <v>88.173483053466569</v>
      </c>
      <c r="S62" s="43">
        <v>87.626364739183188</v>
      </c>
      <c r="T62" s="34">
        <v>92.578082680387411</v>
      </c>
      <c r="U62" s="3">
        <v>10708</v>
      </c>
      <c r="V62" s="3">
        <v>14118.34417888815</v>
      </c>
      <c r="W62" s="99">
        <f t="shared" si="12"/>
        <v>0.35454962122505762</v>
      </c>
      <c r="X62" s="100">
        <f t="shared" si="13"/>
        <v>0.52330905556800744</v>
      </c>
      <c r="Y62" s="100">
        <f t="shared" si="14"/>
        <v>0.1221413232069349</v>
      </c>
      <c r="Z62" s="99">
        <f t="shared" si="25"/>
        <v>1.7220002205283459E-2</v>
      </c>
      <c r="AA62" s="100">
        <f t="shared" si="26"/>
        <v>2.5416422840304577E-2</v>
      </c>
      <c r="AB62" s="100">
        <f t="shared" si="27"/>
        <v>5.9322411562937822E-3</v>
      </c>
      <c r="AC62" s="101">
        <f t="shared" si="28"/>
        <v>4.856866620188182E-2</v>
      </c>
      <c r="AD62" s="99">
        <f t="shared" si="15"/>
        <v>0.29559204840156572</v>
      </c>
      <c r="AE62" s="100">
        <f t="shared" si="16"/>
        <v>0.62316335349967711</v>
      </c>
      <c r="AF62" s="100">
        <f t="shared" si="17"/>
        <v>8.1244598098757226E-2</v>
      </c>
      <c r="AH62" s="107">
        <v>0.71813438559995013</v>
      </c>
      <c r="AI62" s="3">
        <f t="shared" si="18"/>
        <v>254.18477081138894</v>
      </c>
      <c r="AJ62" s="3">
        <f t="shared" si="18"/>
        <v>375.17228729076254</v>
      </c>
      <c r="AK62" s="3">
        <f t="shared" si="18"/>
        <v>87.565921347430091</v>
      </c>
      <c r="AL62" s="3">
        <f t="shared" si="18"/>
        <v>716.92297944958159</v>
      </c>
      <c r="AM62" s="3">
        <f t="shared" si="18"/>
        <v>14761.018481948842</v>
      </c>
      <c r="AN62" s="14">
        <f t="shared" si="29"/>
        <v>14044.095502499262</v>
      </c>
      <c r="AO62" s="1">
        <f t="shared" si="29"/>
        <v>87.583229593142065</v>
      </c>
      <c r="AP62" s="1">
        <f t="shared" si="29"/>
        <v>61.318711614809324</v>
      </c>
      <c r="AQ62" s="1">
        <f t="shared" si="29"/>
        <v>109.77534302515703</v>
      </c>
      <c r="AR62" s="6">
        <f t="shared" si="29"/>
        <v>73.019133828457768</v>
      </c>
      <c r="AS62" t="s">
        <v>59</v>
      </c>
    </row>
    <row r="63" spans="1:45">
      <c r="A63" s="4">
        <v>2010</v>
      </c>
      <c r="B63" s="1">
        <v>2.8667772285930955</v>
      </c>
      <c r="C63" s="1">
        <v>6.3715612587827515</v>
      </c>
      <c r="D63" s="1">
        <v>0.79112843400422717</v>
      </c>
      <c r="E63" s="6">
        <f t="shared" si="10"/>
        <v>10.029466921380074</v>
      </c>
      <c r="F63" s="1">
        <f t="shared" si="19"/>
        <v>188.42269290057507</v>
      </c>
      <c r="G63" s="1">
        <f t="shared" si="20"/>
        <v>281.47221882457717</v>
      </c>
      <c r="H63" s="1">
        <f t="shared" si="21"/>
        <v>64.444109400342469</v>
      </c>
      <c r="I63" s="1">
        <f t="shared" si="31"/>
        <v>534.3390211254947</v>
      </c>
      <c r="J63" s="3">
        <v>11191.519611088517</v>
      </c>
      <c r="K63" s="14">
        <f t="shared" si="23"/>
        <v>10657.180589963022</v>
      </c>
      <c r="L63" s="1">
        <f t="shared" si="24"/>
        <v>65.72631142080256</v>
      </c>
      <c r="M63" s="1">
        <f t="shared" si="24"/>
        <v>44.1763340871262</v>
      </c>
      <c r="N63" s="1">
        <f t="shared" si="24"/>
        <v>81.458466957336199</v>
      </c>
      <c r="O63" s="6">
        <f t="shared" si="30"/>
        <v>53.276911456423512</v>
      </c>
      <c r="P63" s="1">
        <v>83.441888866273132</v>
      </c>
      <c r="Q63" s="1">
        <v>94.234632382482914</v>
      </c>
      <c r="R63" s="1">
        <v>91.109508602039753</v>
      </c>
      <c r="S63" s="43">
        <v>89.860493327941782</v>
      </c>
      <c r="T63" s="34">
        <v>93.87655777843338</v>
      </c>
      <c r="U63" s="3">
        <v>10573.1</v>
      </c>
      <c r="V63" s="3">
        <v>14279.047520578404</v>
      </c>
      <c r="W63" s="99">
        <f t="shared" si="12"/>
        <v>0.3526276117804284</v>
      </c>
      <c r="X63" s="100">
        <f t="shared" si="13"/>
        <v>0.52676710420980222</v>
      </c>
      <c r="Y63" s="100">
        <f t="shared" si="14"/>
        <v>0.12060528400976941</v>
      </c>
      <c r="Z63" s="99">
        <f t="shared" si="25"/>
        <v>1.6836202718519704E-2</v>
      </c>
      <c r="AA63" s="100">
        <f t="shared" si="26"/>
        <v>2.5150491497660025E-2</v>
      </c>
      <c r="AB63" s="100">
        <f t="shared" si="27"/>
        <v>5.7582983937669628E-3</v>
      </c>
      <c r="AC63" s="101">
        <f t="shared" si="28"/>
        <v>4.774499260994669E-2</v>
      </c>
      <c r="AD63" s="99">
        <f t="shared" si="15"/>
        <v>0.28583545377490727</v>
      </c>
      <c r="AE63" s="100">
        <f t="shared" si="16"/>
        <v>0.63528413910018788</v>
      </c>
      <c r="AF63" s="100">
        <f t="shared" si="17"/>
        <v>7.8880407124904933E-2</v>
      </c>
      <c r="AH63" s="107">
        <v>0.75413087607752327</v>
      </c>
      <c r="AI63" s="3">
        <f t="shared" si="18"/>
        <v>249.85410208984146</v>
      </c>
      <c r="AJ63" s="3">
        <f t="shared" si="18"/>
        <v>373.2405445174245</v>
      </c>
      <c r="AK63" s="3">
        <f t="shared" si="18"/>
        <v>85.454808236385929</v>
      </c>
      <c r="AL63" s="3">
        <f t="shared" si="18"/>
        <v>708.54945484365192</v>
      </c>
      <c r="AM63" s="3">
        <f t="shared" si="18"/>
        <v>14840.288292264604</v>
      </c>
      <c r="AN63" s="14">
        <f t="shared" si="29"/>
        <v>14131.738837420951</v>
      </c>
      <c r="AO63" s="1">
        <f t="shared" si="29"/>
        <v>87.155046300008564</v>
      </c>
      <c r="AP63" s="1">
        <f t="shared" si="29"/>
        <v>58.579134588549792</v>
      </c>
      <c r="AQ63" s="1">
        <f t="shared" si="29"/>
        <v>108.01635305137992</v>
      </c>
      <c r="AR63" s="6">
        <f t="shared" si="29"/>
        <v>70.646771199097202</v>
      </c>
      <c r="AS63" t="s">
        <v>59</v>
      </c>
    </row>
    <row r="64" spans="1:45">
      <c r="A64" s="4">
        <v>2011</v>
      </c>
      <c r="B64" s="1">
        <v>2.6507501560977569</v>
      </c>
      <c r="C64" s="1">
        <v>6.3498677372569299</v>
      </c>
      <c r="D64" s="1">
        <v>0.78414474071137474</v>
      </c>
      <c r="E64" s="6">
        <f t="shared" si="10"/>
        <v>9.7847626340660607</v>
      </c>
      <c r="F64" s="1">
        <f t="shared" si="19"/>
        <v>184.46625279587306</v>
      </c>
      <c r="G64" s="1">
        <f t="shared" si="20"/>
        <v>281.32115577342984</v>
      </c>
      <c r="H64" s="1">
        <f t="shared" si="21"/>
        <v>65.810841434370332</v>
      </c>
      <c r="I64" s="1">
        <f t="shared" si="31"/>
        <v>531.59825000367323</v>
      </c>
      <c r="J64" s="3">
        <v>10983.7000215959</v>
      </c>
      <c r="K64" s="14">
        <f t="shared" si="23"/>
        <v>10452.101771592226</v>
      </c>
      <c r="L64" s="1">
        <f t="shared" si="24"/>
        <v>69.590207274544113</v>
      </c>
      <c r="M64" s="1">
        <f t="shared" si="24"/>
        <v>44.303467003386331</v>
      </c>
      <c r="N64" s="1">
        <f t="shared" si="24"/>
        <v>83.926905349982775</v>
      </c>
      <c r="O64" s="6">
        <f t="shared" si="30"/>
        <v>54.329192223109395</v>
      </c>
      <c r="P64" s="1">
        <v>88.347242010991238</v>
      </c>
      <c r="Q64" s="1">
        <v>94.505825632784266</v>
      </c>
      <c r="R64" s="1">
        <v>93.870402802101594</v>
      </c>
      <c r="S64" s="43">
        <v>91.589162959967652</v>
      </c>
      <c r="T64" s="34">
        <v>97.305878764544175</v>
      </c>
      <c r="U64" s="3">
        <v>10557.56</v>
      </c>
      <c r="V64" s="3">
        <v>14038.824214524431</v>
      </c>
      <c r="W64" s="99">
        <f t="shared" si="12"/>
        <v>0.34700312274278261</v>
      </c>
      <c r="X64" s="100">
        <f t="shared" si="13"/>
        <v>0.52919879960380978</v>
      </c>
      <c r="Y64" s="100">
        <f t="shared" si="14"/>
        <v>0.12379807765340761</v>
      </c>
      <c r="Z64" s="99">
        <f t="shared" si="25"/>
        <v>1.6794545775392602E-2</v>
      </c>
      <c r="AA64" s="100">
        <f t="shared" si="26"/>
        <v>2.5612603696414014E-2</v>
      </c>
      <c r="AB64" s="100">
        <f t="shared" si="27"/>
        <v>5.9916823388270401E-3</v>
      </c>
      <c r="AC64" s="101">
        <f t="shared" si="28"/>
        <v>4.8398831810633661E-2</v>
      </c>
      <c r="AD64" s="99">
        <f t="shared" si="15"/>
        <v>0.27090592334545338</v>
      </c>
      <c r="AE64" s="100">
        <f t="shared" si="16"/>
        <v>0.64895470383201725</v>
      </c>
      <c r="AF64" s="100">
        <f t="shared" si="17"/>
        <v>8.0139372822529392E-2</v>
      </c>
      <c r="AH64" s="107">
        <v>0.71867289149576519</v>
      </c>
      <c r="AI64" s="3">
        <f t="shared" si="18"/>
        <v>256.67623612732308</v>
      </c>
      <c r="AJ64" s="3">
        <f t="shared" si="18"/>
        <v>391.44534196624494</v>
      </c>
      <c r="AK64" s="3">
        <f t="shared" si="18"/>
        <v>91.572733872567568</v>
      </c>
      <c r="AL64" s="3">
        <f t="shared" si="18"/>
        <v>739.69431196613561</v>
      </c>
      <c r="AM64" s="3">
        <f t="shared" si="18"/>
        <v>15283.309210029694</v>
      </c>
      <c r="AN64" s="14">
        <f t="shared" si="29"/>
        <v>14543.614898063559</v>
      </c>
      <c r="AO64" s="1">
        <f t="shared" si="29"/>
        <v>96.831546170757676</v>
      </c>
      <c r="AP64" s="1">
        <f t="shared" si="29"/>
        <v>61.646219758168506</v>
      </c>
      <c r="AQ64" s="1">
        <f t="shared" si="29"/>
        <v>116.78039667714017</v>
      </c>
      <c r="AR64" s="6">
        <f t="shared" si="29"/>
        <v>75.596551457554924</v>
      </c>
      <c r="AS64" t="s">
        <v>59</v>
      </c>
    </row>
    <row r="65" spans="1:45">
      <c r="A65" s="4">
        <v>2012</v>
      </c>
      <c r="B65" s="1">
        <v>2.4000821529871912</v>
      </c>
      <c r="C65" s="1">
        <v>6.7304794894954911</v>
      </c>
      <c r="D65" s="1">
        <v>0.72600349823528554</v>
      </c>
      <c r="E65" s="6">
        <f t="shared" si="10"/>
        <v>9.8565651407179686</v>
      </c>
      <c r="F65" s="1">
        <f t="shared" si="19"/>
        <v>176.276642007855</v>
      </c>
      <c r="G65" s="1">
        <f t="shared" si="20"/>
        <v>308.03957471824492</v>
      </c>
      <c r="H65" s="1">
        <f t="shared" si="21"/>
        <v>62.47590570031101</v>
      </c>
      <c r="I65" s="1">
        <f t="shared" si="31"/>
        <v>546.79212242641097</v>
      </c>
      <c r="J65" s="3">
        <v>10614.53170394159</v>
      </c>
      <c r="K65" s="14">
        <f t="shared" si="23"/>
        <v>10067.739581515179</v>
      </c>
      <c r="L65" s="1">
        <f t="shared" si="24"/>
        <v>73.446086746846348</v>
      </c>
      <c r="M65" s="1">
        <f t="shared" si="24"/>
        <v>45.767849853641735</v>
      </c>
      <c r="N65" s="1">
        <f t="shared" si="24"/>
        <v>86.054551874987823</v>
      </c>
      <c r="O65" s="6">
        <f t="shared" si="30"/>
        <v>55.474915918486154</v>
      </c>
      <c r="P65" s="1">
        <v>93.242418074496229</v>
      </c>
      <c r="Q65" s="1">
        <v>97.62957010847731</v>
      </c>
      <c r="R65" s="1">
        <v>96.250128773050392</v>
      </c>
      <c r="S65" s="43">
        <v>94.460169834209466</v>
      </c>
      <c r="T65" s="34">
        <v>100.00450020250929</v>
      </c>
      <c r="U65" s="3">
        <v>10514.843999999999</v>
      </c>
      <c r="V65" s="3">
        <v>13528.038920017812</v>
      </c>
      <c r="W65" s="99">
        <f t="shared" si="12"/>
        <v>0.32238328750169382</v>
      </c>
      <c r="X65" s="100">
        <f t="shared" si="13"/>
        <v>0.56335774069185107</v>
      </c>
      <c r="Y65" s="100">
        <f t="shared" si="14"/>
        <v>0.11425897180645506</v>
      </c>
      <c r="Z65" s="99">
        <f t="shared" si="25"/>
        <v>1.6607104950508236E-2</v>
      </c>
      <c r="AA65" s="100">
        <f t="shared" si="26"/>
        <v>2.902055251329249E-2</v>
      </c>
      <c r="AB65" s="100">
        <f t="shared" si="27"/>
        <v>5.8858843181099803E-3</v>
      </c>
      <c r="AC65" s="101">
        <f t="shared" si="28"/>
        <v>5.1513541781910713E-2</v>
      </c>
      <c r="AD65" s="99">
        <f t="shared" si="15"/>
        <v>0.24350086655160738</v>
      </c>
      <c r="AE65" s="100">
        <f t="shared" si="16"/>
        <v>0.68284228769427402</v>
      </c>
      <c r="AF65" s="100">
        <f t="shared" si="17"/>
        <v>7.3656845754118586E-2</v>
      </c>
      <c r="AH65" s="107">
        <v>0.77776895968898119</v>
      </c>
      <c r="AI65" s="3">
        <f t="shared" si="18"/>
        <v>226.64396645289821</v>
      </c>
      <c r="AJ65" s="3">
        <f t="shared" si="18"/>
        <v>396.0553720753083</v>
      </c>
      <c r="AK65" s="3">
        <f t="shared" si="18"/>
        <v>80.327075183476396</v>
      </c>
      <c r="AL65" s="3">
        <f t="shared" si="18"/>
        <v>703.02641371168295</v>
      </c>
      <c r="AM65" s="3">
        <f t="shared" si="18"/>
        <v>13647.409776016506</v>
      </c>
      <c r="AN65" s="14">
        <f t="shared" si="29"/>
        <v>12944.383362304825</v>
      </c>
      <c r="AO65" s="1">
        <f t="shared" si="29"/>
        <v>94.431753584273153</v>
      </c>
      <c r="AP65" s="1">
        <f t="shared" si="29"/>
        <v>58.84504554147243</v>
      </c>
      <c r="AQ65" s="1">
        <f t="shared" si="29"/>
        <v>110.64282111412601</v>
      </c>
      <c r="AR65" s="6">
        <f t="shared" si="29"/>
        <v>71.325700553374858</v>
      </c>
      <c r="AS65" t="s">
        <v>59</v>
      </c>
    </row>
    <row r="66" spans="1:45">
      <c r="A66" s="4">
        <v>2013</v>
      </c>
      <c r="B66" s="1">
        <v>2.388000764071895</v>
      </c>
      <c r="C66" s="1">
        <v>5.1440446566412295</v>
      </c>
      <c r="D66" s="1">
        <v>0.69329054440866278</v>
      </c>
      <c r="E66" s="6">
        <f t="shared" si="10"/>
        <v>8.2253359651217881</v>
      </c>
      <c r="F66" s="1">
        <f t="shared" si="19"/>
        <v>178.12677814486503</v>
      </c>
      <c r="G66" s="1">
        <f t="shared" si="20"/>
        <v>245.53218108573697</v>
      </c>
      <c r="H66" s="1">
        <f t="shared" si="21"/>
        <v>60.963472713043913</v>
      </c>
      <c r="I66" s="1">
        <f t="shared" si="31"/>
        <v>484.62243194364595</v>
      </c>
      <c r="J66" s="3">
        <v>10625.789139875062</v>
      </c>
      <c r="K66" s="14">
        <f t="shared" si="23"/>
        <v>10141.166707931416</v>
      </c>
      <c r="L66" s="1">
        <f t="shared" ref="L66:N66" si="32">L$67*(P66/100)</f>
        <v>74.592429292665926</v>
      </c>
      <c r="M66" s="1">
        <f t="shared" si="32"/>
        <v>47.731347115881299</v>
      </c>
      <c r="N66" s="1">
        <f t="shared" si="32"/>
        <v>87.933512442524759</v>
      </c>
      <c r="O66" s="6">
        <f t="shared" si="30"/>
        <v>58.918253795177399</v>
      </c>
      <c r="P66" s="1">
        <v>94.697740687970665</v>
      </c>
      <c r="Q66" s="1">
        <v>101.81799919646444</v>
      </c>
      <c r="R66" s="1">
        <v>98.351704955186989</v>
      </c>
      <c r="S66" s="43">
        <v>98.766680145572195</v>
      </c>
      <c r="T66" s="34">
        <v>100.27892921848215</v>
      </c>
      <c r="U66" s="3">
        <v>10459.806</v>
      </c>
      <c r="V66" s="3">
        <v>13445.529208204814</v>
      </c>
      <c r="W66" s="99">
        <f t="shared" si="12"/>
        <v>0.36755784793217827</v>
      </c>
      <c r="X66" s="100">
        <f t="shared" si="13"/>
        <v>0.50664633929757619</v>
      </c>
      <c r="Y66" s="100">
        <f t="shared" si="14"/>
        <v>0.12579581277024546</v>
      </c>
      <c r="Z66" s="99">
        <f t="shared" si="25"/>
        <v>1.6763628169169507E-2</v>
      </c>
      <c r="AA66" s="100">
        <f t="shared" si="26"/>
        <v>2.3107194943699394E-2</v>
      </c>
      <c r="AB66" s="100">
        <f t="shared" si="27"/>
        <v>5.73731248668094E-3</v>
      </c>
      <c r="AC66" s="101">
        <f t="shared" si="28"/>
        <v>4.5608135599549848E-2</v>
      </c>
      <c r="AD66" s="99">
        <f t="shared" si="15"/>
        <v>0.29032258064568151</v>
      </c>
      <c r="AE66" s="100">
        <f t="shared" si="16"/>
        <v>0.62539021852161691</v>
      </c>
      <c r="AF66" s="100">
        <f t="shared" si="17"/>
        <v>8.4287200832701498E-2</v>
      </c>
      <c r="AH66" s="107">
        <v>0.75312198329311975</v>
      </c>
      <c r="AI66" s="3">
        <f t="shared" si="18"/>
        <v>236.51783123629386</v>
      </c>
      <c r="AJ66" s="3">
        <f t="shared" si="18"/>
        <v>326.01913970445651</v>
      </c>
      <c r="AK66" s="3">
        <f t="shared" si="18"/>
        <v>80.94767390333439</v>
      </c>
      <c r="AL66" s="3">
        <f t="shared" si="18"/>
        <v>643.48464484408487</v>
      </c>
      <c r="AM66" s="3">
        <f t="shared" si="18"/>
        <v>14108.988152772376</v>
      </c>
      <c r="AN66" s="14">
        <f t="shared" si="29"/>
        <v>13465.503507928292</v>
      </c>
      <c r="AO66" s="1">
        <f t="shared" si="29"/>
        <v>99.044286247629145</v>
      </c>
      <c r="AP66" s="1">
        <f t="shared" si="29"/>
        <v>63.377976177471325</v>
      </c>
      <c r="AQ66" s="1">
        <f t="shared" si="29"/>
        <v>116.75865848188964</v>
      </c>
      <c r="AR66" s="6">
        <f t="shared" si="29"/>
        <v>78.232019649127736</v>
      </c>
      <c r="AS66" t="s">
        <v>59</v>
      </c>
    </row>
    <row r="67" spans="1:45">
      <c r="A67" s="4">
        <v>2014</v>
      </c>
      <c r="B67" s="1">
        <v>2.2900067436707459</v>
      </c>
      <c r="C67" s="1">
        <v>5.1375057657477967</v>
      </c>
      <c r="D67" s="1">
        <v>0.68614434267356894</v>
      </c>
      <c r="E67" s="6">
        <f t="shared" si="10"/>
        <v>8.1136568520921113</v>
      </c>
      <c r="F67" s="1">
        <f t="shared" si="19"/>
        <v>180.38145880357516</v>
      </c>
      <c r="G67" s="1">
        <f t="shared" si="20"/>
        <v>240.841573150128</v>
      </c>
      <c r="H67" s="1">
        <f t="shared" si="21"/>
        <v>61.346249280930451</v>
      </c>
      <c r="I67" s="1">
        <f t="shared" si="31"/>
        <v>482.56928123463365</v>
      </c>
      <c r="J67" s="3">
        <v>10993.703149377023</v>
      </c>
      <c r="K67" s="14">
        <f t="shared" si="23"/>
        <v>10511.133868142389</v>
      </c>
      <c r="L67" s="1">
        <v>78.768964022540089</v>
      </c>
      <c r="M67" s="1">
        <v>46.879085714285708</v>
      </c>
      <c r="N67" s="1">
        <v>89.407207005298801</v>
      </c>
      <c r="O67" s="6">
        <f t="shared" si="30"/>
        <v>59.476175789983387</v>
      </c>
      <c r="P67" s="1">
        <v>99.999999999999986</v>
      </c>
      <c r="Q67" s="1">
        <v>100</v>
      </c>
      <c r="R67" s="1">
        <v>100</v>
      </c>
      <c r="S67" s="43">
        <v>100.00000000000001</v>
      </c>
      <c r="T67" s="34">
        <v>100</v>
      </c>
      <c r="U67" s="3">
        <v>10402.342999999999</v>
      </c>
      <c r="V67" s="3">
        <v>13642.264987123666</v>
      </c>
      <c r="W67" s="99">
        <f t="shared" si="12"/>
        <v>0.37379391067346146</v>
      </c>
      <c r="X67" s="100">
        <f t="shared" si="13"/>
        <v>0.49908185729092563</v>
      </c>
      <c r="Y67" s="100">
        <f t="shared" si="14"/>
        <v>0.12712423203561279</v>
      </c>
      <c r="Z67" s="99">
        <f t="shared" si="25"/>
        <v>1.6407706880260522E-2</v>
      </c>
      <c r="AA67" s="100">
        <f t="shared" si="26"/>
        <v>2.190722906355496E-2</v>
      </c>
      <c r="AB67" s="100">
        <f t="shared" si="27"/>
        <v>5.5801260455542448E-3</v>
      </c>
      <c r="AC67" s="101">
        <f t="shared" si="28"/>
        <v>4.3895061989369731E-2</v>
      </c>
      <c r="AD67" s="99">
        <f t="shared" si="15"/>
        <v>0.28224101479966657</v>
      </c>
      <c r="AE67" s="100">
        <f t="shared" si="16"/>
        <v>0.63319238900559216</v>
      </c>
      <c r="AF67" s="100">
        <f t="shared" si="17"/>
        <v>8.4566596194741245E-2</v>
      </c>
      <c r="AH67" s="107">
        <v>0.75373166666666658</v>
      </c>
      <c r="AI67" s="3">
        <f t="shared" si="18"/>
        <v>239.31787236869246</v>
      </c>
      <c r="AJ67" s="3">
        <f t="shared" si="18"/>
        <v>319.53224708633445</v>
      </c>
      <c r="AK67" s="3">
        <f t="shared" si="18"/>
        <v>81.390038383594245</v>
      </c>
      <c r="AL67" s="3">
        <f t="shared" si="18"/>
        <v>640.24015783862126</v>
      </c>
      <c r="AM67" s="3">
        <f t="shared" si="18"/>
        <v>14585.698910589786</v>
      </c>
      <c r="AN67" s="14">
        <f t="shared" si="29"/>
        <v>13945.458752751165</v>
      </c>
      <c r="AO67" s="1">
        <f t="shared" si="29"/>
        <v>104.50531337085934</v>
      </c>
      <c r="AP67" s="1">
        <f t="shared" si="29"/>
        <v>62.195988025295094</v>
      </c>
      <c r="AQ67" s="1">
        <f t="shared" si="29"/>
        <v>118.61941186668838</v>
      </c>
      <c r="AR67" s="6">
        <f t="shared" si="29"/>
        <v>78.908951846236249</v>
      </c>
      <c r="AS67" t="s">
        <v>59</v>
      </c>
    </row>
    <row r="68" spans="1:45">
      <c r="A68" s="4">
        <v>2015</v>
      </c>
      <c r="B68" s="4"/>
      <c r="C68" s="4"/>
      <c r="D68" s="4"/>
      <c r="E68" s="1"/>
      <c r="F68" s="1"/>
      <c r="G68" s="1"/>
      <c r="H68" s="1"/>
      <c r="I68" s="1"/>
      <c r="J68" s="4"/>
      <c r="K68" s="4"/>
      <c r="L68" s="1"/>
      <c r="M68" s="1"/>
      <c r="N68" s="1"/>
      <c r="O68" s="1"/>
      <c r="P68" s="1">
        <v>102.77834317117849</v>
      </c>
      <c r="Q68" s="1">
        <v>100.62274005624749</v>
      </c>
      <c r="R68" s="1">
        <v>101.78221901720408</v>
      </c>
      <c r="S68" s="43">
        <v>101.09179134654266</v>
      </c>
      <c r="T68" s="7"/>
      <c r="U68" s="3">
        <v>10349.803</v>
      </c>
      <c r="V68" s="14">
        <v>13911.92188446732</v>
      </c>
      <c r="W68" s="4"/>
      <c r="X68" s="4"/>
      <c r="Y68" s="4"/>
      <c r="Z68" s="1"/>
      <c r="AA68" s="4"/>
      <c r="AB68" s="4"/>
      <c r="AC68" s="4" t="str">
        <f>IFERROR(LN(B68)-LN(B67),"")</f>
        <v/>
      </c>
      <c r="AD68" s="4" t="str">
        <f>IFERROR(LN(C68)-LN(C67),"")</f>
        <v/>
      </c>
      <c r="AE68" s="4" t="str">
        <f>IFERROR(LN(D68)-LN(D67),"")</f>
        <v/>
      </c>
      <c r="AF68" s="4" t="str">
        <f>IFERROR(LN(F68)-LN(F67),"")</f>
        <v/>
      </c>
      <c r="AH68" s="107">
        <v>0.90166000000000002</v>
      </c>
      <c r="AI68" s="3"/>
      <c r="AJ68" s="3"/>
      <c r="AK68" s="3"/>
      <c r="AL68" s="3"/>
      <c r="AM68" s="3"/>
      <c r="AN68" s="14"/>
      <c r="AO68" s="1"/>
      <c r="AP68" s="1"/>
      <c r="AQ68" s="1"/>
      <c r="AR68" s="6"/>
      <c r="AS68" t="s">
        <v>59</v>
      </c>
    </row>
    <row r="69" spans="1:45"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46"/>
      <c r="AA69" s="46"/>
      <c r="AB69" s="46"/>
      <c r="AC69" s="46"/>
      <c r="AD69" s="33"/>
      <c r="AE69" s="33"/>
      <c r="AF69" s="33"/>
      <c r="AH69" s="33"/>
    </row>
    <row r="73" spans="1:45">
      <c r="AA73" s="4"/>
      <c r="AB73" s="4"/>
      <c r="AC73" s="4"/>
      <c r="AD73" s="4"/>
      <c r="AE73" s="4"/>
      <c r="AF73" s="4"/>
    </row>
    <row r="74" spans="1:45">
      <c r="AA74" s="82"/>
      <c r="AB74" s="63"/>
      <c r="AC74" s="63"/>
      <c r="AD74" s="63"/>
      <c r="AE74" s="63"/>
      <c r="AF74" s="63"/>
    </row>
    <row r="75" spans="1:45">
      <c r="Y75" s="23"/>
      <c r="AA75" s="82"/>
      <c r="AB75" s="81"/>
      <c r="AC75" s="81"/>
      <c r="AD75" s="81"/>
      <c r="AE75" s="81"/>
      <c r="AF75" s="81"/>
      <c r="AG75" s="23"/>
    </row>
    <row r="76" spans="1:45">
      <c r="Y76" s="23"/>
      <c r="AA76" s="82"/>
      <c r="AB76" s="63"/>
      <c r="AC76" s="63"/>
      <c r="AD76" s="63"/>
      <c r="AE76" s="63"/>
      <c r="AF76" s="63"/>
      <c r="AG76" s="23"/>
    </row>
    <row r="77" spans="1:45">
      <c r="Y77" s="23"/>
      <c r="AA77" s="82"/>
      <c r="AB77" s="63"/>
      <c r="AC77" s="63"/>
      <c r="AD77" s="63"/>
      <c r="AE77" s="63"/>
      <c r="AF77" s="63"/>
      <c r="AG77" s="23"/>
    </row>
    <row r="78" spans="1:45">
      <c r="Y78" s="23"/>
      <c r="AA78" s="85"/>
      <c r="AB78" s="85"/>
      <c r="AC78" s="85"/>
      <c r="AD78" s="85"/>
      <c r="AE78" s="85"/>
      <c r="AF78" s="85"/>
      <c r="AG78" s="23"/>
    </row>
    <row r="79" spans="1:45">
      <c r="Y79" s="23"/>
      <c r="AA79" s="85"/>
      <c r="AB79" s="85"/>
      <c r="AC79" s="85"/>
      <c r="AD79" s="85"/>
      <c r="AE79" s="85"/>
      <c r="AF79" s="85"/>
      <c r="AG79" s="23"/>
    </row>
    <row r="80" spans="1:45">
      <c r="Y80" s="23"/>
      <c r="AA80" s="85"/>
      <c r="AB80" s="86"/>
      <c r="AC80" s="86"/>
      <c r="AD80" s="86"/>
      <c r="AE80" s="86"/>
      <c r="AF80" s="86"/>
      <c r="AG80" s="23"/>
    </row>
    <row r="81" spans="25:33">
      <c r="Y81" s="23"/>
      <c r="AA81" s="85"/>
      <c r="AB81" s="85"/>
      <c r="AC81" s="85"/>
      <c r="AD81" s="85"/>
      <c r="AE81" s="85"/>
      <c r="AF81" s="85"/>
      <c r="AG81" s="23"/>
    </row>
    <row r="82" spans="25:33">
      <c r="Y82" s="23"/>
      <c r="AA82" s="82"/>
      <c r="AB82" s="81"/>
      <c r="AC82" s="81"/>
      <c r="AD82" s="81"/>
      <c r="AE82" s="81"/>
      <c r="AF82" s="81"/>
      <c r="AG82" s="23"/>
    </row>
    <row r="83" spans="25:33">
      <c r="Y83" s="23"/>
      <c r="AA83" s="82"/>
      <c r="AB83" s="63"/>
      <c r="AC83" s="63"/>
      <c r="AD83" s="63"/>
      <c r="AE83" s="63"/>
      <c r="AF83" s="63"/>
      <c r="AG83" s="23"/>
    </row>
    <row r="84" spans="25:33">
      <c r="Y84" s="23"/>
      <c r="AA84" s="82"/>
      <c r="AB84" s="63"/>
      <c r="AC84" s="63"/>
      <c r="AD84" s="63"/>
      <c r="AE84" s="63"/>
      <c r="AF84" s="63"/>
      <c r="AG84" s="23"/>
    </row>
    <row r="85" spans="25:33">
      <c r="Y85" s="23"/>
      <c r="AA85" s="82"/>
      <c r="AB85" s="63"/>
      <c r="AC85" s="63"/>
      <c r="AD85" s="63"/>
      <c r="AE85" s="63"/>
      <c r="AF85" s="63"/>
      <c r="AG85" s="23"/>
    </row>
    <row r="86" spans="25:33">
      <c r="Y86" s="23"/>
      <c r="AG86" s="23"/>
    </row>
    <row r="87" spans="25:33">
      <c r="Y87" s="23"/>
      <c r="AB87" s="81"/>
      <c r="AC87" s="63"/>
      <c r="AD87" s="63"/>
      <c r="AE87" s="63"/>
      <c r="AG87" s="23"/>
    </row>
    <row r="88" spans="25:33">
      <c r="Y88" s="23"/>
      <c r="AB88" s="81"/>
      <c r="AC88" s="63"/>
      <c r="AD88" s="63"/>
      <c r="AE88" s="63"/>
      <c r="AG88" s="23"/>
    </row>
    <row r="89" spans="25:33">
      <c r="Y89" s="23"/>
      <c r="AB89" s="81"/>
      <c r="AC89" s="63"/>
      <c r="AD89" s="63"/>
      <c r="AE89" s="63"/>
      <c r="AG89" s="23"/>
    </row>
    <row r="90" spans="25:33">
      <c r="Y90" s="23"/>
      <c r="AB90" s="81"/>
      <c r="AC90" s="63"/>
      <c r="AD90" s="63"/>
      <c r="AE90" s="63"/>
      <c r="AG90" s="23"/>
    </row>
    <row r="91" spans="25:33">
      <c r="Y91" s="23"/>
      <c r="AB91" s="81"/>
      <c r="AC91" s="63"/>
      <c r="AD91" s="63"/>
      <c r="AE91" s="63"/>
      <c r="AG91" s="23"/>
    </row>
    <row r="92" spans="25:33">
      <c r="Y92" s="23"/>
      <c r="AB92" s="81"/>
      <c r="AC92" s="63"/>
      <c r="AD92" s="63"/>
      <c r="AE92" s="63"/>
      <c r="AG92" s="23"/>
    </row>
    <row r="93" spans="25:33">
      <c r="Y93" s="23"/>
      <c r="AG93" s="23"/>
    </row>
    <row r="94" spans="25:33">
      <c r="Y94" s="23"/>
      <c r="AG94" s="23"/>
    </row>
    <row r="95" spans="25:33">
      <c r="Y95" s="23"/>
      <c r="AG95" s="23"/>
    </row>
    <row r="96" spans="25:33">
      <c r="Y96" s="23"/>
      <c r="AG96" s="23"/>
    </row>
    <row r="97" spans="24:33">
      <c r="AG97" s="23"/>
    </row>
    <row r="98" spans="24:33">
      <c r="X98" s="23"/>
    </row>
    <row r="99" spans="24:33">
      <c r="X99" s="23"/>
    </row>
    <row r="100" spans="24:33">
      <c r="X100" s="23"/>
    </row>
    <row r="101" spans="24:33">
      <c r="X101" s="23"/>
    </row>
    <row r="102" spans="24:33">
      <c r="X102" s="23"/>
    </row>
    <row r="103" spans="24:33">
      <c r="X103" s="23"/>
    </row>
    <row r="104" spans="24:33">
      <c r="X104" s="23"/>
    </row>
    <row r="105" spans="24:33">
      <c r="X105" s="23"/>
    </row>
    <row r="106" spans="24:33">
      <c r="X106" s="23"/>
    </row>
    <row r="107" spans="24:33">
      <c r="X107" s="23"/>
    </row>
    <row r="108" spans="24:33">
      <c r="X108" s="23"/>
    </row>
    <row r="109" spans="24:33">
      <c r="X109" s="23"/>
    </row>
    <row r="110" spans="24:33">
      <c r="X110" s="23"/>
    </row>
    <row r="111" spans="24:33">
      <c r="X111" s="23"/>
    </row>
    <row r="112" spans="24:33">
      <c r="X112" s="23"/>
    </row>
    <row r="113" spans="24:24">
      <c r="X113" s="23"/>
    </row>
    <row r="114" spans="24:24">
      <c r="X114" s="23"/>
    </row>
    <row r="115" spans="24:24">
      <c r="X115" s="23"/>
    </row>
    <row r="116" spans="24:24">
      <c r="X116" s="23"/>
    </row>
    <row r="117" spans="24:24">
      <c r="X117" s="23"/>
    </row>
    <row r="118" spans="24:24">
      <c r="X118" s="23"/>
    </row>
    <row r="119" spans="24:24">
      <c r="X119" s="23"/>
    </row>
    <row r="120" spans="24:24">
      <c r="X120" s="23"/>
    </row>
    <row r="121" spans="24:24">
      <c r="X121" s="23"/>
    </row>
    <row r="122" spans="24:24">
      <c r="X122" s="23"/>
    </row>
    <row r="123" spans="24:24">
      <c r="X123" s="23"/>
    </row>
    <row r="124" spans="24:24">
      <c r="X124" s="23"/>
    </row>
    <row r="125" spans="24:24">
      <c r="X125" s="23"/>
    </row>
    <row r="126" spans="24:24">
      <c r="X126" s="23"/>
    </row>
    <row r="127" spans="24:24">
      <c r="X127" s="23"/>
    </row>
    <row r="128" spans="24:24">
      <c r="X128" s="23"/>
    </row>
    <row r="129" spans="24:24">
      <c r="X129" s="23"/>
    </row>
    <row r="130" spans="24:24">
      <c r="X130" s="23"/>
    </row>
    <row r="131" spans="24:24">
      <c r="X131" s="23"/>
    </row>
    <row r="132" spans="24:24">
      <c r="X132" s="23"/>
    </row>
    <row r="133" spans="24:24">
      <c r="X133" s="23"/>
    </row>
    <row r="134" spans="24:24">
      <c r="X134" s="23"/>
    </row>
    <row r="135" spans="24:24">
      <c r="X135" s="23"/>
    </row>
    <row r="136" spans="24:24">
      <c r="X136" s="23"/>
    </row>
    <row r="137" spans="24:24">
      <c r="X137" s="23"/>
    </row>
    <row r="138" spans="24:24">
      <c r="X138" s="23"/>
    </row>
  </sheetData>
  <mergeCells count="9">
    <mergeCell ref="AI1:AN1"/>
    <mergeCell ref="AO1:AR1"/>
    <mergeCell ref="AD1:AF1"/>
    <mergeCell ref="F1:K1"/>
    <mergeCell ref="B1:E1"/>
    <mergeCell ref="L1:O1"/>
    <mergeCell ref="P1:T1"/>
    <mergeCell ref="W1:Y1"/>
    <mergeCell ref="Z1:AC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S100"/>
  <sheetViews>
    <sheetView workbookViewId="0">
      <pane xSplit="1" ySplit="2" topLeftCell="AC3" activePane="bottomRight" state="frozen"/>
      <selection activeCell="H33" sqref="H33"/>
      <selection pane="topRight" activeCell="H33" sqref="H33"/>
      <selection pane="bottomLeft" activeCell="H33" sqref="H33"/>
      <selection pane="bottomRight" activeCell="AS3" sqref="AS3:AS68"/>
    </sheetView>
  </sheetViews>
  <sheetFormatPr defaultColWidth="8.81640625" defaultRowHeight="14.5"/>
  <cols>
    <col min="11" max="11" width="9.453125" customWidth="1"/>
    <col min="21" max="21" width="14.81640625" bestFit="1" customWidth="1"/>
    <col min="22" max="22" width="12.453125" bestFit="1" customWidth="1"/>
    <col min="34" max="34" width="12.81640625" customWidth="1"/>
  </cols>
  <sheetData>
    <row r="1" spans="1:45">
      <c r="A1" s="58" t="s">
        <v>60</v>
      </c>
      <c r="B1" s="139" t="s">
        <v>45</v>
      </c>
      <c r="C1" s="139"/>
      <c r="D1" s="139"/>
      <c r="E1" s="139"/>
      <c r="F1" s="139" t="s">
        <v>63</v>
      </c>
      <c r="G1" s="139"/>
      <c r="H1" s="139"/>
      <c r="I1" s="139"/>
      <c r="J1" s="139"/>
      <c r="K1" s="139"/>
      <c r="L1" s="139" t="s">
        <v>64</v>
      </c>
      <c r="M1" s="139"/>
      <c r="N1" s="139"/>
      <c r="O1" s="139"/>
      <c r="P1" s="139" t="s">
        <v>18</v>
      </c>
      <c r="Q1" s="139"/>
      <c r="R1" s="139"/>
      <c r="S1" s="139"/>
      <c r="T1" s="139"/>
      <c r="U1" s="4"/>
      <c r="W1" s="139" t="s">
        <v>66</v>
      </c>
      <c r="X1" s="139"/>
      <c r="Y1" s="139"/>
      <c r="Z1" s="139" t="s">
        <v>67</v>
      </c>
      <c r="AA1" s="139"/>
      <c r="AB1" s="139"/>
      <c r="AC1" s="139"/>
      <c r="AD1" s="139" t="s">
        <v>11</v>
      </c>
      <c r="AE1" s="139"/>
      <c r="AF1" s="139"/>
      <c r="AH1" s="24" t="s">
        <v>117</v>
      </c>
      <c r="AI1" s="139" t="s">
        <v>110</v>
      </c>
      <c r="AJ1" s="139"/>
      <c r="AK1" s="139"/>
      <c r="AL1" s="139"/>
      <c r="AM1" s="139"/>
      <c r="AN1" s="139"/>
      <c r="AO1" s="139" t="s">
        <v>112</v>
      </c>
      <c r="AP1" s="139"/>
      <c r="AQ1" s="139"/>
      <c r="AR1" s="139"/>
      <c r="AS1" t="s">
        <v>69</v>
      </c>
    </row>
    <row r="2" spans="1:45">
      <c r="A2" s="4" t="s">
        <v>15</v>
      </c>
      <c r="B2" s="4" t="s">
        <v>0</v>
      </c>
      <c r="C2" s="4" t="s">
        <v>1</v>
      </c>
      <c r="D2" s="4" t="s">
        <v>2</v>
      </c>
      <c r="E2" s="5" t="s">
        <v>3</v>
      </c>
      <c r="F2" s="4" t="s">
        <v>4</v>
      </c>
      <c r="G2" s="4" t="s">
        <v>1</v>
      </c>
      <c r="H2" s="4" t="s">
        <v>2</v>
      </c>
      <c r="I2" s="4" t="s">
        <v>3</v>
      </c>
      <c r="J2" s="4" t="s">
        <v>5</v>
      </c>
      <c r="K2" s="5" t="s">
        <v>19</v>
      </c>
      <c r="L2" s="4" t="s">
        <v>0</v>
      </c>
      <c r="M2" s="4" t="s">
        <v>6</v>
      </c>
      <c r="N2" s="4" t="s">
        <v>2</v>
      </c>
      <c r="O2" s="5" t="s">
        <v>3</v>
      </c>
      <c r="P2" s="4" t="s">
        <v>0</v>
      </c>
      <c r="Q2" s="4" t="s">
        <v>6</v>
      </c>
      <c r="R2" s="4" t="s">
        <v>2</v>
      </c>
      <c r="S2" s="4" t="s">
        <v>3</v>
      </c>
      <c r="T2" s="4" t="s">
        <v>17</v>
      </c>
      <c r="U2" s="8" t="s">
        <v>10</v>
      </c>
      <c r="V2" s="4" t="s">
        <v>8</v>
      </c>
      <c r="W2" s="8" t="s">
        <v>0</v>
      </c>
      <c r="X2" s="4" t="s">
        <v>1</v>
      </c>
      <c r="Y2" s="4" t="s">
        <v>2</v>
      </c>
      <c r="Z2" s="8" t="s">
        <v>0</v>
      </c>
      <c r="AA2" s="4" t="s">
        <v>1</v>
      </c>
      <c r="AB2" s="4" t="s">
        <v>2</v>
      </c>
      <c r="AC2" s="4" t="s">
        <v>3</v>
      </c>
      <c r="AD2" s="8" t="s">
        <v>0</v>
      </c>
      <c r="AE2" s="4" t="s">
        <v>1</v>
      </c>
      <c r="AF2" s="4" t="s">
        <v>2</v>
      </c>
      <c r="AH2" s="96"/>
      <c r="AI2" s="50" t="s">
        <v>4</v>
      </c>
      <c r="AJ2" s="50" t="s">
        <v>1</v>
      </c>
      <c r="AK2" s="50" t="s">
        <v>2</v>
      </c>
      <c r="AL2" s="50" t="s">
        <v>3</v>
      </c>
      <c r="AM2" s="50" t="s">
        <v>5</v>
      </c>
      <c r="AN2" s="51" t="s">
        <v>19</v>
      </c>
      <c r="AO2" s="50" t="s">
        <v>0</v>
      </c>
      <c r="AP2" s="50" t="s">
        <v>6</v>
      </c>
      <c r="AQ2" s="50" t="s">
        <v>2</v>
      </c>
      <c r="AR2" s="51" t="s">
        <v>3</v>
      </c>
      <c r="AS2" s="140" t="s">
        <v>69</v>
      </c>
    </row>
    <row r="3" spans="1:45">
      <c r="A3" s="4">
        <v>1950</v>
      </c>
      <c r="B3" s="1"/>
      <c r="C3" s="1">
        <v>2.8802697566059714</v>
      </c>
      <c r="D3" s="1"/>
      <c r="E3" s="6"/>
      <c r="F3" s="1"/>
      <c r="G3" s="1"/>
      <c r="H3" s="1"/>
      <c r="I3" s="4"/>
      <c r="J3" s="4"/>
      <c r="K3" s="14"/>
      <c r="L3" s="4"/>
      <c r="M3" s="4"/>
      <c r="N3" s="4"/>
      <c r="O3" s="5"/>
      <c r="P3" s="4"/>
      <c r="Q3" s="4"/>
      <c r="R3" s="4"/>
      <c r="S3" s="4"/>
      <c r="T3" s="7"/>
      <c r="U3" s="3">
        <v>8442.75</v>
      </c>
      <c r="V3" s="3">
        <v>1181.9519614863611</v>
      </c>
      <c r="W3" s="70" t="str">
        <f t="shared" ref="W3:W34" si="0">IFERROR(F3/$I3,"")</f>
        <v/>
      </c>
      <c r="X3" s="71" t="str">
        <f t="shared" ref="X3:X34" si="1">IFERROR(G3/$I3,"")</f>
        <v/>
      </c>
      <c r="Y3" s="71" t="str">
        <f t="shared" ref="Y3:Y34" si="2">IFERROR(H3/$I3,"")</f>
        <v/>
      </c>
      <c r="Z3" s="70" t="str">
        <f t="shared" ref="Z3:Z42" si="3">IFERROR(F3/$J3,"")</f>
        <v/>
      </c>
      <c r="AA3" s="71" t="str">
        <f t="shared" ref="AA3:AA42" si="4">IFERROR(G3/$J3,"")</f>
        <v/>
      </c>
      <c r="AB3" s="71" t="str">
        <f t="shared" ref="AB3:AB42" si="5">IFERROR(H3/$J3,"")</f>
        <v/>
      </c>
      <c r="AC3" s="71" t="str">
        <f t="shared" ref="AC3:AC42" si="6">IFERROR(I3/$J3,"")</f>
        <v/>
      </c>
      <c r="AD3" s="70" t="str">
        <f t="shared" ref="AD3:AD34" si="7">IFERROR(B3/$E3,"")</f>
        <v/>
      </c>
      <c r="AE3" s="71" t="str">
        <f t="shared" ref="AE3:AE34" si="8">IFERROR(C3/$E3,"")</f>
        <v/>
      </c>
      <c r="AF3" s="71" t="str">
        <f t="shared" ref="AF3:AF34" si="9">IFERROR(D3/$E3,"")</f>
        <v/>
      </c>
      <c r="AH3" s="96"/>
      <c r="AI3" s="3" t="str">
        <f t="shared" ref="AI3:AR12" si="10">IFERROR(F3/$AH3," ")</f>
        <v xml:space="preserve"> </v>
      </c>
      <c r="AJ3" s="3" t="str">
        <f t="shared" si="10"/>
        <v xml:space="preserve"> </v>
      </c>
      <c r="AK3" s="3" t="str">
        <f t="shared" si="10"/>
        <v xml:space="preserve"> </v>
      </c>
      <c r="AL3" s="3" t="str">
        <f t="shared" si="10"/>
        <v xml:space="preserve"> </v>
      </c>
      <c r="AM3" s="3" t="str">
        <f t="shared" si="10"/>
        <v xml:space="preserve"> </v>
      </c>
      <c r="AN3" s="108" t="str">
        <f t="shared" si="10"/>
        <v xml:space="preserve"> </v>
      </c>
      <c r="AO3" s="1" t="str">
        <f t="shared" si="10"/>
        <v xml:space="preserve"> </v>
      </c>
      <c r="AP3" s="1" t="str">
        <f t="shared" si="10"/>
        <v xml:space="preserve"> </v>
      </c>
      <c r="AQ3" s="1" t="str">
        <f t="shared" si="10"/>
        <v xml:space="preserve"> </v>
      </c>
      <c r="AR3" s="6" t="str">
        <f t="shared" si="10"/>
        <v xml:space="preserve"> </v>
      </c>
      <c r="AS3" t="s">
        <v>60</v>
      </c>
    </row>
    <row r="4" spans="1:45">
      <c r="A4" s="4">
        <v>1951</v>
      </c>
      <c r="B4" s="1"/>
      <c r="C4" s="1">
        <v>3.1352235179786199</v>
      </c>
      <c r="D4" s="1"/>
      <c r="E4" s="6"/>
      <c r="F4" s="1"/>
      <c r="G4" s="1"/>
      <c r="H4" s="1"/>
      <c r="I4" s="4"/>
      <c r="J4" s="4"/>
      <c r="K4" s="14"/>
      <c r="L4" s="4"/>
      <c r="M4" s="4"/>
      <c r="N4" s="4"/>
      <c r="O4" s="5"/>
      <c r="P4" s="4"/>
      <c r="Q4" s="4"/>
      <c r="R4" s="4"/>
      <c r="S4" s="4"/>
      <c r="T4" s="7"/>
      <c r="U4" s="3">
        <v>8490.25</v>
      </c>
      <c r="V4" s="3">
        <v>1255.7094266277938</v>
      </c>
      <c r="W4" s="70" t="str">
        <f t="shared" si="0"/>
        <v/>
      </c>
      <c r="X4" s="71" t="str">
        <f t="shared" si="1"/>
        <v/>
      </c>
      <c r="Y4" s="71" t="str">
        <f t="shared" si="2"/>
        <v/>
      </c>
      <c r="Z4" s="70" t="str">
        <f t="shared" si="3"/>
        <v/>
      </c>
      <c r="AA4" s="71" t="str">
        <f t="shared" si="4"/>
        <v/>
      </c>
      <c r="AB4" s="71" t="str">
        <f t="shared" si="5"/>
        <v/>
      </c>
      <c r="AC4" s="71" t="str">
        <f t="shared" si="6"/>
        <v/>
      </c>
      <c r="AD4" s="70" t="str">
        <f t="shared" si="7"/>
        <v/>
      </c>
      <c r="AE4" s="71" t="str">
        <f t="shared" si="8"/>
        <v/>
      </c>
      <c r="AF4" s="71" t="str">
        <f t="shared" si="9"/>
        <v/>
      </c>
      <c r="AH4" s="97"/>
      <c r="AI4" s="3" t="str">
        <f t="shared" si="10"/>
        <v xml:space="preserve"> </v>
      </c>
      <c r="AJ4" s="3" t="str">
        <f t="shared" si="10"/>
        <v xml:space="preserve"> </v>
      </c>
      <c r="AK4" s="3" t="str">
        <f t="shared" si="10"/>
        <v xml:space="preserve"> </v>
      </c>
      <c r="AL4" s="3" t="str">
        <f t="shared" si="10"/>
        <v xml:space="preserve"> </v>
      </c>
      <c r="AM4" s="3" t="str">
        <f t="shared" si="10"/>
        <v xml:space="preserve"> </v>
      </c>
      <c r="AN4" s="14" t="str">
        <f t="shared" si="10"/>
        <v xml:space="preserve"> </v>
      </c>
      <c r="AO4" s="1" t="str">
        <f t="shared" si="10"/>
        <v xml:space="preserve"> </v>
      </c>
      <c r="AP4" s="1" t="str">
        <f t="shared" si="10"/>
        <v xml:space="preserve"> </v>
      </c>
      <c r="AQ4" s="1" t="str">
        <f t="shared" si="10"/>
        <v xml:space="preserve"> </v>
      </c>
      <c r="AR4" s="6" t="str">
        <f t="shared" si="10"/>
        <v xml:space="preserve"> </v>
      </c>
      <c r="AS4" t="s">
        <v>60</v>
      </c>
    </row>
    <row r="5" spans="1:45">
      <c r="A5" s="4">
        <v>1952</v>
      </c>
      <c r="B5" s="1"/>
      <c r="C5" s="1">
        <v>3.1086181599518943</v>
      </c>
      <c r="D5" s="1"/>
      <c r="E5" s="6"/>
      <c r="F5" s="1"/>
      <c r="G5" s="1"/>
      <c r="H5" s="1"/>
      <c r="I5" s="4"/>
      <c r="J5" s="4"/>
      <c r="K5" s="14"/>
      <c r="L5" s="4"/>
      <c r="M5" s="4"/>
      <c r="N5" s="4"/>
      <c r="O5" s="5"/>
      <c r="P5" s="4"/>
      <c r="Q5" s="4"/>
      <c r="R5" s="4"/>
      <c r="S5" s="4"/>
      <c r="T5" s="7"/>
      <c r="U5" s="3">
        <v>8526.0499999999993</v>
      </c>
      <c r="V5" s="3">
        <v>1333.0727600721589</v>
      </c>
      <c r="W5" s="70" t="str">
        <f t="shared" si="0"/>
        <v/>
      </c>
      <c r="X5" s="71" t="str">
        <f t="shared" si="1"/>
        <v/>
      </c>
      <c r="Y5" s="71" t="str">
        <f t="shared" si="2"/>
        <v/>
      </c>
      <c r="Z5" s="70" t="str">
        <f t="shared" si="3"/>
        <v/>
      </c>
      <c r="AA5" s="71" t="str">
        <f t="shared" si="4"/>
        <v/>
      </c>
      <c r="AB5" s="71" t="str">
        <f t="shared" si="5"/>
        <v/>
      </c>
      <c r="AC5" s="71" t="str">
        <f t="shared" si="6"/>
        <v/>
      </c>
      <c r="AD5" s="70" t="str">
        <f t="shared" si="7"/>
        <v/>
      </c>
      <c r="AE5" s="71" t="str">
        <f t="shared" si="8"/>
        <v/>
      </c>
      <c r="AF5" s="71" t="str">
        <f t="shared" si="9"/>
        <v/>
      </c>
      <c r="AH5" s="97"/>
      <c r="AI5" s="3" t="str">
        <f t="shared" si="10"/>
        <v xml:space="preserve"> </v>
      </c>
      <c r="AJ5" s="3" t="str">
        <f t="shared" si="10"/>
        <v xml:space="preserve"> </v>
      </c>
      <c r="AK5" s="3" t="str">
        <f t="shared" si="10"/>
        <v xml:space="preserve"> </v>
      </c>
      <c r="AL5" s="3" t="str">
        <f t="shared" si="10"/>
        <v xml:space="preserve"> </v>
      </c>
      <c r="AM5" s="3" t="str">
        <f t="shared" si="10"/>
        <v xml:space="preserve"> </v>
      </c>
      <c r="AN5" s="14" t="str">
        <f t="shared" si="10"/>
        <v xml:space="preserve"> </v>
      </c>
      <c r="AO5" s="1" t="str">
        <f t="shared" si="10"/>
        <v xml:space="preserve"> </v>
      </c>
      <c r="AP5" s="1" t="str">
        <f t="shared" si="10"/>
        <v xml:space="preserve"> </v>
      </c>
      <c r="AQ5" s="1" t="str">
        <f t="shared" si="10"/>
        <v xml:space="preserve"> </v>
      </c>
      <c r="AR5" s="6" t="str">
        <f t="shared" si="10"/>
        <v xml:space="preserve"> </v>
      </c>
      <c r="AS5" t="s">
        <v>60</v>
      </c>
    </row>
    <row r="6" spans="1:45">
      <c r="A6" s="4">
        <v>1953</v>
      </c>
      <c r="B6" s="1"/>
      <c r="C6" s="1">
        <v>3.0322360064106371</v>
      </c>
      <c r="D6" s="1"/>
      <c r="E6" s="6"/>
      <c r="F6" s="1"/>
      <c r="G6" s="1"/>
      <c r="H6" s="1"/>
      <c r="I6" s="4"/>
      <c r="J6" s="4"/>
      <c r="K6" s="14"/>
      <c r="L6" s="4"/>
      <c r="M6" s="4"/>
      <c r="N6" s="4"/>
      <c r="O6" s="5"/>
      <c r="P6" s="4"/>
      <c r="Q6" s="4"/>
      <c r="R6" s="4"/>
      <c r="S6" s="4"/>
      <c r="T6" s="7"/>
      <c r="U6" s="3">
        <v>8578.9500000000007</v>
      </c>
      <c r="V6" s="3">
        <v>1411.1117706416571</v>
      </c>
      <c r="W6" s="70" t="str">
        <f t="shared" si="0"/>
        <v/>
      </c>
      <c r="X6" s="71" t="str">
        <f t="shared" si="1"/>
        <v/>
      </c>
      <c r="Y6" s="71" t="str">
        <f t="shared" si="2"/>
        <v/>
      </c>
      <c r="Z6" s="70" t="str">
        <f t="shared" si="3"/>
        <v/>
      </c>
      <c r="AA6" s="71" t="str">
        <f t="shared" si="4"/>
        <v/>
      </c>
      <c r="AB6" s="71" t="str">
        <f t="shared" si="5"/>
        <v/>
      </c>
      <c r="AC6" s="71" t="str">
        <f t="shared" si="6"/>
        <v/>
      </c>
      <c r="AD6" s="70" t="str">
        <f t="shared" si="7"/>
        <v/>
      </c>
      <c r="AE6" s="71" t="str">
        <f t="shared" si="8"/>
        <v/>
      </c>
      <c r="AF6" s="71" t="str">
        <f t="shared" si="9"/>
        <v/>
      </c>
      <c r="AH6" s="97"/>
      <c r="AI6" s="3" t="str">
        <f t="shared" si="10"/>
        <v xml:space="preserve"> </v>
      </c>
      <c r="AJ6" s="3" t="str">
        <f t="shared" si="10"/>
        <v xml:space="preserve"> </v>
      </c>
      <c r="AK6" s="3" t="str">
        <f t="shared" si="10"/>
        <v xml:space="preserve"> </v>
      </c>
      <c r="AL6" s="3" t="str">
        <f t="shared" si="10"/>
        <v xml:space="preserve"> </v>
      </c>
      <c r="AM6" s="3" t="str">
        <f t="shared" si="10"/>
        <v xml:space="preserve"> </v>
      </c>
      <c r="AN6" s="14" t="str">
        <f t="shared" si="10"/>
        <v xml:space="preserve"> </v>
      </c>
      <c r="AO6" s="1" t="str">
        <f t="shared" si="10"/>
        <v xml:space="preserve"> </v>
      </c>
      <c r="AP6" s="1" t="str">
        <f t="shared" si="10"/>
        <v xml:space="preserve"> </v>
      </c>
      <c r="AQ6" s="1" t="str">
        <f t="shared" si="10"/>
        <v xml:space="preserve"> </v>
      </c>
      <c r="AR6" s="6" t="str">
        <f t="shared" si="10"/>
        <v xml:space="preserve"> </v>
      </c>
      <c r="AS6" t="s">
        <v>60</v>
      </c>
    </row>
    <row r="7" spans="1:45">
      <c r="A7" s="4">
        <v>1954</v>
      </c>
      <c r="B7" s="1"/>
      <c r="C7" s="1">
        <v>2.8915399061032865</v>
      </c>
      <c r="D7" s="1"/>
      <c r="E7" s="6"/>
      <c r="F7" s="1"/>
      <c r="G7" s="1"/>
      <c r="H7" s="1"/>
      <c r="I7" s="4"/>
      <c r="J7" s="4"/>
      <c r="K7" s="14"/>
      <c r="L7" s="4"/>
      <c r="M7" s="4"/>
      <c r="N7" s="4"/>
      <c r="O7" s="5"/>
      <c r="P7" s="4"/>
      <c r="Q7" s="4"/>
      <c r="R7" s="4"/>
      <c r="S7" s="4"/>
      <c r="T7" s="7"/>
      <c r="U7" s="3">
        <v>8632.1</v>
      </c>
      <c r="V7" s="3">
        <v>1496.0680751173709</v>
      </c>
      <c r="W7" s="70" t="str">
        <f t="shared" si="0"/>
        <v/>
      </c>
      <c r="X7" s="71" t="str">
        <f t="shared" si="1"/>
        <v/>
      </c>
      <c r="Y7" s="71" t="str">
        <f t="shared" si="2"/>
        <v/>
      </c>
      <c r="Z7" s="70" t="str">
        <f t="shared" si="3"/>
        <v/>
      </c>
      <c r="AA7" s="71" t="str">
        <f t="shared" si="4"/>
        <v/>
      </c>
      <c r="AB7" s="71" t="str">
        <f t="shared" si="5"/>
        <v/>
      </c>
      <c r="AC7" s="71" t="str">
        <f t="shared" si="6"/>
        <v/>
      </c>
      <c r="AD7" s="70" t="str">
        <f t="shared" si="7"/>
        <v/>
      </c>
      <c r="AE7" s="71" t="str">
        <f t="shared" si="8"/>
        <v/>
      </c>
      <c r="AF7" s="71" t="str">
        <f t="shared" si="9"/>
        <v/>
      </c>
      <c r="AH7" s="97"/>
      <c r="AI7" s="3" t="str">
        <f t="shared" si="10"/>
        <v xml:space="preserve"> </v>
      </c>
      <c r="AJ7" s="3" t="str">
        <f t="shared" si="10"/>
        <v xml:space="preserve"> </v>
      </c>
      <c r="AK7" s="3" t="str">
        <f t="shared" si="10"/>
        <v xml:space="preserve"> </v>
      </c>
      <c r="AL7" s="3" t="str">
        <f t="shared" si="10"/>
        <v xml:space="preserve"> </v>
      </c>
      <c r="AM7" s="3" t="str">
        <f t="shared" si="10"/>
        <v xml:space="preserve"> </v>
      </c>
      <c r="AN7" s="14" t="str">
        <f t="shared" si="10"/>
        <v xml:space="preserve"> </v>
      </c>
      <c r="AO7" s="1" t="str">
        <f t="shared" si="10"/>
        <v xml:space="preserve"> </v>
      </c>
      <c r="AP7" s="1" t="str">
        <f t="shared" si="10"/>
        <v xml:space="preserve"> </v>
      </c>
      <c r="AQ7" s="1" t="str">
        <f t="shared" si="10"/>
        <v xml:space="preserve"> </v>
      </c>
      <c r="AR7" s="6" t="str">
        <f t="shared" si="10"/>
        <v xml:space="preserve"> </v>
      </c>
      <c r="AS7" t="s">
        <v>60</v>
      </c>
    </row>
    <row r="8" spans="1:45">
      <c r="A8" s="4">
        <v>1955</v>
      </c>
      <c r="B8" s="1"/>
      <c r="C8" s="1">
        <v>3.2399422799422801</v>
      </c>
      <c r="D8" s="1"/>
      <c r="E8" s="6"/>
      <c r="F8" s="1"/>
      <c r="G8" s="1"/>
      <c r="H8" s="1"/>
      <c r="I8" s="1"/>
      <c r="J8" s="1"/>
      <c r="K8" s="14"/>
      <c r="L8" s="1"/>
      <c r="M8" s="1"/>
      <c r="N8" s="1"/>
      <c r="O8" s="6"/>
      <c r="P8" s="2"/>
      <c r="Q8" s="2"/>
      <c r="R8" s="2"/>
      <c r="S8" s="2"/>
      <c r="T8" s="7"/>
      <c r="U8" s="3">
        <v>8692.6</v>
      </c>
      <c r="V8" s="3">
        <v>1577.9142599315512</v>
      </c>
      <c r="W8" s="70" t="str">
        <f t="shared" si="0"/>
        <v/>
      </c>
      <c r="X8" s="71" t="str">
        <f t="shared" si="1"/>
        <v/>
      </c>
      <c r="Y8" s="71" t="str">
        <f t="shared" si="2"/>
        <v/>
      </c>
      <c r="Z8" s="70" t="str">
        <f t="shared" si="3"/>
        <v/>
      </c>
      <c r="AA8" s="71" t="str">
        <f t="shared" si="4"/>
        <v/>
      </c>
      <c r="AB8" s="71" t="str">
        <f t="shared" si="5"/>
        <v/>
      </c>
      <c r="AC8" s="71" t="str">
        <f t="shared" si="6"/>
        <v/>
      </c>
      <c r="AD8" s="70" t="str">
        <f t="shared" si="7"/>
        <v/>
      </c>
      <c r="AE8" s="71" t="str">
        <f t="shared" si="8"/>
        <v/>
      </c>
      <c r="AF8" s="71" t="str">
        <f t="shared" si="9"/>
        <v/>
      </c>
      <c r="AH8" s="97"/>
      <c r="AI8" s="3" t="str">
        <f>IFERROR(F8/$AH8," ")</f>
        <v xml:space="preserve"> </v>
      </c>
      <c r="AJ8" s="3" t="str">
        <f t="shared" si="10"/>
        <v xml:space="preserve"> </v>
      </c>
      <c r="AK8" s="3" t="str">
        <f t="shared" si="10"/>
        <v xml:space="preserve"> </v>
      </c>
      <c r="AL8" s="3" t="str">
        <f t="shared" si="10"/>
        <v xml:space="preserve"> </v>
      </c>
      <c r="AM8" s="3" t="str">
        <f t="shared" si="10"/>
        <v xml:space="preserve"> </v>
      </c>
      <c r="AN8" s="14" t="str">
        <f t="shared" si="10"/>
        <v xml:space="preserve"> </v>
      </c>
      <c r="AO8" s="1" t="str">
        <f>IFERROR(L8/$AH8," ")</f>
        <v xml:space="preserve"> </v>
      </c>
      <c r="AP8" s="1" t="str">
        <f t="shared" si="10"/>
        <v xml:space="preserve"> </v>
      </c>
      <c r="AQ8" s="1" t="str">
        <f t="shared" si="10"/>
        <v xml:space="preserve"> </v>
      </c>
      <c r="AR8" s="6" t="str">
        <f t="shared" si="10"/>
        <v xml:space="preserve"> </v>
      </c>
      <c r="AS8" t="s">
        <v>60</v>
      </c>
    </row>
    <row r="9" spans="1:45">
      <c r="A9" s="4">
        <v>1956</v>
      </c>
      <c r="B9" s="1"/>
      <c r="C9" s="1">
        <v>2.7674458283569359</v>
      </c>
      <c r="D9" s="1"/>
      <c r="E9" s="6"/>
      <c r="F9" s="1"/>
      <c r="G9" s="1"/>
      <c r="H9" s="1"/>
      <c r="I9" s="1"/>
      <c r="J9" s="4"/>
      <c r="K9" s="14"/>
      <c r="L9" s="1"/>
      <c r="M9" s="1"/>
      <c r="N9" s="1"/>
      <c r="O9" s="6"/>
      <c r="P9" s="2"/>
      <c r="Q9" s="2"/>
      <c r="R9" s="2"/>
      <c r="S9" s="2"/>
      <c r="T9" s="7"/>
      <c r="U9" s="3">
        <v>8756</v>
      </c>
      <c r="V9" s="3">
        <v>1623.3862253312859</v>
      </c>
      <c r="W9" s="70" t="str">
        <f t="shared" si="0"/>
        <v/>
      </c>
      <c r="X9" s="71" t="str">
        <f t="shared" si="1"/>
        <v/>
      </c>
      <c r="Y9" s="71" t="str">
        <f t="shared" si="2"/>
        <v/>
      </c>
      <c r="Z9" s="70" t="str">
        <f t="shared" si="3"/>
        <v/>
      </c>
      <c r="AA9" s="71" t="str">
        <f t="shared" si="4"/>
        <v/>
      </c>
      <c r="AB9" s="71" t="str">
        <f t="shared" si="5"/>
        <v/>
      </c>
      <c r="AC9" s="71" t="str">
        <f t="shared" si="6"/>
        <v/>
      </c>
      <c r="AD9" s="70" t="str">
        <f t="shared" si="7"/>
        <v/>
      </c>
      <c r="AE9" s="71" t="str">
        <f t="shared" si="8"/>
        <v/>
      </c>
      <c r="AF9" s="71" t="str">
        <f t="shared" si="9"/>
        <v/>
      </c>
      <c r="AH9" s="97"/>
      <c r="AI9" s="3" t="str">
        <f t="shared" ref="AI9:AI12" si="11">IFERROR(F9/$AH9," ")</f>
        <v xml:space="preserve"> </v>
      </c>
      <c r="AJ9" s="3" t="str">
        <f t="shared" si="10"/>
        <v xml:space="preserve"> </v>
      </c>
      <c r="AK9" s="3" t="str">
        <f t="shared" si="10"/>
        <v xml:space="preserve"> </v>
      </c>
      <c r="AL9" s="3" t="str">
        <f t="shared" si="10"/>
        <v xml:space="preserve"> </v>
      </c>
      <c r="AM9" s="3" t="str">
        <f t="shared" si="10"/>
        <v xml:space="preserve"> </v>
      </c>
      <c r="AN9" s="14" t="str">
        <f t="shared" si="10"/>
        <v xml:space="preserve"> </v>
      </c>
      <c r="AO9" s="1" t="str">
        <f t="shared" si="10"/>
        <v xml:space="preserve"> </v>
      </c>
      <c r="AP9" s="1" t="str">
        <f t="shared" si="10"/>
        <v xml:space="preserve"> </v>
      </c>
      <c r="AQ9" s="1" t="str">
        <f t="shared" si="10"/>
        <v xml:space="preserve"> </v>
      </c>
      <c r="AR9" s="6" t="str">
        <f t="shared" si="10"/>
        <v xml:space="preserve"> </v>
      </c>
      <c r="AS9" t="s">
        <v>60</v>
      </c>
    </row>
    <row r="10" spans="1:45">
      <c r="A10" s="4">
        <v>1957</v>
      </c>
      <c r="B10" s="1"/>
      <c r="C10" s="1">
        <v>2.6359940563095843</v>
      </c>
      <c r="D10" s="1"/>
      <c r="E10" s="6"/>
      <c r="F10" s="1"/>
      <c r="G10" s="1"/>
      <c r="H10" s="1"/>
      <c r="I10" s="1"/>
      <c r="J10" s="4"/>
      <c r="K10" s="14"/>
      <c r="L10" s="1"/>
      <c r="M10" s="1"/>
      <c r="N10" s="1"/>
      <c r="O10" s="6"/>
      <c r="P10" s="2"/>
      <c r="Q10" s="2"/>
      <c r="R10" s="2"/>
      <c r="S10" s="2"/>
      <c r="T10" s="7"/>
      <c r="U10" s="3">
        <v>8817.65</v>
      </c>
      <c r="V10" s="3">
        <v>1671.6839620474736</v>
      </c>
      <c r="W10" s="70" t="str">
        <f t="shared" si="0"/>
        <v/>
      </c>
      <c r="X10" s="71" t="str">
        <f t="shared" si="1"/>
        <v/>
      </c>
      <c r="Y10" s="71" t="str">
        <f t="shared" si="2"/>
        <v/>
      </c>
      <c r="Z10" s="70" t="str">
        <f t="shared" si="3"/>
        <v/>
      </c>
      <c r="AA10" s="71" t="str">
        <f t="shared" si="4"/>
        <v/>
      </c>
      <c r="AB10" s="71" t="str">
        <f t="shared" si="5"/>
        <v/>
      </c>
      <c r="AC10" s="71" t="str">
        <f t="shared" si="6"/>
        <v/>
      </c>
      <c r="AD10" s="70" t="str">
        <f t="shared" si="7"/>
        <v/>
      </c>
      <c r="AE10" s="71" t="str">
        <f t="shared" si="8"/>
        <v/>
      </c>
      <c r="AF10" s="71" t="str">
        <f t="shared" si="9"/>
        <v/>
      </c>
      <c r="AH10" s="97"/>
      <c r="AI10" s="3" t="str">
        <f t="shared" si="11"/>
        <v xml:space="preserve"> </v>
      </c>
      <c r="AJ10" s="3" t="str">
        <f t="shared" si="10"/>
        <v xml:space="preserve"> </v>
      </c>
      <c r="AK10" s="3" t="str">
        <f t="shared" si="10"/>
        <v xml:space="preserve"> </v>
      </c>
      <c r="AL10" s="3" t="str">
        <f t="shared" si="10"/>
        <v xml:space="preserve"> </v>
      </c>
      <c r="AM10" s="3" t="str">
        <f t="shared" si="10"/>
        <v xml:space="preserve"> </v>
      </c>
      <c r="AN10" s="14" t="str">
        <f t="shared" si="10"/>
        <v xml:space="preserve"> </v>
      </c>
      <c r="AO10" s="1" t="str">
        <f t="shared" si="10"/>
        <v xml:space="preserve"> </v>
      </c>
      <c r="AP10" s="1" t="str">
        <f t="shared" si="10"/>
        <v xml:space="preserve"> </v>
      </c>
      <c r="AQ10" s="1" t="str">
        <f t="shared" si="10"/>
        <v xml:space="preserve"> </v>
      </c>
      <c r="AR10" s="6" t="str">
        <f t="shared" si="10"/>
        <v xml:space="preserve"> </v>
      </c>
      <c r="AS10" t="s">
        <v>60</v>
      </c>
    </row>
    <row r="11" spans="1:45">
      <c r="A11" s="4">
        <v>1958</v>
      </c>
      <c r="B11" s="1"/>
      <c r="C11" s="1">
        <v>2.0639182168668184</v>
      </c>
      <c r="D11" s="1"/>
      <c r="E11" s="6"/>
      <c r="F11" s="1"/>
      <c r="G11" s="1"/>
      <c r="H11" s="1"/>
      <c r="I11" s="1"/>
      <c r="J11" s="4"/>
      <c r="K11" s="14"/>
      <c r="L11" s="1"/>
      <c r="M11" s="1"/>
      <c r="N11" s="1"/>
      <c r="O11" s="6"/>
      <c r="P11" s="2"/>
      <c r="Q11" s="2"/>
      <c r="R11" s="2"/>
      <c r="S11" s="2"/>
      <c r="T11" s="7"/>
      <c r="U11" s="3">
        <v>8888.5499999999993</v>
      </c>
      <c r="V11" s="3">
        <v>1723.5871525549364</v>
      </c>
      <c r="W11" s="70" t="str">
        <f t="shared" si="0"/>
        <v/>
      </c>
      <c r="X11" s="71" t="str">
        <f t="shared" si="1"/>
        <v/>
      </c>
      <c r="Y11" s="71" t="str">
        <f t="shared" si="2"/>
        <v/>
      </c>
      <c r="Z11" s="70" t="str">
        <f t="shared" si="3"/>
        <v/>
      </c>
      <c r="AA11" s="71" t="str">
        <f t="shared" si="4"/>
        <v/>
      </c>
      <c r="AB11" s="71" t="str">
        <f t="shared" si="5"/>
        <v/>
      </c>
      <c r="AC11" s="71" t="str">
        <f t="shared" si="6"/>
        <v/>
      </c>
      <c r="AD11" s="70" t="str">
        <f t="shared" si="7"/>
        <v/>
      </c>
      <c r="AE11" s="71" t="str">
        <f t="shared" si="8"/>
        <v/>
      </c>
      <c r="AF11" s="71" t="str">
        <f t="shared" si="9"/>
        <v/>
      </c>
      <c r="AH11" s="97"/>
      <c r="AI11" s="3" t="str">
        <f t="shared" si="11"/>
        <v xml:space="preserve"> </v>
      </c>
      <c r="AJ11" s="3" t="str">
        <f t="shared" si="10"/>
        <v xml:space="preserve"> </v>
      </c>
      <c r="AK11" s="3" t="str">
        <f t="shared" si="10"/>
        <v xml:space="preserve"> </v>
      </c>
      <c r="AL11" s="3" t="str">
        <f t="shared" si="10"/>
        <v xml:space="preserve"> </v>
      </c>
      <c r="AM11" s="3" t="str">
        <f t="shared" si="10"/>
        <v xml:space="preserve"> </v>
      </c>
      <c r="AN11" s="14" t="str">
        <f t="shared" si="10"/>
        <v xml:space="preserve"> </v>
      </c>
      <c r="AO11" s="1" t="str">
        <f t="shared" si="10"/>
        <v xml:space="preserve"> </v>
      </c>
      <c r="AP11" s="1" t="str">
        <f t="shared" si="10"/>
        <v xml:space="preserve"> </v>
      </c>
      <c r="AQ11" s="1" t="str">
        <f t="shared" si="10"/>
        <v xml:space="preserve"> </v>
      </c>
      <c r="AR11" s="6" t="str">
        <f t="shared" si="10"/>
        <v xml:space="preserve"> </v>
      </c>
      <c r="AS11" t="s">
        <v>60</v>
      </c>
    </row>
    <row r="12" spans="1:45">
      <c r="A12" s="4">
        <v>1959</v>
      </c>
      <c r="B12" s="1"/>
      <c r="C12" s="1">
        <v>2.5901701047359706</v>
      </c>
      <c r="D12" s="1"/>
      <c r="E12" s="6"/>
      <c r="F12" s="1"/>
      <c r="G12" s="1"/>
      <c r="H12" s="1"/>
      <c r="I12" s="1"/>
      <c r="J12" s="3"/>
      <c r="K12" s="14"/>
      <c r="L12" s="1"/>
      <c r="M12" s="1"/>
      <c r="N12" s="1"/>
      <c r="O12" s="6"/>
      <c r="P12" s="2"/>
      <c r="Q12" s="2"/>
      <c r="R12" s="2"/>
      <c r="S12" s="2"/>
      <c r="T12" s="7"/>
      <c r="U12" s="3">
        <v>8961.5499999999993</v>
      </c>
      <c r="V12" s="3">
        <v>1782.9640680287262</v>
      </c>
      <c r="W12" s="70" t="str">
        <f t="shared" si="0"/>
        <v/>
      </c>
      <c r="X12" s="71" t="str">
        <f t="shared" si="1"/>
        <v/>
      </c>
      <c r="Y12" s="71" t="str">
        <f t="shared" si="2"/>
        <v/>
      </c>
      <c r="Z12" s="70" t="str">
        <f t="shared" si="3"/>
        <v/>
      </c>
      <c r="AA12" s="71" t="str">
        <f t="shared" si="4"/>
        <v/>
      </c>
      <c r="AB12" s="71" t="str">
        <f t="shared" si="5"/>
        <v/>
      </c>
      <c r="AC12" s="71" t="str">
        <f t="shared" si="6"/>
        <v/>
      </c>
      <c r="AD12" s="70" t="str">
        <f t="shared" si="7"/>
        <v/>
      </c>
      <c r="AE12" s="71" t="str">
        <f t="shared" si="8"/>
        <v/>
      </c>
      <c r="AF12" s="71" t="str">
        <f t="shared" si="9"/>
        <v/>
      </c>
      <c r="AH12" s="97"/>
      <c r="AI12" s="3" t="str">
        <f t="shared" si="11"/>
        <v xml:space="preserve"> </v>
      </c>
      <c r="AJ12" s="3" t="str">
        <f t="shared" si="10"/>
        <v xml:space="preserve"> </v>
      </c>
      <c r="AK12" s="3" t="str">
        <f t="shared" si="10"/>
        <v xml:space="preserve"> </v>
      </c>
      <c r="AL12" s="3" t="str">
        <f t="shared" si="10"/>
        <v xml:space="preserve"> </v>
      </c>
      <c r="AM12" s="3" t="str">
        <f t="shared" si="10"/>
        <v xml:space="preserve"> </v>
      </c>
      <c r="AN12" s="14" t="str">
        <f t="shared" si="10"/>
        <v xml:space="preserve"> </v>
      </c>
      <c r="AO12" s="1" t="str">
        <f t="shared" si="10"/>
        <v xml:space="preserve"> </v>
      </c>
      <c r="AP12" s="1" t="str">
        <f t="shared" si="10"/>
        <v xml:space="preserve"> </v>
      </c>
      <c r="AQ12" s="1" t="str">
        <f t="shared" si="10"/>
        <v xml:space="preserve"> </v>
      </c>
      <c r="AR12" s="6" t="str">
        <f t="shared" si="10"/>
        <v xml:space="preserve"> </v>
      </c>
      <c r="AS12" t="s">
        <v>60</v>
      </c>
    </row>
    <row r="13" spans="1:45">
      <c r="A13" s="4">
        <v>1960</v>
      </c>
      <c r="B13" s="1"/>
      <c r="C13" s="1">
        <v>3.0401967808798953</v>
      </c>
      <c r="D13" s="1"/>
      <c r="E13" s="6"/>
      <c r="F13" s="1"/>
      <c r="G13" s="1"/>
      <c r="H13" s="1"/>
      <c r="I13" s="1"/>
      <c r="J13" s="3"/>
      <c r="K13" s="14"/>
      <c r="L13" s="1"/>
      <c r="M13" s="1"/>
      <c r="N13" s="1"/>
      <c r="O13" s="6"/>
      <c r="P13" s="2"/>
      <c r="Q13" s="2"/>
      <c r="R13" s="2"/>
      <c r="S13" s="2"/>
      <c r="T13" s="7"/>
      <c r="U13" s="3">
        <v>9036.7000000000007</v>
      </c>
      <c r="V13" s="3">
        <v>1843.7188046247886</v>
      </c>
      <c r="W13" s="70" t="str">
        <f t="shared" si="0"/>
        <v/>
      </c>
      <c r="X13" s="71" t="str">
        <f t="shared" si="1"/>
        <v/>
      </c>
      <c r="Y13" s="71" t="str">
        <f t="shared" si="2"/>
        <v/>
      </c>
      <c r="Z13" s="70" t="str">
        <f t="shared" si="3"/>
        <v/>
      </c>
      <c r="AA13" s="71" t="str">
        <f t="shared" si="4"/>
        <v/>
      </c>
      <c r="AB13" s="71" t="str">
        <f t="shared" si="5"/>
        <v/>
      </c>
      <c r="AC13" s="71" t="str">
        <f t="shared" si="6"/>
        <v/>
      </c>
      <c r="AD13" s="70" t="str">
        <f t="shared" si="7"/>
        <v/>
      </c>
      <c r="AE13" s="71" t="str">
        <f t="shared" si="8"/>
        <v/>
      </c>
      <c r="AF13" s="71" t="str">
        <f t="shared" si="9"/>
        <v/>
      </c>
      <c r="AH13" s="107">
        <v>5.9999999989999997E-4</v>
      </c>
      <c r="AI13" s="3"/>
      <c r="AJ13" s="3"/>
      <c r="AK13" s="3"/>
      <c r="AL13" s="3"/>
      <c r="AM13" s="3"/>
      <c r="AN13" s="14"/>
      <c r="AO13" s="1"/>
      <c r="AP13" s="1"/>
      <c r="AQ13" s="1"/>
      <c r="AR13" s="6"/>
      <c r="AS13" t="s">
        <v>60</v>
      </c>
    </row>
    <row r="14" spans="1:45">
      <c r="A14" s="4">
        <v>1961</v>
      </c>
      <c r="B14" s="1">
        <v>0.54881250450887753</v>
      </c>
      <c r="C14" s="1">
        <v>2.6442784308075677</v>
      </c>
      <c r="D14" s="1">
        <v>0.86954708506688316</v>
      </c>
      <c r="E14" s="6">
        <f t="shared" ref="E14:E67" si="12">SUM(B14:D14)</f>
        <v>4.0626380203833286</v>
      </c>
      <c r="F14" s="1"/>
      <c r="G14" s="1"/>
      <c r="H14" s="1"/>
      <c r="I14" s="1"/>
      <c r="J14" s="3"/>
      <c r="K14" s="14"/>
      <c r="L14" s="1"/>
      <c r="M14" s="1"/>
      <c r="N14" s="1"/>
      <c r="O14" s="6"/>
      <c r="P14" s="2"/>
      <c r="Q14" s="2"/>
      <c r="R14" s="2"/>
      <c r="S14" s="2"/>
      <c r="T14" s="7"/>
      <c r="U14" s="3">
        <v>9031.2000000000007</v>
      </c>
      <c r="V14" s="3">
        <v>1951.0439234606874</v>
      </c>
      <c r="W14" s="99" t="str">
        <f t="shared" si="0"/>
        <v/>
      </c>
      <c r="X14" s="100" t="str">
        <f t="shared" si="1"/>
        <v/>
      </c>
      <c r="Y14" s="100" t="str">
        <f t="shared" si="2"/>
        <v/>
      </c>
      <c r="Z14" s="99" t="str">
        <f t="shared" si="3"/>
        <v/>
      </c>
      <c r="AA14" s="100" t="str">
        <f t="shared" si="4"/>
        <v/>
      </c>
      <c r="AB14" s="100" t="str">
        <f t="shared" si="5"/>
        <v/>
      </c>
      <c r="AC14" s="100" t="str">
        <f t="shared" si="6"/>
        <v/>
      </c>
      <c r="AD14" s="99">
        <f t="shared" si="7"/>
        <v>0.13508771929848049</v>
      </c>
      <c r="AE14" s="100">
        <f t="shared" si="8"/>
        <v>0.65087719298163516</v>
      </c>
      <c r="AF14" s="100">
        <f t="shared" si="9"/>
        <v>0.21403508771988439</v>
      </c>
      <c r="AH14" s="107">
        <v>5.9999999989999997E-4</v>
      </c>
      <c r="AI14" s="3"/>
      <c r="AJ14" s="3"/>
      <c r="AK14" s="3"/>
      <c r="AL14" s="3"/>
      <c r="AM14" s="3"/>
      <c r="AN14" s="14"/>
      <c r="AO14" s="1"/>
      <c r="AP14" s="1"/>
      <c r="AQ14" s="1"/>
      <c r="AR14" s="6"/>
      <c r="AS14" t="s">
        <v>60</v>
      </c>
    </row>
    <row r="15" spans="1:45">
      <c r="A15" s="4">
        <v>1962</v>
      </c>
      <c r="B15" s="1">
        <v>0.60176555484733052</v>
      </c>
      <c r="C15" s="1">
        <v>3.2165801681623911</v>
      </c>
      <c r="D15" s="1">
        <v>1.1390562288193005</v>
      </c>
      <c r="E15" s="6">
        <f t="shared" si="12"/>
        <v>4.9574019518290218</v>
      </c>
      <c r="F15" s="1"/>
      <c r="G15" s="1"/>
      <c r="H15" s="1"/>
      <c r="I15" s="1"/>
      <c r="J15" s="3"/>
      <c r="K15" s="14"/>
      <c r="L15" s="1"/>
      <c r="M15" s="1"/>
      <c r="N15" s="1"/>
      <c r="O15" s="6"/>
      <c r="P15" s="2"/>
      <c r="Q15" s="2"/>
      <c r="R15" s="2"/>
      <c r="S15" s="2"/>
      <c r="T15" s="7"/>
      <c r="U15" s="3">
        <v>9019.7999999999993</v>
      </c>
      <c r="V15" s="3">
        <v>2007.2727317751196</v>
      </c>
      <c r="W15" s="99" t="str">
        <f t="shared" si="0"/>
        <v/>
      </c>
      <c r="X15" s="100" t="str">
        <f t="shared" si="1"/>
        <v/>
      </c>
      <c r="Y15" s="100" t="str">
        <f t="shared" si="2"/>
        <v/>
      </c>
      <c r="Z15" s="99" t="str">
        <f t="shared" si="3"/>
        <v/>
      </c>
      <c r="AA15" s="100" t="str">
        <f t="shared" si="4"/>
        <v/>
      </c>
      <c r="AB15" s="100" t="str">
        <f t="shared" si="5"/>
        <v/>
      </c>
      <c r="AC15" s="100" t="str">
        <f t="shared" si="6"/>
        <v/>
      </c>
      <c r="AD15" s="99">
        <f t="shared" si="7"/>
        <v>0.12138728323720262</v>
      </c>
      <c r="AE15" s="100">
        <f t="shared" si="8"/>
        <v>0.64884393063500556</v>
      </c>
      <c r="AF15" s="100">
        <f t="shared" si="9"/>
        <v>0.22976878612779186</v>
      </c>
      <c r="AH15" s="107">
        <v>5.9999999989999997E-4</v>
      </c>
      <c r="AI15" s="3"/>
      <c r="AJ15" s="3"/>
      <c r="AK15" s="3"/>
      <c r="AL15" s="3"/>
      <c r="AM15" s="3"/>
      <c r="AN15" s="14"/>
      <c r="AO15" s="1"/>
      <c r="AP15" s="1"/>
      <c r="AQ15" s="1"/>
      <c r="AR15" s="6"/>
      <c r="AS15" t="s">
        <v>60</v>
      </c>
    </row>
    <row r="16" spans="1:45">
      <c r="A16" s="4">
        <v>1963</v>
      </c>
      <c r="B16" s="1">
        <v>0.62772462346750224</v>
      </c>
      <c r="C16" s="1">
        <v>3.2396362751271615</v>
      </c>
      <c r="D16" s="1">
        <v>1.1905122169223157</v>
      </c>
      <c r="E16" s="6">
        <f t="shared" si="12"/>
        <v>5.0578731155169798</v>
      </c>
      <c r="F16" s="1"/>
      <c r="G16" s="1"/>
      <c r="H16" s="1"/>
      <c r="I16" s="1"/>
      <c r="J16" s="3"/>
      <c r="K16" s="14"/>
      <c r="L16" s="1"/>
      <c r="M16" s="1"/>
      <c r="N16" s="1"/>
      <c r="O16" s="6"/>
      <c r="P16" s="2"/>
      <c r="Q16" s="2"/>
      <c r="R16" s="2"/>
      <c r="S16" s="2"/>
      <c r="T16" s="7"/>
      <c r="U16" s="3">
        <v>9081.6</v>
      </c>
      <c r="V16" s="3">
        <v>2136.6106713088539</v>
      </c>
      <c r="W16" s="99" t="str">
        <f t="shared" si="0"/>
        <v/>
      </c>
      <c r="X16" s="100" t="str">
        <f t="shared" si="1"/>
        <v/>
      </c>
      <c r="Y16" s="100" t="str">
        <f t="shared" si="2"/>
        <v/>
      </c>
      <c r="Z16" s="99" t="str">
        <f t="shared" si="3"/>
        <v/>
      </c>
      <c r="AA16" s="100" t="str">
        <f t="shared" si="4"/>
        <v/>
      </c>
      <c r="AB16" s="100" t="str">
        <f t="shared" si="5"/>
        <v/>
      </c>
      <c r="AC16" s="100" t="str">
        <f t="shared" si="6"/>
        <v/>
      </c>
      <c r="AD16" s="99">
        <f t="shared" si="7"/>
        <v>0.1241084165479981</v>
      </c>
      <c r="AE16" s="100">
        <f t="shared" si="8"/>
        <v>0.64051355206763205</v>
      </c>
      <c r="AF16" s="100">
        <f t="shared" si="9"/>
        <v>0.23537803138436975</v>
      </c>
      <c r="AH16" s="107">
        <v>5.9999999989999997E-4</v>
      </c>
      <c r="AI16" s="3"/>
      <c r="AJ16" s="3"/>
      <c r="AK16" s="3"/>
      <c r="AL16" s="3"/>
      <c r="AM16" s="3"/>
      <c r="AN16" s="14"/>
      <c r="AO16" s="1"/>
      <c r="AP16" s="1"/>
      <c r="AQ16" s="1"/>
      <c r="AR16" s="6"/>
      <c r="AS16" t="s">
        <v>60</v>
      </c>
    </row>
    <row r="17" spans="1:45">
      <c r="A17" s="4">
        <v>1964</v>
      </c>
      <c r="B17" s="1">
        <v>0.66114922150068167</v>
      </c>
      <c r="C17" s="1">
        <v>3.2112962187079623</v>
      </c>
      <c r="D17" s="1">
        <v>1.2351139302772336</v>
      </c>
      <c r="E17" s="6">
        <f t="shared" si="12"/>
        <v>5.1075593704858777</v>
      </c>
      <c r="F17" s="1"/>
      <c r="G17" s="1"/>
      <c r="H17" s="1"/>
      <c r="I17" s="1"/>
      <c r="J17" s="3"/>
      <c r="K17" s="14"/>
      <c r="L17" s="1"/>
      <c r="M17" s="1"/>
      <c r="N17" s="1"/>
      <c r="O17" s="6"/>
      <c r="P17" s="2"/>
      <c r="Q17" s="2"/>
      <c r="R17" s="2"/>
      <c r="S17" s="2"/>
      <c r="T17" s="7"/>
      <c r="U17" s="3">
        <v>9122.5</v>
      </c>
      <c r="V17" s="3">
        <v>2258.2003262898043</v>
      </c>
      <c r="W17" s="99" t="str">
        <f t="shared" si="0"/>
        <v/>
      </c>
      <c r="X17" s="100" t="str">
        <f t="shared" si="1"/>
        <v/>
      </c>
      <c r="Y17" s="100" t="str">
        <f t="shared" si="2"/>
        <v/>
      </c>
      <c r="Z17" s="99" t="str">
        <f t="shared" si="3"/>
        <v/>
      </c>
      <c r="AA17" s="100" t="str">
        <f t="shared" si="4"/>
        <v/>
      </c>
      <c r="AB17" s="100" t="str">
        <f t="shared" si="5"/>
        <v/>
      </c>
      <c r="AC17" s="100" t="str">
        <f t="shared" si="6"/>
        <v/>
      </c>
      <c r="AD17" s="99">
        <f t="shared" si="7"/>
        <v>0.12944523470860547</v>
      </c>
      <c r="AE17" s="100">
        <f t="shared" si="8"/>
        <v>0.62873399715419742</v>
      </c>
      <c r="AF17" s="100">
        <f t="shared" si="9"/>
        <v>0.24182076813719705</v>
      </c>
      <c r="AH17" s="107">
        <v>5.9999999989999997E-4</v>
      </c>
      <c r="AI17" s="3"/>
      <c r="AJ17" s="3"/>
      <c r="AK17" s="3"/>
      <c r="AL17" s="3"/>
      <c r="AM17" s="3"/>
      <c r="AN17" s="14"/>
      <c r="AO17" s="1"/>
      <c r="AP17" s="1"/>
      <c r="AQ17" s="1"/>
      <c r="AR17" s="6"/>
      <c r="AS17" t="s">
        <v>60</v>
      </c>
    </row>
    <row r="18" spans="1:45">
      <c r="A18" s="4">
        <v>1965</v>
      </c>
      <c r="B18" s="1">
        <v>0.71569105253847076</v>
      </c>
      <c r="C18" s="1">
        <v>3.2425186461849771</v>
      </c>
      <c r="D18" s="1">
        <v>1.2853227066009878</v>
      </c>
      <c r="E18" s="6">
        <f t="shared" si="12"/>
        <v>5.2435324053244354</v>
      </c>
      <c r="F18" s="1"/>
      <c r="G18" s="1"/>
      <c r="H18" s="1"/>
      <c r="I18" s="1"/>
      <c r="J18" s="3"/>
      <c r="K18" s="14"/>
      <c r="L18" s="1"/>
      <c r="M18" s="1"/>
      <c r="N18" s="1"/>
      <c r="O18" s="6"/>
      <c r="P18" s="2"/>
      <c r="Q18" s="2"/>
      <c r="R18" s="2"/>
      <c r="S18" s="2"/>
      <c r="T18" s="7"/>
      <c r="U18" s="3">
        <v>9128.85</v>
      </c>
      <c r="V18" s="3">
        <v>2386.1219177177018</v>
      </c>
      <c r="W18" s="99" t="str">
        <f t="shared" si="0"/>
        <v/>
      </c>
      <c r="X18" s="100" t="str">
        <f t="shared" si="1"/>
        <v/>
      </c>
      <c r="Y18" s="100" t="str">
        <f t="shared" si="2"/>
        <v/>
      </c>
      <c r="Z18" s="99" t="str">
        <f t="shared" si="3"/>
        <v/>
      </c>
      <c r="AA18" s="100" t="str">
        <f t="shared" si="4"/>
        <v/>
      </c>
      <c r="AB18" s="100" t="str">
        <f t="shared" si="5"/>
        <v/>
      </c>
      <c r="AC18" s="100" t="str">
        <f t="shared" si="6"/>
        <v/>
      </c>
      <c r="AD18" s="99">
        <f t="shared" si="7"/>
        <v>0.13649025069659859</v>
      </c>
      <c r="AE18" s="100">
        <f t="shared" si="8"/>
        <v>0.61838440111334669</v>
      </c>
      <c r="AF18" s="100">
        <f t="shared" si="9"/>
        <v>0.2451253481900548</v>
      </c>
      <c r="AH18" s="107">
        <v>5.9999999989999997E-4</v>
      </c>
      <c r="AI18" s="3"/>
      <c r="AJ18" s="3"/>
      <c r="AK18" s="3"/>
      <c r="AL18" s="3"/>
      <c r="AM18" s="3"/>
      <c r="AN18" s="14"/>
      <c r="AO18" s="1"/>
      <c r="AP18" s="1"/>
      <c r="AQ18" s="1"/>
      <c r="AR18" s="6"/>
      <c r="AS18" t="s">
        <v>60</v>
      </c>
    </row>
    <row r="19" spans="1:45">
      <c r="A19" s="4">
        <v>1966</v>
      </c>
      <c r="B19" s="1">
        <v>0.79452891998232089</v>
      </c>
      <c r="C19" s="1">
        <v>3.2148994262151169</v>
      </c>
      <c r="D19" s="1">
        <v>1.3389283651567316</v>
      </c>
      <c r="E19" s="6">
        <f t="shared" si="12"/>
        <v>5.3483567113541692</v>
      </c>
      <c r="F19" s="1"/>
      <c r="G19" s="1"/>
      <c r="H19" s="1"/>
      <c r="I19" s="1"/>
      <c r="J19" s="3"/>
      <c r="K19" s="14"/>
      <c r="L19" s="1"/>
      <c r="M19" s="1"/>
      <c r="N19" s="1"/>
      <c r="O19" s="6"/>
      <c r="P19" s="2"/>
      <c r="Q19" s="2"/>
      <c r="R19" s="2"/>
      <c r="S19" s="2"/>
      <c r="T19" s="7"/>
      <c r="U19" s="3">
        <v>9108.7999999999993</v>
      </c>
      <c r="V19" s="3">
        <v>2642.9232072973073</v>
      </c>
      <c r="W19" s="99" t="str">
        <f t="shared" si="0"/>
        <v/>
      </c>
      <c r="X19" s="100" t="str">
        <f t="shared" si="1"/>
        <v/>
      </c>
      <c r="Y19" s="100" t="str">
        <f t="shared" si="2"/>
        <v/>
      </c>
      <c r="Z19" s="99" t="str">
        <f t="shared" si="3"/>
        <v/>
      </c>
      <c r="AA19" s="100" t="str">
        <f t="shared" si="4"/>
        <v/>
      </c>
      <c r="AB19" s="100" t="str">
        <f t="shared" si="5"/>
        <v/>
      </c>
      <c r="AC19" s="100" t="str">
        <f t="shared" si="6"/>
        <v/>
      </c>
      <c r="AD19" s="99">
        <f t="shared" si="7"/>
        <v>0.1485557083908772</v>
      </c>
      <c r="AE19" s="100">
        <f t="shared" si="8"/>
        <v>0.6011004126538757</v>
      </c>
      <c r="AF19" s="100">
        <f t="shared" si="9"/>
        <v>0.25034387895524712</v>
      </c>
      <c r="AH19" s="107">
        <v>5.9999999989999997E-4</v>
      </c>
      <c r="AI19" s="3"/>
      <c r="AJ19" s="3"/>
      <c r="AK19" s="3"/>
      <c r="AL19" s="3"/>
      <c r="AM19" s="3"/>
      <c r="AN19" s="14"/>
      <c r="AO19" s="1"/>
      <c r="AP19" s="1"/>
      <c r="AQ19" s="1"/>
      <c r="AR19" s="6"/>
      <c r="AS19" t="s">
        <v>60</v>
      </c>
    </row>
    <row r="20" spans="1:45">
      <c r="A20" s="4">
        <v>1967</v>
      </c>
      <c r="B20" s="1">
        <v>0.85537156302368944</v>
      </c>
      <c r="C20" s="1">
        <v>2.9200615427272836</v>
      </c>
      <c r="D20" s="1">
        <v>1.4747785569388705</v>
      </c>
      <c r="E20" s="6">
        <f t="shared" si="12"/>
        <v>5.2502116626898436</v>
      </c>
      <c r="F20" s="1"/>
      <c r="G20" s="1"/>
      <c r="H20" s="1"/>
      <c r="I20" s="1"/>
      <c r="J20" s="3"/>
      <c r="K20" s="14"/>
      <c r="L20" s="1"/>
      <c r="M20" s="1"/>
      <c r="N20" s="1"/>
      <c r="O20" s="6"/>
      <c r="P20" s="2"/>
      <c r="Q20" s="2"/>
      <c r="R20" s="2"/>
      <c r="S20" s="2"/>
      <c r="T20" s="7"/>
      <c r="U20" s="3">
        <v>9103</v>
      </c>
      <c r="V20" s="3">
        <v>2743.1469035583273</v>
      </c>
      <c r="W20" s="99" t="str">
        <f t="shared" si="0"/>
        <v/>
      </c>
      <c r="X20" s="100" t="str">
        <f t="shared" si="1"/>
        <v/>
      </c>
      <c r="Y20" s="100" t="str">
        <f t="shared" si="2"/>
        <v/>
      </c>
      <c r="Z20" s="99" t="str">
        <f t="shared" si="3"/>
        <v/>
      </c>
      <c r="AA20" s="100" t="str">
        <f t="shared" si="4"/>
        <v/>
      </c>
      <c r="AB20" s="100" t="str">
        <f t="shared" si="5"/>
        <v/>
      </c>
      <c r="AC20" s="100" t="str">
        <f t="shared" si="6"/>
        <v/>
      </c>
      <c r="AD20" s="99">
        <f t="shared" si="7"/>
        <v>0.16292134831483279</v>
      </c>
      <c r="AE20" s="100">
        <f t="shared" si="8"/>
        <v>0.55617977528000218</v>
      </c>
      <c r="AF20" s="100">
        <f t="shared" si="9"/>
        <v>0.28089887640516503</v>
      </c>
      <c r="AH20" s="107">
        <v>5.9999999989999997E-4</v>
      </c>
      <c r="AI20" s="3"/>
      <c r="AJ20" s="3"/>
      <c r="AK20" s="3"/>
      <c r="AL20" s="3"/>
      <c r="AM20" s="3"/>
      <c r="AN20" s="14"/>
      <c r="AO20" s="1"/>
      <c r="AP20" s="1"/>
      <c r="AQ20" s="1"/>
      <c r="AR20" s="6"/>
      <c r="AS20" t="s">
        <v>60</v>
      </c>
    </row>
    <row r="21" spans="1:45">
      <c r="A21" s="4">
        <v>1968</v>
      </c>
      <c r="B21" s="1">
        <v>0.8920643874689218</v>
      </c>
      <c r="C21" s="1">
        <v>3.1922634691973921</v>
      </c>
      <c r="D21" s="1">
        <v>1.5629557863107484</v>
      </c>
      <c r="E21" s="6">
        <f t="shared" si="12"/>
        <v>5.6472836429770625</v>
      </c>
      <c r="F21" s="1"/>
      <c r="G21" s="1"/>
      <c r="H21" s="1"/>
      <c r="I21" s="1"/>
      <c r="J21" s="3"/>
      <c r="K21" s="14"/>
      <c r="L21" s="1"/>
      <c r="M21" s="1"/>
      <c r="N21" s="1"/>
      <c r="O21" s="6"/>
      <c r="P21" s="2"/>
      <c r="Q21" s="2"/>
      <c r="R21" s="2"/>
      <c r="S21" s="2"/>
      <c r="T21" s="7"/>
      <c r="U21" s="3">
        <v>9115.0499999999993</v>
      </c>
      <c r="V21" s="3">
        <v>2739.176162788779</v>
      </c>
      <c r="W21" s="99" t="str">
        <f t="shared" si="0"/>
        <v/>
      </c>
      <c r="X21" s="100" t="str">
        <f t="shared" si="1"/>
        <v/>
      </c>
      <c r="Y21" s="100" t="str">
        <f t="shared" si="2"/>
        <v/>
      </c>
      <c r="Z21" s="99" t="str">
        <f t="shared" si="3"/>
        <v/>
      </c>
      <c r="AA21" s="100" t="str">
        <f t="shared" si="4"/>
        <v/>
      </c>
      <c r="AB21" s="100" t="str">
        <f t="shared" si="5"/>
        <v/>
      </c>
      <c r="AC21" s="100" t="str">
        <f t="shared" si="6"/>
        <v/>
      </c>
      <c r="AD21" s="99">
        <f t="shared" si="7"/>
        <v>0.15796344647541996</v>
      </c>
      <c r="AE21" s="100">
        <f t="shared" si="8"/>
        <v>0.56527415143513771</v>
      </c>
      <c r="AF21" s="100">
        <f t="shared" si="9"/>
        <v>0.27676240208944231</v>
      </c>
      <c r="AH21" s="107">
        <v>5.9999999989999997E-4</v>
      </c>
      <c r="AI21" s="3"/>
      <c r="AJ21" s="3"/>
      <c r="AK21" s="3"/>
      <c r="AL21" s="3"/>
      <c r="AM21" s="3"/>
      <c r="AN21" s="14"/>
      <c r="AO21" s="1"/>
      <c r="AP21" s="1"/>
      <c r="AQ21" s="1"/>
      <c r="AR21" s="6"/>
      <c r="AS21" t="s">
        <v>60</v>
      </c>
    </row>
    <row r="22" spans="1:45">
      <c r="A22" s="4">
        <v>1969</v>
      </c>
      <c r="B22" s="1">
        <v>0.9297843424921548</v>
      </c>
      <c r="C22" s="1">
        <v>3.2247282354591489</v>
      </c>
      <c r="D22" s="1">
        <v>1.7562593135980489</v>
      </c>
      <c r="E22" s="6">
        <f t="shared" si="12"/>
        <v>5.9107718915493521</v>
      </c>
      <c r="F22" s="1"/>
      <c r="G22" s="1"/>
      <c r="H22" s="1"/>
      <c r="I22" s="1"/>
      <c r="J22" s="3"/>
      <c r="K22" s="14"/>
      <c r="L22" s="1"/>
      <c r="M22" s="1"/>
      <c r="N22" s="1"/>
      <c r="O22" s="6"/>
      <c r="P22" s="2"/>
      <c r="Q22" s="2"/>
      <c r="R22" s="2"/>
      <c r="S22" s="2"/>
      <c r="T22" s="7"/>
      <c r="U22" s="3">
        <v>9097.2000000000007</v>
      </c>
      <c r="V22" s="3">
        <v>2823.8737735761088</v>
      </c>
      <c r="W22" s="99" t="str">
        <f t="shared" si="0"/>
        <v/>
      </c>
      <c r="X22" s="100" t="str">
        <f t="shared" si="1"/>
        <v/>
      </c>
      <c r="Y22" s="100" t="str">
        <f t="shared" si="2"/>
        <v/>
      </c>
      <c r="Z22" s="99" t="str">
        <f t="shared" si="3"/>
        <v/>
      </c>
      <c r="AA22" s="100" t="str">
        <f t="shared" si="4"/>
        <v/>
      </c>
      <c r="AB22" s="100" t="str">
        <f t="shared" si="5"/>
        <v/>
      </c>
      <c r="AC22" s="100" t="str">
        <f t="shared" si="6"/>
        <v/>
      </c>
      <c r="AD22" s="99">
        <f t="shared" si="7"/>
        <v>0.15730337078672757</v>
      </c>
      <c r="AE22" s="100">
        <f t="shared" si="8"/>
        <v>0.54556803994915659</v>
      </c>
      <c r="AF22" s="100">
        <f t="shared" si="9"/>
        <v>0.29712858926411589</v>
      </c>
      <c r="AH22" s="107">
        <v>5.9999999989999997E-4</v>
      </c>
      <c r="AI22" s="3"/>
      <c r="AJ22" s="3"/>
      <c r="AK22" s="3"/>
      <c r="AL22" s="3"/>
      <c r="AM22" s="3"/>
      <c r="AN22" s="14"/>
      <c r="AO22" s="1"/>
      <c r="AP22" s="1"/>
      <c r="AQ22" s="1"/>
      <c r="AR22" s="6"/>
      <c r="AS22" t="s">
        <v>60</v>
      </c>
    </row>
    <row r="23" spans="1:45">
      <c r="A23" s="4">
        <v>1970</v>
      </c>
      <c r="B23" s="1">
        <v>1.073842110005556</v>
      </c>
      <c r="C23" s="1">
        <v>3.3252076371796435</v>
      </c>
      <c r="D23" s="1">
        <v>1.9255099903567157</v>
      </c>
      <c r="E23" s="6">
        <f t="shared" si="12"/>
        <v>6.3245597375419154</v>
      </c>
      <c r="F23" s="1"/>
      <c r="G23" s="1"/>
      <c r="H23" s="1"/>
      <c r="I23" s="1"/>
      <c r="J23" s="3"/>
      <c r="K23" s="14"/>
      <c r="L23" s="1"/>
      <c r="M23" s="1"/>
      <c r="N23" s="1"/>
      <c r="O23" s="6"/>
      <c r="P23" s="2"/>
      <c r="Q23" s="2"/>
      <c r="R23" s="2"/>
      <c r="S23" s="2"/>
      <c r="T23" s="7"/>
      <c r="U23" s="3">
        <v>9044.2000000000007</v>
      </c>
      <c r="V23" s="3">
        <v>2852.9071426682058</v>
      </c>
      <c r="W23" s="99" t="str">
        <f t="shared" si="0"/>
        <v/>
      </c>
      <c r="X23" s="100" t="str">
        <f t="shared" si="1"/>
        <v/>
      </c>
      <c r="Y23" s="100" t="str">
        <f t="shared" si="2"/>
        <v/>
      </c>
      <c r="Z23" s="99" t="str">
        <f t="shared" si="3"/>
        <v/>
      </c>
      <c r="AA23" s="100" t="str">
        <f t="shared" si="4"/>
        <v/>
      </c>
      <c r="AB23" s="100" t="str">
        <f t="shared" si="5"/>
        <v/>
      </c>
      <c r="AC23" s="100" t="str">
        <f t="shared" si="6"/>
        <v/>
      </c>
      <c r="AD23" s="99">
        <f t="shared" si="7"/>
        <v>0.16978922716649242</v>
      </c>
      <c r="AE23" s="100">
        <f t="shared" si="8"/>
        <v>0.52576112412087184</v>
      </c>
      <c r="AF23" s="100">
        <f t="shared" si="9"/>
        <v>0.30444964871263569</v>
      </c>
      <c r="AH23" s="107">
        <v>5.9999999989999997E-4</v>
      </c>
      <c r="AI23" s="3"/>
      <c r="AJ23" s="3"/>
      <c r="AK23" s="3"/>
      <c r="AL23" s="3"/>
      <c r="AM23" s="3"/>
      <c r="AN23" s="14"/>
      <c r="AO23" s="1"/>
      <c r="AP23" s="1"/>
      <c r="AQ23" s="1"/>
      <c r="AR23" s="6"/>
      <c r="AS23" t="s">
        <v>60</v>
      </c>
    </row>
    <row r="24" spans="1:45">
      <c r="A24" s="4">
        <v>1971</v>
      </c>
      <c r="B24" s="1">
        <v>1.2035155205006625</v>
      </c>
      <c r="C24" s="1">
        <v>3.2413700214613859</v>
      </c>
      <c r="D24" s="1">
        <v>2.0673886241749848</v>
      </c>
      <c r="E24" s="6">
        <f t="shared" si="12"/>
        <v>6.5122741661370327</v>
      </c>
      <c r="F24" s="1"/>
      <c r="G24" s="1"/>
      <c r="H24" s="1"/>
      <c r="I24" s="1"/>
      <c r="J24" s="3"/>
      <c r="K24" s="14"/>
      <c r="L24" s="1"/>
      <c r="M24" s="1"/>
      <c r="N24" s="1"/>
      <c r="O24" s="6"/>
      <c r="P24" s="2"/>
      <c r="Q24" s="2"/>
      <c r="R24" s="2"/>
      <c r="S24" s="2"/>
      <c r="T24" s="7"/>
      <c r="U24" s="3">
        <v>8990.4500000000007</v>
      </c>
      <c r="V24" s="3">
        <v>3221.0386259413713</v>
      </c>
      <c r="W24" s="99" t="str">
        <f t="shared" si="0"/>
        <v/>
      </c>
      <c r="X24" s="100" t="str">
        <f t="shared" si="1"/>
        <v/>
      </c>
      <c r="Y24" s="100" t="str">
        <f t="shared" si="2"/>
        <v/>
      </c>
      <c r="Z24" s="99" t="str">
        <f t="shared" si="3"/>
        <v/>
      </c>
      <c r="AA24" s="100" t="str">
        <f t="shared" si="4"/>
        <v/>
      </c>
      <c r="AB24" s="100" t="str">
        <f t="shared" si="5"/>
        <v/>
      </c>
      <c r="AC24" s="100" t="str">
        <f t="shared" si="6"/>
        <v/>
      </c>
      <c r="AD24" s="99">
        <f t="shared" si="7"/>
        <v>0.18480725623604494</v>
      </c>
      <c r="AE24" s="100">
        <f t="shared" si="8"/>
        <v>0.49773242630294695</v>
      </c>
      <c r="AF24" s="100">
        <f t="shared" si="9"/>
        <v>0.31746031746100817</v>
      </c>
      <c r="AH24" s="107">
        <v>5.9999999989999997E-4</v>
      </c>
      <c r="AI24" s="3"/>
      <c r="AJ24" s="3"/>
      <c r="AK24" s="3"/>
      <c r="AL24" s="3"/>
      <c r="AM24" s="3"/>
      <c r="AN24" s="14"/>
      <c r="AO24" s="1"/>
      <c r="AP24" s="1"/>
      <c r="AQ24" s="1"/>
      <c r="AR24" s="6"/>
      <c r="AS24" t="s">
        <v>60</v>
      </c>
    </row>
    <row r="25" spans="1:45">
      <c r="A25" s="4">
        <v>1972</v>
      </c>
      <c r="B25" s="1">
        <v>1.2074345932607009</v>
      </c>
      <c r="C25" s="1">
        <v>3.2222947734161309</v>
      </c>
      <c r="D25" s="1">
        <v>2.2148646833454646</v>
      </c>
      <c r="E25" s="6">
        <f t="shared" si="12"/>
        <v>6.6445940500222971</v>
      </c>
      <c r="F25" s="1"/>
      <c r="G25" s="1"/>
      <c r="H25" s="1"/>
      <c r="I25" s="1"/>
      <c r="J25" s="3"/>
      <c r="K25" s="14"/>
      <c r="L25" s="1"/>
      <c r="M25" s="1"/>
      <c r="N25" s="1"/>
      <c r="O25" s="6"/>
      <c r="P25" s="2"/>
      <c r="Q25" s="2"/>
      <c r="R25" s="2"/>
      <c r="S25" s="2"/>
      <c r="T25" s="7"/>
      <c r="U25" s="3">
        <v>8970.4500000000007</v>
      </c>
      <c r="V25" s="3">
        <v>3396.2200360499137</v>
      </c>
      <c r="W25" s="99" t="str">
        <f t="shared" si="0"/>
        <v/>
      </c>
      <c r="X25" s="100" t="str">
        <f t="shared" si="1"/>
        <v/>
      </c>
      <c r="Y25" s="100" t="str">
        <f t="shared" si="2"/>
        <v/>
      </c>
      <c r="Z25" s="99" t="str">
        <f t="shared" si="3"/>
        <v/>
      </c>
      <c r="AA25" s="100" t="str">
        <f t="shared" si="4"/>
        <v/>
      </c>
      <c r="AB25" s="100" t="str">
        <f t="shared" si="5"/>
        <v/>
      </c>
      <c r="AC25" s="100" t="str">
        <f t="shared" si="6"/>
        <v/>
      </c>
      <c r="AD25" s="99">
        <f t="shared" si="7"/>
        <v>0.18171683389095067</v>
      </c>
      <c r="AE25" s="100">
        <f t="shared" si="8"/>
        <v>0.48494983277500875</v>
      </c>
      <c r="AF25" s="100">
        <f t="shared" si="9"/>
        <v>0.33333333333404053</v>
      </c>
      <c r="AH25" s="107">
        <v>5.5299999990000002E-4</v>
      </c>
      <c r="AI25" s="3"/>
      <c r="AJ25" s="3"/>
      <c r="AK25" s="3"/>
      <c r="AL25" s="3"/>
      <c r="AM25" s="3"/>
      <c r="AN25" s="14"/>
      <c r="AO25" s="1"/>
      <c r="AP25" s="1"/>
      <c r="AQ25" s="1"/>
      <c r="AR25" s="6"/>
      <c r="AS25" t="s">
        <v>60</v>
      </c>
    </row>
    <row r="26" spans="1:45">
      <c r="A26" s="4">
        <v>1973</v>
      </c>
      <c r="B26" s="1">
        <v>1.3486223782273385</v>
      </c>
      <c r="C26" s="1">
        <v>3.963906658645258</v>
      </c>
      <c r="D26" s="1">
        <v>2.2948933286985396</v>
      </c>
      <c r="E26" s="6">
        <f t="shared" si="12"/>
        <v>7.6074223655711366</v>
      </c>
      <c r="F26" s="1"/>
      <c r="G26" s="1"/>
      <c r="H26" s="1"/>
      <c r="I26" s="1"/>
      <c r="J26" s="3"/>
      <c r="K26" s="14"/>
      <c r="L26" s="1"/>
      <c r="M26" s="1"/>
      <c r="N26" s="1"/>
      <c r="O26" s="6"/>
      <c r="P26" s="2"/>
      <c r="Q26" s="2"/>
      <c r="R26" s="2"/>
      <c r="S26" s="2"/>
      <c r="T26" s="7"/>
      <c r="U26" s="3">
        <v>8975.9500000000007</v>
      </c>
      <c r="V26" s="3">
        <v>3476.7089260451235</v>
      </c>
      <c r="W26" s="99" t="str">
        <f t="shared" si="0"/>
        <v/>
      </c>
      <c r="X26" s="100" t="str">
        <f t="shared" si="1"/>
        <v/>
      </c>
      <c r="Y26" s="100" t="str">
        <f t="shared" si="2"/>
        <v/>
      </c>
      <c r="Z26" s="99" t="str">
        <f t="shared" si="3"/>
        <v/>
      </c>
      <c r="AA26" s="100" t="str">
        <f t="shared" si="4"/>
        <v/>
      </c>
      <c r="AB26" s="100" t="str">
        <f t="shared" si="5"/>
        <v/>
      </c>
      <c r="AC26" s="100" t="str">
        <f t="shared" si="6"/>
        <v/>
      </c>
      <c r="AD26" s="99">
        <f t="shared" si="7"/>
        <v>0.17727717923626671</v>
      </c>
      <c r="AE26" s="100">
        <f t="shared" si="8"/>
        <v>0.52105778648293344</v>
      </c>
      <c r="AF26" s="100">
        <f t="shared" si="9"/>
        <v>0.30166503428079972</v>
      </c>
      <c r="AH26" s="107">
        <v>1.87941666665833E-3</v>
      </c>
      <c r="AI26" s="3"/>
      <c r="AJ26" s="3"/>
      <c r="AK26" s="3"/>
      <c r="AL26" s="3"/>
      <c r="AM26" s="3"/>
      <c r="AN26" s="14"/>
      <c r="AO26" s="1"/>
      <c r="AP26" s="1"/>
      <c r="AQ26" s="1"/>
      <c r="AR26" s="6"/>
      <c r="AS26" t="s">
        <v>60</v>
      </c>
    </row>
    <row r="27" spans="1:45">
      <c r="A27" s="4">
        <v>1974</v>
      </c>
      <c r="B27" s="1">
        <v>1.5399326967132818</v>
      </c>
      <c r="C27" s="1">
        <v>3.939536559055655</v>
      </c>
      <c r="D27" s="1">
        <v>2.2500958335493269</v>
      </c>
      <c r="E27" s="6">
        <f t="shared" si="12"/>
        <v>7.7295650893182639</v>
      </c>
      <c r="F27" s="1"/>
      <c r="G27" s="1"/>
      <c r="H27" s="1"/>
      <c r="I27" s="1"/>
      <c r="J27" s="3"/>
      <c r="K27" s="14"/>
      <c r="L27" s="1"/>
      <c r="M27" s="1"/>
      <c r="N27" s="1"/>
      <c r="O27" s="6"/>
      <c r="P27" s="2"/>
      <c r="Q27" s="2"/>
      <c r="R27" s="2"/>
      <c r="S27" s="2"/>
      <c r="T27" s="7"/>
      <c r="U27" s="3">
        <v>9098.2999999999993</v>
      </c>
      <c r="V27" s="3">
        <v>3636.8658057080083</v>
      </c>
      <c r="W27" s="99" t="str">
        <f t="shared" si="0"/>
        <v/>
      </c>
      <c r="X27" s="100" t="str">
        <f t="shared" si="1"/>
        <v/>
      </c>
      <c r="Y27" s="100" t="str">
        <f t="shared" si="2"/>
        <v/>
      </c>
      <c r="Z27" s="99" t="str">
        <f t="shared" si="3"/>
        <v/>
      </c>
      <c r="AA27" s="100" t="str">
        <f t="shared" si="4"/>
        <v/>
      </c>
      <c r="AB27" s="100" t="str">
        <f t="shared" si="5"/>
        <v/>
      </c>
      <c r="AC27" s="100" t="str">
        <f t="shared" si="6"/>
        <v/>
      </c>
      <c r="AD27" s="99">
        <f t="shared" si="7"/>
        <v>0.19922630560953095</v>
      </c>
      <c r="AE27" s="100">
        <f t="shared" si="8"/>
        <v>0.50967117988304778</v>
      </c>
      <c r="AF27" s="100">
        <f t="shared" si="9"/>
        <v>0.29110251450742125</v>
      </c>
      <c r="AH27" s="107">
        <v>2E-3</v>
      </c>
      <c r="AI27" s="3"/>
      <c r="AJ27" s="3"/>
      <c r="AK27" s="3"/>
      <c r="AL27" s="3"/>
      <c r="AM27" s="3"/>
      <c r="AN27" s="14"/>
      <c r="AO27" s="1"/>
      <c r="AP27" s="1"/>
      <c r="AQ27" s="1"/>
      <c r="AR27" s="6"/>
      <c r="AS27" t="s">
        <v>60</v>
      </c>
    </row>
    <row r="28" spans="1:45">
      <c r="A28" s="4">
        <v>1975</v>
      </c>
      <c r="B28" s="1">
        <v>1.7020751673820698</v>
      </c>
      <c r="C28" s="1">
        <v>3.628107593619319</v>
      </c>
      <c r="D28" s="1">
        <v>1.8961714584012204</v>
      </c>
      <c r="E28" s="6">
        <f t="shared" si="12"/>
        <v>7.2263542194026087</v>
      </c>
      <c r="F28" s="1"/>
      <c r="G28" s="1"/>
      <c r="H28" s="1"/>
      <c r="I28" s="1"/>
      <c r="J28" s="3"/>
      <c r="K28" s="14"/>
      <c r="L28" s="1"/>
      <c r="M28" s="1"/>
      <c r="N28" s="1"/>
      <c r="O28" s="6"/>
      <c r="P28" s="2"/>
      <c r="Q28" s="2"/>
      <c r="R28" s="2"/>
      <c r="S28" s="2"/>
      <c r="T28" s="7"/>
      <c r="U28" s="3">
        <v>9411.09</v>
      </c>
      <c r="V28" s="3">
        <v>3761.3704414409162</v>
      </c>
      <c r="W28" s="99" t="str">
        <f t="shared" si="0"/>
        <v/>
      </c>
      <c r="X28" s="100" t="str">
        <f t="shared" si="1"/>
        <v/>
      </c>
      <c r="Y28" s="100" t="str">
        <f t="shared" si="2"/>
        <v/>
      </c>
      <c r="Z28" s="99" t="str">
        <f t="shared" si="3"/>
        <v/>
      </c>
      <c r="AA28" s="100" t="str">
        <f t="shared" si="4"/>
        <v/>
      </c>
      <c r="AB28" s="100" t="str">
        <f t="shared" si="5"/>
        <v/>
      </c>
      <c r="AC28" s="100" t="str">
        <f t="shared" si="6"/>
        <v/>
      </c>
      <c r="AD28" s="99">
        <f t="shared" si="7"/>
        <v>0.2355371900829375</v>
      </c>
      <c r="AE28" s="100">
        <f t="shared" si="8"/>
        <v>0.50206611570159776</v>
      </c>
      <c r="AF28" s="100">
        <f t="shared" si="9"/>
        <v>0.26239669421546485</v>
      </c>
      <c r="AH28" s="107">
        <v>2E-3</v>
      </c>
      <c r="AI28" s="3"/>
      <c r="AJ28" s="3"/>
      <c r="AK28" s="3"/>
      <c r="AL28" s="3"/>
      <c r="AM28" s="3"/>
      <c r="AN28" s="14"/>
      <c r="AO28" s="1"/>
      <c r="AP28" s="1"/>
      <c r="AQ28" s="1"/>
      <c r="AR28" s="6"/>
      <c r="AS28" t="s">
        <v>60</v>
      </c>
    </row>
    <row r="29" spans="1:45">
      <c r="A29" s="4">
        <v>1976</v>
      </c>
      <c r="B29" s="1">
        <v>1.7405583139372804</v>
      </c>
      <c r="C29" s="1">
        <v>3.3093018586776912</v>
      </c>
      <c r="D29" s="1">
        <v>2.0020155713976724</v>
      </c>
      <c r="E29" s="6">
        <f t="shared" si="12"/>
        <v>7.0518757440126443</v>
      </c>
      <c r="F29" s="1"/>
      <c r="G29" s="1"/>
      <c r="H29" s="1"/>
      <c r="I29" s="1"/>
      <c r="J29" s="3"/>
      <c r="K29" s="14"/>
      <c r="L29" s="1"/>
      <c r="M29" s="1"/>
      <c r="N29" s="1"/>
      <c r="O29" s="6"/>
      <c r="P29" s="2"/>
      <c r="Q29" s="2"/>
      <c r="R29" s="2"/>
      <c r="S29" s="2"/>
      <c r="T29" s="7"/>
      <c r="U29" s="3">
        <v>9621.9699999999993</v>
      </c>
      <c r="V29" s="3">
        <v>3916.7674542304094</v>
      </c>
      <c r="W29" s="99" t="str">
        <f t="shared" si="0"/>
        <v/>
      </c>
      <c r="X29" s="100" t="str">
        <f t="shared" si="1"/>
        <v/>
      </c>
      <c r="Y29" s="100" t="str">
        <f t="shared" si="2"/>
        <v/>
      </c>
      <c r="Z29" s="99" t="str">
        <f t="shared" si="3"/>
        <v/>
      </c>
      <c r="AA29" s="100" t="str">
        <f t="shared" si="4"/>
        <v/>
      </c>
      <c r="AB29" s="100" t="str">
        <f t="shared" si="5"/>
        <v/>
      </c>
      <c r="AC29" s="100" t="str">
        <f t="shared" si="6"/>
        <v/>
      </c>
      <c r="AD29" s="99">
        <f t="shared" si="7"/>
        <v>0.24682203389858248</v>
      </c>
      <c r="AE29" s="100">
        <f t="shared" si="8"/>
        <v>0.46927966101606872</v>
      </c>
      <c r="AF29" s="100">
        <f t="shared" si="9"/>
        <v>0.28389830508534875</v>
      </c>
      <c r="AH29" s="107">
        <v>2E-3</v>
      </c>
      <c r="AI29" s="3"/>
      <c r="AJ29" s="3"/>
      <c r="AK29" s="3"/>
      <c r="AL29" s="3"/>
      <c r="AM29" s="3"/>
      <c r="AN29" s="14"/>
      <c r="AO29" s="1"/>
      <c r="AP29" s="1"/>
      <c r="AQ29" s="1"/>
      <c r="AR29" s="6"/>
      <c r="AS29" t="s">
        <v>60</v>
      </c>
    </row>
    <row r="30" spans="1:45">
      <c r="A30" s="4">
        <v>1977</v>
      </c>
      <c r="B30" s="1">
        <v>1.7314800144504048</v>
      </c>
      <c r="C30" s="1">
        <v>3.3069038902494357</v>
      </c>
      <c r="D30" s="1">
        <v>2.1030422493131091</v>
      </c>
      <c r="E30" s="6">
        <f t="shared" si="12"/>
        <v>7.1414261540129491</v>
      </c>
      <c r="F30" s="1"/>
      <c r="G30" s="1"/>
      <c r="H30" s="1"/>
      <c r="I30" s="1"/>
      <c r="J30" s="3"/>
      <c r="K30" s="14"/>
      <c r="L30" s="1"/>
      <c r="M30" s="1"/>
      <c r="N30" s="1"/>
      <c r="O30" s="6"/>
      <c r="P30" s="2"/>
      <c r="Q30" s="2"/>
      <c r="R30" s="2"/>
      <c r="S30" s="2"/>
      <c r="T30" s="7"/>
      <c r="U30" s="3">
        <v>9662.6</v>
      </c>
      <c r="V30" s="3">
        <v>3966.3887270994874</v>
      </c>
      <c r="W30" s="99" t="str">
        <f t="shared" si="0"/>
        <v/>
      </c>
      <c r="X30" s="100" t="str">
        <f t="shared" si="1"/>
        <v/>
      </c>
      <c r="Y30" s="100" t="str">
        <f t="shared" si="2"/>
        <v/>
      </c>
      <c r="Z30" s="99" t="str">
        <f t="shared" si="3"/>
        <v/>
      </c>
      <c r="AA30" s="100" t="str">
        <f t="shared" si="4"/>
        <v/>
      </c>
      <c r="AB30" s="100" t="str">
        <f t="shared" si="5"/>
        <v/>
      </c>
      <c r="AC30" s="100" t="str">
        <f t="shared" si="6"/>
        <v/>
      </c>
      <c r="AD30" s="99">
        <f t="shared" si="7"/>
        <v>0.24245577523439657</v>
      </c>
      <c r="AE30" s="100">
        <f t="shared" si="8"/>
        <v>0.46305931321451838</v>
      </c>
      <c r="AF30" s="100">
        <f t="shared" si="9"/>
        <v>0.29448491155108508</v>
      </c>
      <c r="AH30" s="107">
        <v>2E-3</v>
      </c>
      <c r="AI30" s="3"/>
      <c r="AJ30" s="3"/>
      <c r="AK30" s="3"/>
      <c r="AL30" s="3"/>
      <c r="AM30" s="3"/>
      <c r="AN30" s="14"/>
      <c r="AO30" s="1"/>
      <c r="AP30" s="1"/>
      <c r="AQ30" s="1"/>
      <c r="AR30" s="6"/>
      <c r="AS30" t="s">
        <v>60</v>
      </c>
    </row>
    <row r="31" spans="1:45">
      <c r="A31" s="4">
        <v>1978</v>
      </c>
      <c r="B31" s="1">
        <v>1.8797803001262421</v>
      </c>
      <c r="C31" s="1">
        <v>3.6416136010179532</v>
      </c>
      <c r="D31" s="1">
        <v>2.1967628605418841</v>
      </c>
      <c r="E31" s="6">
        <f t="shared" si="12"/>
        <v>7.71815676168608</v>
      </c>
      <c r="F31" s="1"/>
      <c r="G31" s="1"/>
      <c r="H31" s="1"/>
      <c r="I31" s="1"/>
      <c r="J31" s="3"/>
      <c r="K31" s="14"/>
      <c r="L31" s="1"/>
      <c r="M31" s="1"/>
      <c r="N31" s="1"/>
      <c r="O31" s="6"/>
      <c r="P31" s="2"/>
      <c r="Q31" s="2"/>
      <c r="R31" s="2"/>
      <c r="S31" s="2"/>
      <c r="T31" s="7"/>
      <c r="U31" s="3">
        <v>9698.7800000000007</v>
      </c>
      <c r="V31" s="3">
        <v>4062.9512426185279</v>
      </c>
      <c r="W31" s="99" t="str">
        <f t="shared" si="0"/>
        <v/>
      </c>
      <c r="X31" s="100" t="str">
        <f t="shared" si="1"/>
        <v/>
      </c>
      <c r="Y31" s="100" t="str">
        <f t="shared" si="2"/>
        <v/>
      </c>
      <c r="Z31" s="99" t="str">
        <f t="shared" si="3"/>
        <v/>
      </c>
      <c r="AA31" s="100" t="str">
        <f t="shared" si="4"/>
        <v/>
      </c>
      <c r="AB31" s="100" t="str">
        <f t="shared" si="5"/>
        <v/>
      </c>
      <c r="AC31" s="100" t="str">
        <f t="shared" si="6"/>
        <v/>
      </c>
      <c r="AD31" s="99">
        <f t="shared" si="7"/>
        <v>0.24355300859626389</v>
      </c>
      <c r="AE31" s="100">
        <f t="shared" si="8"/>
        <v>0.47182425978899395</v>
      </c>
      <c r="AF31" s="100">
        <f t="shared" si="9"/>
        <v>0.28462273161474211</v>
      </c>
      <c r="AH31" s="107">
        <v>1.8360249999916701E-3</v>
      </c>
      <c r="AI31" s="3"/>
      <c r="AJ31" s="3"/>
      <c r="AK31" s="3"/>
      <c r="AL31" s="3"/>
      <c r="AM31" s="3"/>
      <c r="AN31" s="14"/>
      <c r="AO31" s="1"/>
      <c r="AP31" s="1"/>
      <c r="AQ31" s="1"/>
      <c r="AR31" s="6"/>
      <c r="AS31" t="s">
        <v>60</v>
      </c>
    </row>
    <row r="32" spans="1:45">
      <c r="A32" s="4">
        <v>1979</v>
      </c>
      <c r="B32" s="1">
        <v>2.1693564639263165</v>
      </c>
      <c r="C32" s="1">
        <v>3.898978509477494</v>
      </c>
      <c r="D32" s="1">
        <v>2.2939478824649191</v>
      </c>
      <c r="E32" s="6">
        <f t="shared" si="12"/>
        <v>8.362282855868731</v>
      </c>
      <c r="F32" s="1"/>
      <c r="G32" s="1"/>
      <c r="H32" s="1"/>
      <c r="I32" s="1"/>
      <c r="J32" s="3"/>
      <c r="K32" s="14"/>
      <c r="L32" s="1"/>
      <c r="M32" s="1"/>
      <c r="N32" s="1"/>
      <c r="O32" s="6"/>
      <c r="P32" s="2"/>
      <c r="Q32" s="2"/>
      <c r="R32" s="2"/>
      <c r="S32" s="2"/>
      <c r="T32" s="7"/>
      <c r="U32" s="3">
        <v>9724.56</v>
      </c>
      <c r="V32" s="3">
        <v>4148.1894920887862</v>
      </c>
      <c r="W32" s="99" t="str">
        <f t="shared" si="0"/>
        <v/>
      </c>
      <c r="X32" s="100" t="str">
        <f t="shared" si="1"/>
        <v/>
      </c>
      <c r="Y32" s="100" t="str">
        <f t="shared" si="2"/>
        <v/>
      </c>
      <c r="Z32" s="99" t="str">
        <f t="shared" si="3"/>
        <v/>
      </c>
      <c r="AA32" s="100" t="str">
        <f t="shared" si="4"/>
        <v/>
      </c>
      <c r="AB32" s="100" t="str">
        <f t="shared" si="5"/>
        <v/>
      </c>
      <c r="AC32" s="100" t="str">
        <f t="shared" si="6"/>
        <v/>
      </c>
      <c r="AD32" s="99">
        <f t="shared" si="7"/>
        <v>0.25942156003534861</v>
      </c>
      <c r="AE32" s="100">
        <f t="shared" si="8"/>
        <v>0.46625766871078189</v>
      </c>
      <c r="AF32" s="100">
        <f t="shared" si="9"/>
        <v>0.27432077125386928</v>
      </c>
      <c r="AH32" s="107">
        <v>1.8E-3</v>
      </c>
      <c r="AI32" s="3"/>
      <c r="AJ32" s="3"/>
      <c r="AK32" s="3"/>
      <c r="AL32" s="3"/>
      <c r="AM32" s="3"/>
      <c r="AN32" s="14"/>
      <c r="AO32" s="1"/>
      <c r="AP32" s="1"/>
      <c r="AQ32" s="1"/>
      <c r="AR32" s="6"/>
      <c r="AS32" t="s">
        <v>60</v>
      </c>
    </row>
    <row r="33" spans="1:45">
      <c r="A33" s="4">
        <v>1980</v>
      </c>
      <c r="B33" s="1">
        <v>2.1888081216849624</v>
      </c>
      <c r="C33" s="1">
        <v>3.1770659692589431</v>
      </c>
      <c r="D33" s="1">
        <v>2.2986145491965404</v>
      </c>
      <c r="E33" s="6">
        <f t="shared" si="12"/>
        <v>7.664488640140446</v>
      </c>
      <c r="F33" s="1"/>
      <c r="G33" s="1"/>
      <c r="H33" s="1"/>
      <c r="I33" s="1"/>
      <c r="J33" s="3"/>
      <c r="K33" s="14"/>
      <c r="L33" s="1"/>
      <c r="M33" s="1"/>
      <c r="N33" s="1"/>
      <c r="O33" s="6"/>
      <c r="P33" s="2"/>
      <c r="Q33" s="2"/>
      <c r="R33" s="2"/>
      <c r="S33" s="2"/>
      <c r="T33" s="7"/>
      <c r="U33" s="3">
        <v>9777.7999999999993</v>
      </c>
      <c r="V33" s="3">
        <v>4135.4000125773746</v>
      </c>
      <c r="W33" s="99" t="str">
        <f t="shared" si="0"/>
        <v/>
      </c>
      <c r="X33" s="100" t="str">
        <f t="shared" si="1"/>
        <v/>
      </c>
      <c r="Y33" s="100" t="str">
        <f t="shared" si="2"/>
        <v/>
      </c>
      <c r="Z33" s="99" t="str">
        <f t="shared" si="3"/>
        <v/>
      </c>
      <c r="AA33" s="100" t="str">
        <f t="shared" si="4"/>
        <v/>
      </c>
      <c r="AB33" s="100" t="str">
        <f t="shared" si="5"/>
        <v/>
      </c>
      <c r="AC33" s="100" t="str">
        <f t="shared" si="6"/>
        <v/>
      </c>
      <c r="AD33" s="99">
        <f t="shared" si="7"/>
        <v>0.28557784145203641</v>
      </c>
      <c r="AE33" s="100">
        <f t="shared" si="8"/>
        <v>0.41451766953114383</v>
      </c>
      <c r="AF33" s="100">
        <f t="shared" si="9"/>
        <v>0.29990448901681976</v>
      </c>
      <c r="AH33" s="107">
        <v>1.8E-3</v>
      </c>
      <c r="AI33" s="3"/>
      <c r="AJ33" s="3"/>
      <c r="AK33" s="3"/>
      <c r="AL33" s="3"/>
      <c r="AM33" s="3"/>
      <c r="AN33" s="14"/>
      <c r="AO33" s="1"/>
      <c r="AP33" s="1"/>
      <c r="AQ33" s="1"/>
      <c r="AR33" s="6"/>
      <c r="AS33" t="s">
        <v>60</v>
      </c>
    </row>
    <row r="34" spans="1:45">
      <c r="A34" s="4">
        <v>1981</v>
      </c>
      <c r="B34" s="1">
        <v>2.2378189878458081</v>
      </c>
      <c r="C34" s="1">
        <v>3.1592738651846046</v>
      </c>
      <c r="D34" s="1">
        <v>1.9891724336427077</v>
      </c>
      <c r="E34" s="6">
        <f t="shared" si="12"/>
        <v>7.3862652866731207</v>
      </c>
      <c r="F34" s="1"/>
      <c r="G34" s="1"/>
      <c r="H34" s="1"/>
      <c r="I34" s="1"/>
      <c r="J34" s="3"/>
      <c r="K34" s="14"/>
      <c r="L34" s="1"/>
      <c r="M34" s="1"/>
      <c r="N34" s="1"/>
      <c r="O34" s="6"/>
      <c r="P34" s="2"/>
      <c r="Q34" s="2"/>
      <c r="R34" s="2"/>
      <c r="S34" s="2"/>
      <c r="T34" s="7"/>
      <c r="U34" s="3">
        <v>9850.0789999999997</v>
      </c>
      <c r="V34" s="3">
        <v>4086.7727177435286</v>
      </c>
      <c r="W34" s="99" t="str">
        <f t="shared" si="0"/>
        <v/>
      </c>
      <c r="X34" s="100" t="str">
        <f t="shared" si="1"/>
        <v/>
      </c>
      <c r="Y34" s="100" t="str">
        <f t="shared" si="2"/>
        <v/>
      </c>
      <c r="Z34" s="99" t="str">
        <f t="shared" si="3"/>
        <v/>
      </c>
      <c r="AA34" s="100" t="str">
        <f t="shared" si="4"/>
        <v/>
      </c>
      <c r="AB34" s="100" t="str">
        <f t="shared" si="5"/>
        <v/>
      </c>
      <c r="AC34" s="100" t="str">
        <f t="shared" si="6"/>
        <v/>
      </c>
      <c r="AD34" s="99">
        <f t="shared" si="7"/>
        <v>0.30297029703001011</v>
      </c>
      <c r="AE34" s="100">
        <f t="shared" si="8"/>
        <v>0.42772277227637823</v>
      </c>
      <c r="AF34" s="100">
        <f t="shared" si="9"/>
        <v>0.26930693069361167</v>
      </c>
      <c r="AH34" s="107">
        <v>1.5E-3</v>
      </c>
      <c r="AI34" s="3"/>
      <c r="AJ34" s="3"/>
      <c r="AK34" s="3"/>
      <c r="AL34" s="3"/>
      <c r="AM34" s="3"/>
      <c r="AN34" s="14"/>
      <c r="AO34" s="1"/>
      <c r="AP34" s="1"/>
      <c r="AQ34" s="1"/>
      <c r="AR34" s="6"/>
      <c r="AS34" t="s">
        <v>60</v>
      </c>
    </row>
    <row r="35" spans="1:45">
      <c r="A35" s="4">
        <v>1982</v>
      </c>
      <c r="B35" s="1">
        <v>2.2319740994213584</v>
      </c>
      <c r="C35" s="1">
        <v>3.0616223666312976</v>
      </c>
      <c r="D35" s="1">
        <v>1.9896874373151086</v>
      </c>
      <c r="E35" s="6">
        <f t="shared" si="12"/>
        <v>7.2832839033677645</v>
      </c>
      <c r="F35" s="1"/>
      <c r="G35" s="1"/>
      <c r="H35" s="1"/>
      <c r="I35" s="1"/>
      <c r="J35" s="3"/>
      <c r="K35" s="14"/>
      <c r="L35" s="1"/>
      <c r="M35" s="1"/>
      <c r="N35" s="1"/>
      <c r="O35" s="6"/>
      <c r="P35" s="2"/>
      <c r="Q35" s="2"/>
      <c r="R35" s="2"/>
      <c r="S35" s="2"/>
      <c r="T35" s="7"/>
      <c r="U35" s="3">
        <v>9859.65</v>
      </c>
      <c r="V35" s="3">
        <v>4071.9102023991641</v>
      </c>
      <c r="W35" s="99" t="str">
        <f t="shared" ref="W35:W67" si="13">IFERROR(F35/$I35,"")</f>
        <v/>
      </c>
      <c r="X35" s="100" t="str">
        <f t="shared" ref="X35:X67" si="14">IFERROR(G35/$I35,"")</f>
        <v/>
      </c>
      <c r="Y35" s="100" t="str">
        <f t="shared" ref="Y35:Y67" si="15">IFERROR(H35/$I35,"")</f>
        <v/>
      </c>
      <c r="Z35" s="99" t="str">
        <f t="shared" si="3"/>
        <v/>
      </c>
      <c r="AA35" s="100" t="str">
        <f t="shared" si="4"/>
        <v/>
      </c>
      <c r="AB35" s="100" t="str">
        <f t="shared" si="5"/>
        <v/>
      </c>
      <c r="AC35" s="100" t="str">
        <f t="shared" si="6"/>
        <v/>
      </c>
      <c r="AD35" s="99">
        <f t="shared" ref="AD35:AD67" si="16">IFERROR(B35/$E35,"")</f>
        <v>0.30645161290352851</v>
      </c>
      <c r="AE35" s="100">
        <f t="shared" ref="AE35:AE67" si="17">IFERROR(C35/$E35,"")</f>
        <v>0.42036290322496067</v>
      </c>
      <c r="AF35" s="100">
        <f t="shared" ref="AF35:AF67" si="18">IFERROR(D35/$E35,"")</f>
        <v>0.27318548387151076</v>
      </c>
      <c r="AH35" s="107">
        <v>1.5E-3</v>
      </c>
      <c r="AI35" s="3"/>
      <c r="AJ35" s="3"/>
      <c r="AK35" s="3"/>
      <c r="AL35" s="3"/>
      <c r="AM35" s="3"/>
      <c r="AN35" s="14"/>
      <c r="AO35" s="1"/>
      <c r="AP35" s="1"/>
      <c r="AQ35" s="1"/>
      <c r="AR35" s="6"/>
      <c r="AS35" t="s">
        <v>60</v>
      </c>
    </row>
    <row r="36" spans="1:45">
      <c r="A36" s="4">
        <v>1983</v>
      </c>
      <c r="B36" s="1">
        <v>2.2332010237146362</v>
      </c>
      <c r="C36" s="1">
        <v>3.0614080258777667</v>
      </c>
      <c r="D36" s="1">
        <v>1.9891757462908537</v>
      </c>
      <c r="E36" s="6">
        <f t="shared" si="12"/>
        <v>7.283784795883256</v>
      </c>
      <c r="F36" s="1"/>
      <c r="G36" s="1"/>
      <c r="H36" s="1"/>
      <c r="I36" s="1"/>
      <c r="J36" s="3"/>
      <c r="K36" s="14"/>
      <c r="L36" s="1"/>
      <c r="M36" s="1"/>
      <c r="N36" s="1"/>
      <c r="O36" s="6"/>
      <c r="P36" s="2"/>
      <c r="Q36" s="2"/>
      <c r="R36" s="2"/>
      <c r="S36" s="2"/>
      <c r="T36" s="7"/>
      <c r="U36" s="3">
        <v>9872.2430000000004</v>
      </c>
      <c r="V36" s="3">
        <v>4026.5871757043119</v>
      </c>
      <c r="W36" s="99" t="str">
        <f t="shared" si="13"/>
        <v/>
      </c>
      <c r="X36" s="100" t="str">
        <f t="shared" si="14"/>
        <v/>
      </c>
      <c r="Y36" s="100" t="str">
        <f t="shared" si="15"/>
        <v/>
      </c>
      <c r="Z36" s="99" t="str">
        <f t="shared" si="3"/>
        <v/>
      </c>
      <c r="AA36" s="100" t="str">
        <f t="shared" si="4"/>
        <v/>
      </c>
      <c r="AB36" s="100" t="str">
        <f t="shared" si="5"/>
        <v/>
      </c>
      <c r="AC36" s="100" t="str">
        <f t="shared" si="6"/>
        <v/>
      </c>
      <c r="AD36" s="99">
        <f t="shared" si="16"/>
        <v>0.30659898477187653</v>
      </c>
      <c r="AE36" s="100">
        <f t="shared" si="17"/>
        <v>0.42030456852707304</v>
      </c>
      <c r="AF36" s="100">
        <f t="shared" si="18"/>
        <v>0.27309644670105049</v>
      </c>
      <c r="AH36" s="107">
        <v>1.71784999995E-3</v>
      </c>
      <c r="AI36" s="3"/>
      <c r="AJ36" s="3"/>
      <c r="AK36" s="3"/>
      <c r="AL36" s="3"/>
      <c r="AM36" s="3"/>
      <c r="AN36" s="14"/>
      <c r="AO36" s="1"/>
      <c r="AP36" s="1"/>
      <c r="AQ36" s="1"/>
      <c r="AR36" s="6"/>
      <c r="AS36" t="s">
        <v>60</v>
      </c>
    </row>
    <row r="37" spans="1:45">
      <c r="A37" s="4">
        <v>1984</v>
      </c>
      <c r="B37" s="1">
        <v>2.1891536036485864</v>
      </c>
      <c r="C37" s="1">
        <v>3.0603473846832316</v>
      </c>
      <c r="D37" s="1">
        <v>1.9881088849481536</v>
      </c>
      <c r="E37" s="6">
        <f t="shared" si="12"/>
        <v>7.237609873279971</v>
      </c>
      <c r="F37" s="1"/>
      <c r="G37" s="1"/>
      <c r="H37" s="1"/>
      <c r="I37" s="1"/>
      <c r="J37" s="3"/>
      <c r="K37" s="14"/>
      <c r="L37" s="1"/>
      <c r="M37" s="1"/>
      <c r="N37" s="1"/>
      <c r="O37" s="6"/>
      <c r="P37" s="2"/>
      <c r="Q37" s="2"/>
      <c r="R37" s="2"/>
      <c r="S37" s="2"/>
      <c r="T37" s="7"/>
      <c r="U37" s="3">
        <v>9885.3870000000006</v>
      </c>
      <c r="V37" s="3">
        <v>4177.9467476735072</v>
      </c>
      <c r="W37" s="99" t="str">
        <f t="shared" si="13"/>
        <v/>
      </c>
      <c r="X37" s="100" t="str">
        <f t="shared" si="14"/>
        <v/>
      </c>
      <c r="Y37" s="100" t="str">
        <f t="shared" si="15"/>
        <v/>
      </c>
      <c r="Z37" s="99" t="str">
        <f t="shared" si="3"/>
        <v/>
      </c>
      <c r="AA37" s="100" t="str">
        <f t="shared" si="4"/>
        <v/>
      </c>
      <c r="AB37" s="100" t="str">
        <f t="shared" si="5"/>
        <v/>
      </c>
      <c r="AC37" s="100" t="str">
        <f t="shared" si="6"/>
        <v/>
      </c>
      <c r="AD37" s="99">
        <f t="shared" si="16"/>
        <v>0.30246913580276968</v>
      </c>
      <c r="AE37" s="100">
        <f t="shared" si="17"/>
        <v>0.42283950617199134</v>
      </c>
      <c r="AF37" s="100">
        <f t="shared" si="18"/>
        <v>0.27469135802523909</v>
      </c>
      <c r="AH37" s="107">
        <v>2.1280166666249999E-3</v>
      </c>
      <c r="AI37" s="3"/>
      <c r="AJ37" s="3"/>
      <c r="AK37" s="3"/>
      <c r="AL37" s="3"/>
      <c r="AM37" s="3"/>
      <c r="AN37" s="14"/>
      <c r="AO37" s="1"/>
      <c r="AP37" s="1"/>
      <c r="AQ37" s="1"/>
      <c r="AR37" s="6"/>
      <c r="AS37" t="s">
        <v>60</v>
      </c>
    </row>
    <row r="38" spans="1:45">
      <c r="A38" s="4">
        <v>1985</v>
      </c>
      <c r="B38" s="1">
        <v>2.2073491978751654</v>
      </c>
      <c r="C38" s="1">
        <v>3.0603587184007943</v>
      </c>
      <c r="D38" s="1">
        <v>1.9828730082627248</v>
      </c>
      <c r="E38" s="6">
        <f t="shared" si="12"/>
        <v>7.250580924538685</v>
      </c>
      <c r="F38" s="1"/>
      <c r="G38" s="1"/>
      <c r="H38" s="1"/>
      <c r="I38" s="1"/>
      <c r="J38" s="3"/>
      <c r="K38" s="14"/>
      <c r="L38" s="1"/>
      <c r="M38" s="1"/>
      <c r="N38" s="1"/>
      <c r="O38" s="6"/>
      <c r="P38" s="2"/>
      <c r="Q38" s="2"/>
      <c r="R38" s="2"/>
      <c r="S38" s="2"/>
      <c r="T38" s="7"/>
      <c r="U38" s="3">
        <v>9897.1919999999991</v>
      </c>
      <c r="V38" s="3">
        <v>4158.5937158307988</v>
      </c>
      <c r="W38" s="99" t="str">
        <f t="shared" si="13"/>
        <v/>
      </c>
      <c r="X38" s="100" t="str">
        <f t="shared" si="14"/>
        <v/>
      </c>
      <c r="Y38" s="100" t="str">
        <f t="shared" si="15"/>
        <v/>
      </c>
      <c r="Z38" s="99" t="str">
        <f t="shared" si="3"/>
        <v/>
      </c>
      <c r="AA38" s="100" t="str">
        <f t="shared" si="4"/>
        <v/>
      </c>
      <c r="AB38" s="100" t="str">
        <f t="shared" si="5"/>
        <v/>
      </c>
      <c r="AC38" s="100" t="str">
        <f t="shared" si="6"/>
        <v/>
      </c>
      <c r="AD38" s="99">
        <f t="shared" si="16"/>
        <v>0.30443756449978621</v>
      </c>
      <c r="AE38" s="100">
        <f t="shared" si="17"/>
        <v>0.42208462332216617</v>
      </c>
      <c r="AF38" s="100">
        <f t="shared" si="18"/>
        <v>0.27347781217804756</v>
      </c>
      <c r="AH38" s="107">
        <v>1.714141666625E-3</v>
      </c>
      <c r="AI38" s="3"/>
      <c r="AJ38" s="3"/>
      <c r="AK38" s="3"/>
      <c r="AL38" s="3"/>
      <c r="AM38" s="3"/>
      <c r="AN38" s="14"/>
      <c r="AO38" s="1"/>
      <c r="AP38" s="1"/>
      <c r="AQ38" s="1"/>
      <c r="AR38" s="6"/>
      <c r="AS38" t="s">
        <v>60</v>
      </c>
    </row>
    <row r="39" spans="1:45">
      <c r="A39" s="4">
        <v>1986</v>
      </c>
      <c r="B39" s="1">
        <v>2.4007454811851243</v>
      </c>
      <c r="C39" s="1">
        <v>3.0630200966752801</v>
      </c>
      <c r="D39" s="1">
        <v>1.9868238465000208</v>
      </c>
      <c r="E39" s="6">
        <f t="shared" si="12"/>
        <v>7.4505894243604249</v>
      </c>
      <c r="F39" s="1"/>
      <c r="G39" s="1"/>
      <c r="H39" s="1"/>
      <c r="I39" s="1"/>
      <c r="J39" s="3"/>
      <c r="K39" s="14"/>
      <c r="L39" s="1"/>
      <c r="M39" s="1"/>
      <c r="N39" s="1"/>
      <c r="O39" s="6"/>
      <c r="P39" s="2"/>
      <c r="Q39" s="2"/>
      <c r="R39" s="2"/>
      <c r="S39" s="2"/>
      <c r="T39" s="7"/>
      <c r="U39" s="3">
        <v>9907.4110000000001</v>
      </c>
      <c r="V39" s="3">
        <v>4214.955714450256</v>
      </c>
      <c r="W39" s="99" t="str">
        <f t="shared" si="13"/>
        <v/>
      </c>
      <c r="X39" s="100" t="str">
        <f t="shared" si="14"/>
        <v/>
      </c>
      <c r="Y39" s="100" t="str">
        <f t="shared" si="15"/>
        <v/>
      </c>
      <c r="Z39" s="99" t="str">
        <f t="shared" si="3"/>
        <v/>
      </c>
      <c r="AA39" s="100" t="str">
        <f t="shared" si="4"/>
        <v/>
      </c>
      <c r="AB39" s="100" t="str">
        <f t="shared" si="5"/>
        <v/>
      </c>
      <c r="AC39" s="100" t="str">
        <f t="shared" si="6"/>
        <v/>
      </c>
      <c r="AD39" s="99">
        <f t="shared" si="16"/>
        <v>0.32222222222253372</v>
      </c>
      <c r="AE39" s="100">
        <f t="shared" si="17"/>
        <v>0.41111111111027521</v>
      </c>
      <c r="AF39" s="100">
        <f t="shared" si="18"/>
        <v>0.26666666666719113</v>
      </c>
      <c r="AH39" s="107">
        <v>1.6153416666499999E-3</v>
      </c>
      <c r="AI39" s="3"/>
      <c r="AJ39" s="3"/>
      <c r="AK39" s="3"/>
      <c r="AL39" s="3"/>
      <c r="AM39" s="3"/>
      <c r="AN39" s="14"/>
      <c r="AO39" s="1"/>
      <c r="AP39" s="1"/>
      <c r="AQ39" s="1"/>
      <c r="AR39" s="6"/>
      <c r="AS39" t="s">
        <v>60</v>
      </c>
    </row>
    <row r="40" spans="1:45">
      <c r="A40" s="4">
        <v>1987</v>
      </c>
      <c r="B40" s="1">
        <v>0.28681126001572632</v>
      </c>
      <c r="C40" s="1">
        <v>3.0643518833167254</v>
      </c>
      <c r="D40" s="1">
        <v>1.9925834906375652</v>
      </c>
      <c r="E40" s="6">
        <f t="shared" si="12"/>
        <v>5.3437466339700173</v>
      </c>
      <c r="F40" s="1"/>
      <c r="G40" s="1"/>
      <c r="H40" s="1"/>
      <c r="I40" s="1"/>
      <c r="J40" s="3"/>
      <c r="K40" s="14"/>
      <c r="L40" s="1"/>
      <c r="M40" s="1"/>
      <c r="N40" s="1"/>
      <c r="O40" s="6"/>
      <c r="P40" s="2"/>
      <c r="Q40" s="2"/>
      <c r="R40" s="2"/>
      <c r="S40" s="2"/>
      <c r="T40" s="7"/>
      <c r="U40" s="3">
        <v>9915.2890000000007</v>
      </c>
      <c r="V40" s="3">
        <v>4110.4698857600506</v>
      </c>
      <c r="W40" s="99" t="str">
        <f t="shared" si="13"/>
        <v/>
      </c>
      <c r="X40" s="100" t="str">
        <f t="shared" si="14"/>
        <v/>
      </c>
      <c r="Y40" s="100" t="str">
        <f t="shared" si="15"/>
        <v/>
      </c>
      <c r="Z40" s="99" t="str">
        <f t="shared" si="3"/>
        <v/>
      </c>
      <c r="AA40" s="100" t="str">
        <f t="shared" si="4"/>
        <v/>
      </c>
      <c r="AB40" s="100" t="str">
        <f t="shared" si="5"/>
        <v/>
      </c>
      <c r="AC40" s="100" t="str">
        <f t="shared" si="6"/>
        <v/>
      </c>
      <c r="AD40" s="99">
        <f t="shared" si="16"/>
        <v>5.3672316384253099E-2</v>
      </c>
      <c r="AE40" s="100">
        <f t="shared" si="17"/>
        <v>0.57344632768266812</v>
      </c>
      <c r="AF40" s="100">
        <f t="shared" si="18"/>
        <v>0.3728813559330787</v>
      </c>
      <c r="AH40" s="107">
        <v>1.4557000000000001E-3</v>
      </c>
      <c r="AI40" s="3"/>
      <c r="AJ40" s="3"/>
      <c r="AK40" s="3"/>
      <c r="AL40" s="3"/>
      <c r="AM40" s="3"/>
      <c r="AN40" s="14"/>
      <c r="AO40" s="1"/>
      <c r="AP40" s="1"/>
      <c r="AQ40" s="1"/>
      <c r="AR40" s="6"/>
      <c r="AS40" t="s">
        <v>60</v>
      </c>
    </row>
    <row r="41" spans="1:45">
      <c r="A41" s="4">
        <v>1988</v>
      </c>
      <c r="B41" s="1">
        <v>2.5399087891383823</v>
      </c>
      <c r="C41" s="1">
        <v>3.0690564535330043</v>
      </c>
      <c r="D41" s="1">
        <v>1.988083367690662</v>
      </c>
      <c r="E41" s="6">
        <f t="shared" si="12"/>
        <v>7.597048610362048</v>
      </c>
      <c r="F41" s="1"/>
      <c r="G41" s="1"/>
      <c r="H41" s="1"/>
      <c r="I41" s="1"/>
      <c r="J41" s="3"/>
      <c r="K41" s="14"/>
      <c r="L41" s="1"/>
      <c r="M41" s="1"/>
      <c r="N41" s="1"/>
      <c r="O41" s="6"/>
      <c r="P41" s="2"/>
      <c r="Q41" s="2"/>
      <c r="R41" s="2"/>
      <c r="S41" s="2"/>
      <c r="T41" s="7"/>
      <c r="U41" s="3">
        <v>9920.6110000000008</v>
      </c>
      <c r="V41" s="3">
        <v>4085.4108563693039</v>
      </c>
      <c r="W41" s="99" t="str">
        <f t="shared" si="13"/>
        <v/>
      </c>
      <c r="X41" s="100" t="str">
        <f t="shared" si="14"/>
        <v/>
      </c>
      <c r="Y41" s="100" t="str">
        <f t="shared" si="15"/>
        <v/>
      </c>
      <c r="Z41" s="99" t="str">
        <f t="shared" si="3"/>
        <v/>
      </c>
      <c r="AA41" s="100" t="str">
        <f t="shared" si="4"/>
        <v/>
      </c>
      <c r="AB41" s="100" t="str">
        <f t="shared" si="5"/>
        <v/>
      </c>
      <c r="AC41" s="100" t="str">
        <f t="shared" si="6"/>
        <v/>
      </c>
      <c r="AD41" s="99">
        <f t="shared" si="16"/>
        <v>0.33432835820927298</v>
      </c>
      <c r="AE41" s="100">
        <f t="shared" si="17"/>
        <v>0.40398009950165953</v>
      </c>
      <c r="AF41" s="100">
        <f t="shared" si="18"/>
        <v>0.2616915422890676</v>
      </c>
      <c r="AH41" s="107">
        <v>1.42769166666667E-3</v>
      </c>
      <c r="AI41" s="3"/>
      <c r="AJ41" s="3"/>
      <c r="AK41" s="3"/>
      <c r="AL41" s="3"/>
      <c r="AM41" s="3"/>
      <c r="AN41" s="14"/>
      <c r="AO41" s="1"/>
      <c r="AP41" s="1"/>
      <c r="AQ41" s="1"/>
      <c r="AR41" s="6"/>
      <c r="AS41" t="s">
        <v>60</v>
      </c>
    </row>
    <row r="42" spans="1:45">
      <c r="A42" s="4">
        <v>1989</v>
      </c>
      <c r="B42" s="1">
        <v>2.532207783706804</v>
      </c>
      <c r="C42" s="1">
        <v>1.8498763449778644</v>
      </c>
      <c r="D42" s="1">
        <v>1.9939240931603461</v>
      </c>
      <c r="E42" s="6">
        <f t="shared" si="12"/>
        <v>6.376008221845014</v>
      </c>
      <c r="F42" s="1"/>
      <c r="G42" s="1"/>
      <c r="H42" s="1"/>
      <c r="I42" s="1"/>
      <c r="J42" s="3"/>
      <c r="K42" s="14"/>
      <c r="L42" s="1"/>
      <c r="M42" s="1"/>
      <c r="N42" s="1"/>
      <c r="O42" s="6"/>
      <c r="P42" s="2"/>
      <c r="Q42" s="2"/>
      <c r="R42" s="2"/>
      <c r="S42" s="2"/>
      <c r="T42" s="7"/>
      <c r="U42" s="3">
        <v>9923.1470000000008</v>
      </c>
      <c r="V42" s="3">
        <v>3940.6124739924012</v>
      </c>
      <c r="W42" s="99" t="str">
        <f t="shared" si="13"/>
        <v/>
      </c>
      <c r="X42" s="100" t="str">
        <f t="shared" si="14"/>
        <v/>
      </c>
      <c r="Y42" s="100" t="str">
        <f t="shared" si="15"/>
        <v/>
      </c>
      <c r="Z42" s="99" t="str">
        <f t="shared" si="3"/>
        <v/>
      </c>
      <c r="AA42" s="100" t="str">
        <f t="shared" si="4"/>
        <v/>
      </c>
      <c r="AB42" s="100" t="str">
        <f t="shared" si="5"/>
        <v/>
      </c>
      <c r="AC42" s="100" t="str">
        <f t="shared" si="6"/>
        <v/>
      </c>
      <c r="AD42" s="99">
        <f t="shared" si="16"/>
        <v>0.39714625445919888</v>
      </c>
      <c r="AE42" s="100">
        <f t="shared" si="17"/>
        <v>0.29013079666992164</v>
      </c>
      <c r="AF42" s="100">
        <f t="shared" si="18"/>
        <v>0.31272294887087959</v>
      </c>
      <c r="AH42" s="107">
        <v>1.4921583333333301E-3</v>
      </c>
      <c r="AI42" s="3"/>
      <c r="AJ42" s="3"/>
      <c r="AK42" s="3"/>
      <c r="AL42" s="3"/>
      <c r="AM42" s="3"/>
      <c r="AN42" s="14"/>
      <c r="AO42" s="1"/>
      <c r="AP42" s="1"/>
      <c r="AQ42" s="1"/>
      <c r="AR42" s="6"/>
      <c r="AS42" t="s">
        <v>60</v>
      </c>
    </row>
    <row r="43" spans="1:45">
      <c r="A43" s="4">
        <v>1990</v>
      </c>
      <c r="B43" s="1">
        <v>2.2036525889294407</v>
      </c>
      <c r="C43" s="1">
        <v>2.4171552618980523</v>
      </c>
      <c r="D43" s="1">
        <v>2.1807773025413506</v>
      </c>
      <c r="E43" s="6">
        <f t="shared" si="12"/>
        <v>6.8015851533688441</v>
      </c>
      <c r="F43" s="1"/>
      <c r="G43" s="1"/>
      <c r="H43" s="1"/>
      <c r="I43" s="1"/>
      <c r="J43" s="3"/>
      <c r="K43" s="14"/>
      <c r="L43" s="1"/>
      <c r="M43" s="1"/>
      <c r="N43" s="1"/>
      <c r="O43" s="6"/>
      <c r="P43" s="2"/>
      <c r="Q43" s="2"/>
      <c r="R43" s="2"/>
      <c r="S43" s="2"/>
      <c r="T43" s="7"/>
      <c r="U43" s="3">
        <v>9922.6890000000003</v>
      </c>
      <c r="V43" s="3">
        <v>3510.7660079725533</v>
      </c>
      <c r="W43" s="99" t="str">
        <f t="shared" si="13"/>
        <v/>
      </c>
      <c r="X43" s="100" t="str">
        <f t="shared" si="14"/>
        <v/>
      </c>
      <c r="Y43" s="100" t="str">
        <f t="shared" si="15"/>
        <v/>
      </c>
      <c r="Z43" s="99" t="str">
        <f>IFERROR(F43/#REF!,"")</f>
        <v/>
      </c>
      <c r="AA43" s="100" t="str">
        <f>IFERROR(G43/#REF!,"")</f>
        <v/>
      </c>
      <c r="AB43" s="100" t="str">
        <f>IFERROR(H43/#REF!,"")</f>
        <v/>
      </c>
      <c r="AC43" s="100" t="str">
        <f>IFERROR(I43/#REF!,"")</f>
        <v/>
      </c>
      <c r="AD43" s="99">
        <f t="shared" si="16"/>
        <v>0.32399103139037605</v>
      </c>
      <c r="AE43" s="100">
        <f t="shared" si="17"/>
        <v>0.35538116591848129</v>
      </c>
      <c r="AF43" s="100">
        <f t="shared" si="18"/>
        <v>0.3206278026911426</v>
      </c>
      <c r="AH43" s="107">
        <v>2.2432083333333301E-3</v>
      </c>
      <c r="AI43" s="3"/>
      <c r="AJ43" s="3"/>
      <c r="AK43" s="3"/>
      <c r="AL43" s="3"/>
      <c r="AM43" s="3"/>
      <c r="AN43" s="14"/>
      <c r="AO43" s="1"/>
      <c r="AP43" s="1"/>
      <c r="AQ43" s="1"/>
      <c r="AR43" s="6"/>
      <c r="AS43" t="s">
        <v>60</v>
      </c>
    </row>
    <row r="44" spans="1:45">
      <c r="A44" s="4">
        <v>1991</v>
      </c>
      <c r="B44" s="1">
        <v>2.0737212069505744</v>
      </c>
      <c r="C44" s="1">
        <v>2.5328476734264984</v>
      </c>
      <c r="D44" s="1">
        <v>2.2114591468978428</v>
      </c>
      <c r="E44" s="6">
        <f t="shared" si="12"/>
        <v>6.8180280272749156</v>
      </c>
      <c r="F44" s="1"/>
      <c r="G44" s="1"/>
      <c r="H44" s="1"/>
      <c r="I44" s="1"/>
      <c r="J44" s="3"/>
      <c r="K44" s="14"/>
      <c r="L44" s="1"/>
      <c r="M44" s="1"/>
      <c r="N44" s="1"/>
      <c r="O44" s="6"/>
      <c r="P44" s="2"/>
      <c r="Q44" s="2"/>
      <c r="R44" s="2"/>
      <c r="S44" s="2"/>
      <c r="T44" s="7"/>
      <c r="U44" s="3">
        <v>9919.009</v>
      </c>
      <c r="V44" s="3">
        <v>3065.4139482229566</v>
      </c>
      <c r="W44" s="99" t="str">
        <f t="shared" si="13"/>
        <v/>
      </c>
      <c r="X44" s="100" t="str">
        <f t="shared" si="14"/>
        <v/>
      </c>
      <c r="Y44" s="100" t="str">
        <f t="shared" si="15"/>
        <v/>
      </c>
      <c r="Z44" s="99"/>
      <c r="AA44" s="100"/>
      <c r="AB44" s="100"/>
      <c r="AC44" s="100"/>
      <c r="AD44" s="99">
        <f t="shared" si="16"/>
        <v>0.30415263748621107</v>
      </c>
      <c r="AE44" s="100">
        <f t="shared" si="17"/>
        <v>0.37149270482521723</v>
      </c>
      <c r="AF44" s="100">
        <f t="shared" si="18"/>
        <v>0.32435465768857169</v>
      </c>
      <c r="AH44" s="107">
        <v>7.6387249999999999E-3</v>
      </c>
      <c r="AI44" s="3"/>
      <c r="AJ44" s="3"/>
      <c r="AK44" s="3"/>
      <c r="AL44" s="3"/>
      <c r="AM44" s="3"/>
      <c r="AN44" s="14"/>
      <c r="AO44" s="1"/>
      <c r="AP44" s="1"/>
      <c r="AQ44" s="1"/>
      <c r="AR44" s="6"/>
      <c r="AS44" t="s">
        <v>60</v>
      </c>
    </row>
    <row r="45" spans="1:45">
      <c r="A45" s="4">
        <v>1992</v>
      </c>
      <c r="B45" s="1">
        <v>2.1437754149985269</v>
      </c>
      <c r="C45" s="1">
        <v>2.405963775099043</v>
      </c>
      <c r="D45" s="1">
        <v>2.2440239056301987</v>
      </c>
      <c r="E45" s="6">
        <f t="shared" si="12"/>
        <v>6.793763095727769</v>
      </c>
      <c r="F45" s="1"/>
      <c r="G45" s="1"/>
      <c r="H45" s="1"/>
      <c r="I45" s="1"/>
      <c r="J45" s="3"/>
      <c r="K45" s="14"/>
      <c r="L45" s="1"/>
      <c r="M45" s="1"/>
      <c r="N45" s="1"/>
      <c r="O45" s="6"/>
      <c r="P45" s="2"/>
      <c r="Q45" s="2"/>
      <c r="R45" s="2"/>
      <c r="S45" s="2"/>
      <c r="T45" s="7"/>
      <c r="U45" s="3">
        <v>9927.68</v>
      </c>
      <c r="V45" s="3">
        <v>2802.6365715183074</v>
      </c>
      <c r="W45" s="99" t="str">
        <f t="shared" si="13"/>
        <v/>
      </c>
      <c r="X45" s="100" t="str">
        <f t="shared" si="14"/>
        <v/>
      </c>
      <c r="Y45" s="100" t="str">
        <f t="shared" si="15"/>
        <v/>
      </c>
      <c r="Z45" s="99"/>
      <c r="AA45" s="100"/>
      <c r="AB45" s="100"/>
      <c r="AC45" s="100"/>
      <c r="AD45" s="99">
        <f t="shared" si="16"/>
        <v>0.31555051078343188</v>
      </c>
      <c r="AE45" s="100">
        <f t="shared" si="17"/>
        <v>0.35414301929545111</v>
      </c>
      <c r="AF45" s="100">
        <f t="shared" si="18"/>
        <v>0.33030646992111695</v>
      </c>
      <c r="AH45" s="107">
        <v>3.07953333333333E-2</v>
      </c>
      <c r="AI45" s="3"/>
      <c r="AJ45" s="3"/>
      <c r="AK45" s="3"/>
      <c r="AL45" s="3"/>
      <c r="AM45" s="3"/>
      <c r="AN45" s="14"/>
      <c r="AO45" s="1"/>
      <c r="AP45" s="1"/>
      <c r="AQ45" s="1"/>
      <c r="AR45" s="6"/>
      <c r="AS45" t="s">
        <v>60</v>
      </c>
    </row>
    <row r="46" spans="1:45">
      <c r="A46" s="4">
        <v>1993</v>
      </c>
      <c r="B46" s="1">
        <v>2.1499559673199018</v>
      </c>
      <c r="C46" s="1">
        <v>3.0146121715590808</v>
      </c>
      <c r="D46" s="1">
        <v>1.8539475370385814</v>
      </c>
      <c r="E46" s="6">
        <f t="shared" si="12"/>
        <v>7.0185156759175635</v>
      </c>
      <c r="F46" s="1"/>
      <c r="G46" s="1"/>
      <c r="H46" s="1"/>
      <c r="I46" s="1"/>
      <c r="J46" s="3"/>
      <c r="K46" s="14"/>
      <c r="L46" s="1"/>
      <c r="M46" s="1"/>
      <c r="N46" s="1"/>
      <c r="O46" s="6"/>
      <c r="P46" s="2"/>
      <c r="Q46" s="2"/>
      <c r="R46" s="2"/>
      <c r="S46" s="2"/>
      <c r="T46" s="7"/>
      <c r="U46" s="3">
        <v>9967.8320000000003</v>
      </c>
      <c r="V46" s="3">
        <v>2851.9711180298841</v>
      </c>
      <c r="W46" s="99" t="str">
        <f t="shared" si="13"/>
        <v/>
      </c>
      <c r="X46" s="100" t="str">
        <f t="shared" si="14"/>
        <v/>
      </c>
      <c r="Y46" s="100" t="str">
        <f t="shared" si="15"/>
        <v/>
      </c>
      <c r="Z46" s="99"/>
      <c r="AA46" s="100"/>
      <c r="AB46" s="100"/>
      <c r="AC46" s="100"/>
      <c r="AD46" s="99">
        <f t="shared" si="16"/>
        <v>0.30632630410686201</v>
      </c>
      <c r="AE46" s="100">
        <f t="shared" si="17"/>
        <v>0.42952275249637684</v>
      </c>
      <c r="AF46" s="100">
        <f t="shared" si="18"/>
        <v>0.26415094339676121</v>
      </c>
      <c r="AH46" s="107">
        <v>7.6005083333333306E-2</v>
      </c>
      <c r="AI46" s="3"/>
      <c r="AJ46" s="3"/>
      <c r="AK46" s="3"/>
      <c r="AL46" s="3"/>
      <c r="AM46" s="3"/>
      <c r="AN46" s="14"/>
      <c r="AO46" s="1"/>
      <c r="AP46" s="1"/>
      <c r="AQ46" s="1"/>
      <c r="AR46" s="6"/>
      <c r="AS46" t="s">
        <v>60</v>
      </c>
    </row>
    <row r="47" spans="1:45">
      <c r="A47" s="4">
        <v>1994</v>
      </c>
      <c r="B47" s="1">
        <v>2.0758950785457349</v>
      </c>
      <c r="C47" s="1">
        <v>2.5712791313727994</v>
      </c>
      <c r="D47" s="1">
        <v>1.5176051142413922</v>
      </c>
      <c r="E47" s="6">
        <f t="shared" si="12"/>
        <v>6.1647793241599258</v>
      </c>
      <c r="F47" s="1"/>
      <c r="G47" s="1"/>
      <c r="H47" s="1"/>
      <c r="I47" s="1"/>
      <c r="J47" s="3"/>
      <c r="K47" s="14"/>
      <c r="L47" s="1"/>
      <c r="M47" s="1"/>
      <c r="N47" s="1"/>
      <c r="O47" s="6"/>
      <c r="P47" s="2"/>
      <c r="Q47" s="2"/>
      <c r="R47" s="2"/>
      <c r="S47" s="2"/>
      <c r="T47" s="7"/>
      <c r="U47" s="3">
        <v>10027.688</v>
      </c>
      <c r="V47" s="3">
        <v>2971.0346447590332</v>
      </c>
      <c r="W47" s="99" t="str">
        <f t="shared" si="13"/>
        <v/>
      </c>
      <c r="X47" s="100" t="str">
        <f t="shared" si="14"/>
        <v/>
      </c>
      <c r="Y47" s="100" t="str">
        <f t="shared" si="15"/>
        <v/>
      </c>
      <c r="Z47" s="99"/>
      <c r="AA47" s="100"/>
      <c r="AB47" s="100"/>
      <c r="AC47" s="100"/>
      <c r="AD47" s="99">
        <f t="shared" si="16"/>
        <v>0.33673469387788946</v>
      </c>
      <c r="AE47" s="100">
        <f t="shared" si="17"/>
        <v>0.41709183673386191</v>
      </c>
      <c r="AF47" s="100">
        <f t="shared" si="18"/>
        <v>0.24617346938824874</v>
      </c>
      <c r="AH47" s="107">
        <v>0.16550858333333299</v>
      </c>
      <c r="AI47" s="3"/>
      <c r="AJ47" s="3"/>
      <c r="AK47" s="3"/>
      <c r="AL47" s="3"/>
      <c r="AM47" s="3"/>
      <c r="AN47" s="14"/>
      <c r="AO47" s="1"/>
      <c r="AP47" s="1"/>
      <c r="AQ47" s="1"/>
      <c r="AR47" s="6"/>
      <c r="AS47" t="s">
        <v>60</v>
      </c>
    </row>
    <row r="48" spans="1:45">
      <c r="A48" s="4">
        <v>1995</v>
      </c>
      <c r="B48" s="1">
        <v>1.948209024769308</v>
      </c>
      <c r="C48" s="1">
        <v>2.9539917326698051</v>
      </c>
      <c r="D48" s="1">
        <v>1.591829325117978</v>
      </c>
      <c r="E48" s="6">
        <f t="shared" si="12"/>
        <v>6.4940300825570905</v>
      </c>
      <c r="F48" s="1"/>
      <c r="G48" s="1"/>
      <c r="H48" s="1"/>
      <c r="I48" s="1"/>
      <c r="J48" s="3"/>
      <c r="K48" s="14"/>
      <c r="L48" s="1"/>
      <c r="M48" s="1"/>
      <c r="N48" s="1"/>
      <c r="O48" s="6"/>
      <c r="P48" s="2"/>
      <c r="Q48" s="2"/>
      <c r="R48" s="2"/>
      <c r="S48" s="2"/>
      <c r="T48" s="7"/>
      <c r="U48" s="3">
        <v>10065.543</v>
      </c>
      <c r="V48" s="3">
        <v>3192.3648402351791</v>
      </c>
      <c r="W48" s="99" t="str">
        <f t="shared" si="13"/>
        <v/>
      </c>
      <c r="X48" s="100" t="str">
        <f t="shared" si="14"/>
        <v/>
      </c>
      <c r="Y48" s="100" t="str">
        <f t="shared" si="15"/>
        <v/>
      </c>
      <c r="Z48" s="99"/>
      <c r="AA48" s="100"/>
      <c r="AB48" s="100"/>
      <c r="AC48" s="100"/>
      <c r="AD48" s="99">
        <f t="shared" si="16"/>
        <v>0.30000000000033583</v>
      </c>
      <c r="AE48" s="100">
        <f t="shared" si="17"/>
        <v>0.4548780487796325</v>
      </c>
      <c r="AF48" s="100">
        <f t="shared" si="18"/>
        <v>0.24512195122003178</v>
      </c>
      <c r="AH48" s="107">
        <v>0.20332758333333301</v>
      </c>
      <c r="AI48" s="3"/>
      <c r="AJ48" s="3"/>
      <c r="AK48" s="3"/>
      <c r="AL48" s="3"/>
      <c r="AM48" s="3"/>
      <c r="AN48" s="14"/>
      <c r="AO48" s="1"/>
      <c r="AP48" s="1"/>
      <c r="AQ48" s="1"/>
      <c r="AR48" s="6"/>
      <c r="AS48" t="s">
        <v>60</v>
      </c>
    </row>
    <row r="49" spans="1:45">
      <c r="A49" s="4">
        <v>1996</v>
      </c>
      <c r="B49" s="1">
        <v>1.7904657277226099</v>
      </c>
      <c r="C49" s="1">
        <v>3.0373972166631722</v>
      </c>
      <c r="D49" s="1">
        <v>1.6066232646098411</v>
      </c>
      <c r="E49" s="6">
        <f t="shared" si="12"/>
        <v>6.4344862089956223</v>
      </c>
      <c r="F49" s="1"/>
      <c r="G49" s="1"/>
      <c r="H49" s="1"/>
      <c r="I49" s="1"/>
      <c r="J49" s="3"/>
      <c r="K49" s="14"/>
      <c r="L49" s="1"/>
      <c r="M49" s="1"/>
      <c r="N49" s="1"/>
      <c r="O49" s="6"/>
      <c r="P49" s="1"/>
      <c r="Q49" s="1"/>
      <c r="R49" s="1"/>
      <c r="S49" s="1"/>
      <c r="T49" s="7"/>
      <c r="U49" s="3">
        <v>10099.918</v>
      </c>
      <c r="V49" s="3">
        <v>3330.9041850867743</v>
      </c>
      <c r="W49" s="99" t="str">
        <f t="shared" si="13"/>
        <v/>
      </c>
      <c r="X49" s="100" t="str">
        <f t="shared" si="14"/>
        <v/>
      </c>
      <c r="Y49" s="100" t="str">
        <f t="shared" si="15"/>
        <v/>
      </c>
      <c r="Z49" s="99"/>
      <c r="AA49" s="100"/>
      <c r="AB49" s="100"/>
      <c r="AC49" s="100"/>
      <c r="AD49" s="99">
        <f t="shared" si="16"/>
        <v>0.27826086956554202</v>
      </c>
      <c r="AE49" s="100">
        <f t="shared" si="17"/>
        <v>0.47204968944012832</v>
      </c>
      <c r="AF49" s="100">
        <f t="shared" si="18"/>
        <v>0.24968944099432977</v>
      </c>
      <c r="AH49" s="107">
        <v>0.30842174999999999</v>
      </c>
      <c r="AI49" s="3"/>
      <c r="AJ49" s="3"/>
      <c r="AK49" s="3"/>
      <c r="AL49" s="3"/>
      <c r="AM49" s="3"/>
      <c r="AN49" s="14"/>
      <c r="AO49" s="1"/>
      <c r="AP49" s="1"/>
      <c r="AQ49" s="1"/>
      <c r="AR49" s="6"/>
      <c r="AS49" t="s">
        <v>60</v>
      </c>
    </row>
    <row r="50" spans="1:45">
      <c r="A50" s="4">
        <v>1997</v>
      </c>
      <c r="B50" s="1">
        <v>1.7036221993693317</v>
      </c>
      <c r="C50" s="1">
        <v>3.7929701797165682</v>
      </c>
      <c r="D50" s="1">
        <v>1.5268312164174378</v>
      </c>
      <c r="E50" s="6">
        <f t="shared" si="12"/>
        <v>7.0234235955033384</v>
      </c>
      <c r="F50" s="1"/>
      <c r="G50" s="1"/>
      <c r="H50" s="1"/>
      <c r="I50" s="1"/>
      <c r="J50" s="3"/>
      <c r="K50" s="14"/>
      <c r="L50" s="1"/>
      <c r="M50" s="1"/>
      <c r="N50" s="1"/>
      <c r="O50" s="6"/>
      <c r="P50" s="1"/>
      <c r="Q50" s="1"/>
      <c r="R50" s="1"/>
      <c r="S50" s="1"/>
      <c r="T50" s="7"/>
      <c r="U50" s="3">
        <v>10156.415000000001</v>
      </c>
      <c r="V50" s="3">
        <v>3141.0899318814736</v>
      </c>
      <c r="W50" s="99" t="str">
        <f t="shared" si="13"/>
        <v/>
      </c>
      <c r="X50" s="100" t="str">
        <f t="shared" si="14"/>
        <v/>
      </c>
      <c r="Y50" s="100" t="str">
        <f t="shared" si="15"/>
        <v/>
      </c>
      <c r="Z50" s="99"/>
      <c r="AA50" s="100"/>
      <c r="AB50" s="100"/>
      <c r="AC50" s="100"/>
      <c r="AD50" s="99">
        <f t="shared" si="16"/>
        <v>0.24256292906212507</v>
      </c>
      <c r="AE50" s="100">
        <f t="shared" si="17"/>
        <v>0.54004576658952641</v>
      </c>
      <c r="AF50" s="100">
        <f t="shared" si="18"/>
        <v>0.21739130434834841</v>
      </c>
      <c r="AH50" s="107">
        <v>0.71679433333333298</v>
      </c>
      <c r="AI50" s="3"/>
      <c r="AJ50" s="3"/>
      <c r="AK50" s="3"/>
      <c r="AL50" s="3"/>
      <c r="AM50" s="3"/>
      <c r="AN50" s="14"/>
      <c r="AO50" s="1"/>
      <c r="AP50" s="1"/>
      <c r="AQ50" s="1"/>
      <c r="AR50" s="6"/>
      <c r="AS50" t="s">
        <v>60</v>
      </c>
    </row>
    <row r="51" spans="1:45">
      <c r="A51" s="4">
        <v>1998</v>
      </c>
      <c r="B51" s="1">
        <v>2.2251786358222203</v>
      </c>
      <c r="C51" s="1">
        <v>2.716975363296517</v>
      </c>
      <c r="D51" s="1">
        <v>0.92715776492685231</v>
      </c>
      <c r="E51" s="6">
        <f t="shared" si="12"/>
        <v>5.8693117640455892</v>
      </c>
      <c r="F51" s="1"/>
      <c r="G51" s="1"/>
      <c r="H51" s="1"/>
      <c r="I51" s="1"/>
      <c r="J51" s="3"/>
      <c r="K51" s="14"/>
      <c r="L51" s="1"/>
      <c r="M51" s="1"/>
      <c r="N51" s="1"/>
      <c r="O51" s="6"/>
      <c r="P51" s="1"/>
      <c r="Q51" s="1"/>
      <c r="R51" s="1"/>
      <c r="S51" s="1"/>
      <c r="T51" s="7"/>
      <c r="U51" s="3">
        <v>10224.828</v>
      </c>
      <c r="V51" s="3">
        <v>2998.6064825879175</v>
      </c>
      <c r="W51" s="99" t="str">
        <f t="shared" si="13"/>
        <v/>
      </c>
      <c r="X51" s="100" t="str">
        <f t="shared" si="14"/>
        <v/>
      </c>
      <c r="Y51" s="100" t="str">
        <f t="shared" si="15"/>
        <v/>
      </c>
      <c r="Z51" s="99"/>
      <c r="AA51" s="100"/>
      <c r="AB51" s="100"/>
      <c r="AC51" s="100"/>
      <c r="AD51" s="99">
        <f t="shared" si="16"/>
        <v>0.37912087912134573</v>
      </c>
      <c r="AE51" s="100">
        <f t="shared" si="17"/>
        <v>0.46291208791126898</v>
      </c>
      <c r="AF51" s="100">
        <f t="shared" si="18"/>
        <v>0.15796703296738537</v>
      </c>
      <c r="AH51" s="107">
        <v>0.88755758333333301</v>
      </c>
      <c r="AI51" s="3"/>
      <c r="AJ51" s="3"/>
      <c r="AK51" s="3"/>
      <c r="AL51" s="3"/>
      <c r="AM51" s="3"/>
      <c r="AN51" s="14"/>
      <c r="AO51" s="1"/>
      <c r="AP51" s="1"/>
      <c r="AQ51" s="1"/>
      <c r="AR51" s="6"/>
      <c r="AS51" t="s">
        <v>60</v>
      </c>
    </row>
    <row r="52" spans="1:45">
      <c r="A52" s="4">
        <v>1999</v>
      </c>
      <c r="B52" s="1">
        <v>2.5015966643510215</v>
      </c>
      <c r="C52" s="1">
        <v>2.8497152940094432</v>
      </c>
      <c r="D52" s="1">
        <v>0.85005711895508074</v>
      </c>
      <c r="E52" s="6">
        <f t="shared" si="12"/>
        <v>6.2013690773155457</v>
      </c>
      <c r="F52" s="1"/>
      <c r="G52" s="1"/>
      <c r="H52" s="1"/>
      <c r="I52" s="1"/>
      <c r="J52" s="3"/>
      <c r="K52" s="14"/>
      <c r="L52" s="1"/>
      <c r="M52" s="1"/>
      <c r="N52" s="1"/>
      <c r="O52" s="6"/>
      <c r="P52" s="1"/>
      <c r="Q52" s="1"/>
      <c r="R52" s="1"/>
      <c r="S52" s="1"/>
      <c r="T52" s="7"/>
      <c r="U52" s="3">
        <v>10283.380999999999</v>
      </c>
      <c r="V52" s="3">
        <v>2971.4290036300472</v>
      </c>
      <c r="W52" s="99" t="str">
        <f t="shared" si="13"/>
        <v/>
      </c>
      <c r="X52" s="100" t="str">
        <f t="shared" si="14"/>
        <v/>
      </c>
      <c r="Y52" s="100" t="str">
        <f t="shared" si="15"/>
        <v/>
      </c>
      <c r="Z52" s="99"/>
      <c r="AA52" s="100"/>
      <c r="AB52" s="100"/>
      <c r="AC52" s="100"/>
      <c r="AD52" s="99">
        <f t="shared" si="16"/>
        <v>0.40339425587517441</v>
      </c>
      <c r="AE52" s="100">
        <f t="shared" si="17"/>
        <v>0.45953002610885252</v>
      </c>
      <c r="AF52" s="100">
        <f t="shared" si="18"/>
        <v>0.13707571801597304</v>
      </c>
      <c r="AH52" s="107">
        <v>1.5332837500000001</v>
      </c>
      <c r="AI52" s="3"/>
      <c r="AJ52" s="3"/>
      <c r="AK52" s="3"/>
      <c r="AL52" s="3"/>
      <c r="AM52" s="3"/>
      <c r="AN52" s="14"/>
      <c r="AO52" s="1"/>
      <c r="AP52" s="1"/>
      <c r="AQ52" s="1"/>
      <c r="AR52" s="6"/>
      <c r="AS52" t="s">
        <v>60</v>
      </c>
    </row>
    <row r="53" spans="1:45">
      <c r="A53" s="4">
        <v>2000</v>
      </c>
      <c r="B53" s="1">
        <v>2.5907184304989523</v>
      </c>
      <c r="C53" s="1">
        <v>2.8269789162906909</v>
      </c>
      <c r="D53" s="1">
        <v>2.8677134828193185</v>
      </c>
      <c r="E53" s="6">
        <f t="shared" si="12"/>
        <v>8.2854108296089617</v>
      </c>
      <c r="F53" s="1">
        <f t="shared" ref="F53:F67" si="19">L53*B53</f>
        <v>115.42201459906977</v>
      </c>
      <c r="G53" s="1">
        <f t="shared" ref="G53:G67" si="20">M53*C53</f>
        <v>115.14931144024069</v>
      </c>
      <c r="H53" s="1">
        <f t="shared" ref="H53:H67" si="21">N53*D53</f>
        <v>169.87248693587529</v>
      </c>
      <c r="I53" s="1">
        <f t="shared" ref="I53:I67" si="22">SUM(F53:H53)</f>
        <v>400.44381297518578</v>
      </c>
      <c r="J53" s="3">
        <v>5370.3525785689981</v>
      </c>
      <c r="K53" s="14">
        <f t="shared" ref="K53:K67" si="23">J53-I53</f>
        <v>4969.9087655938119</v>
      </c>
      <c r="L53" s="1">
        <f t="shared" ref="L53:L65" si="24">L$67*(P53/100)</f>
        <v>44.552126252037503</v>
      </c>
      <c r="M53" s="1">
        <f t="shared" ref="M53:M66" si="25">M$67*(Q53/100)</f>
        <v>40.732285188504108</v>
      </c>
      <c r="N53" s="1">
        <f>N$67*(R53/100)</f>
        <v>59.236213085300818</v>
      </c>
      <c r="O53" s="6">
        <f>I53/E53</f>
        <v>48.331195786230573</v>
      </c>
      <c r="P53" s="1">
        <v>45.59513119824404</v>
      </c>
      <c r="Q53" s="1">
        <v>39.993993392732015</v>
      </c>
      <c r="R53" s="1">
        <v>36.604801291103485</v>
      </c>
      <c r="S53" s="1">
        <v>47.758638057822104</v>
      </c>
      <c r="T53" s="7">
        <v>27.840000775496062</v>
      </c>
      <c r="U53" s="3">
        <v>10335.597</v>
      </c>
      <c r="V53" s="3">
        <v>3046.9560994950407</v>
      </c>
      <c r="W53" s="99">
        <f t="shared" si="13"/>
        <v>0.28823523016004771</v>
      </c>
      <c r="X53" s="100">
        <f t="shared" si="14"/>
        <v>0.28755422785712043</v>
      </c>
      <c r="Y53" s="100">
        <f t="shared" si="15"/>
        <v>0.42421054198283181</v>
      </c>
      <c r="Z53" s="99" t="str">
        <f t="shared" ref="Z53:Z67" si="26">IFERROR(F53/$J52,"")</f>
        <v/>
      </c>
      <c r="AA53" s="100" t="str">
        <f t="shared" ref="AA53:AA67" si="27">IFERROR(G53/$J52,"")</f>
        <v/>
      </c>
      <c r="AB53" s="100" t="str">
        <f t="shared" ref="AB53:AB67" si="28">IFERROR(H53/$J52,"")</f>
        <v/>
      </c>
      <c r="AC53" s="100" t="str">
        <f t="shared" ref="AC53:AC67" si="29">IFERROR(I53/$J52,"")</f>
        <v/>
      </c>
      <c r="AD53" s="99">
        <f t="shared" si="16"/>
        <v>0.31268436578192271</v>
      </c>
      <c r="AE53" s="100">
        <f t="shared" si="17"/>
        <v>0.34119960668553995</v>
      </c>
      <c r="AF53" s="100">
        <f t="shared" si="18"/>
        <v>0.34611602753253734</v>
      </c>
      <c r="AH53" s="107">
        <v>2.1708720833333301</v>
      </c>
      <c r="AI53" s="3">
        <f t="shared" ref="AI53:AM67" si="30">IFERROR(F53/$AH53," ")</f>
        <v>53.168501030167377</v>
      </c>
      <c r="AJ53" s="3">
        <f t="shared" si="30"/>
        <v>53.042881855770723</v>
      </c>
      <c r="AK53" s="3">
        <f t="shared" si="30"/>
        <v>78.250804476254316</v>
      </c>
      <c r="AL53" s="3">
        <f t="shared" si="30"/>
        <v>184.46218736219242</v>
      </c>
      <c r="AM53" s="3">
        <f t="shared" si="30"/>
        <v>2473.8226723718012</v>
      </c>
      <c r="AN53" s="14">
        <f t="shared" ref="AN53:AR67" si="31">IFERROR(K53/$AH53," ")</f>
        <v>2289.3604850096085</v>
      </c>
      <c r="AO53" s="1">
        <f t="shared" si="31"/>
        <v>20.522686064315966</v>
      </c>
      <c r="AP53" s="1">
        <f t="shared" si="31"/>
        <v>18.763097789695884</v>
      </c>
      <c r="AQ53" s="1">
        <f t="shared" si="31"/>
        <v>27.286827971155635</v>
      </c>
      <c r="AR53" s="6">
        <f t="shared" si="31"/>
        <v>22.263493163548816</v>
      </c>
      <c r="AS53" t="s">
        <v>60</v>
      </c>
    </row>
    <row r="54" spans="1:45">
      <c r="A54" s="4">
        <v>2001</v>
      </c>
      <c r="B54" s="1">
        <v>2.5537656451683697</v>
      </c>
      <c r="C54" s="1">
        <v>2.5865062303550768</v>
      </c>
      <c r="D54" s="1">
        <v>2.8648012045186642</v>
      </c>
      <c r="E54" s="6">
        <f t="shared" si="12"/>
        <v>8.0050730800421093</v>
      </c>
      <c r="F54" s="1">
        <f t="shared" si="19"/>
        <v>148.70507506236729</v>
      </c>
      <c r="G54" s="1">
        <f t="shared" si="20"/>
        <v>126.4515428417802</v>
      </c>
      <c r="H54" s="1">
        <f t="shared" si="21"/>
        <v>191.67820222561804</v>
      </c>
      <c r="I54" s="1">
        <f t="shared" si="22"/>
        <v>466.83482012976549</v>
      </c>
      <c r="J54" s="3">
        <v>7863.7761001922354</v>
      </c>
      <c r="K54" s="14">
        <f t="shared" si="23"/>
        <v>7396.9412800624696</v>
      </c>
      <c r="L54" s="1">
        <f t="shared" si="24"/>
        <v>58.229726499654269</v>
      </c>
      <c r="M54" s="1">
        <f t="shared" si="25"/>
        <v>48.88893804227213</v>
      </c>
      <c r="N54" s="1">
        <f t="shared" ref="N54:N66" si="32">N$67*(R54/100)</f>
        <v>66.908029053912401</v>
      </c>
      <c r="O54" s="6">
        <f t="shared" ref="O54:O67" si="33">I54/E54</f>
        <v>58.317371429582224</v>
      </c>
      <c r="P54" s="1">
        <v>59.592936246632746</v>
      </c>
      <c r="Q54" s="1">
        <v>48.002803083391733</v>
      </c>
      <c r="R54" s="1">
        <v>41.345571918499097</v>
      </c>
      <c r="S54" s="1">
        <v>47.758638057822104</v>
      </c>
      <c r="T54" s="7">
        <v>37.435827464105813</v>
      </c>
      <c r="U54" s="3">
        <v>10386.753000000001</v>
      </c>
      <c r="V54" s="3">
        <v>3224.5633601748787</v>
      </c>
      <c r="W54" s="99">
        <f t="shared" si="13"/>
        <v>0.3185389535018659</v>
      </c>
      <c r="X54" s="100">
        <f t="shared" si="14"/>
        <v>0.27086998953212321</v>
      </c>
      <c r="Y54" s="100">
        <f t="shared" si="15"/>
        <v>0.410591056966011</v>
      </c>
      <c r="Z54" s="99">
        <f t="shared" si="26"/>
        <v>2.7690002264616997E-2</v>
      </c>
      <c r="AA54" s="100">
        <f t="shared" si="27"/>
        <v>2.3546227364363272E-2</v>
      </c>
      <c r="AB54" s="100">
        <f t="shared" si="28"/>
        <v>3.5691921418815532E-2</v>
      </c>
      <c r="AC54" s="100">
        <f t="shared" si="29"/>
        <v>8.692815104779579E-2</v>
      </c>
      <c r="AD54" s="99">
        <f t="shared" si="16"/>
        <v>0.31901840490817057</v>
      </c>
      <c r="AE54" s="100">
        <f t="shared" si="17"/>
        <v>0.32310838445730605</v>
      </c>
      <c r="AF54" s="100">
        <f t="shared" si="18"/>
        <v>0.3578732106345236</v>
      </c>
      <c r="AH54" s="107">
        <v>2.9060791666666699</v>
      </c>
      <c r="AI54" s="3">
        <f t="shared" si="30"/>
        <v>51.17034551847221</v>
      </c>
      <c r="AJ54" s="3">
        <f t="shared" si="30"/>
        <v>43.51276602929665</v>
      </c>
      <c r="AK54" s="3">
        <f t="shared" si="30"/>
        <v>65.957667094622451</v>
      </c>
      <c r="AL54" s="3">
        <f t="shared" si="30"/>
        <v>160.6407786423913</v>
      </c>
      <c r="AM54" s="3">
        <f t="shared" si="30"/>
        <v>2705.9744931904734</v>
      </c>
      <c r="AN54" s="14">
        <f t="shared" si="31"/>
        <v>2545.3337145480818</v>
      </c>
      <c r="AO54" s="1">
        <f t="shared" si="31"/>
        <v>20.03721273926784</v>
      </c>
      <c r="AP54" s="1">
        <f t="shared" si="31"/>
        <v>16.822989064798502</v>
      </c>
      <c r="AQ54" s="1">
        <f t="shared" si="31"/>
        <v>23.02347087490298</v>
      </c>
      <c r="AR54" s="6">
        <f t="shared" si="31"/>
        <v>20.067371907308843</v>
      </c>
      <c r="AS54" t="s">
        <v>60</v>
      </c>
    </row>
    <row r="55" spans="1:45">
      <c r="A55" s="4">
        <v>2002</v>
      </c>
      <c r="B55" s="1">
        <v>2.7863754959017513</v>
      </c>
      <c r="C55" s="1">
        <v>3.2315360780775437</v>
      </c>
      <c r="D55" s="1">
        <v>1.9125417605025228</v>
      </c>
      <c r="E55" s="6">
        <f t="shared" si="12"/>
        <v>7.9304533344818182</v>
      </c>
      <c r="F55" s="1">
        <f t="shared" si="19"/>
        <v>185.55649608674801</v>
      </c>
      <c r="G55" s="1">
        <f t="shared" si="20"/>
        <v>193.99869228352881</v>
      </c>
      <c r="H55" s="1">
        <f t="shared" si="21"/>
        <v>148.16273258703899</v>
      </c>
      <c r="I55" s="1">
        <f t="shared" si="22"/>
        <v>527.71792095731576</v>
      </c>
      <c r="J55" s="3">
        <v>9996.3417206678987</v>
      </c>
      <c r="K55" s="14">
        <f t="shared" si="23"/>
        <v>9468.6237997105836</v>
      </c>
      <c r="L55" s="1">
        <f t="shared" si="24"/>
        <v>66.594217599052129</v>
      </c>
      <c r="M55" s="1">
        <f t="shared" si="25"/>
        <v>60.032965003732706</v>
      </c>
      <c r="N55" s="1">
        <f t="shared" si="32"/>
        <v>77.469018270277687</v>
      </c>
      <c r="O55" s="6">
        <f t="shared" si="33"/>
        <v>66.54322252459194</v>
      </c>
      <c r="P55" s="1">
        <v>68.153247530679451</v>
      </c>
      <c r="Q55" s="1">
        <v>58.944839323255586</v>
      </c>
      <c r="R55" s="1">
        <v>47.871696590679846</v>
      </c>
      <c r="S55" s="1">
        <v>56.240556059232397</v>
      </c>
      <c r="T55" s="7">
        <v>45.872818516112289</v>
      </c>
      <c r="U55" s="3">
        <v>10433.867</v>
      </c>
      <c r="V55" s="3">
        <v>3395.812347003789</v>
      </c>
      <c r="W55" s="99">
        <f t="shared" si="13"/>
        <v>0.35162060774842752</v>
      </c>
      <c r="X55" s="100">
        <f t="shared" si="14"/>
        <v>0.36761816224016453</v>
      </c>
      <c r="Y55" s="100">
        <f t="shared" si="15"/>
        <v>0.28076123001140807</v>
      </c>
      <c r="Z55" s="99">
        <f t="shared" si="26"/>
        <v>2.3596360542642098E-2</v>
      </c>
      <c r="AA55" s="100">
        <f t="shared" si="27"/>
        <v>2.466991554843307E-2</v>
      </c>
      <c r="AB55" s="100">
        <f t="shared" si="28"/>
        <v>1.8841168759041481E-2</v>
      </c>
      <c r="AC55" s="100">
        <f t="shared" si="29"/>
        <v>6.7107444850116646E-2</v>
      </c>
      <c r="AD55" s="99">
        <f t="shared" si="16"/>
        <v>0.3513513513516961</v>
      </c>
      <c r="AE55" s="100">
        <f t="shared" si="17"/>
        <v>0.40748440748358489</v>
      </c>
      <c r="AF55" s="100">
        <f t="shared" si="18"/>
        <v>0.24116424116471896</v>
      </c>
      <c r="AH55" s="107">
        <v>3.3055430000000001</v>
      </c>
      <c r="AI55" s="3">
        <f t="shared" si="30"/>
        <v>56.134951530428737</v>
      </c>
      <c r="AJ55" s="3">
        <f t="shared" si="30"/>
        <v>58.688902937740878</v>
      </c>
      <c r="AK55" s="3">
        <f t="shared" si="30"/>
        <v>44.822509520232828</v>
      </c>
      <c r="AL55" s="3">
        <f t="shared" si="30"/>
        <v>159.64636398840244</v>
      </c>
      <c r="AM55" s="3">
        <f t="shared" si="30"/>
        <v>3024.1148642349831</v>
      </c>
      <c r="AN55" s="14">
        <f t="shared" si="31"/>
        <v>2864.4685002465808</v>
      </c>
      <c r="AO55" s="1">
        <f t="shared" si="31"/>
        <v>20.146226383699176</v>
      </c>
      <c r="AP55" s="1">
        <f t="shared" si="31"/>
        <v>18.161302092797676</v>
      </c>
      <c r="AQ55" s="1">
        <f t="shared" si="31"/>
        <v>23.436094544913704</v>
      </c>
      <c r="AR55" s="6">
        <f t="shared" si="31"/>
        <v>20.130799243752673</v>
      </c>
      <c r="AS55" t="s">
        <v>60</v>
      </c>
    </row>
    <row r="56" spans="1:45">
      <c r="A56" s="4">
        <v>2003</v>
      </c>
      <c r="B56" s="1">
        <v>3.0257140652699999</v>
      </c>
      <c r="C56" s="1">
        <v>2.7680296256370527</v>
      </c>
      <c r="D56" s="1">
        <v>1.5128570326365127</v>
      </c>
      <c r="E56" s="6">
        <f t="shared" si="12"/>
        <v>7.306600723543565</v>
      </c>
      <c r="F56" s="1">
        <f t="shared" si="19"/>
        <v>218.48542171772033</v>
      </c>
      <c r="G56" s="1">
        <f t="shared" si="20"/>
        <v>198.7415840002121</v>
      </c>
      <c r="H56" s="1">
        <f t="shared" si="21"/>
        <v>143.15334726973967</v>
      </c>
      <c r="I56" s="1">
        <f t="shared" si="22"/>
        <v>560.38035298767215</v>
      </c>
      <c r="J56" s="3">
        <v>12483.450549167434</v>
      </c>
      <c r="K56" s="14">
        <f t="shared" si="23"/>
        <v>11923.070196179762</v>
      </c>
      <c r="L56" s="1">
        <f t="shared" si="24"/>
        <v>72.209540295151371</v>
      </c>
      <c r="M56" s="1">
        <f t="shared" si="25"/>
        <v>71.798936745293105</v>
      </c>
      <c r="N56" s="1">
        <f t="shared" si="32"/>
        <v>94.624504617109096</v>
      </c>
      <c r="O56" s="6">
        <f t="shared" si="33"/>
        <v>76.695083553970107</v>
      </c>
      <c r="P56" s="1">
        <v>73.900029931158329</v>
      </c>
      <c r="Q56" s="1">
        <v>70.497547302032245</v>
      </c>
      <c r="R56" s="1">
        <v>58.472866653217672</v>
      </c>
      <c r="S56" s="1">
        <v>65.417548101138308</v>
      </c>
      <c r="T56" s="7">
        <v>52.879419579120615</v>
      </c>
      <c r="U56" s="3">
        <v>10479.955</v>
      </c>
      <c r="V56" s="3">
        <v>3583.4255411868721</v>
      </c>
      <c r="W56" s="99">
        <f t="shared" si="13"/>
        <v>0.38988772635026125</v>
      </c>
      <c r="X56" s="100">
        <f t="shared" si="14"/>
        <v>0.35465480354659085</v>
      </c>
      <c r="Y56" s="100">
        <f t="shared" si="15"/>
        <v>0.25545747010314779</v>
      </c>
      <c r="Z56" s="99">
        <f t="shared" si="26"/>
        <v>2.185653790386053E-2</v>
      </c>
      <c r="AA56" s="100">
        <f t="shared" si="27"/>
        <v>1.9881431583046495E-2</v>
      </c>
      <c r="AB56" s="100">
        <f t="shared" si="28"/>
        <v>1.432057359281381E-2</v>
      </c>
      <c r="AC56" s="100">
        <f t="shared" si="29"/>
        <v>5.6058543079720843E-2</v>
      </c>
      <c r="AD56" s="99">
        <f t="shared" si="16"/>
        <v>0.41410693970459428</v>
      </c>
      <c r="AE56" s="100">
        <f t="shared" si="17"/>
        <v>0.37883959044290161</v>
      </c>
      <c r="AF56" s="100">
        <f t="shared" si="18"/>
        <v>0.20705346985250417</v>
      </c>
      <c r="AH56" s="107">
        <v>3.3200070833333299</v>
      </c>
      <c r="AI56" s="3">
        <f t="shared" si="30"/>
        <v>65.808721558014909</v>
      </c>
      <c r="AJ56" s="3">
        <f t="shared" si="30"/>
        <v>59.861795174446733</v>
      </c>
      <c r="AK56" s="3">
        <f t="shared" si="30"/>
        <v>43.11838609874647</v>
      </c>
      <c r="AL56" s="3">
        <f t="shared" si="30"/>
        <v>168.78890283120813</v>
      </c>
      <c r="AM56" s="3">
        <f t="shared" si="30"/>
        <v>3760.0674443844523</v>
      </c>
      <c r="AN56" s="14">
        <f t="shared" si="31"/>
        <v>3591.2785415532444</v>
      </c>
      <c r="AO56" s="1">
        <f t="shared" si="31"/>
        <v>21.749815130711124</v>
      </c>
      <c r="AP56" s="1">
        <f t="shared" si="31"/>
        <v>21.626139626547438</v>
      </c>
      <c r="AQ56" s="1">
        <f t="shared" si="31"/>
        <v>28.501296003894328</v>
      </c>
      <c r="AR56" s="6">
        <f t="shared" si="31"/>
        <v>23.100879494801333</v>
      </c>
      <c r="AS56" t="s">
        <v>60</v>
      </c>
    </row>
    <row r="57" spans="1:45">
      <c r="A57" s="4">
        <v>2004</v>
      </c>
      <c r="B57" s="1">
        <v>3.5494670900634335</v>
      </c>
      <c r="C57" s="1">
        <v>3.5913240132845399</v>
      </c>
      <c r="D57" s="1">
        <v>1.0799086193835867</v>
      </c>
      <c r="E57" s="6">
        <f t="shared" si="12"/>
        <v>8.2206997227315597</v>
      </c>
      <c r="F57" s="1">
        <f t="shared" si="19"/>
        <v>271.59997050265827</v>
      </c>
      <c r="G57" s="1">
        <f t="shared" si="20"/>
        <v>278.0655421122853</v>
      </c>
      <c r="H57" s="1">
        <f t="shared" si="21"/>
        <v>119.44300564479234</v>
      </c>
      <c r="I57" s="1">
        <f t="shared" si="22"/>
        <v>669.10851825973589</v>
      </c>
      <c r="J57" s="3">
        <v>16227.845587456273</v>
      </c>
      <c r="K57" s="14">
        <f t="shared" si="23"/>
        <v>15558.737069196537</v>
      </c>
      <c r="L57" s="1">
        <f t="shared" si="24"/>
        <v>76.518520558477533</v>
      </c>
      <c r="M57" s="1">
        <f t="shared" si="25"/>
        <v>77.427027214393036</v>
      </c>
      <c r="N57" s="1">
        <f t="shared" si="32"/>
        <v>110.60473404960001</v>
      </c>
      <c r="O57" s="6">
        <f t="shared" si="33"/>
        <v>81.393134505271249</v>
      </c>
      <c r="P57" s="1">
        <v>78.309887259303594</v>
      </c>
      <c r="Q57" s="1">
        <v>76.023625988587455</v>
      </c>
      <c r="R57" s="1">
        <v>68.347791002622557</v>
      </c>
      <c r="S57" s="1">
        <v>72.761156442026802</v>
      </c>
      <c r="T57" s="7">
        <v>59.159838371901394</v>
      </c>
      <c r="U57" s="3">
        <v>10524.145</v>
      </c>
      <c r="V57" s="3">
        <v>3897.6362875506284</v>
      </c>
      <c r="W57" s="99">
        <f t="shared" si="13"/>
        <v>0.40591318611374794</v>
      </c>
      <c r="X57" s="100">
        <f t="shared" si="14"/>
        <v>0.41557615024166417</v>
      </c>
      <c r="Y57" s="100">
        <f t="shared" si="15"/>
        <v>0.17851066364458792</v>
      </c>
      <c r="Z57" s="99">
        <f t="shared" si="26"/>
        <v>2.1756802691125513E-2</v>
      </c>
      <c r="AA57" s="100">
        <f t="shared" si="27"/>
        <v>2.2274734138377349E-2</v>
      </c>
      <c r="AB57" s="100">
        <f t="shared" si="28"/>
        <v>9.5681082064893053E-3</v>
      </c>
      <c r="AC57" s="100">
        <f t="shared" si="29"/>
        <v>5.3599645035992162E-2</v>
      </c>
      <c r="AD57" s="99">
        <f t="shared" si="16"/>
        <v>0.43177189409419553</v>
      </c>
      <c r="AE57" s="100">
        <f t="shared" si="17"/>
        <v>0.43686354378739201</v>
      </c>
      <c r="AF57" s="100">
        <f t="shared" si="18"/>
        <v>0.13136456211841255</v>
      </c>
      <c r="AH57" s="107">
        <v>3.26365683333333</v>
      </c>
      <c r="AI57" s="3">
        <f t="shared" si="30"/>
        <v>83.219524714937663</v>
      </c>
      <c r="AJ57" s="3">
        <f t="shared" si="30"/>
        <v>85.200606654555514</v>
      </c>
      <c r="AK57" s="3">
        <f t="shared" si="30"/>
        <v>36.597905890368821</v>
      </c>
      <c r="AL57" s="3">
        <f t="shared" si="30"/>
        <v>205.01803725986201</v>
      </c>
      <c r="AM57" s="3">
        <f t="shared" si="30"/>
        <v>4972.2891885302761</v>
      </c>
      <c r="AN57" s="14">
        <f t="shared" si="31"/>
        <v>4767.2711512704136</v>
      </c>
      <c r="AO57" s="1">
        <f t="shared" si="31"/>
        <v>23.445639191276577</v>
      </c>
      <c r="AP57" s="1">
        <f t="shared" si="31"/>
        <v>23.724009958275264</v>
      </c>
      <c r="AQ57" s="1">
        <f t="shared" si="31"/>
        <v>33.889817372935646</v>
      </c>
      <c r="AR57" s="6">
        <f t="shared" si="31"/>
        <v>24.939244124554762</v>
      </c>
      <c r="AS57" t="s">
        <v>60</v>
      </c>
    </row>
    <row r="58" spans="1:45">
      <c r="A58" s="4">
        <v>2005</v>
      </c>
      <c r="B58" s="1">
        <v>3.4229847219313227</v>
      </c>
      <c r="C58" s="1">
        <v>1.9595956761857634</v>
      </c>
      <c r="D58" s="1">
        <v>1.0765160796256694</v>
      </c>
      <c r="E58" s="6">
        <f t="shared" si="12"/>
        <v>6.4590964777427553</v>
      </c>
      <c r="F58" s="1">
        <f t="shared" si="19"/>
        <v>270.26424582577152</v>
      </c>
      <c r="G58" s="1">
        <f t="shared" si="20"/>
        <v>159.3978637481502</v>
      </c>
      <c r="H58" s="1">
        <f t="shared" si="21"/>
        <v>127.16846006650718</v>
      </c>
      <c r="I58" s="1">
        <f t="shared" si="22"/>
        <v>556.83056964042885</v>
      </c>
      <c r="J58" s="3">
        <v>19017.638487662371</v>
      </c>
      <c r="K58" s="14">
        <f t="shared" si="23"/>
        <v>18460.807918021943</v>
      </c>
      <c r="L58" s="1">
        <f t="shared" si="24"/>
        <v>78.95572658977062</v>
      </c>
      <c r="M58" s="1">
        <f t="shared" si="25"/>
        <v>81.342220584201669</v>
      </c>
      <c r="N58" s="1">
        <f t="shared" si="32"/>
        <v>118.12964290391902</v>
      </c>
      <c r="O58" s="6">
        <f t="shared" si="33"/>
        <v>86.208740117011388</v>
      </c>
      <c r="P58" s="1">
        <v>80.804150453955899</v>
      </c>
      <c r="Q58" s="1">
        <v>79.867854640104113</v>
      </c>
      <c r="R58" s="1">
        <v>72.997780915876547</v>
      </c>
      <c r="S58" s="26">
        <v>77.687115946408795</v>
      </c>
      <c r="T58" s="7">
        <v>64.477749846186512</v>
      </c>
      <c r="U58" s="3">
        <v>10566.212</v>
      </c>
      <c r="V58" s="3">
        <v>4068.7614992188187</v>
      </c>
      <c r="W58" s="99">
        <f t="shared" si="13"/>
        <v>0.48536172502219771</v>
      </c>
      <c r="X58" s="100">
        <f t="shared" si="14"/>
        <v>0.28625918266499045</v>
      </c>
      <c r="Y58" s="100">
        <f t="shared" si="15"/>
        <v>0.22837909231281198</v>
      </c>
      <c r="Z58" s="99">
        <f t="shared" si="26"/>
        <v>1.6654351581622096E-2</v>
      </c>
      <c r="AA58" s="100">
        <f t="shared" si="27"/>
        <v>9.8224907853055269E-3</v>
      </c>
      <c r="AB58" s="100">
        <f t="shared" si="28"/>
        <v>7.8364351805766067E-3</v>
      </c>
      <c r="AC58" s="100">
        <f t="shared" si="29"/>
        <v>3.4313277547504226E-2</v>
      </c>
      <c r="AD58" s="99">
        <f t="shared" si="16"/>
        <v>0.52994791666706065</v>
      </c>
      <c r="AE58" s="100">
        <f t="shared" si="17"/>
        <v>0.30338541666598212</v>
      </c>
      <c r="AF58" s="100">
        <f t="shared" si="18"/>
        <v>0.16666666666695723</v>
      </c>
      <c r="AH58" s="107">
        <v>2.9136531666666698</v>
      </c>
      <c r="AI58" s="3">
        <f t="shared" si="30"/>
        <v>92.757864565933943</v>
      </c>
      <c r="AJ58" s="3">
        <f t="shared" si="30"/>
        <v>54.70721964155652</v>
      </c>
      <c r="AK58" s="3">
        <f t="shared" si="30"/>
        <v>43.645709627132021</v>
      </c>
      <c r="AL58" s="3">
        <f t="shared" si="30"/>
        <v>191.11079383462248</v>
      </c>
      <c r="AM58" s="3">
        <f t="shared" si="30"/>
        <v>6527.0769716971063</v>
      </c>
      <c r="AN58" s="14">
        <f t="shared" si="31"/>
        <v>6335.9661778624841</v>
      </c>
      <c r="AO58" s="1">
        <f t="shared" si="31"/>
        <v>27.098533035110346</v>
      </c>
      <c r="AP58" s="1">
        <f t="shared" si="31"/>
        <v>27.917605813481316</v>
      </c>
      <c r="AQ58" s="1">
        <f t="shared" si="31"/>
        <v>40.543481377731666</v>
      </c>
      <c r="AR58" s="6">
        <f t="shared" si="31"/>
        <v>29.587852495030308</v>
      </c>
      <c r="AS58" t="s">
        <v>60</v>
      </c>
    </row>
    <row r="59" spans="1:45">
      <c r="A59" s="4">
        <v>2006</v>
      </c>
      <c r="B59" s="1">
        <v>3.8988341239791646</v>
      </c>
      <c r="C59" s="1">
        <v>2.5232714352083838</v>
      </c>
      <c r="D59" s="1">
        <v>0.75951314103566192</v>
      </c>
      <c r="E59" s="6">
        <f t="shared" si="12"/>
        <v>7.1816187002232095</v>
      </c>
      <c r="F59" s="1">
        <f t="shared" si="19"/>
        <v>314.75292787832331</v>
      </c>
      <c r="G59" s="1">
        <f t="shared" si="20"/>
        <v>213.89271032072151</v>
      </c>
      <c r="H59" s="1">
        <f t="shared" si="21"/>
        <v>99.056365744051277</v>
      </c>
      <c r="I59" s="1">
        <f t="shared" si="22"/>
        <v>627.70200394309609</v>
      </c>
      <c r="J59" s="3">
        <v>22397.511943857506</v>
      </c>
      <c r="K59" s="14">
        <f t="shared" si="23"/>
        <v>21769.809939914408</v>
      </c>
      <c r="L59" s="1">
        <f t="shared" si="24"/>
        <v>80.730012580551971</v>
      </c>
      <c r="M59" s="1">
        <f t="shared" si="25"/>
        <v>84.768014782784249</v>
      </c>
      <c r="N59" s="1">
        <f t="shared" si="32"/>
        <v>130.42087146639668</v>
      </c>
      <c r="O59" s="6">
        <f t="shared" si="33"/>
        <v>87.40397257843648</v>
      </c>
      <c r="P59" s="1">
        <v>82.619974059662766</v>
      </c>
      <c r="Q59" s="1">
        <v>83.2315547101812</v>
      </c>
      <c r="R59" s="1">
        <v>80.593100665725231</v>
      </c>
      <c r="S59" s="26">
        <v>81.051677243880334</v>
      </c>
      <c r="T59" s="7">
        <v>68.723344291791804</v>
      </c>
      <c r="U59" s="3">
        <v>10605.87</v>
      </c>
      <c r="V59" s="3">
        <v>4398.4170997648807</v>
      </c>
      <c r="W59" s="99">
        <f t="shared" si="13"/>
        <v>0.50143686956726208</v>
      </c>
      <c r="X59" s="100">
        <f t="shared" si="14"/>
        <v>0.34075518156241508</v>
      </c>
      <c r="Y59" s="100">
        <f t="shared" si="15"/>
        <v>0.15780794887032282</v>
      </c>
      <c r="Z59" s="99">
        <f t="shared" si="26"/>
        <v>1.6550578983953144E-2</v>
      </c>
      <c r="AA59" s="100">
        <f t="shared" si="27"/>
        <v>1.1247069948221158E-2</v>
      </c>
      <c r="AB59" s="100">
        <f t="shared" si="28"/>
        <v>5.2086575211908546E-3</v>
      </c>
      <c r="AC59" s="100">
        <f t="shared" si="29"/>
        <v>3.3006306453365157E-2</v>
      </c>
      <c r="AD59" s="99">
        <f t="shared" si="16"/>
        <v>0.54289071680427514</v>
      </c>
      <c r="AE59" s="100">
        <f t="shared" si="17"/>
        <v>0.35135135135063056</v>
      </c>
      <c r="AF59" s="100">
        <f t="shared" si="18"/>
        <v>0.10575793184509444</v>
      </c>
      <c r="AH59" s="107">
        <v>2.8089833333333298</v>
      </c>
      <c r="AI59" s="3">
        <f t="shared" si="30"/>
        <v>112.05225895905056</v>
      </c>
      <c r="AJ59" s="3">
        <f t="shared" si="30"/>
        <v>76.145952089684329</v>
      </c>
      <c r="AK59" s="3">
        <f t="shared" si="30"/>
        <v>35.264134382208773</v>
      </c>
      <c r="AL59" s="3">
        <f t="shared" si="30"/>
        <v>223.46234543094366</v>
      </c>
      <c r="AM59" s="3">
        <f t="shared" si="30"/>
        <v>7973.5296675039726</v>
      </c>
      <c r="AN59" s="14">
        <f t="shared" si="31"/>
        <v>7750.0673220730287</v>
      </c>
      <c r="AO59" s="1">
        <f t="shared" si="31"/>
        <v>28.739940042560619</v>
      </c>
      <c r="AP59" s="1">
        <f t="shared" si="31"/>
        <v>30.177471605783001</v>
      </c>
      <c r="AQ59" s="1">
        <f t="shared" si="31"/>
        <v>46.429920006549288</v>
      </c>
      <c r="AR59" s="6">
        <f t="shared" si="31"/>
        <v>31.115874395280589</v>
      </c>
      <c r="AS59" t="s">
        <v>60</v>
      </c>
    </row>
    <row r="60" spans="1:45">
      <c r="A60" s="4">
        <v>2007</v>
      </c>
      <c r="B60" s="1">
        <v>4.5941698711871322</v>
      </c>
      <c r="C60" s="1">
        <v>2.7869045174397153</v>
      </c>
      <c r="D60" s="1">
        <v>1.6045813888353453</v>
      </c>
      <c r="E60" s="6">
        <f t="shared" si="12"/>
        <v>8.9856557774621937</v>
      </c>
      <c r="F60" s="1">
        <f t="shared" si="19"/>
        <v>378.77003621539501</v>
      </c>
      <c r="G60" s="1">
        <f t="shared" si="20"/>
        <v>240.92879969889222</v>
      </c>
      <c r="H60" s="1">
        <f t="shared" si="21"/>
        <v>216.05452808885244</v>
      </c>
      <c r="I60" s="1">
        <f t="shared" si="22"/>
        <v>835.75336400313961</v>
      </c>
      <c r="J60" s="3">
        <v>26450.741137042794</v>
      </c>
      <c r="K60" s="14">
        <f t="shared" si="23"/>
        <v>25614.987773039655</v>
      </c>
      <c r="L60" s="1">
        <f t="shared" si="24"/>
        <v>82.445805626582313</v>
      </c>
      <c r="M60" s="1">
        <f t="shared" si="25"/>
        <v>86.450324433873917</v>
      </c>
      <c r="N60" s="1">
        <f t="shared" si="32"/>
        <v>134.64853175548265</v>
      </c>
      <c r="O60" s="6">
        <f t="shared" si="33"/>
        <v>93.009724020296304</v>
      </c>
      <c r="P60" s="1">
        <v>84.375935348697993</v>
      </c>
      <c r="Q60" s="1">
        <v>84.883371708879778</v>
      </c>
      <c r="R60" s="1">
        <v>83.205567883800683</v>
      </c>
      <c r="S60" s="26">
        <v>83.741311574493807</v>
      </c>
      <c r="T60" s="7">
        <v>72.046653607315989</v>
      </c>
      <c r="U60" s="3">
        <v>10642.835999999999</v>
      </c>
      <c r="V60" s="3">
        <v>4685.6494685867956</v>
      </c>
      <c r="W60" s="99">
        <f t="shared" si="13"/>
        <v>0.45320791100515645</v>
      </c>
      <c r="X60" s="100">
        <f t="shared" si="14"/>
        <v>0.28827739148410669</v>
      </c>
      <c r="Y60" s="100">
        <f t="shared" si="15"/>
        <v>0.25851469751073691</v>
      </c>
      <c r="Z60" s="99">
        <f t="shared" si="26"/>
        <v>1.6911255016398029E-2</v>
      </c>
      <c r="AA60" s="100">
        <f t="shared" si="27"/>
        <v>1.0756944802744785E-2</v>
      </c>
      <c r="AB60" s="100">
        <f t="shared" si="28"/>
        <v>9.646362892022262E-3</v>
      </c>
      <c r="AC60" s="100">
        <f t="shared" si="29"/>
        <v>3.7314562711165074E-2</v>
      </c>
      <c r="AD60" s="99">
        <f t="shared" si="16"/>
        <v>0.51127819548910625</v>
      </c>
      <c r="AE60" s="100">
        <f t="shared" si="17"/>
        <v>0.31015037593915229</v>
      </c>
      <c r="AF60" s="100">
        <f t="shared" si="18"/>
        <v>0.17857142857174138</v>
      </c>
      <c r="AH60" s="107">
        <v>2.43825</v>
      </c>
      <c r="AI60" s="3">
        <f t="shared" si="30"/>
        <v>155.34503689752691</v>
      </c>
      <c r="AJ60" s="3">
        <f t="shared" si="30"/>
        <v>98.812180743932004</v>
      </c>
      <c r="AK60" s="3">
        <f t="shared" si="30"/>
        <v>88.610490347114705</v>
      </c>
      <c r="AL60" s="3">
        <f t="shared" si="30"/>
        <v>342.76770798857359</v>
      </c>
      <c r="AM60" s="3">
        <f t="shared" si="30"/>
        <v>10848.248184986278</v>
      </c>
      <c r="AN60" s="14">
        <f t="shared" si="31"/>
        <v>10505.480476997705</v>
      </c>
      <c r="AO60" s="1">
        <f t="shared" si="31"/>
        <v>33.813516098259946</v>
      </c>
      <c r="AP60" s="1">
        <f t="shared" si="31"/>
        <v>35.455890263046825</v>
      </c>
      <c r="AQ60" s="1">
        <f t="shared" si="31"/>
        <v>55.223431459236195</v>
      </c>
      <c r="AR60" s="6">
        <f t="shared" si="31"/>
        <v>38.146098234510944</v>
      </c>
      <c r="AS60" t="s">
        <v>60</v>
      </c>
    </row>
    <row r="61" spans="1:45">
      <c r="A61" s="4">
        <v>2008</v>
      </c>
      <c r="B61" s="1">
        <v>4.6396242028500092</v>
      </c>
      <c r="C61" s="1">
        <v>2.9524881290775125</v>
      </c>
      <c r="D61" s="1">
        <v>2.4463473069597241</v>
      </c>
      <c r="E61" s="6">
        <f t="shared" si="12"/>
        <v>10.038459638887247</v>
      </c>
      <c r="F61" s="1">
        <f t="shared" si="19"/>
        <v>394.14189146120145</v>
      </c>
      <c r="G61" s="1">
        <f t="shared" si="20"/>
        <v>263.40147666608482</v>
      </c>
      <c r="H61" s="1">
        <f t="shared" si="21"/>
        <v>338.46158214799283</v>
      </c>
      <c r="I61" s="1">
        <f t="shared" si="22"/>
        <v>996.00495027527904</v>
      </c>
      <c r="J61" s="3">
        <v>31174.159939533067</v>
      </c>
      <c r="K61" s="14">
        <f t="shared" si="23"/>
        <v>30178.15498925779</v>
      </c>
      <c r="L61" s="1">
        <f t="shared" si="24"/>
        <v>84.951253426751592</v>
      </c>
      <c r="M61" s="1">
        <f t="shared" si="25"/>
        <v>89.213390588087833</v>
      </c>
      <c r="N61" s="1">
        <f t="shared" si="32"/>
        <v>138.35385563819503</v>
      </c>
      <c r="O61" s="6">
        <f t="shared" si="33"/>
        <v>99.218902710623965</v>
      </c>
      <c r="P61" s="1">
        <v>86.940037912800548</v>
      </c>
      <c r="Q61" s="1">
        <v>87.596355991590755</v>
      </c>
      <c r="R61" s="1">
        <v>85.495259229372593</v>
      </c>
      <c r="S61" s="26">
        <v>85.997783821899887</v>
      </c>
      <c r="T61" s="7">
        <v>77.701109237703619</v>
      </c>
      <c r="U61" s="3">
        <v>10676.91</v>
      </c>
      <c r="V61" s="3">
        <v>5040.3253552340093</v>
      </c>
      <c r="W61" s="99">
        <f t="shared" si="13"/>
        <v>0.39572282381956764</v>
      </c>
      <c r="X61" s="100">
        <f t="shared" si="14"/>
        <v>0.26445799952428456</v>
      </c>
      <c r="Y61" s="100">
        <f t="shared" si="15"/>
        <v>0.33981917665614786</v>
      </c>
      <c r="Z61" s="99">
        <f t="shared" si="26"/>
        <v>1.4900977232325171E-2</v>
      </c>
      <c r="AA61" s="100">
        <f t="shared" si="27"/>
        <v>9.9581888954032253E-3</v>
      </c>
      <c r="AB61" s="100">
        <f t="shared" si="28"/>
        <v>1.2795920552637981E-2</v>
      </c>
      <c r="AC61" s="100">
        <f t="shared" si="29"/>
        <v>3.7655086680366372E-2</v>
      </c>
      <c r="AD61" s="99">
        <f t="shared" si="16"/>
        <v>0.46218487394987495</v>
      </c>
      <c r="AE61" s="100">
        <f t="shared" si="17"/>
        <v>0.29411764705812904</v>
      </c>
      <c r="AF61" s="100">
        <f t="shared" si="18"/>
        <v>0.24369747899199595</v>
      </c>
      <c r="AH61" s="107">
        <v>2.5188583333333301</v>
      </c>
      <c r="AI61" s="3">
        <f t="shared" si="30"/>
        <v>156.47640291846582</v>
      </c>
      <c r="AJ61" s="3">
        <f t="shared" si="30"/>
        <v>104.57177094096934</v>
      </c>
      <c r="AK61" s="3">
        <f t="shared" si="30"/>
        <v>134.37102740910794</v>
      </c>
      <c r="AL61" s="3">
        <f t="shared" si="30"/>
        <v>395.41920126854308</v>
      </c>
      <c r="AM61" s="3">
        <f t="shared" si="30"/>
        <v>12376.305378905035</v>
      </c>
      <c r="AN61" s="14">
        <f t="shared" si="31"/>
        <v>11980.886177636494</v>
      </c>
      <c r="AO61" s="1">
        <f t="shared" si="31"/>
        <v>33.726094200117792</v>
      </c>
      <c r="AP61" s="1">
        <f t="shared" si="31"/>
        <v>35.418185059271408</v>
      </c>
      <c r="AQ61" s="1">
        <f t="shared" si="31"/>
        <v>54.927208016142977</v>
      </c>
      <c r="AR61" s="6">
        <f t="shared" si="31"/>
        <v>39.390425971008334</v>
      </c>
      <c r="AS61" t="s">
        <v>60</v>
      </c>
    </row>
    <row r="62" spans="1:45">
      <c r="A62" s="4">
        <v>2009</v>
      </c>
      <c r="B62" s="1">
        <v>4.1276024300573502</v>
      </c>
      <c r="C62" s="1">
        <v>2.611340312885591</v>
      </c>
      <c r="D62" s="1">
        <v>2.0216828228872536</v>
      </c>
      <c r="E62" s="6">
        <f t="shared" si="12"/>
        <v>8.7606255658301944</v>
      </c>
      <c r="F62" s="1">
        <f t="shared" si="19"/>
        <v>358.29046140903762</v>
      </c>
      <c r="G62" s="1">
        <f t="shared" si="20"/>
        <v>237.83885172187195</v>
      </c>
      <c r="H62" s="1">
        <f t="shared" si="21"/>
        <v>287.59460252357559</v>
      </c>
      <c r="I62" s="1">
        <f t="shared" si="22"/>
        <v>883.72391565448515</v>
      </c>
      <c r="J62" s="3">
        <v>29213.896152409412</v>
      </c>
      <c r="K62" s="14">
        <f t="shared" si="23"/>
        <v>28330.172236754926</v>
      </c>
      <c r="L62" s="1">
        <f t="shared" si="24"/>
        <v>86.803530010534331</v>
      </c>
      <c r="M62" s="1">
        <f t="shared" si="25"/>
        <v>91.079224928387276</v>
      </c>
      <c r="N62" s="1">
        <f t="shared" si="32"/>
        <v>142.25505567329753</v>
      </c>
      <c r="O62" s="6">
        <f t="shared" si="33"/>
        <v>100.874521917858</v>
      </c>
      <c r="P62" s="1">
        <v>88.835677940736304</v>
      </c>
      <c r="Q62" s="1">
        <v>89.428371208329168</v>
      </c>
      <c r="R62" s="1">
        <v>87.905991527133352</v>
      </c>
      <c r="S62" s="26">
        <v>88.496020952956584</v>
      </c>
      <c r="T62" s="7">
        <v>82.042785755356164</v>
      </c>
      <c r="U62" s="3">
        <v>10708</v>
      </c>
      <c r="V62" s="3">
        <v>4719.3539652786549</v>
      </c>
      <c r="W62" s="99">
        <f t="shared" si="13"/>
        <v>0.40543257352460355</v>
      </c>
      <c r="X62" s="100">
        <f t="shared" si="14"/>
        <v>0.26913252828031559</v>
      </c>
      <c r="Y62" s="100">
        <f t="shared" si="15"/>
        <v>0.32543489819508087</v>
      </c>
      <c r="Z62" s="99">
        <f t="shared" si="26"/>
        <v>1.1493187373901828E-2</v>
      </c>
      <c r="AA62" s="100">
        <f t="shared" si="27"/>
        <v>7.6293588081666319E-3</v>
      </c>
      <c r="AB62" s="100">
        <f t="shared" si="28"/>
        <v>9.2254162768590463E-3</v>
      </c>
      <c r="AC62" s="100">
        <f t="shared" si="29"/>
        <v>2.8347962458927504E-2</v>
      </c>
      <c r="AD62" s="99">
        <f t="shared" si="16"/>
        <v>0.47115384615415884</v>
      </c>
      <c r="AE62" s="100">
        <f t="shared" si="17"/>
        <v>0.29807692307622657</v>
      </c>
      <c r="AF62" s="100">
        <f t="shared" si="18"/>
        <v>0.23076923076961461</v>
      </c>
      <c r="AH62" s="107">
        <v>3.0493250000000001</v>
      </c>
      <c r="AI62" s="3">
        <f t="shared" si="30"/>
        <v>117.49828614825826</v>
      </c>
      <c r="AJ62" s="3">
        <f t="shared" si="30"/>
        <v>77.997213062521027</v>
      </c>
      <c r="AK62" s="3">
        <f t="shared" si="30"/>
        <v>94.314185114271382</v>
      </c>
      <c r="AL62" s="3">
        <f t="shared" si="30"/>
        <v>289.80968432505068</v>
      </c>
      <c r="AM62" s="3">
        <f t="shared" si="30"/>
        <v>9580.4468701792721</v>
      </c>
      <c r="AN62" s="14">
        <f t="shared" si="31"/>
        <v>9290.6371858542225</v>
      </c>
      <c r="AO62" s="1">
        <f t="shared" si="31"/>
        <v>28.466473731246861</v>
      </c>
      <c r="AP62" s="1">
        <f t="shared" si="31"/>
        <v>29.868651235400385</v>
      </c>
      <c r="AQ62" s="1">
        <f t="shared" si="31"/>
        <v>46.651326333958345</v>
      </c>
      <c r="AR62" s="6">
        <f t="shared" si="31"/>
        <v>33.080934934078201</v>
      </c>
      <c r="AS62" t="s">
        <v>60</v>
      </c>
    </row>
    <row r="63" spans="1:45">
      <c r="A63" s="4">
        <v>2010</v>
      </c>
      <c r="B63" s="1">
        <v>3.7874258861479215</v>
      </c>
      <c r="C63" s="1">
        <v>2.188290511990012</v>
      </c>
      <c r="D63" s="1">
        <v>1.5991353741529439</v>
      </c>
      <c r="E63" s="6">
        <f t="shared" si="12"/>
        <v>7.5748517722908772</v>
      </c>
      <c r="F63" s="1">
        <f t="shared" si="19"/>
        <v>342.23881290159676</v>
      </c>
      <c r="G63" s="1">
        <f t="shared" si="20"/>
        <v>206.02353742631723</v>
      </c>
      <c r="H63" s="1">
        <f t="shared" si="21"/>
        <v>236.56883372222518</v>
      </c>
      <c r="I63" s="1">
        <f t="shared" si="22"/>
        <v>784.8311840501392</v>
      </c>
      <c r="J63" s="3">
        <v>32024.978483131716</v>
      </c>
      <c r="K63" s="14">
        <f t="shared" si="23"/>
        <v>31240.147299081575</v>
      </c>
      <c r="L63" s="1">
        <f t="shared" si="24"/>
        <v>90.36185081622223</v>
      </c>
      <c r="M63" s="1">
        <f t="shared" si="25"/>
        <v>94.1481655646175</v>
      </c>
      <c r="N63" s="1">
        <f t="shared" si="32"/>
        <v>147.93546409260992</v>
      </c>
      <c r="O63" s="6">
        <f t="shared" si="33"/>
        <v>103.61010454634695</v>
      </c>
      <c r="P63" s="1">
        <v>92.477302204928662</v>
      </c>
      <c r="Q63" s="1">
        <v>92.441685854439896</v>
      </c>
      <c r="R63" s="1">
        <v>91.416179140609231</v>
      </c>
      <c r="S63" s="26">
        <v>91.074846378563521</v>
      </c>
      <c r="T63" s="7">
        <v>87.042650156928133</v>
      </c>
      <c r="U63" s="3">
        <v>10573.1</v>
      </c>
      <c r="V63" s="3">
        <v>4652.6370627816577</v>
      </c>
      <c r="W63" s="99">
        <f t="shared" si="13"/>
        <v>0.43606678717258096</v>
      </c>
      <c r="X63" s="100">
        <f t="shared" si="14"/>
        <v>0.26250681880799903</v>
      </c>
      <c r="Y63" s="100">
        <f t="shared" si="15"/>
        <v>0.30142639401941995</v>
      </c>
      <c r="Z63" s="99">
        <f t="shared" si="26"/>
        <v>1.1714932206102563E-2</v>
      </c>
      <c r="AA63" s="100">
        <f t="shared" si="27"/>
        <v>7.0522444644661158E-3</v>
      </c>
      <c r="AB63" s="100">
        <f t="shared" si="28"/>
        <v>8.0978186712255488E-3</v>
      </c>
      <c r="AC63" s="100">
        <f t="shared" si="29"/>
        <v>2.6864995341794227E-2</v>
      </c>
      <c r="AD63" s="99">
        <f t="shared" si="16"/>
        <v>0.50000000000032774</v>
      </c>
      <c r="AE63" s="100">
        <f t="shared" si="17"/>
        <v>0.28888888888821163</v>
      </c>
      <c r="AF63" s="100">
        <f t="shared" si="18"/>
        <v>0.21111111111146064</v>
      </c>
      <c r="AH63" s="107">
        <v>3.1779000000000002</v>
      </c>
      <c r="AI63" s="3">
        <f t="shared" si="30"/>
        <v>107.69338648214126</v>
      </c>
      <c r="AJ63" s="3">
        <f t="shared" si="30"/>
        <v>64.830088242649936</v>
      </c>
      <c r="AK63" s="3">
        <f t="shared" si="30"/>
        <v>74.441874735588016</v>
      </c>
      <c r="AL63" s="3">
        <f t="shared" si="30"/>
        <v>246.96534946037923</v>
      </c>
      <c r="AM63" s="3">
        <f t="shared" si="30"/>
        <v>10077.402839337838</v>
      </c>
      <c r="AN63" s="14">
        <f t="shared" si="31"/>
        <v>9830.4374898774586</v>
      </c>
      <c r="AO63" s="1">
        <f t="shared" si="31"/>
        <v>28.434453826810859</v>
      </c>
      <c r="AP63" s="1">
        <f t="shared" si="31"/>
        <v>29.625905649837154</v>
      </c>
      <c r="AQ63" s="1">
        <f t="shared" si="31"/>
        <v>46.551327635422737</v>
      </c>
      <c r="AR63" s="6">
        <f t="shared" si="31"/>
        <v>32.603324379730935</v>
      </c>
      <c r="AS63" t="s">
        <v>60</v>
      </c>
    </row>
    <row r="64" spans="1:45">
      <c r="A64" s="4">
        <v>2011</v>
      </c>
      <c r="B64" s="1">
        <v>3.955401184104927</v>
      </c>
      <c r="C64" s="1">
        <v>2.5247241600594017</v>
      </c>
      <c r="D64" s="1">
        <v>1.1782046080324331</v>
      </c>
      <c r="E64" s="6">
        <f t="shared" si="12"/>
        <v>7.6583299521967616</v>
      </c>
      <c r="F64" s="1">
        <f t="shared" si="19"/>
        <v>362.58448012183544</v>
      </c>
      <c r="G64" s="1">
        <f t="shared" si="20"/>
        <v>241.30197546815936</v>
      </c>
      <c r="H64" s="1">
        <f t="shared" si="21"/>
        <v>176.72145843150096</v>
      </c>
      <c r="I64" s="1">
        <f t="shared" si="22"/>
        <v>780.60791402149573</v>
      </c>
      <c r="J64" s="3">
        <v>33667.049962301899</v>
      </c>
      <c r="K64" s="14">
        <f t="shared" si="23"/>
        <v>32886.442048280405</v>
      </c>
      <c r="L64" s="1">
        <f t="shared" si="24"/>
        <v>91.668193248995337</v>
      </c>
      <c r="M64" s="1">
        <f t="shared" si="25"/>
        <v>95.575579814026895</v>
      </c>
      <c r="N64" s="1">
        <f t="shared" si="32"/>
        <v>149.99216369270579</v>
      </c>
      <c r="O64" s="6">
        <f t="shared" si="33"/>
        <v>101.929261195854</v>
      </c>
      <c r="P64" s="1">
        <v>93.814227277262304</v>
      </c>
      <c r="Q64" s="1">
        <v>93.843227550305343</v>
      </c>
      <c r="R64" s="1">
        <v>92.687109138591893</v>
      </c>
      <c r="S64" s="26">
        <v>93.502568751888788</v>
      </c>
      <c r="T64" s="7">
        <v>92.08048497355891</v>
      </c>
      <c r="U64" s="3">
        <v>10557.56</v>
      </c>
      <c r="V64" s="3">
        <v>4724.9660594242077</v>
      </c>
      <c r="W64" s="99">
        <f t="shared" si="13"/>
        <v>0.46448988488201631</v>
      </c>
      <c r="X64" s="100">
        <f t="shared" si="14"/>
        <v>0.30912058555111521</v>
      </c>
      <c r="Y64" s="100">
        <f t="shared" si="15"/>
        <v>0.2263895295668685</v>
      </c>
      <c r="Z64" s="99">
        <f t="shared" si="26"/>
        <v>1.1321927360944737E-2</v>
      </c>
      <c r="AA64" s="100">
        <f t="shared" si="27"/>
        <v>7.5348052332106516E-3</v>
      </c>
      <c r="AB64" s="100">
        <f t="shared" si="28"/>
        <v>5.5182381628947593E-3</v>
      </c>
      <c r="AC64" s="100">
        <f t="shared" si="29"/>
        <v>2.4374970757050148E-2</v>
      </c>
      <c r="AD64" s="99">
        <f t="shared" si="16"/>
        <v>0.51648351648394775</v>
      </c>
      <c r="AE64" s="100">
        <f t="shared" si="17"/>
        <v>0.32967032966961612</v>
      </c>
      <c r="AF64" s="100">
        <f t="shared" si="18"/>
        <v>0.15384615384643616</v>
      </c>
      <c r="AH64" s="107">
        <v>3.04860833333333</v>
      </c>
      <c r="AI64" s="3">
        <f t="shared" si="30"/>
        <v>118.93442531051136</v>
      </c>
      <c r="AJ64" s="3">
        <f t="shared" si="30"/>
        <v>79.151517375904177</v>
      </c>
      <c r="AK64" s="3">
        <f t="shared" si="30"/>
        <v>57.967911620275203</v>
      </c>
      <c r="AL64" s="3">
        <f t="shared" si="30"/>
        <v>256.05385430669071</v>
      </c>
      <c r="AM64" s="3">
        <f t="shared" si="30"/>
        <v>11043.415972523617</v>
      </c>
      <c r="AN64" s="14">
        <f t="shared" si="31"/>
        <v>10787.362118216926</v>
      </c>
      <c r="AO64" s="1">
        <f t="shared" si="31"/>
        <v>30.06886527426299</v>
      </c>
      <c r="AP64" s="1">
        <f t="shared" si="31"/>
        <v>31.350560440647072</v>
      </c>
      <c r="AQ64" s="1">
        <f t="shared" si="31"/>
        <v>49.200207862944879</v>
      </c>
      <c r="AR64" s="6">
        <f t="shared" si="31"/>
        <v>33.434685617488014</v>
      </c>
      <c r="AS64" t="s">
        <v>60</v>
      </c>
    </row>
    <row r="65" spans="1:45">
      <c r="A65" s="4">
        <v>2012</v>
      </c>
      <c r="B65" s="1">
        <v>4.4718809253664267</v>
      </c>
      <c r="C65" s="1">
        <v>2.5096431558478294</v>
      </c>
      <c r="D65" s="1">
        <v>1.0863891513612918</v>
      </c>
      <c r="E65" s="6">
        <f t="shared" si="12"/>
        <v>8.0679132325755472</v>
      </c>
      <c r="F65" s="1">
        <f t="shared" si="19"/>
        <v>415.98903056335098</v>
      </c>
      <c r="G65" s="1">
        <f t="shared" si="20"/>
        <v>245.5666925289932</v>
      </c>
      <c r="H65" s="1">
        <f t="shared" si="21"/>
        <v>165.98222703424202</v>
      </c>
      <c r="I65" s="1">
        <f t="shared" si="22"/>
        <v>827.53795012658611</v>
      </c>
      <c r="J65" s="3">
        <v>35756.70737483124</v>
      </c>
      <c r="K65" s="14">
        <f t="shared" si="23"/>
        <v>34929.169424704654</v>
      </c>
      <c r="L65" s="1">
        <f t="shared" si="24"/>
        <v>93.023279802394285</v>
      </c>
      <c r="M65" s="1">
        <f t="shared" si="25"/>
        <v>97.849246797014743</v>
      </c>
      <c r="N65" s="1">
        <f t="shared" si="32"/>
        <v>152.78339886426446</v>
      </c>
      <c r="O65" s="6">
        <f t="shared" si="33"/>
        <v>102.57149851156845</v>
      </c>
      <c r="P65" s="1">
        <v>95.201037613488978</v>
      </c>
      <c r="Q65" s="1">
        <v>96.075683251576734</v>
      </c>
      <c r="R65" s="1">
        <v>94.41194270728262</v>
      </c>
      <c r="S65" s="26">
        <v>94.933010980155132</v>
      </c>
      <c r="T65" s="7">
        <v>95.15026441377502</v>
      </c>
      <c r="U65" s="3">
        <v>10514.843999999999</v>
      </c>
      <c r="V65" s="3">
        <v>4772.0223639144488</v>
      </c>
      <c r="W65" s="99">
        <f t="shared" si="13"/>
        <v>0.50268272349288434</v>
      </c>
      <c r="X65" s="100">
        <f t="shared" si="14"/>
        <v>0.29674372334396215</v>
      </c>
      <c r="Y65" s="100">
        <f t="shared" si="15"/>
        <v>0.20057355316315365</v>
      </c>
      <c r="Z65" s="99">
        <f t="shared" si="26"/>
        <v>1.2355969145771535E-2</v>
      </c>
      <c r="AA65" s="100">
        <f t="shared" si="27"/>
        <v>7.2939771320612379E-3</v>
      </c>
      <c r="AB65" s="100">
        <f t="shared" si="28"/>
        <v>4.930109030048601E-3</v>
      </c>
      <c r="AC65" s="100">
        <f t="shared" si="29"/>
        <v>2.4580055307881373E-2</v>
      </c>
      <c r="AD65" s="99">
        <f t="shared" si="16"/>
        <v>0.55427974947852199</v>
      </c>
      <c r="AE65" s="100">
        <f t="shared" si="17"/>
        <v>0.31106471816215447</v>
      </c>
      <c r="AF65" s="100">
        <f t="shared" si="18"/>
        <v>0.13465553235932362</v>
      </c>
      <c r="AH65" s="107">
        <v>3.4681999999999999</v>
      </c>
      <c r="AI65" s="3">
        <f t="shared" si="30"/>
        <v>119.94378368126145</v>
      </c>
      <c r="AJ65" s="3">
        <f t="shared" si="30"/>
        <v>70.805228224725568</v>
      </c>
      <c r="AK65" s="3">
        <f t="shared" si="30"/>
        <v>47.85832046428753</v>
      </c>
      <c r="AL65" s="3">
        <f t="shared" si="30"/>
        <v>238.60733237027452</v>
      </c>
      <c r="AM65" s="3">
        <f t="shared" si="30"/>
        <v>10309.874682783933</v>
      </c>
      <c r="AN65" s="14">
        <f t="shared" si="31"/>
        <v>10071.26735041366</v>
      </c>
      <c r="AO65" s="1">
        <f t="shared" si="31"/>
        <v>26.821774927165183</v>
      </c>
      <c r="AP65" s="1">
        <f t="shared" si="31"/>
        <v>28.213265324091672</v>
      </c>
      <c r="AQ65" s="1">
        <f t="shared" si="31"/>
        <v>44.052649462044997</v>
      </c>
      <c r="AR65" s="6">
        <f t="shared" si="31"/>
        <v>29.574851078821421</v>
      </c>
      <c r="AS65" t="s">
        <v>60</v>
      </c>
    </row>
    <row r="66" spans="1:45">
      <c r="A66" s="4">
        <v>2013</v>
      </c>
      <c r="B66" s="1">
        <v>4.3089445226814949</v>
      </c>
      <c r="C66" s="1">
        <v>2.5887396643038167</v>
      </c>
      <c r="D66" s="1">
        <v>1.1889651226980398</v>
      </c>
      <c r="E66" s="6">
        <f t="shared" si="12"/>
        <v>8.0866493096833523</v>
      </c>
      <c r="F66" s="1">
        <f t="shared" si="19"/>
        <v>413.98038753153662</v>
      </c>
      <c r="G66" s="1">
        <f t="shared" si="20"/>
        <v>260.08956486571037</v>
      </c>
      <c r="H66" s="1">
        <f t="shared" si="21"/>
        <v>187.39875044468945</v>
      </c>
      <c r="I66" s="1">
        <f t="shared" si="22"/>
        <v>861.46870284193642</v>
      </c>
      <c r="J66" s="3">
        <v>37163.394808660887</v>
      </c>
      <c r="K66" s="14">
        <f t="shared" si="23"/>
        <v>36301.926105818951</v>
      </c>
      <c r="L66" s="1">
        <f t="shared" ref="L66" si="34">L$67*(P66/100)</f>
        <v>96.074661753573224</v>
      </c>
      <c r="M66" s="1">
        <f t="shared" si="25"/>
        <v>100.46957152628772</v>
      </c>
      <c r="N66" s="1">
        <f t="shared" si="32"/>
        <v>157.61501062321986</v>
      </c>
      <c r="O66" s="6">
        <f t="shared" si="33"/>
        <v>106.5297467283973</v>
      </c>
      <c r="P66" s="1">
        <v>98.323855133193661</v>
      </c>
      <c r="Q66" s="1">
        <v>98.648513364701174</v>
      </c>
      <c r="R66" s="1">
        <v>97.397619527940293</v>
      </c>
      <c r="S66" s="26">
        <v>97.582351163493513</v>
      </c>
      <c r="T66" s="7">
        <v>98.942344898748587</v>
      </c>
      <c r="U66" s="3">
        <v>10459.806</v>
      </c>
      <c r="V66" s="3">
        <v>4968.5523780612202</v>
      </c>
      <c r="W66" s="99">
        <f t="shared" si="13"/>
        <v>0.4805518600569455</v>
      </c>
      <c r="X66" s="100">
        <f t="shared" si="14"/>
        <v>0.30191411946561686</v>
      </c>
      <c r="Y66" s="100">
        <f t="shared" si="15"/>
        <v>0.21753402047743767</v>
      </c>
      <c r="Z66" s="99">
        <f t="shared" si="26"/>
        <v>1.1577698785065791E-2</v>
      </c>
      <c r="AA66" s="100">
        <f t="shared" si="27"/>
        <v>7.2738678687396313E-3</v>
      </c>
      <c r="AB66" s="100">
        <f t="shared" si="28"/>
        <v>5.2409397901272475E-3</v>
      </c>
      <c r="AC66" s="100">
        <f t="shared" si="29"/>
        <v>2.4092506443932668E-2</v>
      </c>
      <c r="AD66" s="99">
        <f t="shared" si="16"/>
        <v>0.53284671532890049</v>
      </c>
      <c r="AE66" s="100">
        <f t="shared" si="17"/>
        <v>0.32012513034340839</v>
      </c>
      <c r="AF66" s="100">
        <f t="shared" si="18"/>
        <v>0.14702815432769101</v>
      </c>
      <c r="AH66" s="107">
        <v>3.32791666666667</v>
      </c>
      <c r="AI66" s="3">
        <f t="shared" si="30"/>
        <v>124.39626018225704</v>
      </c>
      <c r="AJ66" s="3">
        <f t="shared" si="30"/>
        <v>78.15386949764671</v>
      </c>
      <c r="AK66" s="3">
        <f t="shared" si="30"/>
        <v>56.311130720828125</v>
      </c>
      <c r="AL66" s="3">
        <f t="shared" si="30"/>
        <v>258.86126040073185</v>
      </c>
      <c r="AM66" s="3">
        <f t="shared" si="30"/>
        <v>11167.165085862782</v>
      </c>
      <c r="AN66" s="14">
        <f t="shared" si="31"/>
        <v>10908.30382546205</v>
      </c>
      <c r="AO66" s="1">
        <f t="shared" si="31"/>
        <v>28.869311156701578</v>
      </c>
      <c r="AP66" s="1">
        <f t="shared" si="31"/>
        <v>30.189930094289508</v>
      </c>
      <c r="AQ66" s="1">
        <f t="shared" si="31"/>
        <v>47.361465568514745</v>
      </c>
      <c r="AR66" s="6">
        <f t="shared" si="31"/>
        <v>32.01094179894244</v>
      </c>
      <c r="AS66" t="s">
        <v>60</v>
      </c>
    </row>
    <row r="67" spans="1:45">
      <c r="A67" s="4">
        <v>2014</v>
      </c>
      <c r="B67" s="1">
        <v>4.579790483744949</v>
      </c>
      <c r="C67" s="1">
        <v>2.5646826708971711</v>
      </c>
      <c r="D67" s="1">
        <v>1.1703909014014868</v>
      </c>
      <c r="E67" s="6">
        <f t="shared" si="12"/>
        <v>8.3148640560436071</v>
      </c>
      <c r="F67" s="1">
        <f t="shared" si="19"/>
        <v>447.50261371666556</v>
      </c>
      <c r="G67" s="1">
        <f t="shared" si="20"/>
        <v>261.20268847166977</v>
      </c>
      <c r="H67" s="1">
        <f t="shared" si="21"/>
        <v>189.4000851887312</v>
      </c>
      <c r="I67" s="1">
        <f t="shared" si="22"/>
        <v>898.10538737706645</v>
      </c>
      <c r="J67" s="3">
        <v>39244.351008229598</v>
      </c>
      <c r="K67" s="14">
        <f t="shared" si="23"/>
        <v>38346.245620852533</v>
      </c>
      <c r="L67" s="1">
        <v>97.712464206602164</v>
      </c>
      <c r="M67" s="1">
        <v>101.84600669536107</v>
      </c>
      <c r="N67" s="35">
        <v>161.82634789960662</v>
      </c>
      <c r="O67" s="6">
        <f t="shared" si="33"/>
        <v>108.01203499223588</v>
      </c>
      <c r="P67" s="1">
        <v>100</v>
      </c>
      <c r="Q67" s="1">
        <v>100.00000000000001</v>
      </c>
      <c r="R67" s="1">
        <v>99.999999999999986</v>
      </c>
      <c r="S67" s="26">
        <v>100</v>
      </c>
      <c r="T67" s="7">
        <v>100</v>
      </c>
      <c r="U67" s="3">
        <v>10402.342999999999</v>
      </c>
      <c r="V67" s="3">
        <v>5187.6278319118373</v>
      </c>
      <c r="W67" s="99">
        <f t="shared" si="13"/>
        <v>0.4982740555911877</v>
      </c>
      <c r="X67" s="100">
        <f t="shared" si="14"/>
        <v>0.29083745865784982</v>
      </c>
      <c r="Y67" s="100">
        <f t="shared" si="15"/>
        <v>0.21088848575096256</v>
      </c>
      <c r="Z67" s="99">
        <f t="shared" si="26"/>
        <v>1.2041489105628628E-2</v>
      </c>
      <c r="AA67" s="100">
        <f t="shared" si="27"/>
        <v>7.0284937588854712E-3</v>
      </c>
      <c r="AB67" s="100">
        <f t="shared" si="28"/>
        <v>5.0964150655201101E-3</v>
      </c>
      <c r="AC67" s="100">
        <f t="shared" si="29"/>
        <v>2.4166397930034209E-2</v>
      </c>
      <c r="AD67" s="99">
        <f t="shared" si="16"/>
        <v>0.55079559363525099</v>
      </c>
      <c r="AE67" s="100">
        <f t="shared" si="17"/>
        <v>0.30844553243574047</v>
      </c>
      <c r="AF67" s="100">
        <f t="shared" si="18"/>
        <v>0.14075887392900854</v>
      </c>
      <c r="AH67" s="107">
        <v>3.3491749999999998</v>
      </c>
      <c r="AI67" s="3">
        <f t="shared" si="30"/>
        <v>133.61577514362958</v>
      </c>
      <c r="AJ67" s="3">
        <f t="shared" si="30"/>
        <v>77.990158314113117</v>
      </c>
      <c r="AK67" s="3">
        <f t="shared" si="30"/>
        <v>56.551265666539138</v>
      </c>
      <c r="AL67" s="3">
        <f t="shared" si="30"/>
        <v>268.15719912428182</v>
      </c>
      <c r="AM67" s="3">
        <f t="shared" si="30"/>
        <v>11717.617326126465</v>
      </c>
      <c r="AN67" s="14">
        <f t="shared" si="31"/>
        <v>11449.460127002183</v>
      </c>
      <c r="AO67" s="1">
        <f t="shared" si="31"/>
        <v>29.175084672076608</v>
      </c>
      <c r="AP67" s="1">
        <f t="shared" si="31"/>
        <v>30.409281896395701</v>
      </c>
      <c r="AQ67" s="1">
        <f t="shared" si="31"/>
        <v>48.318271783232177</v>
      </c>
      <c r="AR67" s="6">
        <f t="shared" si="31"/>
        <v>32.250340753240991</v>
      </c>
      <c r="AS67" t="s">
        <v>60</v>
      </c>
    </row>
    <row r="68" spans="1:45">
      <c r="A68" s="4">
        <v>2015</v>
      </c>
      <c r="B68" s="4"/>
      <c r="C68" s="4"/>
      <c r="D68" s="4"/>
      <c r="E68" s="1"/>
      <c r="F68" s="1"/>
      <c r="G68" s="1"/>
      <c r="H68" s="1"/>
      <c r="I68" s="1"/>
      <c r="J68" s="4"/>
      <c r="K68" s="4"/>
      <c r="L68" s="1"/>
      <c r="M68" s="1"/>
      <c r="N68" s="1"/>
      <c r="O68" s="6"/>
      <c r="P68" s="1">
        <v>99.610894941634243</v>
      </c>
      <c r="Q68" s="1">
        <v>100.26028631494646</v>
      </c>
      <c r="R68" s="1">
        <v>101.12971555376235</v>
      </c>
      <c r="S68" s="43">
        <v>100.73536818777073</v>
      </c>
      <c r="T68" s="7"/>
      <c r="U68" s="3">
        <v>10349.803</v>
      </c>
      <c r="V68" s="14">
        <v>5344.1125776118797</v>
      </c>
      <c r="W68" s="4"/>
      <c r="X68" s="4"/>
      <c r="Y68" s="4"/>
      <c r="Z68" s="1"/>
      <c r="AA68" s="4"/>
      <c r="AB68" s="4"/>
      <c r="AC68" s="4" t="str">
        <f>IFERROR(LN(B68)-LN(B67),"")</f>
        <v/>
      </c>
      <c r="AD68" s="4" t="str">
        <f>IFERROR(LN(C68)-LN(C67),"")</f>
        <v/>
      </c>
      <c r="AE68" s="1" t="str">
        <f>IFERROR(LN(D68)-LN(D67),"")</f>
        <v/>
      </c>
      <c r="AF68" s="4" t="str">
        <f>IFERROR(LN(F68)-LN(F67),"")</f>
        <v/>
      </c>
      <c r="AH68" s="107">
        <v>4.00566666666667</v>
      </c>
      <c r="AI68" s="3"/>
      <c r="AJ68" s="3"/>
      <c r="AK68" s="3"/>
      <c r="AL68" s="3"/>
      <c r="AM68" s="3"/>
      <c r="AN68" s="14"/>
      <c r="AO68" s="1"/>
      <c r="AP68" s="1"/>
      <c r="AQ68" s="1"/>
      <c r="AR68" s="6"/>
      <c r="AS68" t="s">
        <v>60</v>
      </c>
    </row>
    <row r="69" spans="1:45"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46"/>
      <c r="AA69" s="46"/>
      <c r="AB69" s="46"/>
      <c r="AC69" s="46"/>
      <c r="AD69" s="33"/>
      <c r="AE69" s="33"/>
      <c r="AF69" s="33"/>
      <c r="AH69" s="33"/>
    </row>
    <row r="71" spans="1:45">
      <c r="Z71" s="4"/>
      <c r="AA71" s="4"/>
      <c r="AB71" s="4"/>
      <c r="AC71" s="4"/>
      <c r="AD71" s="4"/>
      <c r="AE71" s="4"/>
      <c r="AF71" s="4"/>
    </row>
    <row r="72" spans="1:45">
      <c r="Z72" s="82"/>
      <c r="AA72" s="63"/>
      <c r="AB72" s="63"/>
      <c r="AC72" s="63"/>
      <c r="AD72" s="63"/>
      <c r="AE72" s="63"/>
      <c r="AF72" s="63"/>
    </row>
    <row r="73" spans="1:45">
      <c r="Z73" s="82"/>
      <c r="AA73" s="63"/>
      <c r="AB73" s="63"/>
      <c r="AC73" s="63"/>
      <c r="AD73" s="63"/>
      <c r="AE73" s="63"/>
      <c r="AF73" s="63"/>
    </row>
    <row r="74" spans="1:45">
      <c r="Z74" s="82"/>
      <c r="AA74" s="63"/>
      <c r="AB74" s="63"/>
      <c r="AC74" s="63"/>
      <c r="AD74" s="63"/>
      <c r="AE74" s="63"/>
      <c r="AF74" s="63"/>
    </row>
    <row r="75" spans="1:45">
      <c r="Z75" s="82"/>
      <c r="AA75" s="63"/>
      <c r="AB75" s="63"/>
      <c r="AC75" s="63"/>
      <c r="AD75" s="63"/>
      <c r="AE75" s="63"/>
      <c r="AF75" s="63"/>
    </row>
    <row r="76" spans="1:45">
      <c r="Z76" s="85"/>
      <c r="AA76" s="85"/>
      <c r="AB76" s="85"/>
      <c r="AC76" s="85"/>
      <c r="AD76" s="85"/>
      <c r="AE76" s="85"/>
      <c r="AF76" s="85"/>
    </row>
    <row r="77" spans="1:45">
      <c r="Z77" s="85"/>
      <c r="AA77" s="85"/>
      <c r="AB77" s="85"/>
      <c r="AC77" s="85"/>
      <c r="AD77" s="85"/>
      <c r="AE77" s="85"/>
      <c r="AF77" s="85"/>
    </row>
    <row r="78" spans="1:45">
      <c r="Z78" s="85"/>
      <c r="AA78" s="86"/>
      <c r="AB78" s="86"/>
      <c r="AC78" s="86"/>
      <c r="AD78" s="86"/>
      <c r="AE78" s="86"/>
      <c r="AF78" s="86"/>
    </row>
    <row r="79" spans="1:45">
      <c r="Z79" s="85"/>
      <c r="AA79" s="85"/>
      <c r="AB79" s="85"/>
      <c r="AC79" s="85"/>
      <c r="AD79" s="85"/>
      <c r="AE79" s="85"/>
      <c r="AF79" s="85"/>
    </row>
    <row r="80" spans="1:45">
      <c r="Z80" s="82"/>
      <c r="AA80" s="63"/>
      <c r="AB80" s="63"/>
      <c r="AC80" s="63"/>
      <c r="AD80" s="63"/>
      <c r="AE80" s="63"/>
      <c r="AF80" s="63"/>
    </row>
    <row r="81" spans="10:32">
      <c r="Z81" s="82"/>
      <c r="AA81" s="63"/>
      <c r="AB81" s="63"/>
      <c r="AC81" s="63"/>
      <c r="AD81" s="63"/>
      <c r="AE81" s="63"/>
      <c r="AF81" s="63"/>
    </row>
    <row r="82" spans="10:32">
      <c r="Z82" s="82"/>
      <c r="AA82" s="81"/>
      <c r="AB82" s="81"/>
      <c r="AC82" s="81"/>
      <c r="AD82" s="81"/>
      <c r="AE82" s="81"/>
      <c r="AF82" s="81"/>
    </row>
    <row r="83" spans="10:32">
      <c r="Z83" s="82"/>
      <c r="AA83" s="63"/>
      <c r="AB83" s="63"/>
      <c r="AC83" s="63"/>
      <c r="AD83" s="63"/>
      <c r="AE83" s="63"/>
      <c r="AF83" s="63"/>
    </row>
    <row r="85" spans="10:32">
      <c r="AA85" s="63"/>
      <c r="AB85" s="81"/>
      <c r="AC85" s="81"/>
      <c r="AD85" s="63"/>
    </row>
    <row r="86" spans="10:32">
      <c r="AA86" s="63"/>
      <c r="AB86" s="63"/>
      <c r="AC86" s="81"/>
      <c r="AD86" s="63"/>
    </row>
    <row r="87" spans="10:32">
      <c r="J87" s="63"/>
      <c r="L87" s="63"/>
      <c r="M87" s="81"/>
      <c r="N87" s="63"/>
      <c r="Z87" s="23"/>
      <c r="AA87" s="23"/>
      <c r="AB87" s="23"/>
    </row>
    <row r="88" spans="10:32">
      <c r="J88" s="63"/>
      <c r="L88" s="63"/>
      <c r="M88" s="81"/>
      <c r="N88" s="63"/>
      <c r="Z88" s="23"/>
      <c r="AA88" s="23"/>
      <c r="AB88" s="23"/>
    </row>
    <row r="89" spans="10:32">
      <c r="J89" s="63"/>
      <c r="L89" s="63"/>
      <c r="M89" s="81"/>
      <c r="N89" s="63"/>
      <c r="Z89" s="23"/>
      <c r="AA89" s="23"/>
      <c r="AB89" s="23"/>
    </row>
    <row r="90" spans="10:32">
      <c r="J90" s="63"/>
      <c r="L90" s="63"/>
      <c r="M90" s="81"/>
      <c r="N90" s="63"/>
      <c r="Z90" s="23"/>
      <c r="AA90" s="23"/>
      <c r="AB90" s="23"/>
    </row>
    <row r="91" spans="10:32">
      <c r="L91" s="63"/>
      <c r="Z91" s="23"/>
    </row>
    <row r="92" spans="10:32">
      <c r="Z92" s="23"/>
    </row>
    <row r="93" spans="10:32">
      <c r="Z93" s="23"/>
    </row>
    <row r="94" spans="10:32">
      <c r="Z94" s="23"/>
    </row>
    <row r="95" spans="10:32">
      <c r="Z95" s="23"/>
    </row>
    <row r="96" spans="10:32">
      <c r="Z96" s="23"/>
    </row>
    <row r="97" spans="26:26">
      <c r="Z97" s="23"/>
    </row>
    <row r="98" spans="26:26">
      <c r="Z98" s="23"/>
    </row>
    <row r="99" spans="26:26">
      <c r="Z99" s="23"/>
    </row>
    <row r="100" spans="26:26">
      <c r="Z100" s="23"/>
    </row>
  </sheetData>
  <mergeCells count="9">
    <mergeCell ref="AI1:AN1"/>
    <mergeCell ref="AO1:AR1"/>
    <mergeCell ref="AD1:AF1"/>
    <mergeCell ref="F1:K1"/>
    <mergeCell ref="B1:E1"/>
    <mergeCell ref="L1:O1"/>
    <mergeCell ref="P1:T1"/>
    <mergeCell ref="W1:Y1"/>
    <mergeCell ref="Z1:AC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W141"/>
  <sheetViews>
    <sheetView zoomScaleNormal="100" zoomScalePageLayoutView="85" workbookViewId="0">
      <pane xSplit="1" ySplit="2" topLeftCell="AG3" activePane="bottomRight" state="frozen"/>
      <selection activeCell="H33" sqref="H33"/>
      <selection pane="topRight" activeCell="H33" sqref="H33"/>
      <selection pane="bottomLeft" activeCell="H33" sqref="H33"/>
      <selection pane="bottomRight" activeCell="AS3" sqref="AS3:AS68"/>
    </sheetView>
  </sheetViews>
  <sheetFormatPr defaultColWidth="8.81640625" defaultRowHeight="14.5"/>
  <cols>
    <col min="1" max="10" width="8.81640625" style="4"/>
    <col min="11" max="11" width="9.453125" customWidth="1"/>
    <col min="12" max="18" width="8.81640625" style="4"/>
    <col min="20" max="20" width="8.81640625" style="4"/>
    <col min="21" max="21" width="14.81640625" style="4" bestFit="1" customWidth="1"/>
    <col min="22" max="22" width="12.453125" style="4" bestFit="1" customWidth="1"/>
    <col min="23" max="27" width="8.81640625" style="4"/>
    <col min="31" max="33" width="8.81640625" style="4"/>
    <col min="34" max="34" width="12.81640625" customWidth="1"/>
    <col min="35" max="38" width="8.81640625" style="4"/>
    <col min="39" max="40" width="10.54296875" style="4" bestFit="1" customWidth="1"/>
    <col min="41" max="16384" width="8.81640625" style="4"/>
  </cols>
  <sheetData>
    <row r="1" spans="1:45" customFormat="1">
      <c r="A1" s="58" t="s">
        <v>46</v>
      </c>
      <c r="B1" s="139" t="s">
        <v>45</v>
      </c>
      <c r="C1" s="139"/>
      <c r="D1" s="139"/>
      <c r="E1" s="139"/>
      <c r="F1" s="139" t="s">
        <v>63</v>
      </c>
      <c r="G1" s="139"/>
      <c r="H1" s="139"/>
      <c r="I1" s="139"/>
      <c r="J1" s="139"/>
      <c r="K1" s="139"/>
      <c r="L1" s="139" t="s">
        <v>64</v>
      </c>
      <c r="M1" s="139"/>
      <c r="N1" s="139"/>
      <c r="O1" s="139"/>
      <c r="P1" s="139" t="s">
        <v>18</v>
      </c>
      <c r="Q1" s="139"/>
      <c r="R1" s="139"/>
      <c r="S1" s="139"/>
      <c r="T1" s="139"/>
      <c r="U1" s="4"/>
      <c r="W1" s="139" t="s">
        <v>41</v>
      </c>
      <c r="X1" s="139"/>
      <c r="Y1" s="139"/>
      <c r="Z1" s="139" t="s">
        <v>67</v>
      </c>
      <c r="AA1" s="139"/>
      <c r="AB1" s="139"/>
      <c r="AC1" s="139"/>
      <c r="AD1" s="139" t="s">
        <v>11</v>
      </c>
      <c r="AE1" s="139"/>
      <c r="AF1" s="139"/>
      <c r="AH1" s="24" t="s">
        <v>117</v>
      </c>
      <c r="AI1" s="139" t="s">
        <v>110</v>
      </c>
      <c r="AJ1" s="139"/>
      <c r="AK1" s="139"/>
      <c r="AL1" s="139"/>
      <c r="AM1" s="139"/>
      <c r="AN1" s="139"/>
      <c r="AO1" s="139" t="s">
        <v>112</v>
      </c>
      <c r="AP1" s="139"/>
      <c r="AQ1" s="139"/>
      <c r="AR1" s="139"/>
      <c r="AS1" t="s">
        <v>69</v>
      </c>
    </row>
    <row r="2" spans="1:45" ht="12.5">
      <c r="A2" s="4" t="s">
        <v>15</v>
      </c>
      <c r="B2" s="4" t="s">
        <v>0</v>
      </c>
      <c r="C2" s="4" t="s">
        <v>1</v>
      </c>
      <c r="D2" s="4" t="s">
        <v>2</v>
      </c>
      <c r="E2" s="5" t="s">
        <v>3</v>
      </c>
      <c r="F2" s="4" t="s">
        <v>4</v>
      </c>
      <c r="G2" s="4" t="s">
        <v>1</v>
      </c>
      <c r="H2" s="4" t="s">
        <v>2</v>
      </c>
      <c r="I2" s="4" t="s">
        <v>3</v>
      </c>
      <c r="J2" s="4" t="s">
        <v>7</v>
      </c>
      <c r="K2" s="5" t="s">
        <v>19</v>
      </c>
      <c r="L2" s="4" t="s">
        <v>0</v>
      </c>
      <c r="M2" s="4" t="s">
        <v>6</v>
      </c>
      <c r="N2" s="4" t="s">
        <v>2</v>
      </c>
      <c r="O2" s="5" t="s">
        <v>3</v>
      </c>
      <c r="P2" s="4" t="s">
        <v>0</v>
      </c>
      <c r="Q2" s="4" t="s">
        <v>6</v>
      </c>
      <c r="R2" s="4" t="s">
        <v>2</v>
      </c>
      <c r="S2" s="4" t="s">
        <v>3</v>
      </c>
      <c r="T2" s="5" t="s">
        <v>17</v>
      </c>
      <c r="U2" s="4" t="s">
        <v>10</v>
      </c>
      <c r="V2" s="4" t="s">
        <v>8</v>
      </c>
      <c r="W2" s="8" t="s">
        <v>0</v>
      </c>
      <c r="X2" s="4" t="s">
        <v>1</v>
      </c>
      <c r="Y2" s="4" t="s">
        <v>2</v>
      </c>
      <c r="Z2" s="8" t="s">
        <v>0</v>
      </c>
      <c r="AA2" s="4" t="s">
        <v>1</v>
      </c>
      <c r="AB2" s="4" t="s">
        <v>2</v>
      </c>
      <c r="AC2" s="4" t="s">
        <v>3</v>
      </c>
      <c r="AD2" s="8" t="s">
        <v>0</v>
      </c>
      <c r="AE2" s="4" t="s">
        <v>1</v>
      </c>
      <c r="AF2" s="4" t="s">
        <v>2</v>
      </c>
      <c r="AH2" s="96"/>
      <c r="AI2" s="50" t="s">
        <v>4</v>
      </c>
      <c r="AJ2" s="50" t="s">
        <v>1</v>
      </c>
      <c r="AK2" s="50" t="s">
        <v>2</v>
      </c>
      <c r="AL2" s="50" t="s">
        <v>3</v>
      </c>
      <c r="AM2" s="50" t="s">
        <v>5</v>
      </c>
      <c r="AN2" s="51" t="s">
        <v>19</v>
      </c>
      <c r="AO2" s="50" t="s">
        <v>0</v>
      </c>
      <c r="AP2" s="50" t="s">
        <v>6</v>
      </c>
      <c r="AQ2" s="50" t="s">
        <v>2</v>
      </c>
      <c r="AR2" s="51" t="s">
        <v>3</v>
      </c>
      <c r="AS2" s="4" t="s">
        <v>69</v>
      </c>
    </row>
    <row r="3" spans="1:45" ht="12.5">
      <c r="A3" s="4">
        <v>1950</v>
      </c>
      <c r="C3" s="1">
        <v>4.8910979214846266</v>
      </c>
      <c r="D3" s="1"/>
      <c r="E3" s="6"/>
      <c r="K3" s="14"/>
      <c r="O3" s="5"/>
      <c r="S3" s="4"/>
      <c r="T3" s="7">
        <v>1.7364924899337029</v>
      </c>
      <c r="U3" s="3">
        <v>6935.1</v>
      </c>
      <c r="V3" s="3">
        <v>2188.9705659377451</v>
      </c>
      <c r="W3" s="12" t="str">
        <f t="shared" ref="W3:W34" si="0">IFERROR(F3/$I3,"")</f>
        <v/>
      </c>
      <c r="X3" s="1" t="str">
        <f t="shared" ref="X3:X34" si="1">IFERROR(G3/$I3,"")</f>
        <v/>
      </c>
      <c r="Y3" s="1" t="str">
        <f t="shared" ref="Y3:Y34" si="2">IFERROR(H3/$I3,"")</f>
        <v/>
      </c>
      <c r="Z3" s="17" t="str">
        <f t="shared" ref="Z3:Z34" si="3">IFERROR(F3/$J3,"")</f>
        <v/>
      </c>
      <c r="AA3" s="18" t="str">
        <f t="shared" ref="AA3:AA34" si="4">IFERROR(G3/$J3,"")</f>
        <v/>
      </c>
      <c r="AB3" s="18" t="str">
        <f t="shared" ref="AB3:AB34" si="5">IFERROR(H3/$J3,"")</f>
        <v/>
      </c>
      <c r="AC3" s="18" t="str">
        <f t="shared" ref="AC3:AC34" si="6">IFERROR(I3/$J3,"")</f>
        <v/>
      </c>
      <c r="AD3" s="12" t="str">
        <f t="shared" ref="AD3:AD13" si="7">IFERROR(C3/$E3,"")</f>
        <v/>
      </c>
      <c r="AE3" s="1" t="str">
        <f t="shared" ref="AE3:AE13" si="8">IFERROR(D3/$E3,"")</f>
        <v/>
      </c>
      <c r="AF3" s="1" t="str">
        <f t="shared" ref="AF3:AF14" si="9">IFERROR(D3/$E3,"")</f>
        <v/>
      </c>
      <c r="AH3" s="96"/>
      <c r="AI3" s="3" t="str">
        <f t="shared" ref="AI3:AR10" si="10">IFERROR(F3/$AH3," ")</f>
        <v xml:space="preserve"> </v>
      </c>
      <c r="AJ3" s="3" t="str">
        <f t="shared" si="10"/>
        <v xml:space="preserve"> </v>
      </c>
      <c r="AK3" s="3" t="str">
        <f t="shared" si="10"/>
        <v xml:space="preserve"> </v>
      </c>
      <c r="AL3" s="3" t="str">
        <f t="shared" si="10"/>
        <v xml:space="preserve"> </v>
      </c>
      <c r="AM3" s="3" t="str">
        <f t="shared" si="10"/>
        <v xml:space="preserve"> </v>
      </c>
      <c r="AN3" s="108" t="str">
        <f t="shared" si="10"/>
        <v xml:space="preserve"> </v>
      </c>
      <c r="AO3" s="1" t="str">
        <f t="shared" si="10"/>
        <v xml:space="preserve"> </v>
      </c>
      <c r="AP3" s="1" t="str">
        <f t="shared" si="10"/>
        <v xml:space="preserve"> </v>
      </c>
      <c r="AQ3" s="1" t="str">
        <f t="shared" si="10"/>
        <v xml:space="preserve"> </v>
      </c>
      <c r="AR3" s="6" t="str">
        <f t="shared" si="10"/>
        <v xml:space="preserve"> </v>
      </c>
      <c r="AS3" s="4" t="s">
        <v>46</v>
      </c>
    </row>
    <row r="4" spans="1:45" ht="12.5">
      <c r="A4" s="4">
        <v>1951</v>
      </c>
      <c r="C4" s="1">
        <v>5.3456267066129399</v>
      </c>
      <c r="D4" s="1"/>
      <c r="E4" s="6"/>
      <c r="K4" s="14"/>
      <c r="O4" s="5"/>
      <c r="S4" s="4"/>
      <c r="T4" s="7">
        <v>1.7017626401350288</v>
      </c>
      <c r="U4" s="3">
        <v>6935.451</v>
      </c>
      <c r="V4" s="3">
        <v>2386.4929017976888</v>
      </c>
      <c r="W4" s="12" t="str">
        <f t="shared" si="0"/>
        <v/>
      </c>
      <c r="X4" s="1" t="str">
        <f t="shared" si="1"/>
        <v/>
      </c>
      <c r="Y4" s="1" t="str">
        <f t="shared" si="2"/>
        <v/>
      </c>
      <c r="Z4" s="17" t="str">
        <f t="shared" si="3"/>
        <v/>
      </c>
      <c r="AA4" s="18" t="str">
        <f t="shared" si="4"/>
        <v/>
      </c>
      <c r="AB4" s="18" t="str">
        <f t="shared" si="5"/>
        <v/>
      </c>
      <c r="AC4" s="18" t="str">
        <f t="shared" si="6"/>
        <v/>
      </c>
      <c r="AD4" s="12" t="str">
        <f t="shared" si="7"/>
        <v/>
      </c>
      <c r="AE4" s="1" t="str">
        <f t="shared" si="8"/>
        <v/>
      </c>
      <c r="AF4" s="1" t="str">
        <f t="shared" si="9"/>
        <v/>
      </c>
      <c r="AH4" s="97"/>
      <c r="AI4" s="3" t="str">
        <f t="shared" si="10"/>
        <v xml:space="preserve"> </v>
      </c>
      <c r="AJ4" s="3" t="str">
        <f t="shared" si="10"/>
        <v xml:space="preserve"> </v>
      </c>
      <c r="AK4" s="3" t="str">
        <f t="shared" si="10"/>
        <v xml:space="preserve"> </v>
      </c>
      <c r="AL4" s="3" t="str">
        <f t="shared" si="10"/>
        <v xml:space="preserve"> </v>
      </c>
      <c r="AM4" s="3" t="str">
        <f t="shared" si="10"/>
        <v xml:space="preserve"> </v>
      </c>
      <c r="AN4" s="14" t="str">
        <f t="shared" si="10"/>
        <v xml:space="preserve"> </v>
      </c>
      <c r="AO4" s="1" t="str">
        <f t="shared" si="10"/>
        <v xml:space="preserve"> </v>
      </c>
      <c r="AP4" s="1" t="str">
        <f t="shared" si="10"/>
        <v xml:space="preserve"> </v>
      </c>
      <c r="AQ4" s="1" t="str">
        <f t="shared" si="10"/>
        <v xml:space="preserve"> </v>
      </c>
      <c r="AR4" s="6" t="str">
        <f t="shared" si="10"/>
        <v xml:space="preserve"> </v>
      </c>
      <c r="AS4" s="4" t="s">
        <v>46</v>
      </c>
    </row>
    <row r="5" spans="1:45" ht="12.5">
      <c r="A5" s="4">
        <v>1952</v>
      </c>
      <c r="C5" s="1">
        <v>5.418128699009837</v>
      </c>
      <c r="D5" s="1"/>
      <c r="E5" s="6"/>
      <c r="K5" s="14"/>
      <c r="O5" s="5"/>
      <c r="S5" s="4"/>
      <c r="T5" s="7">
        <v>1.7017626401350288</v>
      </c>
      <c r="U5" s="3">
        <v>6927.7719999999999</v>
      </c>
      <c r="V5" s="3">
        <v>2558.4704939111807</v>
      </c>
      <c r="W5" s="12" t="str">
        <f t="shared" si="0"/>
        <v/>
      </c>
      <c r="X5" s="1" t="str">
        <f t="shared" si="1"/>
        <v/>
      </c>
      <c r="Y5" s="1" t="str">
        <f t="shared" si="2"/>
        <v/>
      </c>
      <c r="Z5" s="17" t="str">
        <f t="shared" si="3"/>
        <v/>
      </c>
      <c r="AA5" s="18" t="str">
        <f t="shared" si="4"/>
        <v/>
      </c>
      <c r="AB5" s="18" t="str">
        <f t="shared" si="5"/>
        <v/>
      </c>
      <c r="AC5" s="18" t="str">
        <f t="shared" si="6"/>
        <v/>
      </c>
      <c r="AD5" s="12" t="str">
        <f t="shared" si="7"/>
        <v/>
      </c>
      <c r="AE5" s="1" t="str">
        <f t="shared" si="8"/>
        <v/>
      </c>
      <c r="AF5" s="1" t="str">
        <f t="shared" si="9"/>
        <v/>
      </c>
      <c r="AH5" s="97"/>
      <c r="AI5" s="3" t="str">
        <f t="shared" si="10"/>
        <v xml:space="preserve"> </v>
      </c>
      <c r="AJ5" s="3" t="str">
        <f t="shared" si="10"/>
        <v xml:space="preserve"> </v>
      </c>
      <c r="AK5" s="3" t="str">
        <f t="shared" si="10"/>
        <v xml:space="preserve"> </v>
      </c>
      <c r="AL5" s="3" t="str">
        <f t="shared" si="10"/>
        <v xml:space="preserve"> </v>
      </c>
      <c r="AM5" s="3" t="str">
        <f t="shared" si="10"/>
        <v xml:space="preserve"> </v>
      </c>
      <c r="AN5" s="14" t="str">
        <f t="shared" si="10"/>
        <v xml:space="preserve"> </v>
      </c>
      <c r="AO5" s="1" t="str">
        <f t="shared" si="10"/>
        <v xml:space="preserve"> </v>
      </c>
      <c r="AP5" s="1" t="str">
        <f t="shared" si="10"/>
        <v xml:space="preserve"> </v>
      </c>
      <c r="AQ5" s="1" t="str">
        <f t="shared" si="10"/>
        <v xml:space="preserve"> </v>
      </c>
      <c r="AR5" s="6" t="str">
        <f t="shared" si="10"/>
        <v xml:space="preserve"> </v>
      </c>
      <c r="AS5" s="4" t="s">
        <v>46</v>
      </c>
    </row>
    <row r="6" spans="1:45" ht="12.5">
      <c r="A6" s="4">
        <v>1953</v>
      </c>
      <c r="C6" s="1">
        <v>6.2964193048996302</v>
      </c>
      <c r="D6" s="1"/>
      <c r="E6" s="6"/>
      <c r="K6" s="14"/>
      <c r="O6" s="5"/>
      <c r="S6" s="4"/>
      <c r="T6" s="7">
        <v>1.7364924899337029</v>
      </c>
      <c r="U6" s="3">
        <v>6932.4830000000002</v>
      </c>
      <c r="V6" s="3">
        <v>2527.6238183638125</v>
      </c>
      <c r="W6" s="12" t="str">
        <f t="shared" si="0"/>
        <v/>
      </c>
      <c r="X6" s="1" t="str">
        <f t="shared" si="1"/>
        <v/>
      </c>
      <c r="Y6" s="1" t="str">
        <f t="shared" si="2"/>
        <v/>
      </c>
      <c r="Z6" s="17" t="str">
        <f t="shared" si="3"/>
        <v/>
      </c>
      <c r="AA6" s="18" t="str">
        <f t="shared" si="4"/>
        <v/>
      </c>
      <c r="AB6" s="18" t="str">
        <f t="shared" si="5"/>
        <v/>
      </c>
      <c r="AC6" s="18" t="str">
        <f t="shared" si="6"/>
        <v/>
      </c>
      <c r="AD6" s="12" t="str">
        <f t="shared" si="7"/>
        <v/>
      </c>
      <c r="AE6" s="1" t="str">
        <f t="shared" si="8"/>
        <v/>
      </c>
      <c r="AF6" s="1" t="str">
        <f t="shared" si="9"/>
        <v/>
      </c>
      <c r="AH6" s="97"/>
      <c r="AI6" s="3" t="str">
        <f t="shared" si="10"/>
        <v xml:space="preserve"> </v>
      </c>
      <c r="AJ6" s="3" t="str">
        <f t="shared" si="10"/>
        <v xml:space="preserve"> </v>
      </c>
      <c r="AK6" s="3" t="str">
        <f t="shared" si="10"/>
        <v xml:space="preserve"> </v>
      </c>
      <c r="AL6" s="3" t="str">
        <f t="shared" si="10"/>
        <v xml:space="preserve"> </v>
      </c>
      <c r="AM6" s="3" t="str">
        <f t="shared" si="10"/>
        <v xml:space="preserve"> </v>
      </c>
      <c r="AN6" s="14" t="str">
        <f t="shared" si="10"/>
        <v xml:space="preserve"> </v>
      </c>
      <c r="AO6" s="1" t="str">
        <f t="shared" si="10"/>
        <v xml:space="preserve"> </v>
      </c>
      <c r="AP6" s="1" t="str">
        <f t="shared" si="10"/>
        <v xml:space="preserve"> </v>
      </c>
      <c r="AQ6" s="1" t="str">
        <f t="shared" si="10"/>
        <v xml:space="preserve"> </v>
      </c>
      <c r="AR6" s="6" t="str">
        <f t="shared" si="10"/>
        <v xml:space="preserve"> </v>
      </c>
      <c r="AS6" s="4" t="s">
        <v>46</v>
      </c>
    </row>
    <row r="7" spans="1:45" ht="12.5">
      <c r="A7" s="4">
        <v>1954</v>
      </c>
      <c r="C7" s="1">
        <v>6.3918449748116108</v>
      </c>
      <c r="D7" s="1"/>
      <c r="E7" s="6"/>
      <c r="K7" s="14"/>
      <c r="O7" s="5"/>
      <c r="S7" s="4"/>
      <c r="T7" s="7">
        <v>1.7538574148330401</v>
      </c>
      <c r="U7" s="3">
        <v>6940.2089999999998</v>
      </c>
      <c r="V7" s="3">
        <v>2695.5914219113129</v>
      </c>
      <c r="W7" s="12" t="str">
        <f t="shared" si="0"/>
        <v/>
      </c>
      <c r="X7" s="1" t="str">
        <f t="shared" si="1"/>
        <v/>
      </c>
      <c r="Y7" s="1" t="str">
        <f t="shared" si="2"/>
        <v/>
      </c>
      <c r="Z7" s="17" t="str">
        <f t="shared" si="3"/>
        <v/>
      </c>
      <c r="AA7" s="18" t="str">
        <f t="shared" si="4"/>
        <v/>
      </c>
      <c r="AB7" s="18" t="str">
        <f t="shared" si="5"/>
        <v/>
      </c>
      <c r="AC7" s="18" t="str">
        <f t="shared" si="6"/>
        <v/>
      </c>
      <c r="AD7" s="12" t="str">
        <f t="shared" si="7"/>
        <v/>
      </c>
      <c r="AE7" s="1" t="str">
        <f t="shared" si="8"/>
        <v/>
      </c>
      <c r="AF7" s="1" t="str">
        <f t="shared" si="9"/>
        <v/>
      </c>
      <c r="AH7" s="97"/>
      <c r="AI7" s="3" t="str">
        <f t="shared" si="10"/>
        <v xml:space="preserve"> </v>
      </c>
      <c r="AJ7" s="3" t="str">
        <f t="shared" si="10"/>
        <v xml:space="preserve"> </v>
      </c>
      <c r="AK7" s="3" t="str">
        <f t="shared" si="10"/>
        <v xml:space="preserve"> </v>
      </c>
      <c r="AL7" s="3" t="str">
        <f t="shared" si="10"/>
        <v xml:space="preserve"> </v>
      </c>
      <c r="AM7" s="3" t="str">
        <f t="shared" si="10"/>
        <v xml:space="preserve"> </v>
      </c>
      <c r="AN7" s="14" t="str">
        <f t="shared" si="10"/>
        <v xml:space="preserve"> </v>
      </c>
      <c r="AO7" s="1" t="str">
        <f t="shared" si="10"/>
        <v xml:space="preserve"> </v>
      </c>
      <c r="AP7" s="1" t="str">
        <f t="shared" si="10"/>
        <v xml:space="preserve"> </v>
      </c>
      <c r="AQ7" s="1" t="str">
        <f t="shared" si="10"/>
        <v xml:space="preserve"> </v>
      </c>
      <c r="AR7" s="6" t="str">
        <f t="shared" si="10"/>
        <v xml:space="preserve"> </v>
      </c>
      <c r="AS7" s="4" t="s">
        <v>46</v>
      </c>
    </row>
    <row r="8" spans="1:45" ht="12.5">
      <c r="A8" s="4">
        <v>1955</v>
      </c>
      <c r="C8" s="1">
        <v>7.0846372612470274</v>
      </c>
      <c r="D8" s="1"/>
      <c r="E8" s="6"/>
      <c r="K8" s="14"/>
      <c r="O8" s="5"/>
      <c r="S8" s="4"/>
      <c r="T8" s="7">
        <v>1.8233171144303881</v>
      </c>
      <c r="U8" s="3">
        <v>6946.8850000000002</v>
      </c>
      <c r="V8" s="3">
        <v>2778.3249248902025</v>
      </c>
      <c r="W8" s="12" t="str">
        <f t="shared" si="0"/>
        <v/>
      </c>
      <c r="X8" s="1" t="str">
        <f t="shared" si="1"/>
        <v/>
      </c>
      <c r="Y8" s="1" t="str">
        <f t="shared" si="2"/>
        <v/>
      </c>
      <c r="Z8" s="17" t="str">
        <f t="shared" si="3"/>
        <v/>
      </c>
      <c r="AA8" s="18" t="str">
        <f t="shared" si="4"/>
        <v/>
      </c>
      <c r="AB8" s="18" t="str">
        <f t="shared" si="5"/>
        <v/>
      </c>
      <c r="AC8" s="18" t="str">
        <f t="shared" si="6"/>
        <v/>
      </c>
      <c r="AD8" s="12" t="str">
        <f t="shared" si="7"/>
        <v/>
      </c>
      <c r="AE8" s="1" t="str">
        <f t="shared" si="8"/>
        <v/>
      </c>
      <c r="AF8" s="1" t="str">
        <f t="shared" si="9"/>
        <v/>
      </c>
      <c r="AH8" s="97"/>
      <c r="AI8" s="3" t="str">
        <f>IFERROR(F8/$AH8," ")</f>
        <v xml:space="preserve"> </v>
      </c>
      <c r="AJ8" s="3" t="str">
        <f t="shared" si="10"/>
        <v xml:space="preserve"> </v>
      </c>
      <c r="AK8" s="3" t="str">
        <f t="shared" si="10"/>
        <v xml:space="preserve"> </v>
      </c>
      <c r="AL8" s="3" t="str">
        <f t="shared" si="10"/>
        <v xml:space="preserve"> </v>
      </c>
      <c r="AM8" s="3" t="str">
        <f t="shared" si="10"/>
        <v xml:space="preserve"> </v>
      </c>
      <c r="AN8" s="14" t="str">
        <f t="shared" si="10"/>
        <v xml:space="preserve"> </v>
      </c>
      <c r="AO8" s="1" t="str">
        <f>IFERROR(L8/$AH8," ")</f>
        <v xml:space="preserve"> </v>
      </c>
      <c r="AP8" s="1" t="str">
        <f t="shared" si="10"/>
        <v xml:space="preserve"> </v>
      </c>
      <c r="AQ8" s="1" t="str">
        <f t="shared" si="10"/>
        <v xml:space="preserve"> </v>
      </c>
      <c r="AR8" s="6" t="str">
        <f t="shared" si="10"/>
        <v xml:space="preserve"> </v>
      </c>
      <c r="AS8" s="4" t="s">
        <v>46</v>
      </c>
    </row>
    <row r="9" spans="1:45" ht="12.5">
      <c r="A9" s="4">
        <v>1956</v>
      </c>
      <c r="C9" s="1">
        <v>5.6526139155760493</v>
      </c>
      <c r="D9" s="1"/>
      <c r="E9" s="6"/>
      <c r="K9" s="14"/>
      <c r="O9" s="5"/>
      <c r="S9" s="4"/>
      <c r="T9" s="7">
        <v>1.9275066638264102</v>
      </c>
      <c r="U9" s="3">
        <v>6952.3590000000004</v>
      </c>
      <c r="V9" s="3">
        <v>2977.8754231613616</v>
      </c>
      <c r="W9" s="12" t="str">
        <f t="shared" si="0"/>
        <v/>
      </c>
      <c r="X9" s="1" t="str">
        <f t="shared" si="1"/>
        <v/>
      </c>
      <c r="Y9" s="1" t="str">
        <f t="shared" si="2"/>
        <v/>
      </c>
      <c r="Z9" s="17" t="str">
        <f t="shared" si="3"/>
        <v/>
      </c>
      <c r="AA9" s="18" t="str">
        <f t="shared" si="4"/>
        <v/>
      </c>
      <c r="AB9" s="18" t="str">
        <f t="shared" si="5"/>
        <v/>
      </c>
      <c r="AC9" s="18" t="str">
        <f t="shared" si="6"/>
        <v/>
      </c>
      <c r="AD9" s="12" t="str">
        <f t="shared" si="7"/>
        <v/>
      </c>
      <c r="AE9" s="1" t="str">
        <f t="shared" si="8"/>
        <v/>
      </c>
      <c r="AF9" s="1" t="str">
        <f t="shared" si="9"/>
        <v/>
      </c>
      <c r="AH9" s="97"/>
      <c r="AI9" s="3" t="str">
        <f t="shared" ref="AI9:AI10" si="11">IFERROR(F9/$AH9," ")</f>
        <v xml:space="preserve"> </v>
      </c>
      <c r="AJ9" s="3" t="str">
        <f t="shared" si="10"/>
        <v xml:space="preserve"> </v>
      </c>
      <c r="AK9" s="3" t="str">
        <f t="shared" si="10"/>
        <v xml:space="preserve"> </v>
      </c>
      <c r="AL9" s="3" t="str">
        <f t="shared" si="10"/>
        <v xml:space="preserve"> </v>
      </c>
      <c r="AM9" s="3" t="str">
        <f t="shared" si="10"/>
        <v xml:space="preserve"> </v>
      </c>
      <c r="AN9" s="14" t="str">
        <f t="shared" si="10"/>
        <v xml:space="preserve"> </v>
      </c>
      <c r="AO9" s="1" t="str">
        <f t="shared" si="10"/>
        <v xml:space="preserve"> </v>
      </c>
      <c r="AP9" s="1" t="str">
        <f t="shared" si="10"/>
        <v xml:space="preserve"> </v>
      </c>
      <c r="AQ9" s="1" t="str">
        <f t="shared" si="10"/>
        <v xml:space="preserve"> </v>
      </c>
      <c r="AR9" s="6" t="str">
        <f t="shared" si="10"/>
        <v xml:space="preserve"> </v>
      </c>
      <c r="AS9" s="4" t="s">
        <v>46</v>
      </c>
    </row>
    <row r="10" spans="1:45" ht="12.5">
      <c r="A10" s="4">
        <v>1957</v>
      </c>
      <c r="C10" s="1">
        <v>6.0123463911838</v>
      </c>
      <c r="D10" s="1"/>
      <c r="E10" s="6"/>
      <c r="K10" s="14"/>
      <c r="O10" s="5"/>
      <c r="S10" s="4"/>
      <c r="T10" s="7">
        <v>2.1358857626184546</v>
      </c>
      <c r="U10" s="3">
        <v>6965.86</v>
      </c>
      <c r="V10" s="3">
        <v>3046.1154011307831</v>
      </c>
      <c r="W10" s="12" t="str">
        <f t="shared" si="0"/>
        <v/>
      </c>
      <c r="X10" s="1" t="str">
        <f t="shared" si="1"/>
        <v/>
      </c>
      <c r="Y10" s="1" t="str">
        <f t="shared" si="2"/>
        <v/>
      </c>
      <c r="Z10" s="17" t="str">
        <f t="shared" si="3"/>
        <v/>
      </c>
      <c r="AA10" s="18" t="str">
        <f t="shared" si="4"/>
        <v/>
      </c>
      <c r="AB10" s="18" t="str">
        <f t="shared" si="5"/>
        <v/>
      </c>
      <c r="AC10" s="18" t="str">
        <f t="shared" si="6"/>
        <v/>
      </c>
      <c r="AD10" s="12" t="str">
        <f t="shared" si="7"/>
        <v/>
      </c>
      <c r="AE10" s="1" t="str">
        <f t="shared" si="8"/>
        <v/>
      </c>
      <c r="AF10" s="1" t="str">
        <f t="shared" si="9"/>
        <v/>
      </c>
      <c r="AH10" s="97"/>
      <c r="AI10" s="3" t="str">
        <f t="shared" si="11"/>
        <v xml:space="preserve"> </v>
      </c>
      <c r="AJ10" s="3" t="str">
        <f t="shared" si="10"/>
        <v xml:space="preserve"> </v>
      </c>
      <c r="AK10" s="3" t="str">
        <f t="shared" si="10"/>
        <v xml:space="preserve"> </v>
      </c>
      <c r="AL10" s="3" t="str">
        <f t="shared" si="10"/>
        <v xml:space="preserve"> </v>
      </c>
      <c r="AM10" s="3" t="str">
        <f t="shared" si="10"/>
        <v xml:space="preserve"> </v>
      </c>
      <c r="AN10" s="14" t="str">
        <f t="shared" si="10"/>
        <v xml:space="preserve"> </v>
      </c>
      <c r="AO10" s="1" t="str">
        <f t="shared" si="10"/>
        <v xml:space="preserve"> </v>
      </c>
      <c r="AP10" s="1" t="str">
        <f t="shared" si="10"/>
        <v xml:space="preserve"> </v>
      </c>
      <c r="AQ10" s="1" t="str">
        <f t="shared" si="10"/>
        <v xml:space="preserve"> </v>
      </c>
      <c r="AR10" s="6" t="str">
        <f t="shared" si="10"/>
        <v xml:space="preserve"> </v>
      </c>
      <c r="AS10" s="4" t="s">
        <v>46</v>
      </c>
    </row>
    <row r="11" spans="1:45" ht="12.5">
      <c r="A11" s="4">
        <v>1958</v>
      </c>
      <c r="C11" s="1">
        <v>5.7761391591655498</v>
      </c>
      <c r="D11" s="1"/>
      <c r="E11" s="6"/>
      <c r="K11" s="14"/>
      <c r="O11" s="5"/>
      <c r="S11" s="4"/>
      <c r="T11" s="7">
        <v>2.4310894859071843</v>
      </c>
      <c r="U11" s="3">
        <v>6987.3580000000002</v>
      </c>
      <c r="V11" s="3">
        <v>3149.8175723874442</v>
      </c>
      <c r="W11" s="12" t="str">
        <f t="shared" si="0"/>
        <v/>
      </c>
      <c r="X11" s="1" t="str">
        <f t="shared" si="1"/>
        <v/>
      </c>
      <c r="Y11" s="1" t="str">
        <f t="shared" si="2"/>
        <v/>
      </c>
      <c r="Z11" s="17" t="str">
        <f t="shared" si="3"/>
        <v/>
      </c>
      <c r="AA11" s="18" t="str">
        <f t="shared" si="4"/>
        <v/>
      </c>
      <c r="AB11" s="18" t="str">
        <f t="shared" si="5"/>
        <v/>
      </c>
      <c r="AC11" s="18" t="str">
        <f t="shared" si="6"/>
        <v/>
      </c>
      <c r="AD11" s="12" t="str">
        <f t="shared" si="7"/>
        <v/>
      </c>
      <c r="AE11" s="1" t="str">
        <f t="shared" si="8"/>
        <v/>
      </c>
      <c r="AF11" s="1" t="str">
        <f t="shared" si="9"/>
        <v/>
      </c>
      <c r="AH11" s="107"/>
      <c r="AI11" s="3"/>
      <c r="AJ11" s="3"/>
      <c r="AK11" s="3"/>
      <c r="AL11" s="3"/>
      <c r="AM11" s="3"/>
      <c r="AN11" s="14"/>
      <c r="AO11" s="1"/>
      <c r="AP11" s="1"/>
      <c r="AQ11" s="1"/>
      <c r="AR11" s="6"/>
      <c r="AS11" s="4" t="s">
        <v>46</v>
      </c>
    </row>
    <row r="12" spans="1:45" ht="12.5">
      <c r="A12" s="4">
        <v>1959</v>
      </c>
      <c r="C12" s="1">
        <v>5.9057103691560071</v>
      </c>
      <c r="D12" s="1"/>
      <c r="E12" s="6"/>
      <c r="J12" s="45"/>
      <c r="K12" s="14"/>
      <c r="O12" s="5"/>
      <c r="S12" s="4"/>
      <c r="T12" s="7">
        <v>2.6047387349005544</v>
      </c>
      <c r="U12" s="3">
        <v>7014.3310000000001</v>
      </c>
      <c r="V12" s="3">
        <v>3050.4518883739597</v>
      </c>
      <c r="W12" s="12" t="str">
        <f t="shared" si="0"/>
        <v/>
      </c>
      <c r="X12" s="1" t="str">
        <f t="shared" si="1"/>
        <v/>
      </c>
      <c r="Y12" s="1" t="str">
        <f t="shared" si="2"/>
        <v/>
      </c>
      <c r="Z12" s="17" t="str">
        <f t="shared" si="3"/>
        <v/>
      </c>
      <c r="AA12" s="18" t="str">
        <f t="shared" si="4"/>
        <v/>
      </c>
      <c r="AB12" s="18" t="str">
        <f t="shared" si="5"/>
        <v/>
      </c>
      <c r="AC12" s="18" t="str">
        <f t="shared" si="6"/>
        <v/>
      </c>
      <c r="AD12" s="12" t="str">
        <f t="shared" si="7"/>
        <v/>
      </c>
      <c r="AE12" s="1" t="str">
        <f t="shared" si="8"/>
        <v/>
      </c>
      <c r="AF12" s="1" t="str">
        <f t="shared" si="9"/>
        <v/>
      </c>
      <c r="AH12" s="107"/>
      <c r="AI12" s="3"/>
      <c r="AJ12" s="3"/>
      <c r="AK12" s="3"/>
      <c r="AL12" s="3"/>
      <c r="AM12" s="3"/>
      <c r="AN12" s="14"/>
      <c r="AO12" s="1"/>
      <c r="AP12" s="1"/>
      <c r="AQ12" s="1"/>
      <c r="AR12" s="6"/>
      <c r="AS12" s="4" t="s">
        <v>46</v>
      </c>
    </row>
    <row r="13" spans="1:45" ht="12.5">
      <c r="A13" s="4">
        <v>1960</v>
      </c>
      <c r="C13" s="1">
        <v>6.2388053269607351</v>
      </c>
      <c r="D13" s="1"/>
      <c r="E13" s="6"/>
      <c r="J13" s="45"/>
      <c r="K13" s="14"/>
      <c r="O13" s="5"/>
      <c r="S13" s="4"/>
      <c r="T13" s="7">
        <v>2.6394685846992285</v>
      </c>
      <c r="U13" s="3">
        <v>7047.4369999999999</v>
      </c>
      <c r="V13" s="3">
        <v>3071.6499331439081</v>
      </c>
      <c r="W13" s="12" t="str">
        <f t="shared" si="0"/>
        <v/>
      </c>
      <c r="X13" s="1" t="str">
        <f t="shared" si="1"/>
        <v/>
      </c>
      <c r="Y13" s="1" t="str">
        <f t="shared" si="2"/>
        <v/>
      </c>
      <c r="Z13" s="17" t="str">
        <f t="shared" si="3"/>
        <v/>
      </c>
      <c r="AA13" s="18" t="str">
        <f t="shared" si="4"/>
        <v/>
      </c>
      <c r="AB13" s="18" t="str">
        <f t="shared" si="5"/>
        <v/>
      </c>
      <c r="AC13" s="18" t="str">
        <f t="shared" si="6"/>
        <v/>
      </c>
      <c r="AD13" s="12" t="str">
        <f t="shared" si="7"/>
        <v/>
      </c>
      <c r="AE13" s="1" t="str">
        <f t="shared" si="8"/>
        <v/>
      </c>
      <c r="AF13" s="1" t="str">
        <f t="shared" si="9"/>
        <v/>
      </c>
      <c r="AH13" s="107">
        <v>0.36060726263026899</v>
      </c>
      <c r="AI13" s="3"/>
      <c r="AJ13" s="3"/>
      <c r="AK13" s="3"/>
      <c r="AL13" s="3"/>
      <c r="AM13" s="3"/>
      <c r="AN13" s="14"/>
      <c r="AO13" s="1"/>
      <c r="AP13" s="1"/>
      <c r="AQ13" s="1"/>
      <c r="AR13" s="6"/>
      <c r="AS13" s="4" t="s">
        <v>46</v>
      </c>
    </row>
    <row r="14" spans="1:45" ht="12.5">
      <c r="A14" s="4">
        <v>1961</v>
      </c>
      <c r="B14" s="1">
        <v>0.72806358965637141</v>
      </c>
      <c r="C14" s="1">
        <v>7.0894218275535126</v>
      </c>
      <c r="D14" s="1">
        <v>2.265086723375378</v>
      </c>
      <c r="E14" s="6">
        <f>SUM(B14:D14)</f>
        <v>10.082572140585262</v>
      </c>
      <c r="J14" s="45"/>
      <c r="K14" s="14"/>
      <c r="O14" s="5"/>
      <c r="S14" s="4"/>
      <c r="T14" s="7">
        <v>2.6924141893192917</v>
      </c>
      <c r="U14" s="3">
        <v>7086.299</v>
      </c>
      <c r="V14" s="3">
        <v>3436.0394842151604</v>
      </c>
      <c r="W14" s="99" t="str">
        <f t="shared" si="0"/>
        <v/>
      </c>
      <c r="X14" s="100" t="str">
        <f t="shared" si="1"/>
        <v/>
      </c>
      <c r="Y14" s="100" t="str">
        <f t="shared" si="2"/>
        <v/>
      </c>
      <c r="Z14" s="99" t="str">
        <f t="shared" si="3"/>
        <v/>
      </c>
      <c r="AA14" s="100" t="str">
        <f t="shared" si="4"/>
        <v/>
      </c>
      <c r="AB14" s="100" t="str">
        <f t="shared" si="5"/>
        <v/>
      </c>
      <c r="AC14" s="100" t="str">
        <f t="shared" si="6"/>
        <v/>
      </c>
      <c r="AD14" s="99">
        <f>IFERROR(B14/$E14,"")</f>
        <v>7.2210104674154077E-2</v>
      </c>
      <c r="AE14" s="100">
        <f t="shared" ref="AE14" si="12">IFERROR(C14/$E14,"")</f>
        <v>0.70313623633958888</v>
      </c>
      <c r="AF14" s="100">
        <f t="shared" si="9"/>
        <v>0.22465365898625714</v>
      </c>
      <c r="AH14" s="107">
        <v>0.36060726263026899</v>
      </c>
      <c r="AI14" s="3"/>
      <c r="AJ14" s="3"/>
      <c r="AK14" s="3"/>
      <c r="AL14" s="3"/>
      <c r="AM14" s="3"/>
      <c r="AN14" s="14"/>
      <c r="AO14" s="1"/>
      <c r="AP14" s="1"/>
      <c r="AQ14" s="1"/>
      <c r="AR14" s="6"/>
      <c r="AS14" s="4" t="s">
        <v>46</v>
      </c>
    </row>
    <row r="15" spans="1:45" ht="12.5">
      <c r="A15" s="4">
        <v>1962</v>
      </c>
      <c r="B15" s="1">
        <v>0.76067062972915389</v>
      </c>
      <c r="C15" s="1">
        <v>7.5994618150808444</v>
      </c>
      <c r="D15" s="1">
        <v>2.2457894782502241</v>
      </c>
      <c r="E15" s="6">
        <f t="shared" ref="E15:E67" si="13">SUM(B15:D15)</f>
        <v>10.605921923060222</v>
      </c>
      <c r="J15" s="45"/>
      <c r="K15" s="14"/>
      <c r="O15" s="5"/>
      <c r="S15" s="4"/>
      <c r="T15" s="7">
        <v>2.8441252400412882</v>
      </c>
      <c r="U15" s="3">
        <v>7129.8639999999996</v>
      </c>
      <c r="V15" s="3">
        <v>3799.5304008166613</v>
      </c>
      <c r="W15" s="99" t="str">
        <f t="shared" si="0"/>
        <v/>
      </c>
      <c r="X15" s="100" t="str">
        <f t="shared" si="1"/>
        <v/>
      </c>
      <c r="Y15" s="100" t="str">
        <f t="shared" si="2"/>
        <v/>
      </c>
      <c r="Z15" s="99" t="str">
        <f t="shared" si="3"/>
        <v/>
      </c>
      <c r="AA15" s="100" t="str">
        <f t="shared" si="4"/>
        <v/>
      </c>
      <c r="AB15" s="100" t="str">
        <f t="shared" si="5"/>
        <v/>
      </c>
      <c r="AC15" s="100" t="str">
        <f t="shared" si="6"/>
        <v/>
      </c>
      <c r="AD15" s="99">
        <f t="shared" ref="AD15:AD67" si="14">IFERROR(B15/$E15,"")</f>
        <v>7.1721311475548818E-2</v>
      </c>
      <c r="AE15" s="100">
        <f t="shared" ref="AE15:AE67" si="15">IFERROR(C15/$E15,"")</f>
        <v>0.71653005464404773</v>
      </c>
      <c r="AF15" s="100">
        <f t="shared" ref="AF15:AF67" si="16">IFERROR(D15/$E15,"")</f>
        <v>0.21174863388040352</v>
      </c>
      <c r="AH15" s="107">
        <v>0.36060726263026899</v>
      </c>
      <c r="AI15" s="3"/>
      <c r="AJ15" s="3"/>
      <c r="AK15" s="3"/>
      <c r="AL15" s="3"/>
      <c r="AM15" s="3"/>
      <c r="AN15" s="14"/>
      <c r="AO15" s="1"/>
      <c r="AP15" s="1"/>
      <c r="AQ15" s="1"/>
      <c r="AR15" s="6"/>
      <c r="AS15" s="4" t="s">
        <v>46</v>
      </c>
    </row>
    <row r="16" spans="1:45" ht="12.5">
      <c r="A16" s="4">
        <v>1963</v>
      </c>
      <c r="B16" s="1">
        <v>0.91988012876466618</v>
      </c>
      <c r="C16" s="1">
        <v>7.1055307583892171</v>
      </c>
      <c r="D16" s="1">
        <v>1.7963013538099633</v>
      </c>
      <c r="E16" s="6">
        <f t="shared" si="13"/>
        <v>9.8217122409638478</v>
      </c>
      <c r="J16" s="45"/>
      <c r="K16" s="14"/>
      <c r="O16" s="5"/>
      <c r="S16" s="4"/>
      <c r="T16" s="7">
        <v>3.094539865931814</v>
      </c>
      <c r="U16" s="3">
        <v>7175.8109999999997</v>
      </c>
      <c r="V16" s="3">
        <v>4151.3741370698935</v>
      </c>
      <c r="W16" s="99" t="str">
        <f t="shared" si="0"/>
        <v/>
      </c>
      <c r="X16" s="100" t="str">
        <f t="shared" si="1"/>
        <v/>
      </c>
      <c r="Y16" s="100" t="str">
        <f t="shared" si="2"/>
        <v/>
      </c>
      <c r="Z16" s="99" t="str">
        <f t="shared" si="3"/>
        <v/>
      </c>
      <c r="AA16" s="100" t="str">
        <f t="shared" si="4"/>
        <v/>
      </c>
      <c r="AB16" s="100" t="str">
        <f t="shared" si="5"/>
        <v/>
      </c>
      <c r="AC16" s="100" t="str">
        <f t="shared" si="6"/>
        <v/>
      </c>
      <c r="AD16" s="99">
        <f t="shared" si="14"/>
        <v>9.365781710933066E-2</v>
      </c>
      <c r="AE16" s="100">
        <f t="shared" si="15"/>
        <v>0.72345132743289575</v>
      </c>
      <c r="AF16" s="100">
        <f t="shared" si="16"/>
        <v>0.18289085545777345</v>
      </c>
      <c r="AH16" s="107">
        <v>0.36060726263026899</v>
      </c>
      <c r="AI16" s="3"/>
      <c r="AJ16" s="3"/>
      <c r="AK16" s="3"/>
      <c r="AL16" s="3"/>
      <c r="AM16" s="3"/>
      <c r="AN16" s="14"/>
      <c r="AO16" s="1"/>
      <c r="AP16" s="1"/>
      <c r="AQ16" s="1"/>
      <c r="AR16" s="6"/>
      <c r="AS16" s="4" t="s">
        <v>46</v>
      </c>
    </row>
    <row r="17" spans="1:45" ht="12.5">
      <c r="A17" s="4">
        <v>1964</v>
      </c>
      <c r="B17" s="1">
        <v>1.0785689143175516</v>
      </c>
      <c r="C17" s="1">
        <v>6.8767816684469816</v>
      </c>
      <c r="D17" s="1">
        <v>2.0919893707253969</v>
      </c>
      <c r="E17" s="6">
        <f t="shared" si="13"/>
        <v>10.04733995348993</v>
      </c>
      <c r="J17" s="45"/>
      <c r="K17" s="14"/>
      <c r="O17" s="5"/>
      <c r="S17" s="4"/>
      <c r="T17" s="7">
        <v>3.3096161747866968</v>
      </c>
      <c r="U17" s="3">
        <v>7223.8010000000004</v>
      </c>
      <c r="V17" s="3">
        <v>4514.9372439853714</v>
      </c>
      <c r="W17" s="99" t="str">
        <f t="shared" si="0"/>
        <v/>
      </c>
      <c r="X17" s="100" t="str">
        <f t="shared" si="1"/>
        <v/>
      </c>
      <c r="Y17" s="100" t="str">
        <f t="shared" si="2"/>
        <v/>
      </c>
      <c r="Z17" s="99" t="str">
        <f t="shared" si="3"/>
        <v/>
      </c>
      <c r="AA17" s="100" t="str">
        <f t="shared" si="4"/>
        <v/>
      </c>
      <c r="AB17" s="100" t="str">
        <f t="shared" si="5"/>
        <v/>
      </c>
      <c r="AC17" s="100" t="str">
        <f t="shared" si="6"/>
        <v/>
      </c>
      <c r="AD17" s="99">
        <f t="shared" si="14"/>
        <v>0.10734870317022688</v>
      </c>
      <c r="AE17" s="100">
        <f t="shared" si="15"/>
        <v>0.68443804034503097</v>
      </c>
      <c r="AF17" s="100">
        <f t="shared" si="16"/>
        <v>0.20821325648474223</v>
      </c>
      <c r="AH17" s="107">
        <v>0.36060726263026899</v>
      </c>
      <c r="AI17" s="3"/>
      <c r="AJ17" s="3"/>
      <c r="AK17" s="3"/>
      <c r="AL17" s="3"/>
      <c r="AM17" s="3"/>
      <c r="AN17" s="14"/>
      <c r="AO17" s="1"/>
      <c r="AP17" s="1"/>
      <c r="AQ17" s="1"/>
      <c r="AR17" s="6"/>
      <c r="AS17" s="4" t="s">
        <v>46</v>
      </c>
    </row>
    <row r="18" spans="1:45" ht="12.5">
      <c r="A18" s="4">
        <v>1965</v>
      </c>
      <c r="B18" s="1">
        <v>1.1638779018138177</v>
      </c>
      <c r="C18" s="1">
        <v>6.8965187473729888</v>
      </c>
      <c r="D18" s="1">
        <v>2.4867950200270421</v>
      </c>
      <c r="E18" s="6">
        <f t="shared" si="13"/>
        <v>10.547191669213849</v>
      </c>
      <c r="J18" s="45"/>
      <c r="K18" s="14"/>
      <c r="O18" s="5"/>
      <c r="S18" s="4"/>
      <c r="T18" s="7">
        <v>3.74768944976306</v>
      </c>
      <c r="U18" s="3">
        <v>7270.8890000000001</v>
      </c>
      <c r="V18" s="3">
        <v>4762.2355846408263</v>
      </c>
      <c r="W18" s="99" t="str">
        <f t="shared" si="0"/>
        <v/>
      </c>
      <c r="X18" s="100" t="str">
        <f t="shared" si="1"/>
        <v/>
      </c>
      <c r="Y18" s="100" t="str">
        <f t="shared" si="2"/>
        <v/>
      </c>
      <c r="Z18" s="99" t="str">
        <f t="shared" si="3"/>
        <v/>
      </c>
      <c r="AA18" s="100" t="str">
        <f t="shared" si="4"/>
        <v/>
      </c>
      <c r="AB18" s="100" t="str">
        <f t="shared" si="5"/>
        <v/>
      </c>
      <c r="AC18" s="100" t="str">
        <f t="shared" si="6"/>
        <v/>
      </c>
      <c r="AD18" s="99">
        <f t="shared" si="14"/>
        <v>0.11034955448956671</v>
      </c>
      <c r="AE18" s="100">
        <f t="shared" si="15"/>
        <v>0.65387251542068847</v>
      </c>
      <c r="AF18" s="100">
        <f t="shared" si="16"/>
        <v>0.23577793008974485</v>
      </c>
      <c r="AH18" s="107">
        <v>0.36060726263026899</v>
      </c>
      <c r="AI18" s="3"/>
      <c r="AJ18" s="3"/>
      <c r="AK18" s="3"/>
      <c r="AL18" s="3"/>
      <c r="AM18" s="3"/>
      <c r="AN18" s="14"/>
      <c r="AO18" s="1"/>
      <c r="AP18" s="1"/>
      <c r="AQ18" s="1"/>
      <c r="AR18" s="6"/>
      <c r="AS18" s="4" t="s">
        <v>46</v>
      </c>
    </row>
    <row r="19" spans="1:45" ht="12.5">
      <c r="A19" s="4">
        <v>1966</v>
      </c>
      <c r="B19" s="1">
        <v>1.3144293818675004</v>
      </c>
      <c r="C19" s="1">
        <v>7.2799165764750864</v>
      </c>
      <c r="D19" s="1">
        <v>2.9827435973176954</v>
      </c>
      <c r="E19" s="6">
        <f t="shared" si="13"/>
        <v>11.577089555660281</v>
      </c>
      <c r="J19" s="45"/>
      <c r="K19" s="14"/>
      <c r="O19" s="5"/>
      <c r="S19" s="4"/>
      <c r="T19" s="7">
        <v>3.9798256358075612</v>
      </c>
      <c r="U19" s="3">
        <v>7322.0659999999998</v>
      </c>
      <c r="V19" s="3">
        <v>5059.7536821718868</v>
      </c>
      <c r="W19" s="99" t="str">
        <f t="shared" si="0"/>
        <v/>
      </c>
      <c r="X19" s="100" t="str">
        <f t="shared" si="1"/>
        <v/>
      </c>
      <c r="Y19" s="100" t="str">
        <f t="shared" si="2"/>
        <v/>
      </c>
      <c r="Z19" s="99" t="str">
        <f t="shared" si="3"/>
        <v/>
      </c>
      <c r="AA19" s="100" t="str">
        <f t="shared" si="4"/>
        <v/>
      </c>
      <c r="AB19" s="100" t="str">
        <f t="shared" si="5"/>
        <v/>
      </c>
      <c r="AC19" s="100" t="str">
        <f t="shared" si="6"/>
        <v/>
      </c>
      <c r="AD19" s="99">
        <f t="shared" si="14"/>
        <v>0.11353711790411505</v>
      </c>
      <c r="AE19" s="100">
        <f t="shared" si="15"/>
        <v>0.62882096069782778</v>
      </c>
      <c r="AF19" s="100">
        <f t="shared" si="16"/>
        <v>0.25764192139805725</v>
      </c>
      <c r="AH19" s="107">
        <v>0.36060726263026899</v>
      </c>
      <c r="AI19" s="3"/>
      <c r="AJ19" s="3"/>
      <c r="AK19" s="3"/>
      <c r="AL19" s="3"/>
      <c r="AM19" s="3"/>
      <c r="AN19" s="14"/>
      <c r="AO19" s="1"/>
      <c r="AP19" s="1"/>
      <c r="AQ19" s="1"/>
      <c r="AR19" s="6"/>
      <c r="AS19" s="4" t="s">
        <v>46</v>
      </c>
    </row>
    <row r="20" spans="1:45" ht="12.5">
      <c r="A20" s="4">
        <v>1967</v>
      </c>
      <c r="B20" s="1">
        <v>1.5144044152618483</v>
      </c>
      <c r="C20" s="1">
        <v>6.677802326325069</v>
      </c>
      <c r="D20" s="1">
        <v>2.2932409716845208</v>
      </c>
      <c r="E20" s="6">
        <f t="shared" si="13"/>
        <v>10.485447713271437</v>
      </c>
      <c r="J20" s="45"/>
      <c r="K20" s="14"/>
      <c r="O20" s="5"/>
      <c r="S20" s="4"/>
      <c r="T20" s="7">
        <v>4.2351145123236931</v>
      </c>
      <c r="U20" s="3">
        <v>7376.9979999999996</v>
      </c>
      <c r="V20" s="3">
        <v>5334.1105972476635</v>
      </c>
      <c r="W20" s="99" t="str">
        <f t="shared" si="0"/>
        <v/>
      </c>
      <c r="X20" s="100" t="str">
        <f t="shared" si="1"/>
        <v/>
      </c>
      <c r="Y20" s="100" t="str">
        <f t="shared" si="2"/>
        <v/>
      </c>
      <c r="Z20" s="99" t="str">
        <f t="shared" si="3"/>
        <v/>
      </c>
      <c r="AA20" s="100" t="str">
        <f t="shared" si="4"/>
        <v/>
      </c>
      <c r="AB20" s="100" t="str">
        <f t="shared" si="5"/>
        <v/>
      </c>
      <c r="AC20" s="100" t="str">
        <f t="shared" si="6"/>
        <v/>
      </c>
      <c r="AD20" s="99">
        <f t="shared" si="14"/>
        <v>0.14442916093559513</v>
      </c>
      <c r="AE20" s="100">
        <f t="shared" si="15"/>
        <v>0.63686382393314223</v>
      </c>
      <c r="AF20" s="100">
        <f t="shared" si="16"/>
        <v>0.21870701513126276</v>
      </c>
      <c r="AH20" s="107">
        <v>0.370624163090645</v>
      </c>
      <c r="AI20" s="3"/>
      <c r="AJ20" s="3"/>
      <c r="AK20" s="3"/>
      <c r="AL20" s="3"/>
      <c r="AM20" s="3"/>
      <c r="AN20" s="14"/>
      <c r="AO20" s="1"/>
      <c r="AP20" s="1"/>
      <c r="AQ20" s="1"/>
      <c r="AR20" s="6"/>
      <c r="AS20" s="4" t="s">
        <v>46</v>
      </c>
    </row>
    <row r="21" spans="1:45" ht="12.5">
      <c r="A21" s="4">
        <v>1968</v>
      </c>
      <c r="B21" s="1">
        <v>1.6415583998715568</v>
      </c>
      <c r="C21" s="1">
        <v>6.8038275783945945</v>
      </c>
      <c r="D21" s="1">
        <v>2.2895419787705142</v>
      </c>
      <c r="E21" s="6">
        <f t="shared" si="13"/>
        <v>10.734927957036664</v>
      </c>
      <c r="J21" s="45"/>
      <c r="K21" s="14"/>
      <c r="O21" s="5"/>
      <c r="S21" s="4"/>
      <c r="T21" s="7">
        <v>4.4453165705529702</v>
      </c>
      <c r="U21" s="3">
        <v>7415.4030000000002</v>
      </c>
      <c r="V21" s="3">
        <v>5588.174071410227</v>
      </c>
      <c r="W21" s="99" t="str">
        <f t="shared" si="0"/>
        <v/>
      </c>
      <c r="X21" s="100" t="str">
        <f t="shared" si="1"/>
        <v/>
      </c>
      <c r="Y21" s="100" t="str">
        <f t="shared" si="2"/>
        <v/>
      </c>
      <c r="Z21" s="99" t="str">
        <f t="shared" si="3"/>
        <v/>
      </c>
      <c r="AA21" s="100" t="str">
        <f t="shared" si="4"/>
        <v/>
      </c>
      <c r="AB21" s="100" t="str">
        <f t="shared" si="5"/>
        <v/>
      </c>
      <c r="AC21" s="100" t="str">
        <f t="shared" si="6"/>
        <v/>
      </c>
      <c r="AD21" s="99">
        <f t="shared" si="14"/>
        <v>0.15291750503043924</v>
      </c>
      <c r="AE21" s="100">
        <f t="shared" si="15"/>
        <v>0.63380281690057705</v>
      </c>
      <c r="AF21" s="100">
        <f t="shared" si="16"/>
        <v>0.21327967806898385</v>
      </c>
      <c r="AH21" s="107">
        <v>0.420708473068648</v>
      </c>
      <c r="AI21" s="3"/>
      <c r="AJ21" s="3"/>
      <c r="AK21" s="3"/>
      <c r="AL21" s="3"/>
      <c r="AM21" s="3"/>
      <c r="AN21" s="14"/>
      <c r="AO21" s="1"/>
      <c r="AP21" s="1"/>
      <c r="AQ21" s="1"/>
      <c r="AR21" s="6"/>
      <c r="AS21" s="4" t="s">
        <v>46</v>
      </c>
    </row>
    <row r="22" spans="1:45" ht="12.5">
      <c r="A22" s="4">
        <v>1969</v>
      </c>
      <c r="B22" s="1">
        <v>1.5965145475095397</v>
      </c>
      <c r="C22" s="1">
        <v>6.8535061431172375</v>
      </c>
      <c r="D22" s="1">
        <v>2.4954529188574965</v>
      </c>
      <c r="E22" s="6">
        <f t="shared" si="13"/>
        <v>10.945473609484274</v>
      </c>
      <c r="J22" s="45"/>
      <c r="K22" s="14"/>
      <c r="O22" s="5"/>
      <c r="S22" s="4"/>
      <c r="T22" s="7">
        <v>4.5397551764240829</v>
      </c>
      <c r="U22" s="3">
        <v>7441.0550000000003</v>
      </c>
      <c r="V22" s="3">
        <v>6032.0411520152302</v>
      </c>
      <c r="W22" s="99" t="str">
        <f t="shared" si="0"/>
        <v/>
      </c>
      <c r="X22" s="100" t="str">
        <f t="shared" si="1"/>
        <v/>
      </c>
      <c r="Y22" s="100" t="str">
        <f t="shared" si="2"/>
        <v/>
      </c>
      <c r="Z22" s="99" t="str">
        <f t="shared" si="3"/>
        <v/>
      </c>
      <c r="AA22" s="100" t="str">
        <f t="shared" si="4"/>
        <v/>
      </c>
      <c r="AB22" s="100" t="str">
        <f t="shared" si="5"/>
        <v/>
      </c>
      <c r="AC22" s="100" t="str">
        <f t="shared" si="6"/>
        <v/>
      </c>
      <c r="AD22" s="99">
        <f t="shared" si="14"/>
        <v>0.145860709592882</v>
      </c>
      <c r="AE22" s="100">
        <f t="shared" si="15"/>
        <v>0.62614980289008793</v>
      </c>
      <c r="AF22" s="100">
        <f t="shared" si="16"/>
        <v>0.22798948751703002</v>
      </c>
      <c r="AH22" s="107">
        <v>0.420708473068648</v>
      </c>
      <c r="AI22" s="3"/>
      <c r="AJ22" s="3"/>
      <c r="AK22" s="3"/>
      <c r="AL22" s="3"/>
      <c r="AM22" s="3"/>
      <c r="AN22" s="14"/>
      <c r="AO22" s="1"/>
      <c r="AP22" s="1"/>
      <c r="AQ22" s="1"/>
      <c r="AR22" s="6"/>
      <c r="AS22" s="4" t="s">
        <v>46</v>
      </c>
    </row>
    <row r="23" spans="1:45" ht="12.5">
      <c r="A23" s="4">
        <v>1970</v>
      </c>
      <c r="B23" s="1">
        <v>1.9193098961047022</v>
      </c>
      <c r="C23" s="1">
        <v>6.7499325559434791</v>
      </c>
      <c r="D23" s="1">
        <v>2.293108078119896</v>
      </c>
      <c r="E23" s="6">
        <f t="shared" si="13"/>
        <v>10.962350530168077</v>
      </c>
      <c r="J23" s="45"/>
      <c r="K23" s="14"/>
      <c r="O23" s="5"/>
      <c r="S23" s="4"/>
      <c r="T23" s="7">
        <v>4.8011368662222251</v>
      </c>
      <c r="U23" s="3">
        <v>7467.0860000000002</v>
      </c>
      <c r="V23" s="3">
        <v>6319.1336974542137</v>
      </c>
      <c r="W23" s="99" t="str">
        <f t="shared" si="0"/>
        <v/>
      </c>
      <c r="X23" s="100" t="str">
        <f t="shared" si="1"/>
        <v/>
      </c>
      <c r="Y23" s="100" t="str">
        <f t="shared" si="2"/>
        <v/>
      </c>
      <c r="Z23" s="99" t="str">
        <f t="shared" si="3"/>
        <v/>
      </c>
      <c r="AA23" s="100" t="str">
        <f t="shared" si="4"/>
        <v/>
      </c>
      <c r="AB23" s="100" t="str">
        <f t="shared" si="5"/>
        <v/>
      </c>
      <c r="AC23" s="100" t="str">
        <f t="shared" si="6"/>
        <v/>
      </c>
      <c r="AD23" s="99">
        <f t="shared" si="14"/>
        <v>0.17508196721340152</v>
      </c>
      <c r="AE23" s="100">
        <f t="shared" si="15"/>
        <v>0.61573770491719426</v>
      </c>
      <c r="AF23" s="100">
        <f t="shared" si="16"/>
        <v>0.20918032786940427</v>
      </c>
      <c r="AH23" s="107">
        <v>0.420708473068648</v>
      </c>
      <c r="AI23" s="3"/>
      <c r="AJ23" s="3"/>
      <c r="AK23" s="3"/>
      <c r="AL23" s="3"/>
      <c r="AM23" s="3"/>
      <c r="AN23" s="14"/>
      <c r="AO23" s="1"/>
      <c r="AP23" s="1"/>
      <c r="AQ23" s="1"/>
      <c r="AR23" s="6"/>
      <c r="AS23" s="4" t="s">
        <v>46</v>
      </c>
    </row>
    <row r="24" spans="1:45" ht="14">
      <c r="A24" s="4">
        <v>1971</v>
      </c>
      <c r="B24" s="1">
        <v>1.7851082361454951</v>
      </c>
      <c r="C24" s="1">
        <v>6.5933836463885811</v>
      </c>
      <c r="D24" s="1">
        <v>2.4977119271899451</v>
      </c>
      <c r="E24" s="6">
        <f t="shared" si="13"/>
        <v>10.876203809724021</v>
      </c>
      <c r="F24" s="2"/>
      <c r="G24" s="2"/>
      <c r="H24" s="2"/>
      <c r="I24" s="2"/>
      <c r="J24" s="45"/>
      <c r="K24" s="14"/>
      <c r="L24" s="21"/>
      <c r="M24" s="3"/>
      <c r="N24" s="3"/>
      <c r="O24" s="14"/>
      <c r="P24" s="2"/>
      <c r="Q24" s="2"/>
      <c r="R24" s="2"/>
      <c r="S24" s="2"/>
      <c r="T24" s="7">
        <v>5.1965604482245382</v>
      </c>
      <c r="U24" s="3">
        <v>7500.482</v>
      </c>
      <c r="V24" s="3">
        <v>6618.4713953970422</v>
      </c>
      <c r="W24" s="99" t="str">
        <f t="shared" si="0"/>
        <v/>
      </c>
      <c r="X24" s="100" t="str">
        <f t="shared" si="1"/>
        <v/>
      </c>
      <c r="Y24" s="100" t="str">
        <f t="shared" si="2"/>
        <v/>
      </c>
      <c r="Z24" s="99" t="str">
        <f t="shared" si="3"/>
        <v/>
      </c>
      <c r="AA24" s="100" t="str">
        <f t="shared" si="4"/>
        <v/>
      </c>
      <c r="AB24" s="100" t="str">
        <f t="shared" si="5"/>
        <v/>
      </c>
      <c r="AC24" s="100" t="str">
        <f t="shared" si="6"/>
        <v/>
      </c>
      <c r="AD24" s="99">
        <f t="shared" si="14"/>
        <v>0.16412971542051227</v>
      </c>
      <c r="AE24" s="100">
        <f t="shared" si="15"/>
        <v>0.60622104566426704</v>
      </c>
      <c r="AF24" s="100">
        <f t="shared" si="16"/>
        <v>0.22964923891522068</v>
      </c>
      <c r="AH24" s="107">
        <v>0.41751513949490898</v>
      </c>
      <c r="AI24" s="3"/>
      <c r="AJ24" s="3"/>
      <c r="AK24" s="3"/>
      <c r="AL24" s="3"/>
      <c r="AM24" s="3"/>
      <c r="AN24" s="14"/>
      <c r="AO24" s="1"/>
      <c r="AP24" s="1"/>
      <c r="AQ24" s="1"/>
      <c r="AR24" s="6"/>
      <c r="AS24" s="4" t="s">
        <v>46</v>
      </c>
    </row>
    <row r="25" spans="1:45" ht="14">
      <c r="A25" s="4">
        <v>1972</v>
      </c>
      <c r="B25" s="1">
        <v>1.8020291907785853</v>
      </c>
      <c r="C25" s="1">
        <v>7.3666953318807584</v>
      </c>
      <c r="D25" s="1">
        <v>2.6021301514868793</v>
      </c>
      <c r="E25" s="6">
        <f t="shared" si="13"/>
        <v>11.770854674146223</v>
      </c>
      <c r="F25" s="2"/>
      <c r="G25" s="2"/>
      <c r="H25" s="2"/>
      <c r="I25" s="2"/>
      <c r="J25" s="45"/>
      <c r="K25" s="14"/>
      <c r="L25" s="21"/>
      <c r="M25" s="3"/>
      <c r="N25" s="3"/>
      <c r="O25" s="14"/>
      <c r="P25" s="2"/>
      <c r="Q25" s="2"/>
      <c r="R25" s="2"/>
      <c r="S25" s="2"/>
      <c r="T25" s="7">
        <v>5.6273223472625018</v>
      </c>
      <c r="U25" s="3">
        <v>7544.201</v>
      </c>
      <c r="V25" s="3">
        <v>7099.2917745204504</v>
      </c>
      <c r="W25" s="99" t="str">
        <f t="shared" si="0"/>
        <v/>
      </c>
      <c r="X25" s="100" t="str">
        <f t="shared" si="1"/>
        <v/>
      </c>
      <c r="Y25" s="100" t="str">
        <f t="shared" si="2"/>
        <v/>
      </c>
      <c r="Z25" s="99" t="str">
        <f t="shared" si="3"/>
        <v/>
      </c>
      <c r="AA25" s="100" t="str">
        <f t="shared" si="4"/>
        <v/>
      </c>
      <c r="AB25" s="100" t="str">
        <f t="shared" si="5"/>
        <v/>
      </c>
      <c r="AC25" s="100" t="str">
        <f t="shared" si="6"/>
        <v/>
      </c>
      <c r="AD25" s="99">
        <f t="shared" si="14"/>
        <v>0.1530924678508353</v>
      </c>
      <c r="AE25" s="100">
        <f t="shared" si="15"/>
        <v>0.6258420085723374</v>
      </c>
      <c r="AF25" s="100">
        <f t="shared" si="16"/>
        <v>0.22106552357682727</v>
      </c>
      <c r="AH25" s="107">
        <v>0.38627903188970197</v>
      </c>
      <c r="AI25" s="3"/>
      <c r="AJ25" s="3"/>
      <c r="AK25" s="3"/>
      <c r="AL25" s="3"/>
      <c r="AM25" s="3"/>
      <c r="AN25" s="14"/>
      <c r="AO25" s="1"/>
      <c r="AP25" s="1"/>
      <c r="AQ25" s="1"/>
      <c r="AR25" s="6"/>
      <c r="AS25" s="4" t="s">
        <v>46</v>
      </c>
    </row>
    <row r="26" spans="1:45" ht="14">
      <c r="A26" s="4">
        <v>1973</v>
      </c>
      <c r="B26" s="1">
        <v>2.1301252102514558</v>
      </c>
      <c r="C26" s="1">
        <v>8.2533325942715603</v>
      </c>
      <c r="D26" s="1">
        <v>2.5994748328518344</v>
      </c>
      <c r="E26" s="6">
        <f t="shared" si="13"/>
        <v>12.98293263737485</v>
      </c>
      <c r="F26" s="2"/>
      <c r="G26" s="2"/>
      <c r="H26" s="2"/>
      <c r="I26" s="2"/>
      <c r="J26" s="45"/>
      <c r="K26" s="14"/>
      <c r="L26" s="21"/>
      <c r="M26" s="3"/>
      <c r="N26" s="3"/>
      <c r="O26" s="14"/>
      <c r="P26" s="2"/>
      <c r="Q26" s="2"/>
      <c r="R26" s="2"/>
      <c r="S26" s="2"/>
      <c r="T26" s="7">
        <v>6.2682863045297266</v>
      </c>
      <c r="U26" s="3">
        <v>7586.1149999999998</v>
      </c>
      <c r="V26" s="3">
        <v>7661.3421311009906</v>
      </c>
      <c r="W26" s="99" t="str">
        <f t="shared" si="0"/>
        <v/>
      </c>
      <c r="X26" s="100" t="str">
        <f t="shared" si="1"/>
        <v/>
      </c>
      <c r="Y26" s="100" t="str">
        <f t="shared" si="2"/>
        <v/>
      </c>
      <c r="Z26" s="99" t="str">
        <f t="shared" si="3"/>
        <v/>
      </c>
      <c r="AA26" s="100" t="str">
        <f t="shared" si="4"/>
        <v/>
      </c>
      <c r="AB26" s="100" t="str">
        <f t="shared" si="5"/>
        <v/>
      </c>
      <c r="AC26" s="100" t="str">
        <f t="shared" si="6"/>
        <v/>
      </c>
      <c r="AD26" s="99">
        <f t="shared" si="14"/>
        <v>0.16407119021162597</v>
      </c>
      <c r="AE26" s="100">
        <f t="shared" si="15"/>
        <v>0.63570634037737606</v>
      </c>
      <c r="AF26" s="100">
        <f t="shared" si="16"/>
        <v>0.20022246941099808</v>
      </c>
      <c r="AH26" s="107">
        <v>0.350150120803433</v>
      </c>
      <c r="AI26" s="3"/>
      <c r="AJ26" s="3"/>
      <c r="AK26" s="3"/>
      <c r="AL26" s="3"/>
      <c r="AM26" s="3"/>
      <c r="AN26" s="14"/>
      <c r="AO26" s="1"/>
      <c r="AP26" s="1"/>
      <c r="AQ26" s="1"/>
      <c r="AR26" s="6"/>
      <c r="AS26" s="4" t="s">
        <v>46</v>
      </c>
    </row>
    <row r="27" spans="1:45" ht="14">
      <c r="A27" s="4">
        <v>1974</v>
      </c>
      <c r="B27" s="1">
        <v>2.2146234042685036</v>
      </c>
      <c r="C27" s="1">
        <v>8.4821523849506537</v>
      </c>
      <c r="D27" s="1">
        <v>2.6054392991420219</v>
      </c>
      <c r="E27" s="6">
        <f t="shared" si="13"/>
        <v>13.302215088361178</v>
      </c>
      <c r="F27" s="2"/>
      <c r="G27" s="2"/>
      <c r="H27" s="2"/>
      <c r="I27" s="2"/>
      <c r="J27" s="45"/>
      <c r="K27" s="14"/>
      <c r="L27" s="21"/>
      <c r="M27" s="3"/>
      <c r="N27" s="3"/>
      <c r="O27" s="14"/>
      <c r="P27" s="2"/>
      <c r="Q27" s="2"/>
      <c r="R27" s="2"/>
      <c r="S27" s="2"/>
      <c r="T27" s="7">
        <v>7.2534942122304082</v>
      </c>
      <c r="U27" s="3">
        <v>7599.0379999999996</v>
      </c>
      <c r="V27" s="3">
        <v>8149.4332967440832</v>
      </c>
      <c r="W27" s="99" t="str">
        <f t="shared" si="0"/>
        <v/>
      </c>
      <c r="X27" s="100" t="str">
        <f t="shared" si="1"/>
        <v/>
      </c>
      <c r="Y27" s="100" t="str">
        <f t="shared" si="2"/>
        <v/>
      </c>
      <c r="Z27" s="99" t="str">
        <f t="shared" si="3"/>
        <v/>
      </c>
      <c r="AA27" s="100" t="str">
        <f t="shared" si="4"/>
        <v/>
      </c>
      <c r="AB27" s="100" t="str">
        <f t="shared" si="5"/>
        <v/>
      </c>
      <c r="AC27" s="100" t="str">
        <f t="shared" si="6"/>
        <v/>
      </c>
      <c r="AD27" s="99">
        <f t="shared" si="14"/>
        <v>0.16648531011998119</v>
      </c>
      <c r="AE27" s="100">
        <f t="shared" si="15"/>
        <v>0.63764961915043339</v>
      </c>
      <c r="AF27" s="100">
        <f t="shared" si="16"/>
        <v>0.19586507072958553</v>
      </c>
      <c r="AH27" s="107">
        <v>0.34670285360547198</v>
      </c>
      <c r="AI27" s="3"/>
      <c r="AJ27" s="3"/>
      <c r="AK27" s="3"/>
      <c r="AL27" s="3"/>
      <c r="AM27" s="3"/>
      <c r="AN27" s="14"/>
      <c r="AO27" s="1"/>
      <c r="AP27" s="1"/>
      <c r="AQ27" s="1"/>
      <c r="AR27" s="6"/>
      <c r="AS27" s="4" t="s">
        <v>46</v>
      </c>
    </row>
    <row r="28" spans="1:45" ht="14">
      <c r="A28" s="4">
        <v>1975</v>
      </c>
      <c r="B28" s="1">
        <v>2.3589189945506002</v>
      </c>
      <c r="C28" s="1">
        <v>8.3832351959931408</v>
      </c>
      <c r="D28" s="1">
        <v>2.7073131845177048</v>
      </c>
      <c r="E28" s="6">
        <f t="shared" si="13"/>
        <v>13.449467375061445</v>
      </c>
      <c r="F28" s="2"/>
      <c r="G28" s="2"/>
      <c r="H28" s="2"/>
      <c r="I28" s="2"/>
      <c r="J28" s="45"/>
      <c r="K28" s="14"/>
      <c r="L28" s="21"/>
      <c r="M28" s="3"/>
      <c r="N28" s="3"/>
      <c r="O28" s="14"/>
      <c r="P28" s="2"/>
      <c r="Q28" s="2"/>
      <c r="R28" s="2"/>
      <c r="S28" s="2"/>
      <c r="T28" s="7">
        <v>8.4811960885550004</v>
      </c>
      <c r="U28" s="3">
        <v>7578.9030000000002</v>
      </c>
      <c r="V28" s="3">
        <v>8346.3019072766529</v>
      </c>
      <c r="W28" s="99" t="str">
        <f t="shared" si="0"/>
        <v/>
      </c>
      <c r="X28" s="100" t="str">
        <f t="shared" si="1"/>
        <v/>
      </c>
      <c r="Y28" s="100" t="str">
        <f t="shared" si="2"/>
        <v/>
      </c>
      <c r="Z28" s="99" t="str">
        <f t="shared" si="3"/>
        <v/>
      </c>
      <c r="AA28" s="100" t="str">
        <f t="shared" si="4"/>
        <v/>
      </c>
      <c r="AB28" s="100" t="str">
        <f t="shared" si="5"/>
        <v/>
      </c>
      <c r="AC28" s="100" t="str">
        <f t="shared" si="6"/>
        <v/>
      </c>
      <c r="AD28" s="99">
        <f t="shared" si="14"/>
        <v>0.17539125742069198</v>
      </c>
      <c r="AE28" s="100">
        <f t="shared" si="15"/>
        <v>0.62331354560089713</v>
      </c>
      <c r="AF28" s="100">
        <f t="shared" si="16"/>
        <v>0.20129519697841092</v>
      </c>
      <c r="AH28" s="107">
        <v>0.34502254396403498</v>
      </c>
      <c r="AI28" s="3"/>
      <c r="AJ28" s="3"/>
      <c r="AK28" s="3"/>
      <c r="AL28" s="3"/>
      <c r="AM28" s="3"/>
      <c r="AN28" s="14"/>
      <c r="AO28" s="1"/>
      <c r="AP28" s="1"/>
      <c r="AQ28" s="1"/>
      <c r="AR28" s="6"/>
      <c r="AS28" s="4" t="s">
        <v>46</v>
      </c>
    </row>
    <row r="29" spans="1:45" ht="14">
      <c r="A29" s="4">
        <v>1976</v>
      </c>
      <c r="B29" s="1">
        <v>2.4011018695383166</v>
      </c>
      <c r="C29" s="1">
        <v>7.8363233741969971</v>
      </c>
      <c r="D29" s="1">
        <v>2.808561580735506</v>
      </c>
      <c r="E29" s="6">
        <f t="shared" si="13"/>
        <v>13.04598682447082</v>
      </c>
      <c r="F29" s="2"/>
      <c r="G29" s="2"/>
      <c r="H29" s="2"/>
      <c r="I29" s="2"/>
      <c r="J29" s="45"/>
      <c r="K29" s="14"/>
      <c r="L29" s="21"/>
      <c r="M29" s="3"/>
      <c r="N29" s="3"/>
      <c r="O29" s="14"/>
      <c r="P29" s="2"/>
      <c r="Q29" s="2"/>
      <c r="R29" s="2"/>
      <c r="S29" s="2"/>
      <c r="T29" s="7">
        <v>9.9763724679597647</v>
      </c>
      <c r="U29" s="3">
        <v>7565.5249999999996</v>
      </c>
      <c r="V29" s="3">
        <v>8599.2691568523642</v>
      </c>
      <c r="W29" s="99" t="str">
        <f t="shared" si="0"/>
        <v/>
      </c>
      <c r="X29" s="100" t="str">
        <f t="shared" si="1"/>
        <v/>
      </c>
      <c r="Y29" s="100" t="str">
        <f t="shared" si="2"/>
        <v/>
      </c>
      <c r="Z29" s="99" t="str">
        <f t="shared" si="3"/>
        <v/>
      </c>
      <c r="AA29" s="100" t="str">
        <f t="shared" si="4"/>
        <v/>
      </c>
      <c r="AB29" s="100" t="str">
        <f t="shared" si="5"/>
        <v/>
      </c>
      <c r="AC29" s="100" t="str">
        <f t="shared" si="6"/>
        <v/>
      </c>
      <c r="AD29" s="99">
        <f t="shared" si="14"/>
        <v>0.18404907975489326</v>
      </c>
      <c r="AE29" s="100">
        <f t="shared" si="15"/>
        <v>0.60066926938007692</v>
      </c>
      <c r="AF29" s="100">
        <f t="shared" si="16"/>
        <v>0.21528165086502982</v>
      </c>
      <c r="AH29" s="107">
        <v>0.40209467142668298</v>
      </c>
      <c r="AI29" s="3"/>
      <c r="AJ29" s="3"/>
      <c r="AK29" s="3"/>
      <c r="AL29" s="3"/>
      <c r="AM29" s="3"/>
      <c r="AN29" s="14"/>
      <c r="AO29" s="1"/>
      <c r="AP29" s="1"/>
      <c r="AQ29" s="1"/>
      <c r="AR29" s="6"/>
      <c r="AS29" s="4" t="s">
        <v>46</v>
      </c>
    </row>
    <row r="30" spans="1:45" ht="14">
      <c r="A30" s="4">
        <v>1977</v>
      </c>
      <c r="B30" s="1">
        <v>2.3582389622972371</v>
      </c>
      <c r="C30" s="1">
        <v>7.1915336775721688</v>
      </c>
      <c r="D30" s="1">
        <v>2.9131187181347946</v>
      </c>
      <c r="E30" s="6">
        <f t="shared" si="13"/>
        <v>12.462891358004201</v>
      </c>
      <c r="F30" s="2"/>
      <c r="G30" s="2"/>
      <c r="H30" s="2"/>
      <c r="I30" s="2"/>
      <c r="J30" s="45"/>
      <c r="K30" s="14"/>
      <c r="L30" s="21"/>
      <c r="M30" s="3"/>
      <c r="N30" s="3"/>
      <c r="O30" s="14"/>
      <c r="P30" s="2"/>
      <c r="Q30" s="2"/>
      <c r="R30" s="2"/>
      <c r="S30" s="2"/>
      <c r="T30" s="7">
        <v>12.423246282014174</v>
      </c>
      <c r="U30" s="3">
        <v>7568.43</v>
      </c>
      <c r="V30" s="3">
        <v>8833.0634759461009</v>
      </c>
      <c r="W30" s="99" t="str">
        <f t="shared" si="0"/>
        <v/>
      </c>
      <c r="X30" s="100" t="str">
        <f t="shared" si="1"/>
        <v/>
      </c>
      <c r="Y30" s="100" t="str">
        <f t="shared" si="2"/>
        <v/>
      </c>
      <c r="Z30" s="99" t="str">
        <f t="shared" si="3"/>
        <v/>
      </c>
      <c r="AA30" s="100" t="str">
        <f t="shared" si="4"/>
        <v/>
      </c>
      <c r="AB30" s="100" t="str">
        <f t="shared" si="5"/>
        <v/>
      </c>
      <c r="AC30" s="100" t="str">
        <f t="shared" si="6"/>
        <v/>
      </c>
      <c r="AD30" s="99">
        <f t="shared" si="14"/>
        <v>0.18922085530198218</v>
      </c>
      <c r="AE30" s="100">
        <f t="shared" si="15"/>
        <v>0.57703573520710016</v>
      </c>
      <c r="AF30" s="100">
        <f t="shared" si="16"/>
        <v>0.23374340949091763</v>
      </c>
      <c r="AH30" s="107">
        <v>0.45653979301143099</v>
      </c>
      <c r="AI30" s="3"/>
      <c r="AJ30" s="3"/>
      <c r="AK30" s="3"/>
      <c r="AL30" s="3"/>
      <c r="AM30" s="3"/>
      <c r="AN30" s="14"/>
      <c r="AO30" s="1"/>
      <c r="AP30" s="1"/>
      <c r="AQ30" s="1"/>
      <c r="AR30" s="6"/>
      <c r="AS30" s="4" t="s">
        <v>46</v>
      </c>
    </row>
    <row r="31" spans="1:45" ht="14">
      <c r="A31" s="4">
        <v>1978</v>
      </c>
      <c r="B31" s="1">
        <v>2.6248735593259958</v>
      </c>
      <c r="C31" s="1">
        <v>7.7573078931803705</v>
      </c>
      <c r="D31" s="1">
        <v>3.0208042079424349</v>
      </c>
      <c r="E31" s="6">
        <f t="shared" si="13"/>
        <v>13.402985660448801</v>
      </c>
      <c r="F31" s="2"/>
      <c r="G31" s="2"/>
      <c r="H31" s="2"/>
      <c r="I31" s="2"/>
      <c r="J31" s="45"/>
      <c r="K31" s="14"/>
      <c r="L31" s="21"/>
      <c r="M31" s="3"/>
      <c r="N31" s="3"/>
      <c r="O31" s="14"/>
      <c r="P31" s="2"/>
      <c r="Q31" s="2"/>
      <c r="R31" s="2"/>
      <c r="S31" s="2"/>
      <c r="T31" s="7">
        <v>14.881087159976095</v>
      </c>
      <c r="U31" s="3">
        <v>7562.3050000000003</v>
      </c>
      <c r="V31" s="3">
        <v>9022.9970217330319</v>
      </c>
      <c r="W31" s="99" t="str">
        <f t="shared" si="0"/>
        <v/>
      </c>
      <c r="X31" s="100" t="str">
        <f t="shared" si="1"/>
        <v/>
      </c>
      <c r="Y31" s="100" t="str">
        <f t="shared" si="2"/>
        <v/>
      </c>
      <c r="Z31" s="99" t="str">
        <f t="shared" si="3"/>
        <v/>
      </c>
      <c r="AA31" s="100" t="str">
        <f t="shared" si="4"/>
        <v/>
      </c>
      <c r="AB31" s="100" t="str">
        <f t="shared" si="5"/>
        <v/>
      </c>
      <c r="AC31" s="100" t="str">
        <f t="shared" si="6"/>
        <v/>
      </c>
      <c r="AD31" s="99">
        <f t="shared" si="14"/>
        <v>0.19584245076616022</v>
      </c>
      <c r="AE31" s="100">
        <f t="shared" si="15"/>
        <v>0.57877461706697197</v>
      </c>
      <c r="AF31" s="100">
        <f t="shared" si="16"/>
        <v>0.22538293216686789</v>
      </c>
      <c r="AH31" s="107">
        <v>0.46078294447850199</v>
      </c>
      <c r="AI31" s="3"/>
      <c r="AJ31" s="3"/>
      <c r="AK31" s="3"/>
      <c r="AL31" s="3"/>
      <c r="AM31" s="3"/>
      <c r="AN31" s="14"/>
      <c r="AO31" s="1"/>
      <c r="AP31" s="1"/>
      <c r="AQ31" s="1"/>
      <c r="AR31" s="6"/>
      <c r="AS31" s="4" t="s">
        <v>46</v>
      </c>
    </row>
    <row r="32" spans="1:45" ht="14">
      <c r="A32" s="4">
        <v>1979</v>
      </c>
      <c r="B32" s="1">
        <v>2.7113319402863456</v>
      </c>
      <c r="C32" s="1">
        <v>7.2130270911205674</v>
      </c>
      <c r="D32" s="1">
        <v>3.1239259312026095</v>
      </c>
      <c r="E32" s="6">
        <f t="shared" si="13"/>
        <v>13.048284962609523</v>
      </c>
      <c r="F32" s="2"/>
      <c r="G32" s="2"/>
      <c r="H32" s="2"/>
      <c r="I32" s="2"/>
      <c r="J32" s="45"/>
      <c r="K32" s="14"/>
      <c r="L32" s="21"/>
      <c r="M32" s="3"/>
      <c r="N32" s="3"/>
      <c r="O32" s="14"/>
      <c r="P32" s="2"/>
      <c r="Q32" s="2"/>
      <c r="R32" s="2"/>
      <c r="S32" s="2"/>
      <c r="T32" s="7">
        <v>17.212806803000536</v>
      </c>
      <c r="U32" s="3">
        <v>7549.4250000000002</v>
      </c>
      <c r="V32" s="3">
        <v>9068.087985128177</v>
      </c>
      <c r="W32" s="99" t="str">
        <f t="shared" si="0"/>
        <v/>
      </c>
      <c r="X32" s="100" t="str">
        <f t="shared" si="1"/>
        <v/>
      </c>
      <c r="Y32" s="100" t="str">
        <f t="shared" si="2"/>
        <v/>
      </c>
      <c r="Z32" s="99" t="str">
        <f t="shared" si="3"/>
        <v/>
      </c>
      <c r="AA32" s="100" t="str">
        <f t="shared" si="4"/>
        <v/>
      </c>
      <c r="AB32" s="100" t="str">
        <f t="shared" si="5"/>
        <v/>
      </c>
      <c r="AC32" s="100" t="str">
        <f t="shared" si="6"/>
        <v/>
      </c>
      <c r="AD32" s="99">
        <f t="shared" si="14"/>
        <v>0.20779220779250263</v>
      </c>
      <c r="AE32" s="100">
        <f t="shared" si="15"/>
        <v>0.55279503105502659</v>
      </c>
      <c r="AF32" s="100">
        <f t="shared" si="16"/>
        <v>0.23941276115247076</v>
      </c>
      <c r="AH32" s="107">
        <v>0.403429375067614</v>
      </c>
      <c r="AI32" s="3"/>
      <c r="AJ32" s="3"/>
      <c r="AK32" s="3"/>
      <c r="AL32" s="3"/>
      <c r="AM32" s="3"/>
      <c r="AN32" s="14"/>
      <c r="AO32" s="1"/>
      <c r="AP32" s="1"/>
      <c r="AQ32" s="1"/>
      <c r="AR32" s="6"/>
      <c r="AS32" s="4" t="s">
        <v>46</v>
      </c>
    </row>
    <row r="33" spans="1:45" ht="14">
      <c r="A33" s="4">
        <v>1980</v>
      </c>
      <c r="B33" s="1">
        <v>2.696455864965611</v>
      </c>
      <c r="C33" s="1">
        <v>7.1782025635819746</v>
      </c>
      <c r="D33" s="1">
        <v>3.2298207613356653</v>
      </c>
      <c r="E33" s="6">
        <f t="shared" si="13"/>
        <v>13.10447918988325</v>
      </c>
      <c r="F33" s="2"/>
      <c r="G33" s="2"/>
      <c r="H33" s="2"/>
      <c r="I33" s="2"/>
      <c r="J33" s="45"/>
      <c r="K33" s="14"/>
      <c r="L33" s="21"/>
      <c r="M33" s="3"/>
      <c r="N33" s="3"/>
      <c r="O33" s="14"/>
      <c r="P33" s="2"/>
      <c r="Q33" s="2"/>
      <c r="R33" s="2"/>
      <c r="S33" s="2"/>
      <c r="T33" s="7">
        <v>19.889379677786607</v>
      </c>
      <c r="U33" s="3">
        <v>7549.433</v>
      </c>
      <c r="V33" s="3">
        <v>9202.5097923728863</v>
      </c>
      <c r="W33" s="99" t="str">
        <f t="shared" si="0"/>
        <v/>
      </c>
      <c r="X33" s="100" t="str">
        <f t="shared" si="1"/>
        <v/>
      </c>
      <c r="Y33" s="100" t="str">
        <f t="shared" si="2"/>
        <v/>
      </c>
      <c r="Z33" s="99" t="str">
        <f t="shared" si="3"/>
        <v/>
      </c>
      <c r="AA33" s="100" t="str">
        <f t="shared" si="4"/>
        <v/>
      </c>
      <c r="AB33" s="100" t="str">
        <f t="shared" si="5"/>
        <v/>
      </c>
      <c r="AC33" s="100" t="str">
        <f t="shared" si="6"/>
        <v/>
      </c>
      <c r="AD33" s="99">
        <f t="shared" si="14"/>
        <v>0.20576596947456666</v>
      </c>
      <c r="AE33" s="100">
        <f t="shared" si="15"/>
        <v>0.54776710005565099</v>
      </c>
      <c r="AF33" s="100">
        <f t="shared" si="16"/>
        <v>0.24646693046978241</v>
      </c>
      <c r="AH33" s="107">
        <v>0.43093721827557602</v>
      </c>
      <c r="AI33" s="3"/>
      <c r="AJ33" s="3"/>
      <c r="AK33" s="3"/>
      <c r="AL33" s="3"/>
      <c r="AM33" s="3"/>
      <c r="AN33" s="14"/>
      <c r="AO33" s="1"/>
      <c r="AP33" s="1"/>
      <c r="AQ33" s="1"/>
      <c r="AR33" s="6"/>
      <c r="AS33" s="4" t="s">
        <v>46</v>
      </c>
    </row>
    <row r="34" spans="1:45" ht="14">
      <c r="A34" s="4">
        <v>1981</v>
      </c>
      <c r="B34" s="1">
        <v>2.7781645456813604</v>
      </c>
      <c r="C34" s="1">
        <v>6.5394865176968278</v>
      </c>
      <c r="D34" s="1">
        <v>3.2250542849362791</v>
      </c>
      <c r="E34" s="6">
        <f t="shared" si="13"/>
        <v>12.542705348314467</v>
      </c>
      <c r="F34" s="2"/>
      <c r="G34" s="2"/>
      <c r="H34" s="2"/>
      <c r="I34" s="2"/>
      <c r="J34" s="45"/>
      <c r="K34" s="14"/>
      <c r="L34" s="21"/>
      <c r="M34" s="3"/>
      <c r="N34" s="3"/>
      <c r="O34" s="14"/>
      <c r="P34" s="2"/>
      <c r="Q34" s="2"/>
      <c r="R34" s="2"/>
      <c r="S34" s="2"/>
      <c r="T34" s="7">
        <v>22.784684549396733</v>
      </c>
      <c r="U34" s="3">
        <v>7564.6289999999999</v>
      </c>
      <c r="V34" s="3">
        <v>9185.7126206596931</v>
      </c>
      <c r="W34" s="99" t="str">
        <f t="shared" si="0"/>
        <v/>
      </c>
      <c r="X34" s="100" t="str">
        <f t="shared" si="1"/>
        <v/>
      </c>
      <c r="Y34" s="100" t="str">
        <f t="shared" si="2"/>
        <v/>
      </c>
      <c r="Z34" s="99" t="str">
        <f t="shared" si="3"/>
        <v/>
      </c>
      <c r="AA34" s="100" t="str">
        <f t="shared" si="4"/>
        <v/>
      </c>
      <c r="AB34" s="100" t="str">
        <f t="shared" si="5"/>
        <v/>
      </c>
      <c r="AC34" s="100" t="str">
        <f t="shared" si="6"/>
        <v/>
      </c>
      <c r="AD34" s="99">
        <f t="shared" si="14"/>
        <v>0.22149643705492134</v>
      </c>
      <c r="AE34" s="100">
        <f t="shared" si="15"/>
        <v>0.52137767220814346</v>
      </c>
      <c r="AF34" s="100">
        <f t="shared" si="16"/>
        <v>0.25712589073693526</v>
      </c>
      <c r="AH34" s="107">
        <v>0.55486537929873903</v>
      </c>
      <c r="AI34" s="3"/>
      <c r="AJ34" s="3"/>
      <c r="AK34" s="3"/>
      <c r="AL34" s="3"/>
      <c r="AM34" s="3"/>
      <c r="AN34" s="14"/>
      <c r="AO34" s="1"/>
      <c r="AP34" s="1"/>
      <c r="AQ34" s="1"/>
      <c r="AR34" s="6"/>
      <c r="AS34" s="4" t="s">
        <v>46</v>
      </c>
    </row>
    <row r="35" spans="1:45" ht="14">
      <c r="A35" s="4">
        <v>1982</v>
      </c>
      <c r="B35" s="1">
        <v>2.8558246493610859</v>
      </c>
      <c r="C35" s="1">
        <v>6.2963063135331128</v>
      </c>
      <c r="D35" s="1">
        <v>3.013232307202899</v>
      </c>
      <c r="E35" s="6">
        <f t="shared" si="13"/>
        <v>12.165363270097096</v>
      </c>
      <c r="F35" s="2"/>
      <c r="G35" s="2"/>
      <c r="H35" s="2"/>
      <c r="I35" s="2"/>
      <c r="J35" s="45"/>
      <c r="K35" s="14"/>
      <c r="L35" s="21"/>
      <c r="M35" s="3"/>
      <c r="N35" s="3"/>
      <c r="O35" s="14"/>
      <c r="P35" s="2"/>
      <c r="Q35" s="2"/>
      <c r="R35" s="2"/>
      <c r="S35" s="2"/>
      <c r="T35" s="7">
        <v>26.067492345742551</v>
      </c>
      <c r="U35" s="3">
        <v>7574.6130000000003</v>
      </c>
      <c r="V35" s="3">
        <v>9293.0026372109241</v>
      </c>
      <c r="W35" s="99" t="str">
        <f t="shared" ref="W35:W67" si="17">IFERROR(F35/$I35,"")</f>
        <v/>
      </c>
      <c r="X35" s="100" t="str">
        <f t="shared" ref="X35:X67" si="18">IFERROR(G35/$I35,"")</f>
        <v/>
      </c>
      <c r="Y35" s="100" t="str">
        <f t="shared" ref="Y35:Y67" si="19">IFERROR(H35/$I35,"")</f>
        <v/>
      </c>
      <c r="Z35" s="99" t="str">
        <f t="shared" ref="Z35:Z67" si="20">IFERROR(F35/$J35,"")</f>
        <v/>
      </c>
      <c r="AA35" s="100" t="str">
        <f t="shared" ref="AA35:AA67" si="21">IFERROR(G35/$J35,"")</f>
        <v/>
      </c>
      <c r="AB35" s="100" t="str">
        <f t="shared" ref="AB35:AB67" si="22">IFERROR(H35/$J35,"")</f>
        <v/>
      </c>
      <c r="AC35" s="100" t="str">
        <f t="shared" ref="AC35:AC67" si="23">IFERROR(I35/$J35,"")</f>
        <v/>
      </c>
      <c r="AD35" s="99">
        <f t="shared" si="14"/>
        <v>0.23475046210751524</v>
      </c>
      <c r="AE35" s="100">
        <f t="shared" si="15"/>
        <v>0.51756007393627623</v>
      </c>
      <c r="AF35" s="100">
        <f t="shared" si="16"/>
        <v>0.24768946395620864</v>
      </c>
      <c r="AH35" s="107">
        <v>0.66026708977918802</v>
      </c>
      <c r="AI35" s="3"/>
      <c r="AJ35" s="3"/>
      <c r="AK35" s="3"/>
      <c r="AL35" s="3"/>
      <c r="AM35" s="3"/>
      <c r="AN35" s="14"/>
      <c r="AO35" s="1"/>
      <c r="AP35" s="1"/>
      <c r="AQ35" s="1"/>
      <c r="AR35" s="6"/>
      <c r="AS35" s="4" t="s">
        <v>46</v>
      </c>
    </row>
    <row r="36" spans="1:45" ht="14">
      <c r="A36" s="4">
        <v>1983</v>
      </c>
      <c r="B36" s="1">
        <v>2.9287258466899222</v>
      </c>
      <c r="C36" s="1">
        <v>6.2801543928832615</v>
      </c>
      <c r="D36" s="1">
        <v>3.0042084716076154</v>
      </c>
      <c r="E36" s="6">
        <f t="shared" si="13"/>
        <v>12.213088711180799</v>
      </c>
      <c r="F36" s="2"/>
      <c r="G36" s="2"/>
      <c r="H36" s="2"/>
      <c r="I36" s="2"/>
      <c r="J36" s="45"/>
      <c r="K36" s="14"/>
      <c r="L36" s="21"/>
      <c r="M36" s="3"/>
      <c r="N36" s="3"/>
      <c r="O36" s="14"/>
      <c r="P36" s="2"/>
      <c r="Q36" s="2"/>
      <c r="R36" s="2"/>
      <c r="S36" s="2"/>
      <c r="T36" s="7">
        <v>29.241848065668758</v>
      </c>
      <c r="U36" s="3">
        <v>7552.8959999999997</v>
      </c>
      <c r="V36" s="3">
        <v>9477.8029196709449</v>
      </c>
      <c r="W36" s="99" t="str">
        <f t="shared" si="17"/>
        <v/>
      </c>
      <c r="X36" s="100" t="str">
        <f t="shared" si="18"/>
        <v/>
      </c>
      <c r="Y36" s="100" t="str">
        <f t="shared" si="19"/>
        <v/>
      </c>
      <c r="Z36" s="99" t="str">
        <f t="shared" si="20"/>
        <v/>
      </c>
      <c r="AA36" s="100" t="str">
        <f t="shared" si="21"/>
        <v/>
      </c>
      <c r="AB36" s="100" t="str">
        <f t="shared" si="22"/>
        <v/>
      </c>
      <c r="AC36" s="100" t="str">
        <f t="shared" si="23"/>
        <v/>
      </c>
      <c r="AD36" s="99">
        <f t="shared" si="14"/>
        <v>0.23980222496940859</v>
      </c>
      <c r="AE36" s="100">
        <f t="shared" si="15"/>
        <v>0.51421508034523045</v>
      </c>
      <c r="AF36" s="100">
        <f t="shared" si="16"/>
        <v>0.24598269468536099</v>
      </c>
      <c r="AH36" s="107">
        <v>0.86203106030555399</v>
      </c>
      <c r="AI36" s="3"/>
      <c r="AJ36" s="3"/>
      <c r="AK36" s="3"/>
      <c r="AL36" s="3"/>
      <c r="AM36" s="3"/>
      <c r="AN36" s="14"/>
      <c r="AO36" s="1"/>
      <c r="AP36" s="1"/>
      <c r="AQ36" s="1"/>
      <c r="AR36" s="6"/>
      <c r="AS36" s="4" t="s">
        <v>46</v>
      </c>
    </row>
    <row r="37" spans="1:45" ht="14">
      <c r="A37" s="4">
        <v>1984</v>
      </c>
      <c r="B37" s="1">
        <v>2.9426443832415057</v>
      </c>
      <c r="C37" s="1">
        <v>5.2769901859521413</v>
      </c>
      <c r="D37" s="1">
        <v>2.7981734703719825</v>
      </c>
      <c r="E37" s="6">
        <f t="shared" si="13"/>
        <v>11.017808039565629</v>
      </c>
      <c r="F37" s="2"/>
      <c r="G37" s="2"/>
      <c r="H37" s="2"/>
      <c r="I37" s="2"/>
      <c r="J37" s="45"/>
      <c r="K37" s="14"/>
      <c r="L37" s="21"/>
      <c r="M37" s="3"/>
      <c r="N37" s="3"/>
      <c r="O37" s="14"/>
      <c r="P37" s="2"/>
      <c r="Q37" s="2"/>
      <c r="R37" s="2"/>
      <c r="S37" s="2"/>
      <c r="T37" s="7">
        <v>32.538669332563273</v>
      </c>
      <c r="U37" s="3">
        <v>7554.1319999999996</v>
      </c>
      <c r="V37" s="3">
        <v>9570.9754285531526</v>
      </c>
      <c r="W37" s="99" t="str">
        <f t="shared" si="17"/>
        <v/>
      </c>
      <c r="X37" s="100" t="str">
        <f t="shared" si="18"/>
        <v/>
      </c>
      <c r="Y37" s="100" t="str">
        <f t="shared" si="19"/>
        <v/>
      </c>
      <c r="Z37" s="99" t="str">
        <f t="shared" si="20"/>
        <v/>
      </c>
      <c r="AA37" s="100" t="str">
        <f t="shared" si="21"/>
        <v/>
      </c>
      <c r="AB37" s="100" t="str">
        <f t="shared" si="22"/>
        <v/>
      </c>
      <c r="AC37" s="100" t="str">
        <f t="shared" si="23"/>
        <v/>
      </c>
      <c r="AD37" s="99">
        <f t="shared" si="14"/>
        <v>0.26708074534193077</v>
      </c>
      <c r="AE37" s="100">
        <f t="shared" si="15"/>
        <v>0.47895100068926083</v>
      </c>
      <c r="AF37" s="100">
        <f t="shared" si="16"/>
        <v>0.2539682539688084</v>
      </c>
      <c r="AH37" s="107">
        <v>0.96619306912841196</v>
      </c>
      <c r="AI37" s="3"/>
      <c r="AJ37" s="3"/>
      <c r="AK37" s="3"/>
      <c r="AL37" s="3"/>
      <c r="AM37" s="3"/>
      <c r="AN37" s="14"/>
      <c r="AO37" s="1"/>
      <c r="AP37" s="1"/>
      <c r="AQ37" s="1"/>
      <c r="AR37" s="6"/>
      <c r="AS37" s="4" t="s">
        <v>46</v>
      </c>
    </row>
    <row r="38" spans="1:45" ht="14">
      <c r="A38" s="4">
        <v>1985</v>
      </c>
      <c r="B38" s="1">
        <v>3.04138817761614</v>
      </c>
      <c r="C38" s="1">
        <v>5.2553961960665321</v>
      </c>
      <c r="D38" s="1">
        <v>2.7885775734342122</v>
      </c>
      <c r="E38" s="6">
        <f t="shared" si="13"/>
        <v>11.085361947116885</v>
      </c>
      <c r="F38" s="2"/>
      <c r="G38" s="2"/>
      <c r="H38" s="2"/>
      <c r="I38" s="2"/>
      <c r="J38" s="45"/>
      <c r="K38" s="14"/>
      <c r="L38" s="21"/>
      <c r="M38" s="3"/>
      <c r="N38" s="3"/>
      <c r="O38" s="14"/>
      <c r="P38" s="2"/>
      <c r="Q38" s="2"/>
      <c r="R38" s="2"/>
      <c r="S38" s="2"/>
      <c r="T38" s="7">
        <v>35.407775107060743</v>
      </c>
      <c r="U38" s="3">
        <v>7559.7759999999998</v>
      </c>
      <c r="V38" s="3">
        <v>9721.7705748092503</v>
      </c>
      <c r="W38" s="99" t="str">
        <f t="shared" si="17"/>
        <v/>
      </c>
      <c r="X38" s="100" t="str">
        <f t="shared" si="18"/>
        <v/>
      </c>
      <c r="Y38" s="100" t="str">
        <f t="shared" si="19"/>
        <v/>
      </c>
      <c r="Z38" s="99" t="str">
        <f t="shared" si="20"/>
        <v/>
      </c>
      <c r="AA38" s="100" t="str">
        <f t="shared" si="21"/>
        <v/>
      </c>
      <c r="AB38" s="100" t="str">
        <f t="shared" si="22"/>
        <v/>
      </c>
      <c r="AC38" s="100" t="str">
        <f t="shared" si="23"/>
        <v/>
      </c>
      <c r="AD38" s="99">
        <f t="shared" si="14"/>
        <v>0.27436074637212488</v>
      </c>
      <c r="AE38" s="100">
        <f t="shared" si="15"/>
        <v>0.47408431236955428</v>
      </c>
      <c r="AF38" s="100">
        <f t="shared" si="16"/>
        <v>0.25155494125832073</v>
      </c>
      <c r="AH38" s="107">
        <v>1.0219856237904601</v>
      </c>
      <c r="AI38" s="3"/>
      <c r="AJ38" s="3"/>
      <c r="AK38" s="3"/>
      <c r="AL38" s="3"/>
      <c r="AM38" s="3"/>
      <c r="AN38" s="14"/>
      <c r="AO38" s="1"/>
      <c r="AP38" s="1"/>
      <c r="AQ38" s="1"/>
      <c r="AR38" s="6"/>
      <c r="AS38" s="4" t="s">
        <v>46</v>
      </c>
    </row>
    <row r="39" spans="1:45" ht="14">
      <c r="A39" s="4">
        <v>1986</v>
      </c>
      <c r="B39" s="1">
        <v>3.0843586964212037</v>
      </c>
      <c r="C39" s="1">
        <v>5.1405978273532531</v>
      </c>
      <c r="D39" s="1">
        <v>2.8833729167074171</v>
      </c>
      <c r="E39" s="6">
        <f t="shared" si="13"/>
        <v>11.108329440481874</v>
      </c>
      <c r="F39" s="2"/>
      <c r="G39" s="2"/>
      <c r="H39" s="2"/>
      <c r="I39" s="2"/>
      <c r="J39" s="45"/>
      <c r="K39" s="14"/>
      <c r="L39" s="21"/>
      <c r="M39" s="3"/>
      <c r="N39" s="3"/>
      <c r="O39" s="14"/>
      <c r="P39" s="2"/>
      <c r="Q39" s="2"/>
      <c r="R39" s="2"/>
      <c r="S39" s="2"/>
      <c r="T39" s="7">
        <v>38.522421256823186</v>
      </c>
      <c r="U39" s="3">
        <v>7568.2420000000002</v>
      </c>
      <c r="V39" s="3">
        <v>9997.9962568548635</v>
      </c>
      <c r="W39" s="99" t="str">
        <f t="shared" si="17"/>
        <v/>
      </c>
      <c r="X39" s="100" t="str">
        <f t="shared" si="18"/>
        <v/>
      </c>
      <c r="Y39" s="100" t="str">
        <f t="shared" si="19"/>
        <v/>
      </c>
      <c r="Z39" s="99" t="str">
        <f t="shared" si="20"/>
        <v/>
      </c>
      <c r="AA39" s="100" t="str">
        <f t="shared" si="21"/>
        <v/>
      </c>
      <c r="AB39" s="100" t="str">
        <f t="shared" si="22"/>
        <v/>
      </c>
      <c r="AC39" s="100" t="str">
        <f t="shared" si="23"/>
        <v/>
      </c>
      <c r="AD39" s="99">
        <f t="shared" si="14"/>
        <v>0.27766179540741148</v>
      </c>
      <c r="AE39" s="100">
        <f t="shared" si="15"/>
        <v>0.46276965901096434</v>
      </c>
      <c r="AF39" s="100">
        <f t="shared" si="16"/>
        <v>0.25956854558162418</v>
      </c>
      <c r="AH39" s="107">
        <v>0.841707835995817</v>
      </c>
      <c r="AI39" s="3"/>
      <c r="AJ39" s="3"/>
      <c r="AK39" s="3"/>
      <c r="AL39" s="3"/>
      <c r="AM39" s="3"/>
      <c r="AN39" s="14"/>
      <c r="AO39" s="1"/>
      <c r="AP39" s="1"/>
      <c r="AQ39" s="1"/>
      <c r="AR39" s="6"/>
      <c r="AS39" s="4" t="s">
        <v>46</v>
      </c>
    </row>
    <row r="40" spans="1:45" ht="14">
      <c r="A40" s="4">
        <v>1987</v>
      </c>
      <c r="B40" s="1">
        <v>3.320694146598695</v>
      </c>
      <c r="C40" s="1">
        <v>5.0278115599758992</v>
      </c>
      <c r="D40" s="1">
        <v>2.884170972400812</v>
      </c>
      <c r="E40" s="6">
        <f t="shared" si="13"/>
        <v>11.232676678975405</v>
      </c>
      <c r="F40" s="2"/>
      <c r="G40" s="2"/>
      <c r="H40" s="2"/>
      <c r="I40" s="2"/>
      <c r="J40" s="45"/>
      <c r="K40" s="14"/>
      <c r="L40" s="21"/>
      <c r="M40" s="3"/>
      <c r="N40" s="3"/>
      <c r="O40" s="14"/>
      <c r="P40" s="2"/>
      <c r="Q40" s="2"/>
      <c r="R40" s="2"/>
      <c r="S40" s="2"/>
      <c r="T40" s="7">
        <v>40.543407422465179</v>
      </c>
      <c r="U40" s="3">
        <v>7578.9030000000002</v>
      </c>
      <c r="V40" s="3">
        <v>10520.051824167167</v>
      </c>
      <c r="W40" s="99" t="str">
        <f t="shared" si="17"/>
        <v/>
      </c>
      <c r="X40" s="100" t="str">
        <f t="shared" si="18"/>
        <v/>
      </c>
      <c r="Y40" s="100" t="str">
        <f t="shared" si="19"/>
        <v/>
      </c>
      <c r="Z40" s="99" t="str">
        <f t="shared" si="20"/>
        <v/>
      </c>
      <c r="AA40" s="100" t="str">
        <f t="shared" si="21"/>
        <v/>
      </c>
      <c r="AB40" s="100" t="str">
        <f t="shared" si="22"/>
        <v/>
      </c>
      <c r="AC40" s="100" t="str">
        <f t="shared" si="23"/>
        <v/>
      </c>
      <c r="AD40" s="99">
        <f t="shared" si="14"/>
        <v>0.29562803608637239</v>
      </c>
      <c r="AE40" s="100">
        <f t="shared" si="15"/>
        <v>0.44760582928436199</v>
      </c>
      <c r="AF40" s="100">
        <f t="shared" si="16"/>
        <v>0.25676613462926567</v>
      </c>
      <c r="AH40" s="107">
        <v>0.74211952928731995</v>
      </c>
      <c r="AI40" s="3"/>
      <c r="AJ40" s="3"/>
      <c r="AK40" s="3"/>
      <c r="AL40" s="3"/>
      <c r="AM40" s="3"/>
      <c r="AN40" s="14"/>
      <c r="AO40" s="1"/>
      <c r="AP40" s="1"/>
      <c r="AQ40" s="1"/>
      <c r="AR40" s="6"/>
      <c r="AS40" s="4" t="s">
        <v>46</v>
      </c>
    </row>
    <row r="41" spans="1:45" ht="14">
      <c r="A41" s="4">
        <v>1988</v>
      </c>
      <c r="B41" s="1">
        <v>3.4109060715200896</v>
      </c>
      <c r="C41" s="1">
        <v>4.4326060468469128</v>
      </c>
      <c r="D41" s="1">
        <v>2.7821676251597225</v>
      </c>
      <c r="E41" s="6">
        <f t="shared" si="13"/>
        <v>10.625679743526725</v>
      </c>
      <c r="F41" s="2"/>
      <c r="G41" s="2"/>
      <c r="H41" s="2"/>
      <c r="I41" s="2"/>
      <c r="J41" s="45"/>
      <c r="K41" s="14"/>
      <c r="L41" s="21"/>
      <c r="M41" s="3"/>
      <c r="N41" s="3"/>
      <c r="O41" s="14"/>
      <c r="P41" s="2"/>
      <c r="Q41" s="2"/>
      <c r="R41" s="2"/>
      <c r="S41" s="2"/>
      <c r="T41" s="7">
        <v>42.505902580599965</v>
      </c>
      <c r="U41" s="3">
        <v>7599.7910000000002</v>
      </c>
      <c r="V41" s="3">
        <v>11045.995659176613</v>
      </c>
      <c r="W41" s="99" t="str">
        <f t="shared" si="17"/>
        <v/>
      </c>
      <c r="X41" s="100" t="str">
        <f t="shared" si="18"/>
        <v/>
      </c>
      <c r="Y41" s="100" t="str">
        <f t="shared" si="19"/>
        <v/>
      </c>
      <c r="Z41" s="99" t="str">
        <f t="shared" si="20"/>
        <v/>
      </c>
      <c r="AA41" s="100" t="str">
        <f t="shared" si="21"/>
        <v/>
      </c>
      <c r="AB41" s="100" t="str">
        <f t="shared" si="22"/>
        <v/>
      </c>
      <c r="AC41" s="100" t="str">
        <f t="shared" si="23"/>
        <v/>
      </c>
      <c r="AD41" s="99">
        <f t="shared" si="14"/>
        <v>0.32100591716008092</v>
      </c>
      <c r="AE41" s="100">
        <f t="shared" si="15"/>
        <v>0.41715976331277094</v>
      </c>
      <c r="AF41" s="100">
        <f t="shared" si="16"/>
        <v>0.2618343195271482</v>
      </c>
      <c r="AH41" s="107">
        <v>0.70009976800932805</v>
      </c>
      <c r="AI41" s="3"/>
      <c r="AJ41" s="3"/>
      <c r="AK41" s="3"/>
      <c r="AL41" s="3"/>
      <c r="AM41" s="3"/>
      <c r="AN41" s="14"/>
      <c r="AO41" s="1"/>
      <c r="AP41" s="1"/>
      <c r="AQ41" s="1"/>
      <c r="AR41" s="6"/>
      <c r="AS41" s="4" t="s">
        <v>46</v>
      </c>
    </row>
    <row r="42" spans="1:45" ht="14">
      <c r="A42" s="4">
        <v>1989</v>
      </c>
      <c r="B42" s="1">
        <v>3.5276298023805412</v>
      </c>
      <c r="C42" s="1">
        <v>4.2252285048610956</v>
      </c>
      <c r="D42" s="1">
        <v>2.7745402940099417</v>
      </c>
      <c r="E42" s="6">
        <f t="shared" si="13"/>
        <v>10.527398601251578</v>
      </c>
      <c r="F42" s="2"/>
      <c r="G42" s="2"/>
      <c r="H42" s="2"/>
      <c r="I42" s="2"/>
      <c r="J42" s="45"/>
      <c r="K42" s="14"/>
      <c r="L42" s="21"/>
      <c r="M42" s="3"/>
      <c r="N42" s="3"/>
      <c r="O42" s="14"/>
      <c r="P42" s="2"/>
      <c r="Q42" s="2"/>
      <c r="R42" s="2"/>
      <c r="S42" s="2"/>
      <c r="T42" s="7">
        <v>45.392677513615297</v>
      </c>
      <c r="U42" s="3">
        <v>7627.8609999999999</v>
      </c>
      <c r="V42" s="3">
        <v>11581.576550095993</v>
      </c>
      <c r="W42" s="99" t="str">
        <f t="shared" si="17"/>
        <v/>
      </c>
      <c r="X42" s="100" t="str">
        <f t="shared" si="18"/>
        <v/>
      </c>
      <c r="Y42" s="100" t="str">
        <f t="shared" si="19"/>
        <v/>
      </c>
      <c r="Z42" s="99" t="str">
        <f t="shared" si="20"/>
        <v/>
      </c>
      <c r="AA42" s="100" t="str">
        <f t="shared" si="21"/>
        <v/>
      </c>
      <c r="AB42" s="100" t="str">
        <f t="shared" si="22"/>
        <v/>
      </c>
      <c r="AC42" s="100" t="str">
        <f t="shared" si="23"/>
        <v/>
      </c>
      <c r="AD42" s="99">
        <f t="shared" si="14"/>
        <v>0.33509036144609833</v>
      </c>
      <c r="AE42" s="100">
        <f t="shared" si="15"/>
        <v>0.40135542168592037</v>
      </c>
      <c r="AF42" s="100">
        <f t="shared" si="16"/>
        <v>0.26355421686798131</v>
      </c>
      <c r="AH42" s="107">
        <v>0.71146430589112097</v>
      </c>
      <c r="AI42" s="3"/>
      <c r="AJ42" s="3"/>
      <c r="AK42" s="3"/>
      <c r="AL42" s="3"/>
      <c r="AM42" s="3"/>
      <c r="AN42" s="14"/>
      <c r="AO42" s="1"/>
      <c r="AP42" s="1"/>
      <c r="AQ42" s="1"/>
      <c r="AR42" s="6"/>
      <c r="AS42" s="4" t="s">
        <v>46</v>
      </c>
    </row>
    <row r="43" spans="1:45" ht="14">
      <c r="A43" s="4">
        <v>1990</v>
      </c>
      <c r="B43" s="1">
        <v>3.5679445800905358</v>
      </c>
      <c r="C43" s="1">
        <v>4.079936627445548</v>
      </c>
      <c r="D43" s="1">
        <v>2.6799583729406384</v>
      </c>
      <c r="E43" s="6">
        <f t="shared" si="13"/>
        <v>10.327839580476724</v>
      </c>
      <c r="F43" s="2"/>
      <c r="G43" s="2"/>
      <c r="H43" s="2"/>
      <c r="I43" s="2"/>
      <c r="J43" s="45"/>
      <c r="K43" s="14"/>
      <c r="L43" s="21"/>
      <c r="M43" s="3"/>
      <c r="N43" s="3"/>
      <c r="O43" s="14"/>
      <c r="P43" s="2"/>
      <c r="Q43" s="2"/>
      <c r="R43" s="2"/>
      <c r="S43" s="2"/>
      <c r="T43" s="7">
        <v>48.442130561260193</v>
      </c>
      <c r="U43" s="3">
        <v>7722.9530000000004</v>
      </c>
      <c r="V43" s="3">
        <v>12054.808584431767</v>
      </c>
      <c r="W43" s="99" t="str">
        <f t="shared" si="17"/>
        <v/>
      </c>
      <c r="X43" s="100" t="str">
        <f t="shared" si="18"/>
        <v/>
      </c>
      <c r="Y43" s="100" t="str">
        <f t="shared" si="19"/>
        <v/>
      </c>
      <c r="Z43" s="99" t="str">
        <f t="shared" si="20"/>
        <v/>
      </c>
      <c r="AA43" s="100" t="str">
        <f t="shared" si="21"/>
        <v/>
      </c>
      <c r="AB43" s="100" t="str">
        <f t="shared" si="22"/>
        <v/>
      </c>
      <c r="AC43" s="100" t="str">
        <f t="shared" si="23"/>
        <v/>
      </c>
      <c r="AD43" s="99">
        <f t="shared" si="14"/>
        <v>0.3454686289701106</v>
      </c>
      <c r="AE43" s="100">
        <f t="shared" si="15"/>
        <v>0.39504260263279783</v>
      </c>
      <c r="AF43" s="100">
        <f t="shared" si="16"/>
        <v>0.25948876839709145</v>
      </c>
      <c r="AH43" s="107">
        <v>0.61263507747045998</v>
      </c>
      <c r="AI43" s="3"/>
      <c r="AJ43" s="3"/>
      <c r="AK43" s="3"/>
      <c r="AL43" s="3"/>
      <c r="AM43" s="3"/>
      <c r="AN43" s="14"/>
      <c r="AO43" s="1"/>
      <c r="AP43" s="1"/>
      <c r="AQ43" s="1"/>
      <c r="AR43" s="6"/>
      <c r="AS43" s="4" t="s">
        <v>46</v>
      </c>
    </row>
    <row r="44" spans="1:45" ht="12.5">
      <c r="A44" s="4">
        <v>1991</v>
      </c>
      <c r="B44" s="1">
        <v>3.5410828493725237</v>
      </c>
      <c r="C44" s="1">
        <v>4.0895877098553166</v>
      </c>
      <c r="D44" s="1">
        <v>2.694126814787257</v>
      </c>
      <c r="E44" s="6">
        <f t="shared" si="13"/>
        <v>10.324797374015098</v>
      </c>
      <c r="F44" s="2"/>
      <c r="G44" s="2"/>
      <c r="H44" s="2"/>
      <c r="I44" s="2"/>
      <c r="J44" s="45"/>
      <c r="K44" s="14"/>
      <c r="L44" s="3"/>
      <c r="M44" s="3"/>
      <c r="N44" s="3"/>
      <c r="O44" s="14"/>
      <c r="P44" s="2"/>
      <c r="Q44" s="2"/>
      <c r="R44" s="2"/>
      <c r="S44" s="2"/>
      <c r="T44" s="7">
        <v>51.317329149039736</v>
      </c>
      <c r="U44" s="3">
        <v>7818.4229999999998</v>
      </c>
      <c r="V44" s="3">
        <v>12327.061722563456</v>
      </c>
      <c r="W44" s="99" t="str">
        <f t="shared" si="17"/>
        <v/>
      </c>
      <c r="X44" s="100" t="str">
        <f t="shared" si="18"/>
        <v/>
      </c>
      <c r="Y44" s="100" t="str">
        <f t="shared" si="19"/>
        <v/>
      </c>
      <c r="Z44" s="99" t="str">
        <f t="shared" si="20"/>
        <v/>
      </c>
      <c r="AA44" s="100" t="str">
        <f t="shared" si="21"/>
        <v/>
      </c>
      <c r="AB44" s="100" t="str">
        <f t="shared" si="22"/>
        <v/>
      </c>
      <c r="AC44" s="100" t="str">
        <f t="shared" si="23"/>
        <v/>
      </c>
      <c r="AD44" s="99">
        <f t="shared" si="14"/>
        <v>0.34296875000031796</v>
      </c>
      <c r="AE44" s="100">
        <f t="shared" si="15"/>
        <v>0.39609374999917907</v>
      </c>
      <c r="AF44" s="100">
        <f t="shared" si="16"/>
        <v>0.26093750000050292</v>
      </c>
      <c r="AH44" s="107">
        <v>0.62452129385885802</v>
      </c>
      <c r="AI44" s="3"/>
      <c r="AJ44" s="3"/>
      <c r="AK44" s="3"/>
      <c r="AL44" s="3"/>
      <c r="AM44" s="3"/>
      <c r="AN44" s="14"/>
      <c r="AO44" s="1"/>
      <c r="AP44" s="1"/>
      <c r="AQ44" s="1"/>
      <c r="AR44" s="6"/>
      <c r="AS44" s="4" t="s">
        <v>46</v>
      </c>
    </row>
    <row r="45" spans="1:45" ht="12.5">
      <c r="A45" s="4">
        <v>1992</v>
      </c>
      <c r="B45" s="1">
        <v>3.5148250193004227</v>
      </c>
      <c r="C45" s="1">
        <v>3.6531398927341558</v>
      </c>
      <c r="D45" s="1">
        <v>2.6930719476611187</v>
      </c>
      <c r="E45" s="6">
        <f t="shared" si="13"/>
        <v>9.8610368596956981</v>
      </c>
      <c r="F45" s="2"/>
      <c r="G45" s="2"/>
      <c r="H45" s="2"/>
      <c r="I45" s="2"/>
      <c r="J45" s="45"/>
      <c r="K45" s="14"/>
      <c r="L45" s="3"/>
      <c r="M45" s="3"/>
      <c r="N45" s="3"/>
      <c r="O45" s="14"/>
      <c r="P45" s="2"/>
      <c r="Q45" s="2"/>
      <c r="R45" s="2"/>
      <c r="S45" s="2"/>
      <c r="T45" s="7">
        <v>54.358252258089934</v>
      </c>
      <c r="U45" s="3">
        <v>7914.9690000000001</v>
      </c>
      <c r="V45" s="3">
        <v>12412.978671601213</v>
      </c>
      <c r="W45" s="99" t="str">
        <f t="shared" si="17"/>
        <v/>
      </c>
      <c r="X45" s="100" t="str">
        <f t="shared" si="18"/>
        <v/>
      </c>
      <c r="Y45" s="100" t="str">
        <f t="shared" si="19"/>
        <v/>
      </c>
      <c r="Z45" s="99" t="str">
        <f t="shared" si="20"/>
        <v/>
      </c>
      <c r="AA45" s="100" t="str">
        <f t="shared" si="21"/>
        <v/>
      </c>
      <c r="AB45" s="100" t="str">
        <f t="shared" si="22"/>
        <v/>
      </c>
      <c r="AC45" s="100" t="str">
        <f t="shared" si="23"/>
        <v/>
      </c>
      <c r="AD45" s="99">
        <f t="shared" si="14"/>
        <v>0.35643564356465518</v>
      </c>
      <c r="AE45" s="100">
        <f t="shared" si="15"/>
        <v>0.37046204620381962</v>
      </c>
      <c r="AF45" s="100">
        <f t="shared" si="16"/>
        <v>0.27310231023152509</v>
      </c>
      <c r="AH45" s="107">
        <v>0.61531078335917699</v>
      </c>
      <c r="AI45" s="3"/>
      <c r="AJ45" s="3"/>
      <c r="AK45" s="3"/>
      <c r="AL45" s="3"/>
      <c r="AM45" s="3"/>
      <c r="AN45" s="14"/>
      <c r="AO45" s="1"/>
      <c r="AP45" s="1"/>
      <c r="AQ45" s="1"/>
      <c r="AR45" s="6"/>
      <c r="AS45" s="4" t="s">
        <v>46</v>
      </c>
    </row>
    <row r="46" spans="1:45" ht="12.5">
      <c r="A46" s="4">
        <v>1993</v>
      </c>
      <c r="B46" s="1">
        <v>3.2825628408709249</v>
      </c>
      <c r="C46" s="1">
        <v>3.7421216385816285</v>
      </c>
      <c r="D46" s="1">
        <v>2.4947477590643983</v>
      </c>
      <c r="E46" s="6">
        <f t="shared" si="13"/>
        <v>9.5194322385169521</v>
      </c>
      <c r="F46" s="2"/>
      <c r="G46" s="2"/>
      <c r="H46" s="2"/>
      <c r="I46" s="2"/>
      <c r="J46" s="45"/>
      <c r="K46" s="14"/>
      <c r="L46" s="3"/>
      <c r="M46" s="3"/>
      <c r="N46" s="3"/>
      <c r="O46" s="14"/>
      <c r="P46" s="2"/>
      <c r="Q46" s="2"/>
      <c r="R46" s="2"/>
      <c r="S46" s="2"/>
      <c r="T46" s="7">
        <v>56.841682951836333</v>
      </c>
      <c r="U46" s="3">
        <v>7988.5990000000002</v>
      </c>
      <c r="V46" s="3">
        <v>12258.511972188095</v>
      </c>
      <c r="W46" s="99" t="str">
        <f t="shared" si="17"/>
        <v/>
      </c>
      <c r="X46" s="100" t="str">
        <f t="shared" si="18"/>
        <v/>
      </c>
      <c r="Y46" s="100" t="str">
        <f t="shared" si="19"/>
        <v/>
      </c>
      <c r="Z46" s="99" t="str">
        <f t="shared" si="20"/>
        <v/>
      </c>
      <c r="AA46" s="100" t="str">
        <f t="shared" si="21"/>
        <v/>
      </c>
      <c r="AB46" s="100" t="str">
        <f t="shared" si="22"/>
        <v/>
      </c>
      <c r="AC46" s="100" t="str">
        <f t="shared" si="23"/>
        <v/>
      </c>
      <c r="AD46" s="99">
        <f t="shared" si="14"/>
        <v>0.34482758620721277</v>
      </c>
      <c r="AE46" s="100">
        <f t="shared" si="15"/>
        <v>0.39310344827504334</v>
      </c>
      <c r="AF46" s="100">
        <f t="shared" si="16"/>
        <v>0.26206896551774383</v>
      </c>
      <c r="AH46" s="107">
        <v>0.76485040808721905</v>
      </c>
      <c r="AI46" s="3"/>
      <c r="AJ46" s="3"/>
      <c r="AK46" s="3"/>
      <c r="AL46" s="3"/>
      <c r="AM46" s="3"/>
      <c r="AN46" s="14"/>
      <c r="AO46" s="1"/>
      <c r="AP46" s="1"/>
      <c r="AQ46" s="1"/>
      <c r="AR46" s="6"/>
      <c r="AS46" s="4" t="s">
        <v>46</v>
      </c>
    </row>
    <row r="47" spans="1:45" ht="12.5">
      <c r="A47" s="4">
        <v>1994</v>
      </c>
      <c r="B47" s="1">
        <v>3.3005460842503171</v>
      </c>
      <c r="C47" s="1">
        <v>3.5321633533099179</v>
      </c>
      <c r="D47" s="1">
        <v>2.4981576878310592</v>
      </c>
      <c r="E47" s="6">
        <f t="shared" si="13"/>
        <v>9.3308671253912934</v>
      </c>
      <c r="F47" s="2"/>
      <c r="G47" s="2"/>
      <c r="H47" s="2"/>
      <c r="I47" s="2"/>
      <c r="J47" s="39"/>
      <c r="K47" s="14"/>
      <c r="L47" s="3"/>
      <c r="M47" s="3"/>
      <c r="N47" s="3"/>
      <c r="O47" s="14"/>
      <c r="P47" s="2"/>
      <c r="Q47" s="2"/>
      <c r="R47" s="2"/>
      <c r="S47" s="2"/>
      <c r="T47" s="7">
        <v>59.523739358576208</v>
      </c>
      <c r="U47" s="3">
        <v>8027.54</v>
      </c>
      <c r="V47" s="3">
        <v>12528.474197061138</v>
      </c>
      <c r="W47" s="99" t="str">
        <f t="shared" si="17"/>
        <v/>
      </c>
      <c r="X47" s="100" t="str">
        <f t="shared" si="18"/>
        <v/>
      </c>
      <c r="Y47" s="100" t="str">
        <f t="shared" si="19"/>
        <v/>
      </c>
      <c r="Z47" s="99" t="str">
        <f t="shared" si="20"/>
        <v/>
      </c>
      <c r="AA47" s="100" t="str">
        <f t="shared" si="21"/>
        <v/>
      </c>
      <c r="AB47" s="100" t="str">
        <f t="shared" si="22"/>
        <v/>
      </c>
      <c r="AC47" s="100" t="str">
        <f t="shared" si="23"/>
        <v/>
      </c>
      <c r="AD47" s="99">
        <f t="shared" si="14"/>
        <v>0.35372340425562621</v>
      </c>
      <c r="AE47" s="100">
        <f t="shared" si="15"/>
        <v>0.37854609928997307</v>
      </c>
      <c r="AF47" s="100">
        <f t="shared" si="16"/>
        <v>0.26773049645440083</v>
      </c>
      <c r="AH47" s="107">
        <v>0.80510373468921703</v>
      </c>
      <c r="AI47" s="3"/>
      <c r="AJ47" s="3"/>
      <c r="AK47" s="3"/>
      <c r="AL47" s="3"/>
      <c r="AM47" s="3"/>
      <c r="AN47" s="14"/>
      <c r="AO47" s="1"/>
      <c r="AP47" s="1"/>
      <c r="AQ47" s="1"/>
      <c r="AR47" s="6"/>
      <c r="AS47" s="4" t="s">
        <v>46</v>
      </c>
    </row>
    <row r="48" spans="1:45" ht="12.5">
      <c r="A48" s="4">
        <v>1995</v>
      </c>
      <c r="B48" s="1">
        <v>3.3239198087033222</v>
      </c>
      <c r="C48" s="1">
        <v>3.3572423130411542</v>
      </c>
      <c r="D48" s="1">
        <v>2.490857200008239</v>
      </c>
      <c r="E48" s="6">
        <f t="shared" si="13"/>
        <v>9.1720193217527157</v>
      </c>
      <c r="F48" s="2"/>
      <c r="G48" s="2"/>
      <c r="H48" s="2"/>
      <c r="I48" s="2"/>
      <c r="J48" s="30">
        <v>6937.6094897787325</v>
      </c>
      <c r="K48" s="14">
        <f t="shared" ref="K48:K66" si="24">J48-I48</f>
        <v>6937.6094897787325</v>
      </c>
      <c r="L48" s="3"/>
      <c r="M48" s="3"/>
      <c r="N48" s="3"/>
      <c r="O48" s="14"/>
      <c r="P48" s="2"/>
      <c r="Q48" s="2"/>
      <c r="R48" s="2"/>
      <c r="S48" s="2"/>
      <c r="T48" s="7">
        <v>62.306327184469268</v>
      </c>
      <c r="U48" s="3">
        <v>8047.433</v>
      </c>
      <c r="V48" s="3">
        <v>13132.089986322044</v>
      </c>
      <c r="W48" s="99" t="str">
        <f t="shared" si="17"/>
        <v/>
      </c>
      <c r="X48" s="100" t="str">
        <f t="shared" si="18"/>
        <v/>
      </c>
      <c r="Y48" s="100" t="str">
        <f t="shared" si="19"/>
        <v/>
      </c>
      <c r="Z48" s="99">
        <f t="shared" si="20"/>
        <v>0</v>
      </c>
      <c r="AA48" s="100">
        <f t="shared" si="21"/>
        <v>0</v>
      </c>
      <c r="AB48" s="100">
        <f t="shared" si="22"/>
        <v>0</v>
      </c>
      <c r="AC48" s="100">
        <f t="shared" si="23"/>
        <v>0</v>
      </c>
      <c r="AD48" s="99">
        <f t="shared" si="14"/>
        <v>0.36239782016378719</v>
      </c>
      <c r="AE48" s="100">
        <f t="shared" si="15"/>
        <v>0.36603088101646147</v>
      </c>
      <c r="AF48" s="100">
        <f>IFERROR(D48/$E48,"")</f>
        <v>0.27157129881975123</v>
      </c>
      <c r="AH48" s="107">
        <v>0.74939598283509401</v>
      </c>
      <c r="AI48" s="3"/>
      <c r="AJ48" s="3"/>
      <c r="AK48" s="3"/>
      <c r="AL48" s="3"/>
      <c r="AM48" s="3">
        <f t="shared" ref="AI48:AM67" si="25">IFERROR(J48/$AH48," ")</f>
        <v>9257.6016534443661</v>
      </c>
      <c r="AN48" s="14">
        <f t="shared" ref="AN48:AR68" si="26">IFERROR(K48/$AH48," ")</f>
        <v>9257.6016534443661</v>
      </c>
      <c r="AO48" s="1"/>
      <c r="AP48" s="1"/>
      <c r="AQ48" s="1"/>
      <c r="AR48" s="6"/>
      <c r="AS48" s="4" t="s">
        <v>46</v>
      </c>
    </row>
    <row r="49" spans="1:45" ht="12.5">
      <c r="A49" s="4">
        <v>1996</v>
      </c>
      <c r="B49" s="1">
        <v>3.2929040930177722</v>
      </c>
      <c r="C49" s="1">
        <v>3.3264196562955064</v>
      </c>
      <c r="D49" s="1">
        <v>2.3963627750738539</v>
      </c>
      <c r="E49" s="6">
        <f t="shared" si="13"/>
        <v>9.0156865243871316</v>
      </c>
      <c r="F49" s="2">
        <f>B49*L49</f>
        <v>210.58633517695245</v>
      </c>
      <c r="G49" s="2">
        <f>C49*M49</f>
        <v>117.91325429903081</v>
      </c>
      <c r="H49" s="2">
        <f>D49*N49</f>
        <v>207.03555553210487</v>
      </c>
      <c r="I49" s="2">
        <f>SUM(F49:H49)</f>
        <v>535.53514500808819</v>
      </c>
      <c r="J49" s="30">
        <v>7304.2470361331325</v>
      </c>
      <c r="K49" s="14">
        <f t="shared" si="24"/>
        <v>6768.7118911250445</v>
      </c>
      <c r="L49" s="3">
        <f t="shared" ref="L49:L54" si="27">L50*(1-((P50-P49)/$P$68))</f>
        <v>63.951554381276019</v>
      </c>
      <c r="M49" s="3">
        <f t="shared" ref="M49:M67" si="28">M50*(1-((Q50-Q49)/$P$68))</f>
        <v>35.44749805571611</v>
      </c>
      <c r="N49" s="3">
        <f t="shared" ref="N49:N67" si="29">N50*(1-((R50-R49)/$P$68))</f>
        <v>86.395748459130616</v>
      </c>
      <c r="O49" s="14">
        <f>I49/E49</f>
        <v>59.400373289320065</v>
      </c>
      <c r="P49" s="2">
        <v>64.892435107564879</v>
      </c>
      <c r="Q49" s="2">
        <v>75.912335377500753</v>
      </c>
      <c r="R49" s="2">
        <v>69.70614965162072</v>
      </c>
      <c r="S49" s="43">
        <v>69.321592955773468</v>
      </c>
      <c r="T49" s="44">
        <v>64.52350193779192</v>
      </c>
      <c r="U49" s="3">
        <v>8060.8519999999999</v>
      </c>
      <c r="V49" s="3">
        <v>13423.043523245278</v>
      </c>
      <c r="W49" s="99">
        <f t="shared" si="17"/>
        <v>0.39322598552102861</v>
      </c>
      <c r="X49" s="100">
        <f t="shared" si="18"/>
        <v>0.22017836812045261</v>
      </c>
      <c r="Y49" s="100">
        <f t="shared" si="19"/>
        <v>0.38659564635851862</v>
      </c>
      <c r="Z49" s="99">
        <f t="shared" si="20"/>
        <v>2.883066990138888E-2</v>
      </c>
      <c r="AA49" s="100">
        <f t="shared" si="21"/>
        <v>1.6143108757922579E-2</v>
      </c>
      <c r="AB49" s="100">
        <f t="shared" si="22"/>
        <v>2.8344544551673522E-2</v>
      </c>
      <c r="AC49" s="100">
        <f t="shared" si="23"/>
        <v>7.3318323210984998E-2</v>
      </c>
      <c r="AD49" s="99">
        <f t="shared" si="14"/>
        <v>0.36524163568803952</v>
      </c>
      <c r="AE49" s="100">
        <f t="shared" si="15"/>
        <v>0.36895910780589497</v>
      </c>
      <c r="AF49" s="100">
        <f t="shared" si="16"/>
        <v>0.26579925650606556</v>
      </c>
      <c r="AH49" s="107">
        <v>0.76125154760616898</v>
      </c>
      <c r="AI49" s="3">
        <f t="shared" si="25"/>
        <v>276.63173341211859</v>
      </c>
      <c r="AJ49" s="3">
        <f t="shared" si="25"/>
        <v>154.89394362457554</v>
      </c>
      <c r="AK49" s="3">
        <f t="shared" si="25"/>
        <v>271.9673361363254</v>
      </c>
      <c r="AL49" s="3">
        <f t="shared" si="25"/>
        <v>703.49301317301956</v>
      </c>
      <c r="AM49" s="3">
        <f t="shared" si="25"/>
        <v>9595.0504916568807</v>
      </c>
      <c r="AN49" s="14">
        <f t="shared" si="26"/>
        <v>8891.5574784838609</v>
      </c>
      <c r="AO49" s="1">
        <f t="shared" si="26"/>
        <v>84.008439237172027</v>
      </c>
      <c r="AP49" s="1">
        <f t="shared" si="26"/>
        <v>46.564763207620771</v>
      </c>
      <c r="AQ49" s="1">
        <f t="shared" si="26"/>
        <v>113.49172127243698</v>
      </c>
      <c r="AR49" s="6">
        <f t="shared" si="26"/>
        <v>78.029888380667899</v>
      </c>
      <c r="AS49" s="4" t="s">
        <v>46</v>
      </c>
    </row>
    <row r="50" spans="1:45" ht="12.5">
      <c r="A50" s="4">
        <v>1997</v>
      </c>
      <c r="B50" s="1">
        <v>3.327489128282068</v>
      </c>
      <c r="C50" s="1">
        <v>3.8497785610641597</v>
      </c>
      <c r="D50" s="1">
        <v>2.5945991177516499</v>
      </c>
      <c r="E50" s="6">
        <f t="shared" si="13"/>
        <v>9.7718668070978776</v>
      </c>
      <c r="F50" s="2">
        <f t="shared" ref="F50:F67" si="30">B50*L50</f>
        <v>215.47521171726254</v>
      </c>
      <c r="G50" s="2">
        <f t="shared" ref="G50:G67" si="31">C50*M50</f>
        <v>133.97317045680504</v>
      </c>
      <c r="H50" s="2">
        <f t="shared" ref="H50:H67" si="32">D50*N50</f>
        <v>230.76678678278856</v>
      </c>
      <c r="I50" s="2">
        <f t="shared" ref="I50:I67" si="33">SUM(F50:H50)</f>
        <v>580.21516895685613</v>
      </c>
      <c r="J50" s="30">
        <v>7714.228837306583</v>
      </c>
      <c r="K50" s="14">
        <f t="shared" si="24"/>
        <v>7134.0136683497267</v>
      </c>
      <c r="L50" s="3">
        <f t="shared" si="27"/>
        <v>64.756097889494569</v>
      </c>
      <c r="M50" s="3">
        <f t="shared" si="28"/>
        <v>34.800227683685797</v>
      </c>
      <c r="N50" s="3">
        <f t="shared" si="29"/>
        <v>88.941210687976934</v>
      </c>
      <c r="O50" s="14">
        <f t="shared" ref="O50:O67" si="34">I50/E50</f>
        <v>59.376082422184872</v>
      </c>
      <c r="P50" s="2">
        <v>66.154933845066139</v>
      </c>
      <c r="Q50" s="2">
        <v>74.022318286920665</v>
      </c>
      <c r="R50" s="2">
        <v>72.614359285065134</v>
      </c>
      <c r="S50" s="43">
        <v>69.921953171903141</v>
      </c>
      <c r="T50" s="44">
        <v>65.735864056444413</v>
      </c>
      <c r="U50" s="3">
        <v>8069.8760000000002</v>
      </c>
      <c r="V50" s="3">
        <v>13912.05806264728</v>
      </c>
      <c r="W50" s="99">
        <f t="shared" si="17"/>
        <v>0.37137121406987023</v>
      </c>
      <c r="X50" s="100">
        <f t="shared" si="18"/>
        <v>0.23090256447046986</v>
      </c>
      <c r="Y50" s="100">
        <f t="shared" si="19"/>
        <v>0.39772622145965991</v>
      </c>
      <c r="Z50" s="99">
        <f t="shared" si="20"/>
        <v>2.7932177831594577E-2</v>
      </c>
      <c r="AA50" s="100">
        <f t="shared" si="21"/>
        <v>1.7367020512653299E-2</v>
      </c>
      <c r="AB50" s="100">
        <f t="shared" si="22"/>
        <v>2.9914433658849118E-2</v>
      </c>
      <c r="AC50" s="100">
        <f t="shared" si="23"/>
        <v>7.5213632003096997E-2</v>
      </c>
      <c r="AD50" s="99">
        <f t="shared" si="14"/>
        <v>0.34051724137962242</v>
      </c>
      <c r="AE50" s="100">
        <f t="shared" si="15"/>
        <v>0.39396551724055845</v>
      </c>
      <c r="AF50" s="100">
        <f t="shared" si="16"/>
        <v>0.26551724137981914</v>
      </c>
      <c r="AH50" s="107">
        <v>0.87996345846405299</v>
      </c>
      <c r="AI50" s="3">
        <f t="shared" si="25"/>
        <v>244.86836316290606</v>
      </c>
      <c r="AJ50" s="3">
        <f t="shared" si="25"/>
        <v>152.24856119667828</v>
      </c>
      <c r="AK50" s="3">
        <f t="shared" si="25"/>
        <v>262.24587460209352</v>
      </c>
      <c r="AL50" s="3">
        <f t="shared" si="25"/>
        <v>659.36279896167787</v>
      </c>
      <c r="AM50" s="3">
        <f t="shared" si="25"/>
        <v>8766.5331589694797</v>
      </c>
      <c r="AN50" s="14">
        <f t="shared" si="26"/>
        <v>8107.1703600078017</v>
      </c>
      <c r="AO50" s="1">
        <f t="shared" si="26"/>
        <v>73.589530640879332</v>
      </c>
      <c r="AP50" s="1">
        <f t="shared" si="26"/>
        <v>39.547355459996531</v>
      </c>
      <c r="AQ50" s="1">
        <f t="shared" si="26"/>
        <v>101.07375463433546</v>
      </c>
      <c r="AR50" s="6">
        <f t="shared" si="26"/>
        <v>67.475622823956641</v>
      </c>
      <c r="AS50" s="4" t="s">
        <v>46</v>
      </c>
    </row>
    <row r="51" spans="1:45" ht="12.5">
      <c r="A51" s="4">
        <v>1998</v>
      </c>
      <c r="B51" s="1">
        <v>3.3348805340150931</v>
      </c>
      <c r="C51" s="1">
        <v>3.9104436718536824</v>
      </c>
      <c r="D51" s="1">
        <v>2.4969283186178588</v>
      </c>
      <c r="E51" s="6">
        <f t="shared" si="13"/>
        <v>9.7422525244866343</v>
      </c>
      <c r="F51" s="2">
        <f t="shared" si="30"/>
        <v>217.22772325269452</v>
      </c>
      <c r="G51" s="2">
        <f t="shared" si="31"/>
        <v>139.5213805647648</v>
      </c>
      <c r="H51" s="2">
        <f t="shared" si="32"/>
        <v>223.52363063297852</v>
      </c>
      <c r="I51" s="2">
        <f t="shared" si="33"/>
        <v>580.27273445043784</v>
      </c>
      <c r="J51" s="30">
        <v>8177.193363392963</v>
      </c>
      <c r="K51" s="14">
        <f t="shared" si="24"/>
        <v>7596.9206289425256</v>
      </c>
      <c r="L51" s="3">
        <f t="shared" si="27"/>
        <v>65.138082470126463</v>
      </c>
      <c r="M51" s="3">
        <f t="shared" si="28"/>
        <v>35.679168982538229</v>
      </c>
      <c r="N51" s="3">
        <f t="shared" si="29"/>
        <v>89.519442334935363</v>
      </c>
      <c r="O51" s="14">
        <f t="shared" si="34"/>
        <v>59.562481365777899</v>
      </c>
      <c r="P51" s="2">
        <v>66.750833249166746</v>
      </c>
      <c r="Q51" s="2">
        <v>76.525585603699611</v>
      </c>
      <c r="R51" s="2">
        <v>73.270726042613347</v>
      </c>
      <c r="S51" s="43">
        <v>71.032619571743041</v>
      </c>
      <c r="T51" s="44">
        <v>66.888601808605799</v>
      </c>
      <c r="U51" s="3">
        <v>8078.6220000000003</v>
      </c>
      <c r="V51" s="3">
        <v>14483.274026684247</v>
      </c>
      <c r="W51" s="99">
        <f t="shared" si="17"/>
        <v>0.37435452392645263</v>
      </c>
      <c r="X51" s="100">
        <f t="shared" si="18"/>
        <v>0.24044104139565009</v>
      </c>
      <c r="Y51" s="100">
        <f t="shared" si="19"/>
        <v>0.38520443467789728</v>
      </c>
      <c r="Z51" s="99">
        <f t="shared" si="20"/>
        <v>2.6565071119042268E-2</v>
      </c>
      <c r="AA51" s="100">
        <f t="shared" si="21"/>
        <v>1.706225771661014E-2</v>
      </c>
      <c r="AB51" s="100">
        <f t="shared" si="22"/>
        <v>2.7335006120025498E-2</v>
      </c>
      <c r="AC51" s="100">
        <f t="shared" si="23"/>
        <v>7.09623349556779E-2</v>
      </c>
      <c r="AD51" s="99">
        <f t="shared" si="14"/>
        <v>0.34231103388390394</v>
      </c>
      <c r="AE51" s="100">
        <f t="shared" si="15"/>
        <v>0.40139009556824667</v>
      </c>
      <c r="AF51" s="100">
        <f t="shared" si="16"/>
        <v>0.25629887054784939</v>
      </c>
      <c r="AH51" s="107">
        <v>0.89788377627925398</v>
      </c>
      <c r="AI51" s="3">
        <f t="shared" si="25"/>
        <v>241.93300847116961</v>
      </c>
      <c r="AJ51" s="3">
        <f t="shared" si="25"/>
        <v>155.38913192409856</v>
      </c>
      <c r="AK51" s="3">
        <f t="shared" si="25"/>
        <v>248.94494870955288</v>
      </c>
      <c r="AL51" s="3">
        <f t="shared" si="25"/>
        <v>646.26708910482103</v>
      </c>
      <c r="AM51" s="3">
        <f t="shared" si="25"/>
        <v>9107.1846706914384</v>
      </c>
      <c r="AN51" s="14">
        <f t="shared" si="26"/>
        <v>8460.9175815866183</v>
      </c>
      <c r="AO51" s="1">
        <f t="shared" si="26"/>
        <v>72.546229468642991</v>
      </c>
      <c r="AP51" s="1">
        <f t="shared" si="26"/>
        <v>39.736956970521682</v>
      </c>
      <c r="AQ51" s="1">
        <f t="shared" si="26"/>
        <v>99.700478725537863</v>
      </c>
      <c r="AR51" s="6">
        <f t="shared" si="26"/>
        <v>66.336515860214362</v>
      </c>
      <c r="AS51" s="4" t="s">
        <v>46</v>
      </c>
    </row>
    <row r="52" spans="1:45" ht="12.5">
      <c r="A52" s="4">
        <v>1999</v>
      </c>
      <c r="B52" s="1">
        <v>3.4500177569685291</v>
      </c>
      <c r="C52" s="1">
        <v>3.7304379194695581</v>
      </c>
      <c r="D52" s="1">
        <v>2.3963177523795518</v>
      </c>
      <c r="E52" s="6">
        <f t="shared" si="13"/>
        <v>9.5767734288176385</v>
      </c>
      <c r="F52" s="2">
        <f t="shared" si="30"/>
        <v>226.96083033326173</v>
      </c>
      <c r="G52" s="2">
        <f t="shared" si="31"/>
        <v>152.31165671187844</v>
      </c>
      <c r="H52" s="2">
        <f t="shared" si="32"/>
        <v>215.78216917548067</v>
      </c>
      <c r="I52" s="2">
        <f t="shared" si="33"/>
        <v>595.05465622062081</v>
      </c>
      <c r="J52" s="30">
        <v>8745.7938041255857</v>
      </c>
      <c r="K52" s="14">
        <f t="shared" si="24"/>
        <v>8150.7391479049647</v>
      </c>
      <c r="L52" s="3">
        <f t="shared" si="27"/>
        <v>65.78540932864307</v>
      </c>
      <c r="M52" s="3">
        <f t="shared" si="28"/>
        <v>40.829430753142269</v>
      </c>
      <c r="N52" s="3">
        <f t="shared" si="29"/>
        <v>90.047394157643836</v>
      </c>
      <c r="O52" s="14">
        <f t="shared" si="34"/>
        <v>62.135192050177494</v>
      </c>
      <c r="P52" s="2">
        <v>67.750732249267742</v>
      </c>
      <c r="Q52" s="2">
        <v>89.343520659495312</v>
      </c>
      <c r="R52" s="2">
        <v>73.866505099464831</v>
      </c>
      <c r="S52" s="43">
        <v>75.825495297178307</v>
      </c>
      <c r="T52" s="44">
        <v>68.389148365298624</v>
      </c>
      <c r="U52" s="3">
        <v>8094.1559999999999</v>
      </c>
      <c r="V52" s="3">
        <v>15093.248589367236</v>
      </c>
      <c r="W52" s="99">
        <f t="shared" si="17"/>
        <v>0.38141173749443674</v>
      </c>
      <c r="X52" s="100">
        <f t="shared" si="18"/>
        <v>0.25596246516119653</v>
      </c>
      <c r="Y52" s="100">
        <f t="shared" si="19"/>
        <v>0.36262579734436678</v>
      </c>
      <c r="Z52" s="99">
        <f t="shared" si="20"/>
        <v>2.595085539590463E-2</v>
      </c>
      <c r="AA52" s="100">
        <f t="shared" si="21"/>
        <v>1.7415418213956708E-2</v>
      </c>
      <c r="AB52" s="100">
        <f t="shared" si="22"/>
        <v>2.4672679691315317E-2</v>
      </c>
      <c r="AC52" s="100">
        <f t="shared" si="23"/>
        <v>6.8038953301176652E-2</v>
      </c>
      <c r="AD52" s="99">
        <f t="shared" si="14"/>
        <v>0.3602484472052998</v>
      </c>
      <c r="AE52" s="100">
        <f t="shared" si="15"/>
        <v>0.38952972493264082</v>
      </c>
      <c r="AF52" s="100">
        <f t="shared" si="16"/>
        <v>0.25022182786205943</v>
      </c>
      <c r="AH52" s="107">
        <v>0.93862727583333305</v>
      </c>
      <c r="AI52" s="3">
        <f t="shared" si="25"/>
        <v>241.80080440530679</v>
      </c>
      <c r="AJ52" s="3">
        <f t="shared" si="25"/>
        <v>162.27064846017066</v>
      </c>
      <c r="AK52" s="3">
        <f t="shared" si="25"/>
        <v>229.89121958330554</v>
      </c>
      <c r="AL52" s="3">
        <f t="shared" si="25"/>
        <v>633.962672448783</v>
      </c>
      <c r="AM52" s="3">
        <f t="shared" si="25"/>
        <v>9317.6429337842183</v>
      </c>
      <c r="AN52" s="14">
        <f t="shared" si="26"/>
        <v>8683.6802613354339</v>
      </c>
      <c r="AO52" s="1">
        <f t="shared" si="26"/>
        <v>70.086828949475603</v>
      </c>
      <c r="AP52" s="1">
        <f t="shared" si="26"/>
        <v>43.499088300937174</v>
      </c>
      <c r="AQ52" s="1">
        <f t="shared" si="26"/>
        <v>95.935198641758902</v>
      </c>
      <c r="AR52" s="6">
        <f t="shared" si="26"/>
        <v>66.197939959727421</v>
      </c>
      <c r="AS52" s="4" t="s">
        <v>46</v>
      </c>
    </row>
    <row r="53" spans="1:45" ht="12.5">
      <c r="A53" s="4">
        <v>2000</v>
      </c>
      <c r="B53" s="1">
        <v>3.5711513396349059</v>
      </c>
      <c r="C53" s="1">
        <v>3.5114901000600658</v>
      </c>
      <c r="D53" s="1">
        <v>2.3949726167981193</v>
      </c>
      <c r="E53" s="6">
        <f t="shared" si="13"/>
        <v>9.477614056493092</v>
      </c>
      <c r="F53" s="2">
        <f t="shared" si="30"/>
        <v>238.99163147987269</v>
      </c>
      <c r="G53" s="2">
        <f t="shared" si="31"/>
        <v>143.79894023262926</v>
      </c>
      <c r="H53" s="2">
        <f t="shared" si="32"/>
        <v>216.80290120219638</v>
      </c>
      <c r="I53" s="2">
        <f t="shared" si="33"/>
        <v>599.5934729146984</v>
      </c>
      <c r="J53" s="30">
        <v>9501.0303482742365</v>
      </c>
      <c r="K53" s="14">
        <f t="shared" si="24"/>
        <v>8901.4368753595372</v>
      </c>
      <c r="L53" s="3">
        <f t="shared" si="27"/>
        <v>66.922851694183819</v>
      </c>
      <c r="M53" s="3">
        <f t="shared" si="28"/>
        <v>40.950974126388537</v>
      </c>
      <c r="N53" s="3">
        <f t="shared" si="29"/>
        <v>90.52416703287571</v>
      </c>
      <c r="O53" s="14">
        <f t="shared" si="34"/>
        <v>63.264179079324109</v>
      </c>
      <c r="P53" s="2">
        <v>69.477830522169469</v>
      </c>
      <c r="Q53" s="2">
        <v>89.645119131396385</v>
      </c>
      <c r="R53" s="2">
        <v>74.401696455619515</v>
      </c>
      <c r="S53" s="43">
        <v>78.947368421052644</v>
      </c>
      <c r="T53" s="44">
        <v>70.774123024942867</v>
      </c>
      <c r="U53" s="3">
        <v>8113.4129999999996</v>
      </c>
      <c r="V53" s="3">
        <v>15723.56870087955</v>
      </c>
      <c r="W53" s="99">
        <f t="shared" si="17"/>
        <v>0.3985894481440978</v>
      </c>
      <c r="X53" s="100">
        <f t="shared" si="18"/>
        <v>0.2398273942736647</v>
      </c>
      <c r="Y53" s="100">
        <f t="shared" si="19"/>
        <v>0.36158315758223741</v>
      </c>
      <c r="Z53" s="99">
        <f t="shared" si="20"/>
        <v>2.5154285663689418E-2</v>
      </c>
      <c r="AA53" s="100">
        <f t="shared" si="21"/>
        <v>1.5135089033659265E-2</v>
      </c>
      <c r="AB53" s="100">
        <f t="shared" si="22"/>
        <v>2.2818883137403764E-2</v>
      </c>
      <c r="AC53" s="100">
        <f t="shared" si="23"/>
        <v>6.3108257834752449E-2</v>
      </c>
      <c r="AD53" s="99">
        <f t="shared" si="14"/>
        <v>0.3767985611514027</v>
      </c>
      <c r="AE53" s="100">
        <f t="shared" si="15"/>
        <v>0.37050359712150888</v>
      </c>
      <c r="AF53" s="100">
        <f t="shared" si="16"/>
        <v>0.25269784172708837</v>
      </c>
      <c r="AH53" s="107">
        <v>1.08540083333333</v>
      </c>
      <c r="AI53" s="3">
        <f t="shared" si="25"/>
        <v>220.18744056600295</v>
      </c>
      <c r="AJ53" s="3">
        <f t="shared" si="25"/>
        <v>132.48464144901587</v>
      </c>
      <c r="AK53" s="3">
        <f t="shared" si="25"/>
        <v>199.74455016436818</v>
      </c>
      <c r="AL53" s="3">
        <f t="shared" si="25"/>
        <v>552.41663217938708</v>
      </c>
      <c r="AM53" s="3">
        <f t="shared" si="25"/>
        <v>8753.476187314147</v>
      </c>
      <c r="AN53" s="14">
        <f t="shared" si="26"/>
        <v>8201.0595551347596</v>
      </c>
      <c r="AO53" s="1">
        <f t="shared" si="26"/>
        <v>61.657269497997149</v>
      </c>
      <c r="AP53" s="1">
        <f t="shared" si="26"/>
        <v>37.728895048500817</v>
      </c>
      <c r="AQ53" s="1">
        <f t="shared" si="26"/>
        <v>83.401600821394851</v>
      </c>
      <c r="AR53" s="6">
        <f t="shared" si="26"/>
        <v>58.286466286409677</v>
      </c>
      <c r="AS53" s="4" t="s">
        <v>46</v>
      </c>
    </row>
    <row r="54" spans="1:45" ht="12.5">
      <c r="A54" s="4">
        <v>2001</v>
      </c>
      <c r="B54" s="1">
        <v>3.7852487305603075</v>
      </c>
      <c r="C54" s="1">
        <v>3.2982076974986363</v>
      </c>
      <c r="D54" s="1">
        <v>1.3500435653027694</v>
      </c>
      <c r="E54" s="6">
        <f t="shared" si="13"/>
        <v>8.4334999933617141</v>
      </c>
      <c r="F54" s="2">
        <f t="shared" si="30"/>
        <v>255.65742724581449</v>
      </c>
      <c r="G54" s="2">
        <f t="shared" si="31"/>
        <v>132.00874075384897</v>
      </c>
      <c r="H54" s="2">
        <f t="shared" si="32"/>
        <v>123.98578118649506</v>
      </c>
      <c r="I54" s="2">
        <f t="shared" si="33"/>
        <v>511.6519491861585</v>
      </c>
      <c r="J54" s="30">
        <v>10177.312883464967</v>
      </c>
      <c r="K54" s="14">
        <f t="shared" si="24"/>
        <v>9665.6609342788088</v>
      </c>
      <c r="L54" s="3">
        <f t="shared" si="27"/>
        <v>67.540456504682865</v>
      </c>
      <c r="M54" s="3">
        <f t="shared" si="28"/>
        <v>40.024386837118996</v>
      </c>
      <c r="N54" s="3">
        <f t="shared" si="29"/>
        <v>91.838355719053567</v>
      </c>
      <c r="O54" s="14">
        <f t="shared" si="34"/>
        <v>60.668992658907527</v>
      </c>
      <c r="P54" s="2">
        <v>70.407029592970403</v>
      </c>
      <c r="Q54" s="2">
        <v>87.292651050567997</v>
      </c>
      <c r="R54" s="2">
        <v>75.855801272341722</v>
      </c>
      <c r="S54" s="43">
        <v>78.577146287772663</v>
      </c>
      <c r="T54" s="44">
        <v>72.771539302394928</v>
      </c>
      <c r="U54" s="3">
        <v>8131.69</v>
      </c>
      <c r="V54" s="3">
        <v>16118.696934164805</v>
      </c>
      <c r="W54" s="99">
        <f t="shared" si="17"/>
        <v>0.49967058202840259</v>
      </c>
      <c r="X54" s="100">
        <f t="shared" si="18"/>
        <v>0.25800496013710905</v>
      </c>
      <c r="Y54" s="100">
        <f t="shared" si="19"/>
        <v>0.24232445783448839</v>
      </c>
      <c r="Z54" s="99">
        <f t="shared" si="20"/>
        <v>2.5120326963827547E-2</v>
      </c>
      <c r="AA54" s="100">
        <f t="shared" si="21"/>
        <v>1.2970883598196431E-2</v>
      </c>
      <c r="AB54" s="100">
        <f t="shared" si="22"/>
        <v>1.2182565536324838E-2</v>
      </c>
      <c r="AC54" s="100">
        <f t="shared" si="23"/>
        <v>5.0273776098348814E-2</v>
      </c>
      <c r="AD54" s="99">
        <f t="shared" si="14"/>
        <v>0.44883485309062687</v>
      </c>
      <c r="AE54" s="100">
        <f t="shared" si="15"/>
        <v>0.39108409321097581</v>
      </c>
      <c r="AF54" s="100">
        <f t="shared" si="16"/>
        <v>0.16008105369839726</v>
      </c>
      <c r="AH54" s="107">
        <v>1.11751</v>
      </c>
      <c r="AI54" s="3">
        <f t="shared" si="25"/>
        <v>228.77417405286261</v>
      </c>
      <c r="AJ54" s="3">
        <f t="shared" si="25"/>
        <v>118.12757000281785</v>
      </c>
      <c r="AK54" s="3">
        <f t="shared" si="25"/>
        <v>110.94825208409326</v>
      </c>
      <c r="AL54" s="3">
        <f t="shared" si="25"/>
        <v>457.84999613977368</v>
      </c>
      <c r="AM54" s="3">
        <f t="shared" si="25"/>
        <v>9107.1336126432579</v>
      </c>
      <c r="AN54" s="14">
        <f t="shared" si="26"/>
        <v>8649.2836165034842</v>
      </c>
      <c r="AO54" s="1">
        <f t="shared" si="26"/>
        <v>60.438346417197934</v>
      </c>
      <c r="AP54" s="1">
        <f t="shared" si="26"/>
        <v>35.815685619921965</v>
      </c>
      <c r="AQ54" s="1">
        <f t="shared" si="26"/>
        <v>82.181238395230082</v>
      </c>
      <c r="AR54" s="6">
        <f t="shared" si="26"/>
        <v>54.289440505147631</v>
      </c>
      <c r="AS54" s="4" t="s">
        <v>46</v>
      </c>
    </row>
    <row r="55" spans="1:45" ht="12.5">
      <c r="A55" s="4">
        <v>2002</v>
      </c>
      <c r="B55" s="1">
        <v>3.5683298943327073</v>
      </c>
      <c r="C55" s="1">
        <v>3.3886298277014699</v>
      </c>
      <c r="D55" s="1">
        <v>3.0549011325612718</v>
      </c>
      <c r="E55" s="6">
        <f t="shared" si="13"/>
        <v>10.011860854595449</v>
      </c>
      <c r="F55" s="2">
        <f t="shared" si="30"/>
        <v>246.46957762317066</v>
      </c>
      <c r="G55" s="2">
        <f t="shared" si="31"/>
        <v>136.34274489796093</v>
      </c>
      <c r="H55" s="2">
        <f t="shared" si="32"/>
        <v>290.36776190591991</v>
      </c>
      <c r="I55" s="2">
        <f t="shared" si="33"/>
        <v>673.1800844270515</v>
      </c>
      <c r="J55" s="30">
        <v>10749.68724874707</v>
      </c>
      <c r="K55" s="14">
        <f t="shared" si="24"/>
        <v>10076.507164320019</v>
      </c>
      <c r="L55" s="3">
        <f t="shared" ref="L55:L66" si="35">L56*(1-((P56-P55)/$P$68))</f>
        <v>69.071410133524523</v>
      </c>
      <c r="M55" s="3">
        <f t="shared" si="28"/>
        <v>40.23536114313292</v>
      </c>
      <c r="N55" s="3">
        <f t="shared" si="29"/>
        <v>95.049806624174281</v>
      </c>
      <c r="O55" s="14">
        <f t="shared" si="34"/>
        <v>67.238258122421016</v>
      </c>
      <c r="P55" s="2">
        <v>72.659327340672647</v>
      </c>
      <c r="Q55" s="2">
        <v>87.825475017593234</v>
      </c>
      <c r="R55" s="2">
        <v>79.289104311824701</v>
      </c>
      <c r="S55" s="43">
        <v>79.51771062637583</v>
      </c>
      <c r="T55" s="44">
        <v>75.385074033588396</v>
      </c>
      <c r="U55" s="3">
        <v>8148.3119999999999</v>
      </c>
      <c r="V55" s="3">
        <v>16319.883879796183</v>
      </c>
      <c r="W55" s="99">
        <f t="shared" si="17"/>
        <v>0.36612725676955032</v>
      </c>
      <c r="X55" s="100">
        <f t="shared" si="18"/>
        <v>0.20253532160566401</v>
      </c>
      <c r="Y55" s="100">
        <f t="shared" si="19"/>
        <v>0.43133742162478567</v>
      </c>
      <c r="Z55" s="99">
        <f t="shared" si="20"/>
        <v>2.2928069619132217E-2</v>
      </c>
      <c r="AA55" s="100">
        <f t="shared" si="21"/>
        <v>1.268341503738654E-2</v>
      </c>
      <c r="AB55" s="100">
        <f t="shared" si="22"/>
        <v>2.7011740452240945E-2</v>
      </c>
      <c r="AC55" s="100">
        <f t="shared" si="23"/>
        <v>6.26232251087597E-2</v>
      </c>
      <c r="AD55" s="99">
        <f t="shared" si="14"/>
        <v>0.35641025641050955</v>
      </c>
      <c r="AE55" s="100">
        <f t="shared" si="15"/>
        <v>0.33846153846076349</v>
      </c>
      <c r="AF55" s="100">
        <f t="shared" si="16"/>
        <v>0.30512820512872696</v>
      </c>
      <c r="AH55" s="107">
        <v>1.0625516666666699</v>
      </c>
      <c r="AI55" s="3">
        <f t="shared" si="25"/>
        <v>231.96008754696155</v>
      </c>
      <c r="AJ55" s="3">
        <f t="shared" si="25"/>
        <v>128.31634373665958</v>
      </c>
      <c r="AK55" s="3">
        <f t="shared" si="25"/>
        <v>273.27401670436637</v>
      </c>
      <c r="AL55" s="3">
        <f t="shared" si="25"/>
        <v>633.55044798798747</v>
      </c>
      <c r="AM55" s="3">
        <f t="shared" si="25"/>
        <v>10116.860747553017</v>
      </c>
      <c r="AN55" s="14">
        <f t="shared" si="26"/>
        <v>9483.3102995650297</v>
      </c>
      <c r="AO55" s="1">
        <f t="shared" si="26"/>
        <v>65.005224969632209</v>
      </c>
      <c r="AP55" s="1">
        <f t="shared" si="26"/>
        <v>37.866733830793606</v>
      </c>
      <c r="AQ55" s="1">
        <f t="shared" si="26"/>
        <v>89.454291594454844</v>
      </c>
      <c r="AR55" s="6">
        <f t="shared" si="26"/>
        <v>63.279989323581894</v>
      </c>
      <c r="AS55" s="4" t="s">
        <v>46</v>
      </c>
    </row>
    <row r="56" spans="1:45" ht="12.5">
      <c r="A56" s="4">
        <v>2003</v>
      </c>
      <c r="B56" s="1">
        <v>3.8277039980759962</v>
      </c>
      <c r="C56" s="1">
        <v>3.2025979760092351</v>
      </c>
      <c r="D56" s="1">
        <v>2.7658800702008572</v>
      </c>
      <c r="E56" s="6">
        <f t="shared" si="13"/>
        <v>9.7961820442860894</v>
      </c>
      <c r="F56" s="2">
        <f t="shared" si="30"/>
        <v>268.60311086381483</v>
      </c>
      <c r="G56" s="2">
        <f t="shared" si="31"/>
        <v>130.4189338535233</v>
      </c>
      <c r="H56" s="2">
        <f t="shared" si="32"/>
        <v>266.5517391523922</v>
      </c>
      <c r="I56" s="2">
        <f t="shared" si="33"/>
        <v>665.57378386973028</v>
      </c>
      <c r="J56" s="30">
        <v>11339.39172069571</v>
      </c>
      <c r="K56" s="14">
        <f t="shared" si="24"/>
        <v>10673.817936825981</v>
      </c>
      <c r="L56" s="3">
        <f t="shared" si="35"/>
        <v>70.173427986811092</v>
      </c>
      <c r="M56" s="3">
        <f t="shared" si="28"/>
        <v>40.722855266410505</v>
      </c>
      <c r="N56" s="3">
        <f t="shared" si="29"/>
        <v>96.371401646867255</v>
      </c>
      <c r="O56" s="14">
        <f t="shared" si="34"/>
        <v>67.942161636118811</v>
      </c>
      <c r="P56" s="2">
        <v>74.255125744874249</v>
      </c>
      <c r="Q56" s="2">
        <v>89.041922187594238</v>
      </c>
      <c r="R56" s="2">
        <v>80.682621427850165</v>
      </c>
      <c r="S56" s="43">
        <v>81.21873123874326</v>
      </c>
      <c r="T56" s="44">
        <v>77.720361721156721</v>
      </c>
      <c r="U56" s="3">
        <v>8162.6559999999999</v>
      </c>
      <c r="V56" s="3">
        <v>16553.187150690803</v>
      </c>
      <c r="W56" s="99">
        <f t="shared" si="17"/>
        <v>0.40356624220101089</v>
      </c>
      <c r="X56" s="100">
        <f t="shared" si="18"/>
        <v>0.19594962574284566</v>
      </c>
      <c r="Y56" s="100">
        <f t="shared" si="19"/>
        <v>0.40048413205614353</v>
      </c>
      <c r="Z56" s="99">
        <f t="shared" si="20"/>
        <v>2.3687611953080594E-2</v>
      </c>
      <c r="AA56" s="100">
        <f t="shared" si="21"/>
        <v>1.1501404754850611E-2</v>
      </c>
      <c r="AB56" s="100">
        <f t="shared" si="22"/>
        <v>2.3506705272903151E-2</v>
      </c>
      <c r="AC56" s="100">
        <f t="shared" si="23"/>
        <v>5.8695721980834351E-2</v>
      </c>
      <c r="AD56" s="99">
        <f t="shared" si="14"/>
        <v>0.39073426573453857</v>
      </c>
      <c r="AE56" s="100">
        <f t="shared" si="15"/>
        <v>0.32692307692232447</v>
      </c>
      <c r="AF56" s="100">
        <f t="shared" si="16"/>
        <v>0.28234265734313685</v>
      </c>
      <c r="AH56" s="107">
        <v>0.88603416666666601</v>
      </c>
      <c r="AI56" s="3">
        <f t="shared" si="25"/>
        <v>303.15209161100637</v>
      </c>
      <c r="AJ56" s="3">
        <f t="shared" si="25"/>
        <v>147.19402339096035</v>
      </c>
      <c r="AK56" s="3">
        <f t="shared" si="25"/>
        <v>300.8368629340581</v>
      </c>
      <c r="AL56" s="3">
        <f t="shared" si="25"/>
        <v>751.18297793602483</v>
      </c>
      <c r="AM56" s="3">
        <f t="shared" si="25"/>
        <v>12797.916996085423</v>
      </c>
      <c r="AN56" s="14">
        <f t="shared" si="26"/>
        <v>12046.7340181494</v>
      </c>
      <c r="AO56" s="1">
        <f t="shared" si="26"/>
        <v>79.199460502532702</v>
      </c>
      <c r="AP56" s="1">
        <f t="shared" si="26"/>
        <v>45.960818214960334</v>
      </c>
      <c r="AQ56" s="1">
        <f t="shared" si="26"/>
        <v>108.76713931859361</v>
      </c>
      <c r="AR56" s="6">
        <f t="shared" si="26"/>
        <v>76.681198301554048</v>
      </c>
      <c r="AS56" s="4" t="s">
        <v>46</v>
      </c>
    </row>
    <row r="57" spans="1:45" ht="12.5">
      <c r="A57" s="4">
        <v>2004</v>
      </c>
      <c r="B57" s="1">
        <v>3.8548016789346078</v>
      </c>
      <c r="C57" s="1">
        <v>3.2551658622016806</v>
      </c>
      <c r="D57" s="1">
        <v>2.587000237865368</v>
      </c>
      <c r="E57" s="6">
        <f t="shared" si="13"/>
        <v>9.6969677790016569</v>
      </c>
      <c r="F57" s="2">
        <f t="shared" si="30"/>
        <v>276.27116675776995</v>
      </c>
      <c r="G57" s="2">
        <f t="shared" si="31"/>
        <v>132.35014529757518</v>
      </c>
      <c r="H57" s="2">
        <f t="shared" si="32"/>
        <v>251.26039416622012</v>
      </c>
      <c r="I57" s="2">
        <f t="shared" si="33"/>
        <v>659.88170622156531</v>
      </c>
      <c r="J57" s="30">
        <v>12204.282042204744</v>
      </c>
      <c r="K57" s="14">
        <f t="shared" si="24"/>
        <v>11544.400335983179</v>
      </c>
      <c r="L57" s="3">
        <f t="shared" si="35"/>
        <v>71.669359351873567</v>
      </c>
      <c r="M57" s="3">
        <f t="shared" si="28"/>
        <v>40.658495112153261</v>
      </c>
      <c r="N57" s="3">
        <f t="shared" si="29"/>
        <v>97.124225382191923</v>
      </c>
      <c r="O57" s="14">
        <f t="shared" si="34"/>
        <v>68.050314413801516</v>
      </c>
      <c r="P57" s="2">
        <v>76.376123623876381</v>
      </c>
      <c r="Q57" s="2">
        <v>88.881069669246997</v>
      </c>
      <c r="R57" s="2">
        <v>81.470261536908026</v>
      </c>
      <c r="S57" s="43">
        <v>82.169301580948584</v>
      </c>
      <c r="T57" s="44">
        <v>80.095398986385774</v>
      </c>
      <c r="U57" s="3">
        <v>8174.7619999999997</v>
      </c>
      <c r="V57" s="3">
        <v>16822.750659532427</v>
      </c>
      <c r="W57" s="99">
        <f t="shared" si="17"/>
        <v>0.41866771597545654</v>
      </c>
      <c r="X57" s="100">
        <f t="shared" si="18"/>
        <v>0.20056647130802049</v>
      </c>
      <c r="Y57" s="100">
        <f t="shared" si="19"/>
        <v>0.38076581271652288</v>
      </c>
      <c r="Z57" s="99">
        <f t="shared" si="20"/>
        <v>2.2637232227374897E-2</v>
      </c>
      <c r="AA57" s="100">
        <f t="shared" si="21"/>
        <v>1.0844566262880769E-2</v>
      </c>
      <c r="AB57" s="100">
        <f t="shared" si="22"/>
        <v>2.0587888193448298E-2</v>
      </c>
      <c r="AC57" s="100">
        <f t="shared" si="23"/>
        <v>5.4069686683703967E-2</v>
      </c>
      <c r="AD57" s="99">
        <f t="shared" si="14"/>
        <v>0.39752650176707877</v>
      </c>
      <c r="AE57" s="100">
        <f t="shared" si="15"/>
        <v>0.33568904593563714</v>
      </c>
      <c r="AF57" s="100">
        <f t="shared" si="16"/>
        <v>0.26678445229728404</v>
      </c>
      <c r="AH57" s="107">
        <v>0.80426653491829514</v>
      </c>
      <c r="AI57" s="3">
        <f t="shared" si="25"/>
        <v>343.50697780286998</v>
      </c>
      <c r="AJ57" s="3">
        <f t="shared" si="25"/>
        <v>164.56005509544238</v>
      </c>
      <c r="AK57" s="3">
        <f t="shared" si="25"/>
        <v>312.40936089892824</v>
      </c>
      <c r="AL57" s="3">
        <f t="shared" si="25"/>
        <v>820.47639379724069</v>
      </c>
      <c r="AM57" s="3">
        <f t="shared" si="25"/>
        <v>15174.424786236528</v>
      </c>
      <c r="AN57" s="14">
        <f t="shared" si="26"/>
        <v>14353.948392439288</v>
      </c>
      <c r="AO57" s="1">
        <f t="shared" si="26"/>
        <v>89.111452783689927</v>
      </c>
      <c r="AP57" s="1">
        <f t="shared" si="26"/>
        <v>50.553508503600398</v>
      </c>
      <c r="AQ57" s="1">
        <f t="shared" si="26"/>
        <v>120.76124165984191</v>
      </c>
      <c r="AR57" s="6">
        <f t="shared" si="26"/>
        <v>84.6116448457161</v>
      </c>
      <c r="AS57" s="4" t="s">
        <v>46</v>
      </c>
    </row>
    <row r="58" spans="1:45" ht="12.5">
      <c r="A58" s="4">
        <v>2005</v>
      </c>
      <c r="B58" s="1">
        <v>4.2670684900052898</v>
      </c>
      <c r="C58" s="1">
        <v>2.9475332541313572</v>
      </c>
      <c r="D58" s="1">
        <v>2.8018702735604921</v>
      </c>
      <c r="E58" s="6">
        <f t="shared" si="13"/>
        <v>10.01647201769714</v>
      </c>
      <c r="F58" s="2">
        <f t="shared" si="30"/>
        <v>314.66921168508895</v>
      </c>
      <c r="G58" s="2">
        <f t="shared" si="31"/>
        <v>119.75932847718113</v>
      </c>
      <c r="H58" s="2">
        <f t="shared" si="32"/>
        <v>282.8089033860569</v>
      </c>
      <c r="I58" s="2">
        <f t="shared" si="33"/>
        <v>717.23744354832706</v>
      </c>
      <c r="J58" s="30">
        <v>13092.163095130265</v>
      </c>
      <c r="K58" s="14">
        <f t="shared" si="24"/>
        <v>12374.925651581938</v>
      </c>
      <c r="L58" s="3">
        <f t="shared" si="35"/>
        <v>73.743651507383902</v>
      </c>
      <c r="M58" s="3">
        <f t="shared" si="28"/>
        <v>40.63035703136601</v>
      </c>
      <c r="N58" s="3">
        <f t="shared" si="29"/>
        <v>100.93575925150735</v>
      </c>
      <c r="O58" s="14">
        <f t="shared" si="34"/>
        <v>71.605795162319552</v>
      </c>
      <c r="P58" s="2">
        <v>79.23442076557923</v>
      </c>
      <c r="Q58" s="2">
        <v>88.810696692470088</v>
      </c>
      <c r="R58" s="2">
        <v>85.307482581036055</v>
      </c>
      <c r="S58" s="43">
        <v>83.059835901540936</v>
      </c>
      <c r="T58" s="44">
        <v>82.808307661731106</v>
      </c>
      <c r="U58" s="3">
        <v>8184.6909999999998</v>
      </c>
      <c r="V58" s="3">
        <v>17144.839063004456</v>
      </c>
      <c r="W58" s="99">
        <f t="shared" si="17"/>
        <v>0.43872390449716769</v>
      </c>
      <c r="X58" s="100">
        <f t="shared" si="18"/>
        <v>0.16697305690665856</v>
      </c>
      <c r="Y58" s="100">
        <f t="shared" si="19"/>
        <v>0.39430303859617361</v>
      </c>
      <c r="Z58" s="99">
        <f t="shared" si="20"/>
        <v>2.4034929094500258E-2</v>
      </c>
      <c r="AA58" s="100">
        <f t="shared" si="21"/>
        <v>9.1474057882556144E-3</v>
      </c>
      <c r="AB58" s="100">
        <f t="shared" si="22"/>
        <v>2.1601388657558805E-2</v>
      </c>
      <c r="AC58" s="100">
        <f t="shared" si="23"/>
        <v>5.4783723540314688E-2</v>
      </c>
      <c r="AD58" s="99">
        <f t="shared" si="14"/>
        <v>0.42600513259221584</v>
      </c>
      <c r="AE58" s="100">
        <f t="shared" si="15"/>
        <v>0.29426860564514579</v>
      </c>
      <c r="AF58" s="100">
        <f t="shared" si="16"/>
        <v>0.27972626176263832</v>
      </c>
      <c r="AH58" s="107">
        <v>0.80356298094425893</v>
      </c>
      <c r="AI58" s="3">
        <f t="shared" si="25"/>
        <v>391.59246897526845</v>
      </c>
      <c r="AJ58" s="3">
        <f t="shared" si="25"/>
        <v>149.03539774375011</v>
      </c>
      <c r="AK58" s="3">
        <f t="shared" si="25"/>
        <v>351.94366850216386</v>
      </c>
      <c r="AL58" s="3">
        <f t="shared" si="25"/>
        <v>892.57153522118256</v>
      </c>
      <c r="AM58" s="3">
        <f t="shared" si="25"/>
        <v>16292.640907556235</v>
      </c>
      <c r="AN58" s="14">
        <f t="shared" si="26"/>
        <v>15400.069372335052</v>
      </c>
      <c r="AO58" s="1">
        <f t="shared" si="26"/>
        <v>91.770842181814373</v>
      </c>
      <c r="AP58" s="1">
        <f t="shared" si="26"/>
        <v>50.56275362961803</v>
      </c>
      <c r="AQ58" s="1">
        <f t="shared" si="26"/>
        <v>125.61026533713479</v>
      </c>
      <c r="AR58" s="6">
        <f t="shared" si="26"/>
        <v>89.110370761699713</v>
      </c>
      <c r="AS58" s="4" t="s">
        <v>46</v>
      </c>
    </row>
    <row r="59" spans="1:45" ht="12.5">
      <c r="A59" s="4">
        <v>2006</v>
      </c>
      <c r="B59" s="1">
        <v>4.4093123745771994</v>
      </c>
      <c r="C59" s="1">
        <v>2.7397669123504289</v>
      </c>
      <c r="D59" s="1">
        <v>2.8082610851704231</v>
      </c>
      <c r="E59" s="6">
        <f t="shared" si="13"/>
        <v>9.9573403720980522</v>
      </c>
      <c r="F59" s="2">
        <f t="shared" si="30"/>
        <v>330.88122159235178</v>
      </c>
      <c r="G59" s="2">
        <f t="shared" si="31"/>
        <v>113.16502714054279</v>
      </c>
      <c r="H59" s="2">
        <f t="shared" si="32"/>
        <v>290.971845851946</v>
      </c>
      <c r="I59" s="2">
        <f t="shared" si="33"/>
        <v>735.01809458484058</v>
      </c>
      <c r="J59" s="30">
        <v>14065.528549767585</v>
      </c>
      <c r="K59" s="14">
        <f t="shared" si="24"/>
        <v>13330.510455182744</v>
      </c>
      <c r="L59" s="3">
        <f t="shared" si="35"/>
        <v>75.041456237057673</v>
      </c>
      <c r="M59" s="3">
        <f t="shared" si="28"/>
        <v>41.304618517149407</v>
      </c>
      <c r="N59" s="3">
        <f t="shared" si="29"/>
        <v>103.6128184051263</v>
      </c>
      <c r="O59" s="14">
        <f t="shared" si="34"/>
        <v>73.816708791483165</v>
      </c>
      <c r="P59" s="2">
        <v>80.991819008180968</v>
      </c>
      <c r="Q59" s="2">
        <v>90.469488287925998</v>
      </c>
      <c r="R59" s="2">
        <v>87.932949611228921</v>
      </c>
      <c r="S59" s="43">
        <v>85.32119271562938</v>
      </c>
      <c r="T59" s="44">
        <v>85.749776408625678</v>
      </c>
      <c r="U59" s="3">
        <v>8192.8799999999992</v>
      </c>
      <c r="V59" s="3">
        <v>17551.585521614612</v>
      </c>
      <c r="W59" s="99">
        <f t="shared" si="17"/>
        <v>0.45016745033908728</v>
      </c>
      <c r="X59" s="100">
        <f t="shared" si="18"/>
        <v>0.15396223300388498</v>
      </c>
      <c r="Y59" s="100">
        <f t="shared" si="19"/>
        <v>0.39587031665702771</v>
      </c>
      <c r="Z59" s="99">
        <f t="shared" si="20"/>
        <v>2.3524265044260934E-2</v>
      </c>
      <c r="AA59" s="100">
        <f t="shared" si="21"/>
        <v>8.0455580990173806E-3</v>
      </c>
      <c r="AB59" s="100">
        <f t="shared" si="22"/>
        <v>2.0686876061742732E-2</v>
      </c>
      <c r="AC59" s="100">
        <f t="shared" si="23"/>
        <v>5.2256699205021045E-2</v>
      </c>
      <c r="AD59" s="99">
        <f t="shared" si="14"/>
        <v>0.44282029234761805</v>
      </c>
      <c r="AE59" s="100">
        <f t="shared" si="15"/>
        <v>0.27515047291419936</v>
      </c>
      <c r="AF59" s="100">
        <f t="shared" si="16"/>
        <v>0.28202923473818248</v>
      </c>
      <c r="AH59" s="107">
        <v>0.79614163830077589</v>
      </c>
      <c r="AI59" s="3">
        <f t="shared" si="25"/>
        <v>415.60597470892174</v>
      </c>
      <c r="AJ59" s="3">
        <f t="shared" si="25"/>
        <v>142.14182715285889</v>
      </c>
      <c r="AK59" s="3">
        <f t="shared" si="25"/>
        <v>365.47748774071681</v>
      </c>
      <c r="AL59" s="3">
        <f t="shared" si="25"/>
        <v>923.22528960249747</v>
      </c>
      <c r="AM59" s="3">
        <f t="shared" si="25"/>
        <v>17667.118353196522</v>
      </c>
      <c r="AN59" s="14">
        <f t="shared" si="26"/>
        <v>16743.893063594023</v>
      </c>
      <c r="AO59" s="1">
        <f t="shared" si="26"/>
        <v>94.25641447069701</v>
      </c>
      <c r="AP59" s="1">
        <f t="shared" si="26"/>
        <v>51.880992690329379</v>
      </c>
      <c r="AQ59" s="1">
        <f t="shared" si="26"/>
        <v>130.14369983998026</v>
      </c>
      <c r="AR59" s="6">
        <f t="shared" si="26"/>
        <v>92.718060757419906</v>
      </c>
      <c r="AS59" s="4" t="s">
        <v>46</v>
      </c>
    </row>
    <row r="60" spans="1:45" ht="12.5">
      <c r="A60" s="4">
        <v>2007</v>
      </c>
      <c r="B60" s="1">
        <v>4.3551881118493867</v>
      </c>
      <c r="C60" s="1">
        <v>2.190428598487423</v>
      </c>
      <c r="D60" s="1">
        <v>2.7209230246944798</v>
      </c>
      <c r="E60" s="6">
        <f t="shared" si="13"/>
        <v>9.266539735031289</v>
      </c>
      <c r="F60" s="2">
        <f t="shared" si="30"/>
        <v>338.25044544173085</v>
      </c>
      <c r="G60" s="2">
        <f t="shared" si="31"/>
        <v>94.144574697457642</v>
      </c>
      <c r="H60" s="2">
        <f t="shared" si="32"/>
        <v>286.99908812845507</v>
      </c>
      <c r="I60" s="2">
        <f t="shared" si="33"/>
        <v>719.39410826764356</v>
      </c>
      <c r="J60" s="30">
        <v>14977.777374518429</v>
      </c>
      <c r="K60" s="14">
        <f t="shared" si="24"/>
        <v>14258.383266250787</v>
      </c>
      <c r="L60" s="3">
        <f t="shared" si="35"/>
        <v>77.666093118098686</v>
      </c>
      <c r="M60" s="3">
        <f t="shared" si="28"/>
        <v>42.979978787013721</v>
      </c>
      <c r="N60" s="3">
        <f t="shared" si="29"/>
        <v>105.4785767637366</v>
      </c>
      <c r="O60" s="14">
        <f t="shared" si="34"/>
        <v>77.633521124184171</v>
      </c>
      <c r="P60" s="2">
        <v>84.425815574184412</v>
      </c>
      <c r="Q60" s="2">
        <v>94.430481552226794</v>
      </c>
      <c r="R60" s="2">
        <v>89.730384731899434</v>
      </c>
      <c r="S60" s="43">
        <v>87.762657594556728</v>
      </c>
      <c r="T60" s="44">
        <v>88.194375434761014</v>
      </c>
      <c r="U60" s="3">
        <v>8199.7829999999994</v>
      </c>
      <c r="V60" s="3">
        <v>17848.9431040325</v>
      </c>
      <c r="W60" s="99">
        <f t="shared" si="17"/>
        <v>0.47018795616253234</v>
      </c>
      <c r="X60" s="100">
        <f t="shared" si="18"/>
        <v>0.13086648002186874</v>
      </c>
      <c r="Y60" s="100">
        <f t="shared" si="19"/>
        <v>0.39894556381559892</v>
      </c>
      <c r="Z60" s="99">
        <f t="shared" si="20"/>
        <v>2.2583487321502959E-2</v>
      </c>
      <c r="AA60" s="100">
        <f t="shared" si="21"/>
        <v>6.2856171742561107E-3</v>
      </c>
      <c r="AB60" s="100">
        <f t="shared" si="22"/>
        <v>1.9161660702523477E-2</v>
      </c>
      <c r="AC60" s="100">
        <f t="shared" si="23"/>
        <v>4.8030765198282546E-2</v>
      </c>
      <c r="AD60" s="99">
        <f t="shared" si="14"/>
        <v>0.46999076638985365</v>
      </c>
      <c r="AE60" s="100">
        <f t="shared" si="15"/>
        <v>0.23638042474546481</v>
      </c>
      <c r="AF60" s="100">
        <f t="shared" si="16"/>
        <v>0.29362880886468162</v>
      </c>
      <c r="AH60" s="107">
        <v>0.72950891882916724</v>
      </c>
      <c r="AI60" s="3">
        <f t="shared" si="25"/>
        <v>463.66869096625896</v>
      </c>
      <c r="AJ60" s="3">
        <f t="shared" si="25"/>
        <v>129.05198588737741</v>
      </c>
      <c r="AK60" s="3">
        <f t="shared" si="25"/>
        <v>393.41409093267453</v>
      </c>
      <c r="AL60" s="3">
        <f t="shared" si="25"/>
        <v>986.13476778631093</v>
      </c>
      <c r="AM60" s="3">
        <f t="shared" si="25"/>
        <v>20531.314954390367</v>
      </c>
      <c r="AN60" s="14">
        <f t="shared" si="26"/>
        <v>19545.180186604055</v>
      </c>
      <c r="AO60" s="1">
        <f t="shared" si="26"/>
        <v>106.46352787948045</v>
      </c>
      <c r="AP60" s="1">
        <f t="shared" si="26"/>
        <v>58.916317097253419</v>
      </c>
      <c r="AQ60" s="1">
        <f t="shared" si="26"/>
        <v>144.58846772295192</v>
      </c>
      <c r="AR60" s="6">
        <f t="shared" si="26"/>
        <v>106.41887867359165</v>
      </c>
      <c r="AS60" s="4" t="s">
        <v>46</v>
      </c>
    </row>
    <row r="61" spans="1:45" ht="12.5">
      <c r="A61" s="4">
        <v>2008</v>
      </c>
      <c r="B61" s="1">
        <v>4.207036334269505</v>
      </c>
      <c r="C61" s="1">
        <v>1.9068477693887909</v>
      </c>
      <c r="D61" s="1">
        <v>2.4626554151846114</v>
      </c>
      <c r="E61" s="6">
        <f t="shared" si="13"/>
        <v>8.5765395188429068</v>
      </c>
      <c r="F61" s="2">
        <f t="shared" si="30"/>
        <v>344.69667038932619</v>
      </c>
      <c r="G61" s="2">
        <f t="shared" si="31"/>
        <v>84.87856502494536</v>
      </c>
      <c r="H61" s="2">
        <f t="shared" si="32"/>
        <v>269.20064807269978</v>
      </c>
      <c r="I61" s="2">
        <f t="shared" si="33"/>
        <v>698.77588348697134</v>
      </c>
      <c r="J61" s="30">
        <v>15386.832018758911</v>
      </c>
      <c r="K61" s="14">
        <f t="shared" si="24"/>
        <v>14688.05613527194</v>
      </c>
      <c r="L61" s="3">
        <f t="shared" si="35"/>
        <v>81.933371381062273</v>
      </c>
      <c r="M61" s="3">
        <f t="shared" si="28"/>
        <v>44.51250193514494</v>
      </c>
      <c r="N61" s="3">
        <f t="shared" si="29"/>
        <v>109.31316107516379</v>
      </c>
      <c r="O61" s="14">
        <f t="shared" si="34"/>
        <v>81.475271227018823</v>
      </c>
      <c r="P61" s="2">
        <v>89.718210281789709</v>
      </c>
      <c r="Q61" s="2">
        <v>97.929023826279263</v>
      </c>
      <c r="R61" s="2">
        <v>93.294961122892062</v>
      </c>
      <c r="S61" s="43">
        <v>92.135281168701226</v>
      </c>
      <c r="T61" s="44">
        <v>91.831461790718478</v>
      </c>
      <c r="U61" s="3">
        <v>8205.5329999999994</v>
      </c>
      <c r="V61" s="3">
        <v>17734.029152890726</v>
      </c>
      <c r="W61" s="99">
        <f t="shared" si="17"/>
        <v>0.4932864435292908</v>
      </c>
      <c r="X61" s="100">
        <f t="shared" si="18"/>
        <v>0.12146750772421</v>
      </c>
      <c r="Y61" s="100">
        <f t="shared" si="19"/>
        <v>0.38524604874649915</v>
      </c>
      <c r="Z61" s="99">
        <f t="shared" si="20"/>
        <v>2.2402055859782444E-2</v>
      </c>
      <c r="AA61" s="100">
        <f t="shared" si="21"/>
        <v>5.5163119296724209E-3</v>
      </c>
      <c r="AB61" s="100">
        <f t="shared" si="22"/>
        <v>1.7495521348676768E-2</v>
      </c>
      <c r="AC61" s="100">
        <f t="shared" si="23"/>
        <v>4.5413889138131637E-2</v>
      </c>
      <c r="AD61" s="99">
        <f t="shared" si="14"/>
        <v>0.49052841475591918</v>
      </c>
      <c r="AE61" s="100">
        <f t="shared" si="15"/>
        <v>0.22233300099642644</v>
      </c>
      <c r="AF61" s="100">
        <f t="shared" si="16"/>
        <v>0.28713858424765443</v>
      </c>
      <c r="AH61" s="107">
        <v>0.68106593943311367</v>
      </c>
      <c r="AI61" s="3">
        <f t="shared" si="25"/>
        <v>506.11350594956343</v>
      </c>
      <c r="AJ61" s="3">
        <f t="shared" si="25"/>
        <v>124.62606057732702</v>
      </c>
      <c r="AK61" s="3">
        <f t="shared" si="25"/>
        <v>395.26370720692535</v>
      </c>
      <c r="AL61" s="3">
        <f t="shared" si="25"/>
        <v>1026.0032737338158</v>
      </c>
      <c r="AM61" s="3">
        <f t="shared" si="25"/>
        <v>22592.279437092635</v>
      </c>
      <c r="AN61" s="14">
        <f t="shared" si="26"/>
        <v>21566.276163358816</v>
      </c>
      <c r="AO61" s="1">
        <f t="shared" si="26"/>
        <v>120.30167218354752</v>
      </c>
      <c r="AP61" s="1">
        <f t="shared" si="26"/>
        <v>65.357110608401584</v>
      </c>
      <c r="AQ61" s="1">
        <f t="shared" si="26"/>
        <v>160.50305080026578</v>
      </c>
      <c r="AR61" s="6">
        <f t="shared" si="26"/>
        <v>119.6290498609208</v>
      </c>
      <c r="AS61" s="4" t="s">
        <v>46</v>
      </c>
    </row>
    <row r="62" spans="1:45" ht="12.5">
      <c r="A62" s="4">
        <v>2009</v>
      </c>
      <c r="B62" s="1">
        <v>4.2553880868490852</v>
      </c>
      <c r="C62" s="1">
        <v>1.7858958035116279</v>
      </c>
      <c r="D62" s="1">
        <v>2.3327729873714094</v>
      </c>
      <c r="E62" s="6">
        <f t="shared" si="13"/>
        <v>8.3740568777321229</v>
      </c>
      <c r="F62" s="2">
        <f t="shared" si="30"/>
        <v>358.38282394211819</v>
      </c>
      <c r="G62" s="2">
        <f t="shared" si="31"/>
        <v>78.500593545944071</v>
      </c>
      <c r="H62" s="2">
        <f t="shared" si="32"/>
        <v>257.25243069895362</v>
      </c>
      <c r="I62" s="2">
        <f t="shared" si="33"/>
        <v>694.13584818701588</v>
      </c>
      <c r="J62" s="30">
        <v>14682.541640962369</v>
      </c>
      <c r="K62" s="14">
        <f t="shared" si="24"/>
        <v>13988.405792775353</v>
      </c>
      <c r="L62" s="3">
        <f t="shared" si="35"/>
        <v>84.218599250599453</v>
      </c>
      <c r="M62" s="3">
        <f t="shared" si="28"/>
        <v>43.955864273597278</v>
      </c>
      <c r="N62" s="3">
        <f t="shared" si="29"/>
        <v>110.27752468482932</v>
      </c>
      <c r="O62" s="14">
        <f t="shared" si="34"/>
        <v>82.891226835684336</v>
      </c>
      <c r="P62" s="2">
        <v>92.475507524492457</v>
      </c>
      <c r="Q62" s="2">
        <v>96.642203679501336</v>
      </c>
      <c r="R62" s="2">
        <v>94.183580733111171</v>
      </c>
      <c r="S62" s="43">
        <v>93.936361817090258</v>
      </c>
      <c r="T62" s="44">
        <v>91.612839113584428</v>
      </c>
      <c r="U62" s="3">
        <v>8210</v>
      </c>
      <c r="V62" s="3">
        <v>16928.022621764139</v>
      </c>
      <c r="W62" s="99">
        <f t="shared" si="17"/>
        <v>0.51630069946418</v>
      </c>
      <c r="X62" s="100">
        <f t="shared" si="18"/>
        <v>0.11309110997649301</v>
      </c>
      <c r="Y62" s="100">
        <f t="shared" si="19"/>
        <v>0.37060819055932692</v>
      </c>
      <c r="Z62" s="99">
        <f t="shared" si="20"/>
        <v>2.4408772861387776E-2</v>
      </c>
      <c r="AA62" s="100">
        <f t="shared" si="21"/>
        <v>5.3465261986342808E-3</v>
      </c>
      <c r="AB62" s="100">
        <f t="shared" si="22"/>
        <v>1.7520974024092192E-2</v>
      </c>
      <c r="AC62" s="100">
        <f t="shared" si="23"/>
        <v>4.7276273084114251E-2</v>
      </c>
      <c r="AD62" s="99">
        <f t="shared" si="14"/>
        <v>0.50816326530630596</v>
      </c>
      <c r="AE62" s="100">
        <f t="shared" si="15"/>
        <v>0.21326530612188621</v>
      </c>
      <c r="AF62" s="100">
        <f t="shared" si="16"/>
        <v>0.27857142857180772</v>
      </c>
      <c r="AH62" s="107">
        <v>0.71813438559995013</v>
      </c>
      <c r="AI62" s="3">
        <f t="shared" si="25"/>
        <v>499.04701839714147</v>
      </c>
      <c r="AJ62" s="3">
        <f t="shared" si="25"/>
        <v>109.31184346556866</v>
      </c>
      <c r="AK62" s="3">
        <f t="shared" si="25"/>
        <v>358.22324603498487</v>
      </c>
      <c r="AL62" s="3">
        <f t="shared" si="25"/>
        <v>966.58210789769498</v>
      </c>
      <c r="AM62" s="3">
        <f t="shared" si="25"/>
        <v>20445.39564652116</v>
      </c>
      <c r="AN62" s="14">
        <f t="shared" si="26"/>
        <v>19478.813538623464</v>
      </c>
      <c r="AO62" s="1">
        <f t="shared" si="26"/>
        <v>117.27414943407955</v>
      </c>
      <c r="AP62" s="1">
        <f t="shared" si="26"/>
        <v>61.208410507840092</v>
      </c>
      <c r="AQ62" s="1">
        <f t="shared" si="26"/>
        <v>153.56112573930059</v>
      </c>
      <c r="AR62" s="6">
        <f t="shared" si="26"/>
        <v>115.4257872869221</v>
      </c>
      <c r="AS62" s="4" t="s">
        <v>46</v>
      </c>
    </row>
    <row r="63" spans="1:45" ht="12.5">
      <c r="A63" s="4">
        <v>2010</v>
      </c>
      <c r="B63" s="1">
        <v>4.1590838585126457</v>
      </c>
      <c r="C63" s="1">
        <v>1.6824220125760434</v>
      </c>
      <c r="D63" s="1">
        <v>2.3570988602682506</v>
      </c>
      <c r="E63" s="6">
        <f t="shared" si="13"/>
        <v>8.198604731356939</v>
      </c>
      <c r="F63" s="2">
        <f t="shared" si="30"/>
        <v>350.44637753755438</v>
      </c>
      <c r="G63" s="2">
        <f t="shared" si="31"/>
        <v>73.386004407194591</v>
      </c>
      <c r="H63" s="2">
        <f t="shared" si="32"/>
        <v>265.93391524424703</v>
      </c>
      <c r="I63" s="2">
        <f t="shared" si="33"/>
        <v>689.76629718899608</v>
      </c>
      <c r="J63" s="30">
        <v>13053.274029826418</v>
      </c>
      <c r="K63" s="14">
        <f t="shared" si="24"/>
        <v>12363.507732637421</v>
      </c>
      <c r="L63" s="3">
        <f t="shared" si="35"/>
        <v>84.260474051340609</v>
      </c>
      <c r="M63" s="3">
        <f t="shared" si="28"/>
        <v>43.619260719746222</v>
      </c>
      <c r="N63" s="3">
        <f t="shared" si="29"/>
        <v>112.82255476292679</v>
      </c>
      <c r="O63" s="14">
        <f t="shared" si="34"/>
        <v>84.132156603533915</v>
      </c>
      <c r="P63" s="2">
        <v>92.526007473992507</v>
      </c>
      <c r="Q63" s="2">
        <v>95.85804765255854</v>
      </c>
      <c r="R63" s="2">
        <v>96.475815409471892</v>
      </c>
      <c r="S63" s="43">
        <v>94.136481889133478</v>
      </c>
      <c r="T63" s="44">
        <v>93.49100665805426</v>
      </c>
      <c r="U63" s="3">
        <v>8389.7710000000006</v>
      </c>
      <c r="V63" s="3">
        <v>16797.427469511433</v>
      </c>
      <c r="W63" s="99">
        <f t="shared" si="17"/>
        <v>0.50806538238491528</v>
      </c>
      <c r="X63" s="100">
        <f t="shared" si="18"/>
        <v>0.10639256325840289</v>
      </c>
      <c r="Y63" s="100">
        <f t="shared" si="19"/>
        <v>0.38554205435668176</v>
      </c>
      <c r="Z63" s="99">
        <f t="shared" si="20"/>
        <v>2.6847392978711151E-2</v>
      </c>
      <c r="AA63" s="100">
        <f t="shared" si="21"/>
        <v>5.6220381369079765E-3</v>
      </c>
      <c r="AB63" s="100">
        <f t="shared" si="22"/>
        <v>2.0372966555102914E-2</v>
      </c>
      <c r="AC63" s="100">
        <f t="shared" si="23"/>
        <v>5.2842397670722047E-2</v>
      </c>
      <c r="AD63" s="99">
        <f t="shared" si="14"/>
        <v>0.50729166666683323</v>
      </c>
      <c r="AE63" s="100">
        <f t="shared" si="15"/>
        <v>0.20520833333278504</v>
      </c>
      <c r="AF63" s="100">
        <f t="shared" si="16"/>
        <v>0.28750000000038184</v>
      </c>
      <c r="AH63" s="107">
        <v>0.75413087607752327</v>
      </c>
      <c r="AI63" s="3">
        <f t="shared" si="25"/>
        <v>464.70233304905702</v>
      </c>
      <c r="AJ63" s="3">
        <f t="shared" si="25"/>
        <v>97.312027308706348</v>
      </c>
      <c r="AK63" s="3">
        <f t="shared" si="25"/>
        <v>352.63629123296829</v>
      </c>
      <c r="AL63" s="3">
        <f t="shared" si="25"/>
        <v>914.65065159073185</v>
      </c>
      <c r="AM63" s="3">
        <f t="shared" si="25"/>
        <v>17309.030095307444</v>
      </c>
      <c r="AN63" s="14">
        <f t="shared" si="26"/>
        <v>16394.379443716709</v>
      </c>
      <c r="AO63" s="1">
        <f t="shared" si="26"/>
        <v>111.7318979029295</v>
      </c>
      <c r="AP63" s="1">
        <f t="shared" si="26"/>
        <v>57.840438713534709</v>
      </c>
      <c r="AQ63" s="1">
        <f t="shared" si="26"/>
        <v>149.60606751675931</v>
      </c>
      <c r="AR63" s="6">
        <f t="shared" si="26"/>
        <v>111.56174514579254</v>
      </c>
      <c r="AS63" s="4" t="s">
        <v>46</v>
      </c>
    </row>
    <row r="64" spans="1:45" ht="12.5">
      <c r="A64" s="4">
        <v>2011</v>
      </c>
      <c r="B64" s="1">
        <v>3.7774343784542483</v>
      </c>
      <c r="C64" s="1">
        <v>1.8247651399250209</v>
      </c>
      <c r="D64" s="1">
        <v>2.5239742122428348</v>
      </c>
      <c r="E64" s="6">
        <f t="shared" si="13"/>
        <v>8.1261737306221029</v>
      </c>
      <c r="F64" s="2">
        <f>B64*L64</f>
        <v>327.36656178295556</v>
      </c>
      <c r="G64" s="2">
        <f t="shared" si="31"/>
        <v>80.712841162193286</v>
      </c>
      <c r="H64" s="2">
        <f t="shared" si="32"/>
        <v>288.37194604955573</v>
      </c>
      <c r="I64" s="2">
        <f t="shared" si="33"/>
        <v>696.45134899470463</v>
      </c>
      <c r="J64" s="30">
        <v>13010.652765714396</v>
      </c>
      <c r="K64" s="14">
        <f t="shared" si="24"/>
        <v>12314.201416719692</v>
      </c>
      <c r="L64" s="3">
        <f t="shared" si="35"/>
        <v>86.66373230735411</v>
      </c>
      <c r="M64" s="3">
        <f t="shared" si="28"/>
        <v>44.231906559498256</v>
      </c>
      <c r="N64" s="3">
        <f t="shared" si="29"/>
        <v>114.25312693401287</v>
      </c>
      <c r="O64" s="14">
        <f t="shared" si="34"/>
        <v>85.704708277432744</v>
      </c>
      <c r="P64" s="2">
        <v>95.343904656095333</v>
      </c>
      <c r="Q64" s="2">
        <v>97.265507188096905</v>
      </c>
      <c r="R64" s="2">
        <v>97.748157124103813</v>
      </c>
      <c r="S64" s="43">
        <v>95.437262357414454</v>
      </c>
      <c r="T64" s="44">
        <v>96.333101460796982</v>
      </c>
      <c r="U64" s="3">
        <v>8406.1869999999999</v>
      </c>
      <c r="V64" s="3">
        <v>16570.453752582285</v>
      </c>
      <c r="W64" s="99">
        <f t="shared" si="17"/>
        <v>0.47004943310899472</v>
      </c>
      <c r="X64" s="100">
        <f t="shared" si="18"/>
        <v>0.11589157129022515</v>
      </c>
      <c r="Y64" s="100">
        <f t="shared" si="19"/>
        <v>0.41405899560078002</v>
      </c>
      <c r="Z64" s="99">
        <f t="shared" si="20"/>
        <v>2.5161424847616423E-2</v>
      </c>
      <c r="AA64" s="100">
        <f t="shared" si="21"/>
        <v>6.2035965923929156E-3</v>
      </c>
      <c r="AB64" s="100">
        <f t="shared" si="22"/>
        <v>2.2164295000591513E-2</v>
      </c>
      <c r="AC64" s="100">
        <f t="shared" si="23"/>
        <v>5.3529316440600855E-2</v>
      </c>
      <c r="AD64" s="99">
        <f t="shared" si="14"/>
        <v>0.46484784889838493</v>
      </c>
      <c r="AE64" s="100">
        <f t="shared" si="15"/>
        <v>0.22455403987348976</v>
      </c>
      <c r="AF64" s="100">
        <f t="shared" si="16"/>
        <v>0.31059811122812542</v>
      </c>
      <c r="AH64" s="107">
        <v>0.71867289149576519</v>
      </c>
      <c r="AI64" s="3">
        <f t="shared" si="25"/>
        <v>455.51538906888709</v>
      </c>
      <c r="AJ64" s="3">
        <f t="shared" si="25"/>
        <v>112.30817541233067</v>
      </c>
      <c r="AK64" s="3">
        <f t="shared" si="25"/>
        <v>401.25618965447643</v>
      </c>
      <c r="AL64" s="3">
        <f t="shared" si="25"/>
        <v>969.07975413569432</v>
      </c>
      <c r="AM64" s="3">
        <f t="shared" si="25"/>
        <v>18103.719953364991</v>
      </c>
      <c r="AN64" s="14">
        <f t="shared" si="26"/>
        <v>17134.640199229296</v>
      </c>
      <c r="AO64" s="1">
        <f t="shared" si="26"/>
        <v>120.58856446773989</v>
      </c>
      <c r="AP64" s="1">
        <f t="shared" si="26"/>
        <v>61.546646719119913</v>
      </c>
      <c r="AQ64" s="1">
        <f t="shared" si="26"/>
        <v>158.97792763021744</v>
      </c>
      <c r="AR64" s="6">
        <f t="shared" si="26"/>
        <v>119.25412700492511</v>
      </c>
      <c r="AS64" s="4" t="s">
        <v>46</v>
      </c>
    </row>
    <row r="65" spans="1:49" ht="12.5">
      <c r="A65" s="4">
        <v>2012</v>
      </c>
      <c r="B65" s="1">
        <v>3.7652291920799072</v>
      </c>
      <c r="C65" s="1">
        <v>1.8315028875446868</v>
      </c>
      <c r="D65" s="1">
        <v>2.291508263960425</v>
      </c>
      <c r="E65" s="6">
        <f t="shared" si="13"/>
        <v>7.8882403435850197</v>
      </c>
      <c r="F65" s="2">
        <f t="shared" si="30"/>
        <v>334.01088467636134</v>
      </c>
      <c r="G65" s="2">
        <f>C65*M65</f>
        <v>85.978485313142599</v>
      </c>
      <c r="H65" s="2">
        <f>D65*N65</f>
        <v>263.17190656280866</v>
      </c>
      <c r="I65" s="2">
        <f t="shared" si="33"/>
        <v>683.16127655231253</v>
      </c>
      <c r="J65" s="30">
        <v>12843.151545261908</v>
      </c>
      <c r="K65" s="14">
        <f t="shared" si="24"/>
        <v>12159.990268709595</v>
      </c>
      <c r="L65" s="3">
        <f t="shared" si="35"/>
        <v>88.709310280220734</v>
      </c>
      <c r="M65" s="3">
        <f t="shared" si="28"/>
        <v>46.944225912963411</v>
      </c>
      <c r="N65" s="3">
        <f t="shared" si="29"/>
        <v>114.84658846831623</v>
      </c>
      <c r="O65" s="14">
        <f t="shared" si="34"/>
        <v>86.605028091959966</v>
      </c>
      <c r="P65" s="2">
        <v>97.687102312897665</v>
      </c>
      <c r="Q65" s="2">
        <v>103.13662410777118</v>
      </c>
      <c r="R65" s="2">
        <v>98.273250530142377</v>
      </c>
      <c r="S65" s="43">
        <v>97.628577146287768</v>
      </c>
      <c r="T65" s="44">
        <v>98.688263937195686</v>
      </c>
      <c r="U65" s="3">
        <v>8429.991</v>
      </c>
      <c r="V65" s="3">
        <v>16129.849689748993</v>
      </c>
      <c r="W65" s="99">
        <f t="shared" si="17"/>
        <v>0.48891952184702719</v>
      </c>
      <c r="X65" s="100">
        <f t="shared" si="18"/>
        <v>0.12585386242476651</v>
      </c>
      <c r="Y65" s="100">
        <f t="shared" si="19"/>
        <v>0.38522661572820643</v>
      </c>
      <c r="Z65" s="99">
        <f t="shared" si="20"/>
        <v>2.6006925441877587E-2</v>
      </c>
      <c r="AA65" s="100">
        <f t="shared" si="21"/>
        <v>6.6945005678813903E-3</v>
      </c>
      <c r="AB65" s="100">
        <f t="shared" si="22"/>
        <v>2.0491224886301212E-2</v>
      </c>
      <c r="AC65" s="100">
        <f t="shared" si="23"/>
        <v>5.3192650896060178E-2</v>
      </c>
      <c r="AD65" s="99">
        <f t="shared" si="14"/>
        <v>0.47732181425505338</v>
      </c>
      <c r="AE65" s="100">
        <f t="shared" si="15"/>
        <v>0.23218142548535886</v>
      </c>
      <c r="AF65" s="100">
        <f t="shared" si="16"/>
        <v>0.29049676025958765</v>
      </c>
      <c r="AH65" s="107">
        <v>0.77776895968898119</v>
      </c>
      <c r="AI65" s="3">
        <f t="shared" si="25"/>
        <v>429.44743489111158</v>
      </c>
      <c r="AJ65" s="3">
        <f t="shared" si="25"/>
        <v>110.5450201400737</v>
      </c>
      <c r="AK65" s="3">
        <f t="shared" si="25"/>
        <v>338.36771612491117</v>
      </c>
      <c r="AL65" s="3">
        <f t="shared" si="25"/>
        <v>878.36017115609638</v>
      </c>
      <c r="AM65" s="3">
        <f t="shared" si="25"/>
        <v>16512.810630032989</v>
      </c>
      <c r="AN65" s="14">
        <f t="shared" si="26"/>
        <v>15634.450458876892</v>
      </c>
      <c r="AO65" s="1">
        <f t="shared" si="26"/>
        <v>114.05612061928305</v>
      </c>
      <c r="AP65" s="1">
        <f t="shared" si="26"/>
        <v>60.357546194355379</v>
      </c>
      <c r="AQ65" s="1">
        <f t="shared" si="26"/>
        <v>147.66157357866499</v>
      </c>
      <c r="AR65" s="6">
        <f t="shared" si="26"/>
        <v>111.35058427452812</v>
      </c>
      <c r="AS65" s="4" t="s">
        <v>46</v>
      </c>
    </row>
    <row r="66" spans="1:49" ht="12.5">
      <c r="A66" s="4">
        <v>2013</v>
      </c>
      <c r="B66" s="1">
        <v>3.7463857268098697</v>
      </c>
      <c r="C66" s="1">
        <v>1.7625041941984465</v>
      </c>
      <c r="D66" s="1">
        <v>2.2904040011655966</v>
      </c>
      <c r="E66" s="6">
        <f t="shared" si="13"/>
        <v>7.7992939221739128</v>
      </c>
      <c r="F66" s="2">
        <f t="shared" si="30"/>
        <v>334.76828550417275</v>
      </c>
      <c r="G66" s="2">
        <f t="shared" si="31"/>
        <v>84.002624499109558</v>
      </c>
      <c r="H66" s="2">
        <f t="shared" si="32"/>
        <v>266.48772642873189</v>
      </c>
      <c r="I66" s="2">
        <f>SUM(F66:H66)</f>
        <v>685.25863643201421</v>
      </c>
      <c r="J66" s="16">
        <v>12598.16700263022</v>
      </c>
      <c r="K66" s="14">
        <f t="shared" si="24"/>
        <v>11912.908366198206</v>
      </c>
      <c r="L66" s="3">
        <f t="shared" si="35"/>
        <v>89.357666272457038</v>
      </c>
      <c r="M66" s="3">
        <f t="shared" si="28"/>
        <v>47.660950127447698</v>
      </c>
      <c r="N66" s="3">
        <f t="shared" si="29"/>
        <v>116.34965983866388</v>
      </c>
      <c r="O66" s="14">
        <f t="shared" si="34"/>
        <v>87.861624817572036</v>
      </c>
      <c r="P66" s="2">
        <v>98.424401575598409</v>
      </c>
      <c r="Q66" s="2">
        <v>104.66472303206996</v>
      </c>
      <c r="R66" s="2">
        <v>99.585984045238831</v>
      </c>
      <c r="S66" s="43">
        <v>100.55033019811887</v>
      </c>
      <c r="T66" s="44">
        <v>100.1987478883037</v>
      </c>
      <c r="U66" s="3">
        <v>8473.7860000000001</v>
      </c>
      <c r="V66" s="3">
        <v>15898.86986141646</v>
      </c>
      <c r="W66" s="99">
        <f t="shared" si="17"/>
        <v>0.48852837119607134</v>
      </c>
      <c r="X66" s="100">
        <f t="shared" si="18"/>
        <v>0.12258528391045476</v>
      </c>
      <c r="Y66" s="100">
        <f t="shared" si="19"/>
        <v>0.38888634489347385</v>
      </c>
      <c r="Z66" s="99">
        <f t="shared" si="20"/>
        <v>2.6572777248807744E-2</v>
      </c>
      <c r="AA66" s="100">
        <f t="shared" si="21"/>
        <v>6.6678449715400394E-3</v>
      </c>
      <c r="AB66" s="100">
        <f t="shared" si="22"/>
        <v>2.1152896796263705E-2</v>
      </c>
      <c r="AC66" s="100">
        <f t="shared" si="23"/>
        <v>5.4393519016611484E-2</v>
      </c>
      <c r="AD66" s="99">
        <f t="shared" si="14"/>
        <v>0.48034934497835058</v>
      </c>
      <c r="AE66" s="100">
        <f t="shared" si="15"/>
        <v>0.22598253275050059</v>
      </c>
      <c r="AF66" s="100">
        <f t="shared" si="16"/>
        <v>0.29366812227114886</v>
      </c>
      <c r="AH66" s="107">
        <v>0.75312198329311975</v>
      </c>
      <c r="AI66" s="3">
        <f t="shared" si="25"/>
        <v>444.50738782096983</v>
      </c>
      <c r="AJ66" s="3">
        <f t="shared" si="25"/>
        <v>111.53920130149118</v>
      </c>
      <c r="AK66" s="3">
        <f t="shared" si="25"/>
        <v>353.84404165641411</v>
      </c>
      <c r="AL66" s="3">
        <f t="shared" si="25"/>
        <v>909.89063077887522</v>
      </c>
      <c r="AM66" s="3">
        <f t="shared" si="25"/>
        <v>16727.923606137698</v>
      </c>
      <c r="AN66" s="14">
        <f t="shared" si="26"/>
        <v>15818.032975358825</v>
      </c>
      <c r="AO66" s="1">
        <f t="shared" si="26"/>
        <v>118.64965869370789</v>
      </c>
      <c r="AP66" s="1">
        <f t="shared" si="26"/>
        <v>63.2845026233921</v>
      </c>
      <c r="AQ66" s="1">
        <f t="shared" si="26"/>
        <v>154.48979371165146</v>
      </c>
      <c r="AR66" s="6">
        <f t="shared" si="26"/>
        <v>116.66320565147511</v>
      </c>
      <c r="AS66" s="4" t="s">
        <v>46</v>
      </c>
    </row>
    <row r="67" spans="1:49" ht="12.5">
      <c r="A67" s="4">
        <v>2014</v>
      </c>
      <c r="B67" s="1">
        <v>3.8910744717931256</v>
      </c>
      <c r="C67" s="1">
        <v>1.8158347535034585</v>
      </c>
      <c r="D67" s="1">
        <v>2.3130276026770247</v>
      </c>
      <c r="E67" s="6">
        <f t="shared" si="13"/>
        <v>8.0199368279736092</v>
      </c>
      <c r="F67" s="2">
        <f t="shared" si="30"/>
        <v>353.17343546666029</v>
      </c>
      <c r="G67" s="2">
        <f t="shared" si="31"/>
        <v>82.745924863587376</v>
      </c>
      <c r="H67" s="2">
        <f t="shared" si="32"/>
        <v>270.22094098147761</v>
      </c>
      <c r="I67" s="2">
        <f t="shared" si="33"/>
        <v>706.14030131172535</v>
      </c>
      <c r="J67" s="10"/>
      <c r="K67" s="14"/>
      <c r="L67" s="3">
        <f>L68*(1-((P68-P67)/$P$68))</f>
        <v>90.765015685733516</v>
      </c>
      <c r="M67" s="3">
        <f t="shared" si="28"/>
        <v>45.569083146986799</v>
      </c>
      <c r="N67" s="3">
        <f t="shared" si="29"/>
        <v>116.82564473884034</v>
      </c>
      <c r="O67" s="14">
        <f t="shared" si="34"/>
        <v>88.048112654541356</v>
      </c>
      <c r="P67" s="2">
        <v>100</v>
      </c>
      <c r="Q67" s="2">
        <v>99.999999999999986</v>
      </c>
      <c r="R67" s="2">
        <v>100</v>
      </c>
      <c r="S67" s="43">
        <v>100</v>
      </c>
      <c r="T67" s="44">
        <v>100</v>
      </c>
      <c r="U67" s="3">
        <v>8516.9160000000011</v>
      </c>
      <c r="V67" s="3">
        <v>16250.27945218694</v>
      </c>
      <c r="W67" s="99">
        <f t="shared" si="17"/>
        <v>0.50014626669884976</v>
      </c>
      <c r="X67" s="100">
        <f t="shared" si="18"/>
        <v>0.11718057262824208</v>
      </c>
      <c r="Y67" s="100">
        <f t="shared" si="19"/>
        <v>0.38267316067290807</v>
      </c>
      <c r="Z67" s="99" t="str">
        <f t="shared" si="20"/>
        <v/>
      </c>
      <c r="AA67" s="100" t="str">
        <f t="shared" si="21"/>
        <v/>
      </c>
      <c r="AB67" s="100" t="str">
        <f t="shared" si="22"/>
        <v/>
      </c>
      <c r="AC67" s="100" t="str">
        <f t="shared" si="23"/>
        <v/>
      </c>
      <c r="AD67" s="99">
        <f t="shared" si="14"/>
        <v>0.4851752021563342</v>
      </c>
      <c r="AE67" s="100">
        <f t="shared" si="15"/>
        <v>0.22641509433962262</v>
      </c>
      <c r="AF67" s="100">
        <f t="shared" si="16"/>
        <v>0.2884097035040431</v>
      </c>
      <c r="AH67" s="107">
        <v>0.75373166666666658</v>
      </c>
      <c r="AI67" s="3">
        <f t="shared" si="25"/>
        <v>468.56653512854086</v>
      </c>
      <c r="AJ67" s="3">
        <f t="shared" si="25"/>
        <v>109.78167499519597</v>
      </c>
      <c r="AK67" s="3">
        <f t="shared" si="25"/>
        <v>358.51079758465454</v>
      </c>
      <c r="AL67" s="3">
        <f t="shared" si="25"/>
        <v>936.85900770839146</v>
      </c>
      <c r="AM67" s="3"/>
      <c r="AN67" s="14"/>
      <c r="AO67" s="1">
        <f t="shared" si="26"/>
        <v>120.42086023416847</v>
      </c>
      <c r="AP67" s="1">
        <f t="shared" si="26"/>
        <v>60.457965562881753</v>
      </c>
      <c r="AQ67" s="1">
        <f t="shared" si="26"/>
        <v>154.9963334504636</v>
      </c>
      <c r="AR67" s="6">
        <f t="shared" si="26"/>
        <v>116.81625775911591</v>
      </c>
      <c r="AS67" s="4" t="s">
        <v>46</v>
      </c>
    </row>
    <row r="68" spans="1:49" ht="12.5">
      <c r="A68" s="4">
        <v>2015</v>
      </c>
      <c r="E68" s="1"/>
      <c r="F68" s="2"/>
      <c r="G68" s="2"/>
      <c r="H68" s="2"/>
      <c r="I68" s="2"/>
      <c r="J68" s="10"/>
      <c r="K68" s="4"/>
      <c r="L68" s="3">
        <v>92.231776872453764</v>
      </c>
      <c r="M68" s="3">
        <v>45.632287365813383</v>
      </c>
      <c r="N68" s="3">
        <v>117.42073948996277</v>
      </c>
      <c r="O68" s="3"/>
      <c r="P68" s="2">
        <v>101.6159983840016</v>
      </c>
      <c r="Q68" s="2">
        <v>100.14074595355382</v>
      </c>
      <c r="R68" s="2">
        <v>100.51499545592246</v>
      </c>
      <c r="S68" s="43">
        <v>100.06003602161297</v>
      </c>
      <c r="T68" s="44">
        <v>99.373944151843403</v>
      </c>
      <c r="U68" s="3">
        <v>8544.5859999999993</v>
      </c>
      <c r="V68" s="14">
        <v>16715.302911150666</v>
      </c>
      <c r="Z68" s="4" t="str">
        <f>IFERROR(LN(B68)-LN(C67),"")</f>
        <v/>
      </c>
      <c r="AA68" s="4" t="str">
        <f>IFERROR(LN(C68)-LN(#REF!),"")</f>
        <v/>
      </c>
      <c r="AB68" s="4" t="str">
        <f>IFERROR(LN(D68)-LN(B67),"")</f>
        <v/>
      </c>
      <c r="AC68" s="4" t="str">
        <f>IFERROR(LN(F68)-LN(F67),"")</f>
        <v/>
      </c>
      <c r="AD68" s="4" t="str">
        <f>IFERROR(LN(G68)-LN(G67),"")</f>
        <v/>
      </c>
      <c r="AE68" s="4" t="str">
        <f>IFERROR(LN(H68)-LN(H67),"")</f>
        <v/>
      </c>
      <c r="AH68" s="107">
        <v>0.90166000000000002</v>
      </c>
      <c r="AI68" s="3"/>
      <c r="AJ68" s="3"/>
      <c r="AK68" s="3"/>
      <c r="AL68" s="3"/>
      <c r="AM68" s="3"/>
      <c r="AN68" s="14"/>
      <c r="AO68" s="1">
        <f t="shared" si="26"/>
        <v>102.29108186284604</v>
      </c>
      <c r="AP68" s="1">
        <f t="shared" si="26"/>
        <v>50.609195667783183</v>
      </c>
      <c r="AQ68" s="1">
        <f t="shared" si="26"/>
        <v>130.22729131819395</v>
      </c>
      <c r="AR68" s="6">
        <f t="shared" si="26"/>
        <v>0</v>
      </c>
      <c r="AS68" s="4" t="s">
        <v>46</v>
      </c>
    </row>
    <row r="69" spans="1:49">
      <c r="E69" s="1"/>
      <c r="F69" s="2"/>
      <c r="G69" s="2"/>
      <c r="H69" s="2"/>
      <c r="I69" s="2"/>
      <c r="L69" s="3"/>
      <c r="O69" s="3"/>
      <c r="AH69" s="33"/>
    </row>
    <row r="71" spans="1:49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47"/>
      <c r="AA71" s="47"/>
      <c r="AB71" s="47"/>
      <c r="AC71" s="47"/>
      <c r="AD71" s="1"/>
      <c r="AE71" s="1"/>
      <c r="AF71" s="1"/>
    </row>
    <row r="72" spans="1:49">
      <c r="AT72"/>
    </row>
    <row r="73" spans="1:49">
      <c r="AW73" s="74"/>
    </row>
    <row r="74" spans="1:49">
      <c r="F74" s="22"/>
      <c r="G74" s="23"/>
      <c r="H74" s="23"/>
      <c r="J74" s="23"/>
      <c r="L74" s="23"/>
      <c r="P74"/>
      <c r="Q74"/>
      <c r="R74"/>
      <c r="T74"/>
      <c r="AG74" s="67"/>
      <c r="AI74" s="23"/>
      <c r="AJ74" s="23"/>
      <c r="AK74" s="23"/>
      <c r="AL74" s="23"/>
      <c r="AM74" s="23"/>
      <c r="AO74" s="1"/>
      <c r="AP74" s="1"/>
      <c r="AQ74" s="1"/>
      <c r="AR74" s="1"/>
      <c r="AS74" s="1"/>
      <c r="AT74" s="1"/>
      <c r="AW74" s="74"/>
    </row>
    <row r="75" spans="1:49">
      <c r="P75"/>
      <c r="Q75"/>
      <c r="R75"/>
      <c r="T75"/>
      <c r="AG75" s="67"/>
      <c r="AI75" s="23"/>
      <c r="AJ75" s="23"/>
      <c r="AK75" s="23"/>
      <c r="AL75" s="23"/>
      <c r="AM75" s="23"/>
      <c r="AO75" s="1"/>
      <c r="AP75" s="1"/>
      <c r="AQ75" s="1"/>
      <c r="AR75" s="1"/>
      <c r="AS75" s="1"/>
      <c r="AT75" s="1"/>
      <c r="AW75" s="74"/>
    </row>
    <row r="76" spans="1:49">
      <c r="P76"/>
      <c r="Q76" s="25"/>
      <c r="R76" s="25"/>
      <c r="S76" s="25"/>
      <c r="T76" s="25"/>
      <c r="AA76"/>
      <c r="AD76" s="4"/>
      <c r="AG76" s="67"/>
      <c r="AI76" s="23"/>
      <c r="AJ76" s="23"/>
      <c r="AK76" s="23"/>
      <c r="AL76" s="23"/>
      <c r="AM76" s="23"/>
      <c r="AO76" s="1"/>
      <c r="AP76" s="1"/>
      <c r="AQ76" s="1"/>
      <c r="AR76" s="1"/>
      <c r="AS76" s="1"/>
      <c r="AT76" s="1"/>
      <c r="AW76" s="74"/>
    </row>
    <row r="77" spans="1:49">
      <c r="P77"/>
      <c r="Q77" s="25"/>
      <c r="R77" s="25"/>
      <c r="S77" s="25"/>
      <c r="T77" s="25"/>
      <c r="AA77"/>
      <c r="AD77" s="4"/>
      <c r="AG77" s="67"/>
      <c r="AI77" s="23"/>
      <c r="AJ77" s="23"/>
      <c r="AK77" s="23"/>
      <c r="AL77" s="23"/>
      <c r="AM77" s="23"/>
      <c r="AO77" s="1"/>
      <c r="AP77" s="1"/>
      <c r="AQ77" s="1"/>
      <c r="AR77" s="1"/>
      <c r="AS77" s="1"/>
      <c r="AT77" s="1"/>
      <c r="AW77" s="74"/>
    </row>
    <row r="78" spans="1:49">
      <c r="P78"/>
      <c r="Q78" s="25"/>
      <c r="R78" s="25"/>
      <c r="S78" s="25"/>
      <c r="T78" s="25"/>
      <c r="AA78"/>
      <c r="AD78" s="4"/>
      <c r="AW78" s="74"/>
    </row>
    <row r="79" spans="1:49">
      <c r="P79"/>
      <c r="Q79" s="25"/>
      <c r="R79" s="25"/>
      <c r="S79" s="25"/>
      <c r="T79" s="25"/>
      <c r="AA79"/>
      <c r="AD79" s="4"/>
      <c r="AW79" s="74"/>
    </row>
    <row r="80" spans="1:49">
      <c r="P80"/>
      <c r="Q80" s="25"/>
      <c r="R80" s="25"/>
      <c r="S80" s="25"/>
      <c r="T80" s="25"/>
      <c r="AA80"/>
      <c r="AD80" s="4"/>
      <c r="AG80" s="37"/>
      <c r="AI80" s="37"/>
      <c r="AJ80" s="37"/>
      <c r="AK80" s="37"/>
      <c r="AL80" s="37"/>
      <c r="AM80"/>
      <c r="AW80" s="74"/>
    </row>
    <row r="81" spans="16:49">
      <c r="P81"/>
      <c r="Q81" s="25"/>
      <c r="R81" s="25"/>
      <c r="S81" s="25"/>
      <c r="T81" s="25"/>
      <c r="AA81"/>
      <c r="AD81" s="4"/>
      <c r="AG81"/>
      <c r="AI81"/>
      <c r="AJ81"/>
      <c r="AK81"/>
      <c r="AL81"/>
      <c r="AM81"/>
      <c r="AW81" s="74"/>
    </row>
    <row r="82" spans="16:49">
      <c r="P82"/>
      <c r="Q82" s="25"/>
      <c r="R82" s="25"/>
      <c r="S82" s="25"/>
      <c r="T82" s="25"/>
      <c r="AA82"/>
      <c r="AD82" s="4"/>
      <c r="AG82" s="67"/>
      <c r="AI82" s="23"/>
      <c r="AJ82" s="23"/>
      <c r="AK82" s="23"/>
      <c r="AL82" s="23"/>
      <c r="AM82" s="23"/>
      <c r="AW82" s="74"/>
    </row>
    <row r="83" spans="16:49">
      <c r="P83"/>
      <c r="Q83" s="25"/>
      <c r="R83" s="25"/>
      <c r="S83" s="25"/>
      <c r="T83" s="25"/>
      <c r="AA83"/>
      <c r="AD83" s="4"/>
      <c r="AG83" s="67"/>
      <c r="AI83" s="23"/>
      <c r="AJ83" s="23"/>
      <c r="AK83" s="23"/>
      <c r="AL83" s="23"/>
      <c r="AM83" s="23"/>
      <c r="AO83" s="1"/>
      <c r="AP83" s="1"/>
      <c r="AQ83" s="1"/>
      <c r="AR83" s="1"/>
      <c r="AS83" s="1"/>
      <c r="AT83" s="1"/>
      <c r="AW83" s="74"/>
    </row>
    <row r="84" spans="16:49">
      <c r="P84"/>
      <c r="Q84" s="25"/>
      <c r="R84" s="25"/>
      <c r="S84" s="25"/>
      <c r="T84" s="25"/>
      <c r="AA84"/>
      <c r="AD84" s="4"/>
      <c r="AG84" s="67"/>
      <c r="AI84" s="23"/>
      <c r="AJ84" s="67"/>
      <c r="AK84" s="67"/>
      <c r="AL84" s="67"/>
      <c r="AM84" s="67"/>
      <c r="AO84" s="1"/>
      <c r="AP84" s="1"/>
      <c r="AQ84" s="1"/>
      <c r="AR84" s="1"/>
      <c r="AS84" s="1"/>
      <c r="AT84" s="1"/>
      <c r="AW84" s="74"/>
    </row>
    <row r="85" spans="16:49">
      <c r="P85"/>
      <c r="Q85" s="25"/>
      <c r="R85" s="25"/>
      <c r="S85" s="25"/>
      <c r="T85" s="25"/>
      <c r="AA85"/>
      <c r="AD85" s="4"/>
      <c r="AG85" s="67"/>
      <c r="AI85" s="23"/>
      <c r="AJ85" s="23"/>
      <c r="AK85" s="23"/>
      <c r="AL85" s="23"/>
      <c r="AM85" s="23"/>
      <c r="AW85" s="74"/>
    </row>
    <row r="86" spans="16:49">
      <c r="P86"/>
      <c r="Q86" s="25"/>
      <c r="R86" s="25"/>
      <c r="S86" s="25"/>
      <c r="T86" s="25"/>
      <c r="AA86"/>
      <c r="AD86" s="4"/>
      <c r="AW86" s="74"/>
    </row>
    <row r="87" spans="16:49">
      <c r="P87"/>
      <c r="Q87" s="25"/>
      <c r="R87" s="25"/>
      <c r="S87" s="25"/>
      <c r="T87" s="25"/>
      <c r="AA87"/>
      <c r="AD87" s="4"/>
      <c r="AW87" s="74"/>
    </row>
    <row r="88" spans="16:49">
      <c r="P88"/>
      <c r="Q88" s="25"/>
      <c r="R88" s="25"/>
      <c r="S88" s="25"/>
      <c r="T88" s="25"/>
      <c r="AA88"/>
      <c r="AD88" s="4"/>
      <c r="AO88" s="1"/>
      <c r="AP88" s="1"/>
      <c r="AQ88" s="1"/>
      <c r="AR88" s="1"/>
      <c r="AS88" s="1"/>
      <c r="AT88" s="1"/>
      <c r="AW88" s="74"/>
    </row>
    <row r="89" spans="16:49">
      <c r="P89"/>
      <c r="Q89" s="25"/>
      <c r="R89" s="25"/>
      <c r="S89" s="25"/>
      <c r="T89" s="25"/>
      <c r="AA89"/>
      <c r="AD89" s="4"/>
      <c r="AO89" s="1"/>
      <c r="AP89" s="1"/>
      <c r="AQ89" s="1"/>
      <c r="AR89" s="1"/>
      <c r="AS89" s="1"/>
      <c r="AT89" s="1"/>
      <c r="AW89" s="74"/>
    </row>
    <row r="90" spans="16:49">
      <c r="P90"/>
      <c r="Q90" s="25"/>
      <c r="R90" s="25"/>
      <c r="S90" s="25"/>
      <c r="T90" s="25"/>
      <c r="AA90"/>
      <c r="AD90" s="4"/>
      <c r="AO90" s="1"/>
      <c r="AP90" s="1"/>
      <c r="AQ90" s="1"/>
      <c r="AR90" s="1"/>
      <c r="AS90" s="1"/>
      <c r="AT90" s="1"/>
      <c r="AW90" s="74"/>
    </row>
    <row r="91" spans="16:49">
      <c r="P91"/>
      <c r="Q91" s="25"/>
      <c r="R91" s="25"/>
      <c r="S91" s="25"/>
      <c r="T91" s="25"/>
      <c r="AA91"/>
      <c r="AD91" s="4"/>
      <c r="AO91" s="1"/>
      <c r="AP91" s="1"/>
      <c r="AQ91" s="1"/>
      <c r="AR91" s="1"/>
      <c r="AS91" s="1"/>
      <c r="AT91" s="1"/>
      <c r="AW91" s="74"/>
    </row>
    <row r="92" spans="16:49">
      <c r="P92"/>
      <c r="Q92" s="25"/>
      <c r="R92" s="25"/>
      <c r="S92" s="25"/>
      <c r="T92" s="25"/>
      <c r="AA92"/>
      <c r="AD92" s="4"/>
    </row>
    <row r="93" spans="16:49">
      <c r="P93"/>
      <c r="Q93" s="25"/>
      <c r="R93" s="25"/>
      <c r="S93" s="25"/>
      <c r="T93" s="25"/>
      <c r="AA93"/>
      <c r="AD93" s="4"/>
    </row>
    <row r="94" spans="16:49">
      <c r="P94"/>
      <c r="Q94" s="25"/>
      <c r="R94" s="25"/>
      <c r="S94" s="25"/>
      <c r="T94" s="25"/>
      <c r="AA94"/>
      <c r="AD94" s="4"/>
    </row>
    <row r="95" spans="16:49">
      <c r="P95"/>
      <c r="Q95" s="25"/>
      <c r="R95" s="25"/>
      <c r="S95" s="25"/>
      <c r="T95" s="25"/>
    </row>
    <row r="96" spans="16:49">
      <c r="P96"/>
      <c r="Q96" s="25"/>
      <c r="R96" s="25"/>
      <c r="S96" s="25"/>
      <c r="T96" s="25"/>
    </row>
    <row r="97" spans="16:20">
      <c r="P97"/>
      <c r="Q97" s="25"/>
      <c r="R97" s="25"/>
      <c r="S97" s="25"/>
      <c r="T97" s="25"/>
    </row>
    <row r="98" spans="16:20">
      <c r="P98"/>
      <c r="Q98" s="25"/>
      <c r="R98" s="25"/>
      <c r="S98" s="25"/>
      <c r="T98" s="25"/>
    </row>
    <row r="99" spans="16:20">
      <c r="P99"/>
      <c r="Q99" s="25"/>
      <c r="R99" s="25"/>
      <c r="S99" s="25"/>
      <c r="T99" s="25"/>
    </row>
    <row r="100" spans="16:20">
      <c r="P100"/>
      <c r="Q100" s="25"/>
      <c r="R100" s="25"/>
      <c r="S100" s="25"/>
      <c r="T100" s="25"/>
    </row>
    <row r="101" spans="16:20">
      <c r="P101"/>
      <c r="Q101" s="25"/>
      <c r="R101" s="25"/>
      <c r="S101" s="25"/>
      <c r="T101" s="25"/>
    </row>
    <row r="102" spans="16:20">
      <c r="P102"/>
      <c r="Q102" s="25"/>
      <c r="R102" s="25"/>
      <c r="S102" s="25"/>
      <c r="T102" s="25"/>
    </row>
    <row r="103" spans="16:20">
      <c r="P103"/>
      <c r="Q103" s="25"/>
      <c r="R103" s="25"/>
      <c r="S103" s="25"/>
      <c r="T103" s="25"/>
    </row>
    <row r="104" spans="16:20">
      <c r="P104"/>
      <c r="Q104" s="25"/>
      <c r="R104" s="25"/>
      <c r="S104" s="25"/>
      <c r="T104" s="25"/>
    </row>
    <row r="105" spans="16:20">
      <c r="P105"/>
      <c r="Q105" s="25"/>
      <c r="R105" s="25"/>
      <c r="S105" s="25"/>
      <c r="T105" s="25"/>
    </row>
    <row r="106" spans="16:20">
      <c r="P106"/>
      <c r="Q106" s="25"/>
      <c r="R106" s="25"/>
      <c r="S106" s="25"/>
      <c r="T106" s="25"/>
    </row>
    <row r="107" spans="16:20">
      <c r="P107"/>
      <c r="Q107" s="25"/>
      <c r="R107" s="25"/>
      <c r="S107" s="25"/>
      <c r="T107" s="25"/>
    </row>
    <row r="108" spans="16:20">
      <c r="P108"/>
      <c r="Q108" s="25"/>
      <c r="R108" s="25"/>
      <c r="S108" s="25"/>
      <c r="T108" s="25"/>
    </row>
    <row r="109" spans="16:20">
      <c r="P109"/>
      <c r="Q109" s="25"/>
      <c r="R109" s="25"/>
      <c r="S109" s="25"/>
      <c r="T109" s="25"/>
    </row>
    <row r="110" spans="16:20">
      <c r="P110"/>
      <c r="Q110" s="25"/>
      <c r="R110" s="25"/>
      <c r="S110" s="25"/>
      <c r="T110" s="25"/>
    </row>
    <row r="111" spans="16:20">
      <c r="P111"/>
      <c r="Q111" s="25"/>
      <c r="R111" s="25"/>
      <c r="S111" s="25"/>
      <c r="T111" s="25"/>
    </row>
    <row r="112" spans="16:20">
      <c r="P112"/>
      <c r="Q112" s="25"/>
      <c r="R112" s="25"/>
      <c r="S112" s="25"/>
      <c r="T112" s="25"/>
    </row>
    <row r="113" spans="16:20">
      <c r="P113"/>
      <c r="Q113" s="25"/>
      <c r="R113" s="25"/>
      <c r="S113" s="25"/>
      <c r="T113" s="25"/>
    </row>
    <row r="114" spans="16:20">
      <c r="P114"/>
      <c r="Q114" s="25"/>
      <c r="R114" s="25"/>
      <c r="S114" s="25"/>
      <c r="T114" s="25"/>
    </row>
    <row r="115" spans="16:20">
      <c r="P115"/>
      <c r="Q115" s="25"/>
      <c r="R115" s="25"/>
      <c r="S115" s="25"/>
      <c r="T115" s="25"/>
    </row>
    <row r="116" spans="16:20">
      <c r="P116"/>
      <c r="Q116" s="25"/>
      <c r="R116" s="25"/>
      <c r="S116" s="25"/>
      <c r="T116" s="25"/>
    </row>
    <row r="117" spans="16:20">
      <c r="P117"/>
      <c r="Q117" s="25"/>
      <c r="R117" s="25"/>
      <c r="S117" s="25"/>
      <c r="T117" s="25"/>
    </row>
    <row r="118" spans="16:20">
      <c r="P118"/>
      <c r="Q118" s="25"/>
      <c r="R118" s="25"/>
      <c r="S118" s="25"/>
      <c r="T118" s="25"/>
    </row>
    <row r="119" spans="16:20">
      <c r="P119"/>
      <c r="Q119" s="25"/>
      <c r="R119" s="25"/>
      <c r="S119" s="25"/>
      <c r="T119" s="25"/>
    </row>
    <row r="120" spans="16:20">
      <c r="P120"/>
      <c r="Q120" s="25"/>
      <c r="R120" s="25"/>
      <c r="S120" s="25"/>
      <c r="T120" s="25"/>
    </row>
    <row r="121" spans="16:20">
      <c r="P121"/>
      <c r="Q121" s="25"/>
      <c r="R121" s="25"/>
      <c r="S121" s="25"/>
      <c r="T121" s="25"/>
    </row>
    <row r="122" spans="16:20">
      <c r="P122"/>
      <c r="Q122" s="25"/>
      <c r="R122" s="25"/>
      <c r="S122" s="25"/>
      <c r="T122" s="25"/>
    </row>
    <row r="123" spans="16:20">
      <c r="P123"/>
      <c r="Q123" s="25"/>
      <c r="R123" s="25"/>
      <c r="S123" s="25"/>
      <c r="T123" s="25"/>
    </row>
    <row r="124" spans="16:20">
      <c r="P124"/>
      <c r="Q124" s="25"/>
      <c r="R124" s="25"/>
      <c r="S124" s="25"/>
      <c r="T124" s="25"/>
    </row>
    <row r="125" spans="16:20">
      <c r="P125"/>
      <c r="Q125" s="25"/>
      <c r="R125" s="25"/>
      <c r="S125" s="25"/>
      <c r="T125" s="25"/>
    </row>
    <row r="126" spans="16:20">
      <c r="P126"/>
      <c r="Q126" s="25"/>
      <c r="R126" s="25"/>
      <c r="S126" s="25"/>
      <c r="T126" s="25"/>
    </row>
    <row r="127" spans="16:20">
      <c r="P127"/>
      <c r="Q127" s="25"/>
      <c r="R127" s="25"/>
      <c r="S127" s="25"/>
      <c r="T127" s="25"/>
    </row>
    <row r="128" spans="16:20">
      <c r="P128"/>
      <c r="Q128" s="25"/>
      <c r="R128" s="25"/>
      <c r="S128" s="25"/>
      <c r="T128" s="25"/>
    </row>
    <row r="129" spans="16:20">
      <c r="P129"/>
      <c r="Q129" s="25"/>
      <c r="R129" s="25"/>
      <c r="S129" s="25"/>
      <c r="T129" s="25"/>
    </row>
    <row r="130" spans="16:20">
      <c r="P130"/>
      <c r="Q130" s="25"/>
      <c r="R130" s="25"/>
      <c r="S130" s="25"/>
      <c r="T130" s="25"/>
    </row>
    <row r="131" spans="16:20">
      <c r="P131"/>
      <c r="Q131" s="25"/>
      <c r="R131" s="25"/>
      <c r="S131" s="25"/>
      <c r="T131" s="25"/>
    </row>
    <row r="132" spans="16:20">
      <c r="P132"/>
      <c r="Q132" s="25"/>
      <c r="R132" s="25"/>
      <c r="S132" s="25"/>
      <c r="T132" s="25"/>
    </row>
    <row r="133" spans="16:20">
      <c r="P133"/>
      <c r="Q133" s="25"/>
      <c r="R133" s="25"/>
      <c r="S133" s="25"/>
      <c r="T133" s="25"/>
    </row>
    <row r="134" spans="16:20">
      <c r="P134"/>
      <c r="Q134" s="25"/>
      <c r="R134" s="25"/>
      <c r="S134" s="25"/>
      <c r="T134" s="25"/>
    </row>
    <row r="135" spans="16:20">
      <c r="P135"/>
      <c r="Q135" s="25"/>
      <c r="R135" s="25"/>
      <c r="S135" s="25"/>
      <c r="T135" s="25"/>
    </row>
    <row r="136" spans="16:20">
      <c r="P136"/>
      <c r="Q136" s="25"/>
      <c r="R136" s="25"/>
      <c r="S136" s="25"/>
      <c r="T136" s="25"/>
    </row>
    <row r="137" spans="16:20">
      <c r="P137"/>
      <c r="Q137" s="25"/>
      <c r="R137" s="25"/>
      <c r="S137" s="25"/>
      <c r="T137" s="25"/>
    </row>
    <row r="138" spans="16:20">
      <c r="P138"/>
      <c r="Q138" s="25"/>
      <c r="R138" s="25"/>
      <c r="S138" s="25"/>
      <c r="T138" s="25"/>
    </row>
    <row r="139" spans="16:20">
      <c r="P139"/>
      <c r="Q139" s="25"/>
      <c r="R139" s="25"/>
      <c r="S139" s="25"/>
      <c r="T139" s="25"/>
    </row>
    <row r="140" spans="16:20">
      <c r="P140"/>
      <c r="Q140" s="25"/>
      <c r="R140" s="25"/>
      <c r="S140" s="25"/>
      <c r="T140" s="25"/>
    </row>
    <row r="141" spans="16:20">
      <c r="P141"/>
      <c r="Q141" s="25"/>
      <c r="R141" s="25"/>
      <c r="S141" s="25"/>
      <c r="T141" s="25"/>
    </row>
  </sheetData>
  <mergeCells count="9">
    <mergeCell ref="AI1:AN1"/>
    <mergeCell ref="AO1:AR1"/>
    <mergeCell ref="AD1:AF1"/>
    <mergeCell ref="F1:K1"/>
    <mergeCell ref="B1:E1"/>
    <mergeCell ref="L1:O1"/>
    <mergeCell ref="P1:T1"/>
    <mergeCell ref="W1:Y1"/>
    <mergeCell ref="Z1:AC1"/>
  </mergeCells>
  <pageMargins left="0.7" right="0.7" top="0.75" bottom="0.75" header="0.3" footer="0.3"/>
  <pageSetup paperSize="9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S143"/>
  <sheetViews>
    <sheetView zoomScaleNormal="100" zoomScalePageLayoutView="85" workbookViewId="0">
      <pane xSplit="1" ySplit="2" topLeftCell="AC3" activePane="bottomRight" state="frozen"/>
      <selection activeCell="H33" sqref="H33"/>
      <selection pane="topRight" activeCell="H33" sqref="H33"/>
      <selection pane="bottomLeft" activeCell="H33" sqref="H33"/>
      <selection pane="bottomRight" activeCell="AS3" sqref="AS3:AS68"/>
    </sheetView>
  </sheetViews>
  <sheetFormatPr defaultColWidth="8.81640625" defaultRowHeight="14.5"/>
  <cols>
    <col min="1" max="9" width="8.81640625" style="4"/>
    <col min="10" max="10" width="12.26953125" style="4" bestFit="1" customWidth="1"/>
    <col min="11" max="11" width="9.453125" style="4" customWidth="1"/>
    <col min="12" max="15" width="8.81640625" style="4"/>
    <col min="16" max="16" width="10.453125" style="4" bestFit="1" customWidth="1"/>
    <col min="17" max="20" width="8.81640625" style="4"/>
    <col min="21" max="21" width="14.81640625" style="4" bestFit="1" customWidth="1"/>
    <col min="22" max="22" width="12.453125" style="4" bestFit="1" customWidth="1"/>
    <col min="23" max="33" width="8.81640625" style="4"/>
    <col min="34" max="34" width="12.81640625" customWidth="1"/>
    <col min="35" max="38" width="8.81640625" style="4"/>
    <col min="39" max="39" width="11.54296875" style="4" bestFit="1" customWidth="1"/>
    <col min="40" max="40" width="11.453125" style="4" customWidth="1"/>
    <col min="41" max="41" width="10.81640625" style="4" customWidth="1"/>
    <col min="42" max="42" width="10.453125" style="4" customWidth="1"/>
    <col min="43" max="16384" width="8.81640625" style="4"/>
  </cols>
  <sheetData>
    <row r="1" spans="1:45" ht="13">
      <c r="A1" s="58" t="s">
        <v>40</v>
      </c>
      <c r="B1" s="139" t="s">
        <v>45</v>
      </c>
      <c r="C1" s="139"/>
      <c r="D1" s="139"/>
      <c r="E1" s="139"/>
      <c r="F1" s="139" t="s">
        <v>63</v>
      </c>
      <c r="G1" s="139"/>
      <c r="H1" s="139"/>
      <c r="I1" s="139"/>
      <c r="J1" s="139"/>
      <c r="K1" s="139"/>
      <c r="L1" s="139" t="s">
        <v>64</v>
      </c>
      <c r="M1" s="139"/>
      <c r="N1" s="139"/>
      <c r="O1" s="139"/>
      <c r="P1" s="139" t="s">
        <v>21</v>
      </c>
      <c r="Q1" s="139"/>
      <c r="R1" s="139"/>
      <c r="S1" s="139"/>
      <c r="T1" s="139"/>
      <c r="W1" s="139" t="s">
        <v>41</v>
      </c>
      <c r="X1" s="139"/>
      <c r="Y1" s="139"/>
      <c r="Z1" s="139" t="s">
        <v>23</v>
      </c>
      <c r="AA1" s="139"/>
      <c r="AB1" s="139"/>
      <c r="AC1" s="139"/>
      <c r="AD1" s="139" t="s">
        <v>11</v>
      </c>
      <c r="AE1" s="139"/>
      <c r="AF1" s="139"/>
      <c r="AG1" s="24"/>
      <c r="AH1" s="24" t="s">
        <v>117</v>
      </c>
      <c r="AI1" s="139" t="s">
        <v>110</v>
      </c>
      <c r="AJ1" s="139"/>
      <c r="AK1" s="139"/>
      <c r="AL1" s="139"/>
      <c r="AM1" s="139"/>
      <c r="AN1" s="139"/>
      <c r="AO1" s="139" t="s">
        <v>112</v>
      </c>
      <c r="AP1" s="139"/>
      <c r="AQ1" s="139"/>
      <c r="AR1" s="139"/>
      <c r="AS1" s="4" t="s">
        <v>69</v>
      </c>
    </row>
    <row r="2" spans="1:45" ht="12.5">
      <c r="A2" s="4" t="s">
        <v>15</v>
      </c>
      <c r="B2" s="4" t="s">
        <v>0</v>
      </c>
      <c r="C2" s="4" t="s">
        <v>1</v>
      </c>
      <c r="D2" s="4" t="s">
        <v>2</v>
      </c>
      <c r="E2" s="5" t="s">
        <v>3</v>
      </c>
      <c r="F2" s="4" t="s">
        <v>4</v>
      </c>
      <c r="G2" s="4" t="s">
        <v>1</v>
      </c>
      <c r="H2" s="4" t="s">
        <v>2</v>
      </c>
      <c r="I2" s="4" t="s">
        <v>3</v>
      </c>
      <c r="J2" s="4" t="s">
        <v>5</v>
      </c>
      <c r="K2" s="5" t="s">
        <v>19</v>
      </c>
      <c r="L2" s="4" t="s">
        <v>0</v>
      </c>
      <c r="M2" s="4" t="s">
        <v>6</v>
      </c>
      <c r="N2" s="4" t="s">
        <v>2</v>
      </c>
      <c r="O2" s="5" t="s">
        <v>3</v>
      </c>
      <c r="P2" s="4" t="s">
        <v>0</v>
      </c>
      <c r="Q2" s="4" t="s">
        <v>6</v>
      </c>
      <c r="R2" s="4" t="s">
        <v>2</v>
      </c>
      <c r="S2" s="4" t="s">
        <v>3</v>
      </c>
      <c r="T2" s="4" t="s">
        <v>17</v>
      </c>
      <c r="U2" s="8" t="s">
        <v>10</v>
      </c>
      <c r="V2" s="4" t="s">
        <v>8</v>
      </c>
      <c r="W2" s="8" t="s">
        <v>0</v>
      </c>
      <c r="X2" s="4" t="s">
        <v>1</v>
      </c>
      <c r="Y2" s="4" t="s">
        <v>2</v>
      </c>
      <c r="Z2" s="8" t="s">
        <v>0</v>
      </c>
      <c r="AA2" s="4" t="s">
        <v>1</v>
      </c>
      <c r="AB2" s="4" t="s">
        <v>2</v>
      </c>
      <c r="AC2" s="4" t="s">
        <v>3</v>
      </c>
      <c r="AD2" s="8" t="s">
        <v>0</v>
      </c>
      <c r="AE2" s="4" t="s">
        <v>1</v>
      </c>
      <c r="AF2" s="4" t="s">
        <v>2</v>
      </c>
      <c r="AH2" s="96"/>
      <c r="AI2" s="50" t="s">
        <v>4</v>
      </c>
      <c r="AJ2" s="50" t="s">
        <v>1</v>
      </c>
      <c r="AK2" s="50" t="s">
        <v>2</v>
      </c>
      <c r="AL2" s="50" t="s">
        <v>3</v>
      </c>
      <c r="AM2" s="50" t="s">
        <v>5</v>
      </c>
      <c r="AN2" s="51" t="s">
        <v>19</v>
      </c>
      <c r="AO2" s="50" t="s">
        <v>0</v>
      </c>
      <c r="AP2" s="50" t="s">
        <v>6</v>
      </c>
      <c r="AQ2" s="50" t="s">
        <v>2</v>
      </c>
      <c r="AR2" s="51" t="s">
        <v>3</v>
      </c>
      <c r="AS2" s="4" t="s">
        <v>69</v>
      </c>
    </row>
    <row r="3" spans="1:45" ht="12.5">
      <c r="A3" s="4">
        <v>1950</v>
      </c>
      <c r="B3" s="1">
        <v>1.7234999999999996</v>
      </c>
      <c r="C3" s="1">
        <v>0.13173652694610777</v>
      </c>
      <c r="D3" s="1">
        <v>2.6100000000000008</v>
      </c>
      <c r="E3" s="6">
        <f>SUM(B3:D3)</f>
        <v>4.4652365269461081</v>
      </c>
      <c r="K3" s="14"/>
      <c r="O3" s="5"/>
      <c r="T3" s="59">
        <v>5.3318685342854524</v>
      </c>
      <c r="U3" s="8">
        <v>7014</v>
      </c>
      <c r="V3" s="3">
        <v>6739.2262058366041</v>
      </c>
      <c r="W3" s="99" t="str">
        <f t="shared" ref="W3:W34" si="0">IFERROR(F3/$I3,"")</f>
        <v/>
      </c>
      <c r="X3" s="100" t="str">
        <f t="shared" ref="X3:X34" si="1">IFERROR(G3/$I3,"")</f>
        <v/>
      </c>
      <c r="Y3" s="100" t="str">
        <f t="shared" ref="Y3:Y34" si="2">IFERROR(H3/$I3,"")</f>
        <v/>
      </c>
      <c r="Z3" s="99" t="str">
        <f t="shared" ref="Z3:Z34" si="3">IFERROR(F3/$J3,"")</f>
        <v/>
      </c>
      <c r="AA3" s="100" t="str">
        <f t="shared" ref="AA3:AA34" si="4">IFERROR(G3/$J3,"")</f>
        <v/>
      </c>
      <c r="AB3" s="100" t="str">
        <f t="shared" ref="AB3:AB34" si="5">IFERROR(H3/$J3,"")</f>
        <v/>
      </c>
      <c r="AC3" s="101" t="str">
        <f t="shared" ref="AC3:AC34" si="6">IFERROR(I3/$J3,"")</f>
        <v/>
      </c>
      <c r="AD3" s="99">
        <f t="shared" ref="AD3:AD34" si="7">IFERROR(B3/$E3,"")</f>
        <v>0.38598179281193562</v>
      </c>
      <c r="AE3" s="100">
        <f t="shared" ref="AE3:AE34" si="8">IFERROR(C3/$E3,"")</f>
        <v>2.9502698491138121E-2</v>
      </c>
      <c r="AF3" s="100">
        <f t="shared" ref="AF3:AF34" si="9">IFERROR(D3/$E3,"")</f>
        <v>0.58451550869692626</v>
      </c>
      <c r="AH3" s="107">
        <v>5.1726999999999999</v>
      </c>
      <c r="AI3" s="3"/>
      <c r="AJ3" s="3"/>
      <c r="AK3" s="3"/>
      <c r="AL3" s="3"/>
      <c r="AM3" s="3"/>
      <c r="AN3" s="108"/>
      <c r="AO3" s="1"/>
      <c r="AP3" s="1"/>
      <c r="AQ3" s="1"/>
      <c r="AR3" s="6"/>
      <c r="AS3" s="4" t="s">
        <v>40</v>
      </c>
    </row>
    <row r="4" spans="1:45" ht="12.5">
      <c r="A4" s="4">
        <v>1951</v>
      </c>
      <c r="B4" s="1">
        <v>1.7235</v>
      </c>
      <c r="C4" s="1">
        <v>0.14936350777934934</v>
      </c>
      <c r="D4" s="1">
        <v>2.4800000000000004</v>
      </c>
      <c r="E4" s="6">
        <f t="shared" ref="E4:E67" si="10">SUM(B4:D4)</f>
        <v>4.3528635077793503</v>
      </c>
      <c r="K4" s="14"/>
      <c r="O4" s="5"/>
      <c r="T4" s="59">
        <v>6.2341847477799135</v>
      </c>
      <c r="U4" s="8">
        <v>7070</v>
      </c>
      <c r="V4" s="3">
        <v>6948.8450874685241</v>
      </c>
      <c r="W4" s="99" t="str">
        <f t="shared" si="0"/>
        <v/>
      </c>
      <c r="X4" s="100" t="str">
        <f t="shared" si="1"/>
        <v/>
      </c>
      <c r="Y4" s="100" t="str">
        <f t="shared" si="2"/>
        <v/>
      </c>
      <c r="Z4" s="99" t="str">
        <f t="shared" si="3"/>
        <v/>
      </c>
      <c r="AA4" s="100" t="str">
        <f t="shared" si="4"/>
        <v/>
      </c>
      <c r="AB4" s="100" t="str">
        <f t="shared" si="5"/>
        <v/>
      </c>
      <c r="AC4" s="101" t="str">
        <f t="shared" si="6"/>
        <v/>
      </c>
      <c r="AD4" s="99">
        <f t="shared" si="7"/>
        <v>0.39594625398195821</v>
      </c>
      <c r="AE4" s="100">
        <f t="shared" si="8"/>
        <v>3.4313850529062051E-2</v>
      </c>
      <c r="AF4" s="100">
        <f t="shared" si="9"/>
        <v>0.56973989548897963</v>
      </c>
      <c r="AG4" s="18"/>
      <c r="AH4" s="107">
        <v>5.1741000000000001</v>
      </c>
      <c r="AI4" s="3"/>
      <c r="AJ4" s="3"/>
      <c r="AK4" s="3"/>
      <c r="AL4" s="3"/>
      <c r="AM4" s="3"/>
      <c r="AN4" s="14"/>
      <c r="AO4" s="1"/>
      <c r="AP4" s="1"/>
      <c r="AQ4" s="1"/>
      <c r="AR4" s="6"/>
      <c r="AS4" s="4" t="s">
        <v>40</v>
      </c>
    </row>
    <row r="5" spans="1:45" ht="12.5">
      <c r="A5" s="4">
        <v>1952</v>
      </c>
      <c r="B5" s="1">
        <v>1.7235</v>
      </c>
      <c r="C5" s="1">
        <v>0.192</v>
      </c>
      <c r="D5" s="1">
        <v>2.63</v>
      </c>
      <c r="E5" s="6">
        <f t="shared" si="10"/>
        <v>4.5454999999999997</v>
      </c>
      <c r="K5" s="14"/>
      <c r="O5" s="5"/>
      <c r="T5" s="59">
        <v>6.6853428545271445</v>
      </c>
      <c r="U5" s="8">
        <v>7125</v>
      </c>
      <c r="V5" s="3">
        <v>6996.1135042044052</v>
      </c>
      <c r="W5" s="99" t="str">
        <f t="shared" si="0"/>
        <v/>
      </c>
      <c r="X5" s="100" t="str">
        <f t="shared" si="1"/>
        <v/>
      </c>
      <c r="Y5" s="100" t="str">
        <f t="shared" si="2"/>
        <v/>
      </c>
      <c r="Z5" s="99" t="str">
        <f t="shared" si="3"/>
        <v/>
      </c>
      <c r="AA5" s="100" t="str">
        <f t="shared" si="4"/>
        <v/>
      </c>
      <c r="AB5" s="100" t="str">
        <f t="shared" si="5"/>
        <v/>
      </c>
      <c r="AC5" s="101" t="str">
        <f t="shared" si="6"/>
        <v/>
      </c>
      <c r="AD5" s="99">
        <f t="shared" si="7"/>
        <v>0.37916620833791664</v>
      </c>
      <c r="AE5" s="100">
        <f t="shared" si="8"/>
        <v>4.2239577604223963E-2</v>
      </c>
      <c r="AF5" s="100">
        <f t="shared" si="9"/>
        <v>0.57859421405785949</v>
      </c>
      <c r="AG5" s="18"/>
      <c r="AH5" s="107">
        <v>5.1742999999999997</v>
      </c>
      <c r="AI5" s="3"/>
      <c r="AJ5" s="3"/>
      <c r="AK5" s="3"/>
      <c r="AL5" s="3"/>
      <c r="AM5" s="3"/>
      <c r="AN5" s="14"/>
      <c r="AO5" s="1"/>
      <c r="AP5" s="1"/>
      <c r="AQ5" s="1"/>
      <c r="AR5" s="6"/>
      <c r="AS5" s="4" t="s">
        <v>40</v>
      </c>
    </row>
    <row r="6" spans="1:45" ht="12.5">
      <c r="A6" s="4">
        <v>1953</v>
      </c>
      <c r="B6" s="1">
        <v>1.7234999999999998</v>
      </c>
      <c r="C6" s="1">
        <v>0.21084925393947845</v>
      </c>
      <c r="D6" s="1">
        <v>2.66</v>
      </c>
      <c r="E6" s="6">
        <f t="shared" si="10"/>
        <v>4.5943492539394786</v>
      </c>
      <c r="K6" s="14"/>
      <c r="O6" s="5"/>
      <c r="T6" s="59">
        <v>6.7263572278678012</v>
      </c>
      <c r="U6" s="8">
        <v>7171</v>
      </c>
      <c r="V6" s="3">
        <v>7144.570282759717</v>
      </c>
      <c r="W6" s="99" t="str">
        <f t="shared" si="0"/>
        <v/>
      </c>
      <c r="X6" s="100" t="str">
        <f t="shared" si="1"/>
        <v/>
      </c>
      <c r="Y6" s="100" t="str">
        <f t="shared" si="2"/>
        <v/>
      </c>
      <c r="Z6" s="99" t="str">
        <f t="shared" si="3"/>
        <v/>
      </c>
      <c r="AA6" s="100" t="str">
        <f t="shared" si="4"/>
        <v/>
      </c>
      <c r="AB6" s="100" t="str">
        <f t="shared" si="5"/>
        <v/>
      </c>
      <c r="AC6" s="101" t="str">
        <f t="shared" si="6"/>
        <v/>
      </c>
      <c r="AD6" s="99">
        <f t="shared" si="7"/>
        <v>0.37513473720400436</v>
      </c>
      <c r="AE6" s="100">
        <f t="shared" si="8"/>
        <v>4.5893170563531559E-2</v>
      </c>
      <c r="AF6" s="100">
        <f t="shared" si="9"/>
        <v>0.57897209223246404</v>
      </c>
      <c r="AG6" s="18"/>
      <c r="AH6" s="107">
        <v>5.1750999999999996</v>
      </c>
      <c r="AI6" s="3"/>
      <c r="AJ6" s="3"/>
      <c r="AK6" s="3"/>
      <c r="AL6" s="3"/>
      <c r="AM6" s="3"/>
      <c r="AN6" s="14"/>
      <c r="AO6" s="1"/>
      <c r="AP6" s="1"/>
      <c r="AQ6" s="1"/>
      <c r="AR6" s="6"/>
      <c r="AS6" s="4" t="s">
        <v>40</v>
      </c>
    </row>
    <row r="7" spans="1:45" ht="12.5">
      <c r="A7" s="4">
        <v>1954</v>
      </c>
      <c r="B7" s="1">
        <v>1.7234999999999998</v>
      </c>
      <c r="C7" s="1">
        <v>0.25287675031193679</v>
      </c>
      <c r="D7" s="1">
        <v>2.5299999999999998</v>
      </c>
      <c r="E7" s="6">
        <f t="shared" si="10"/>
        <v>4.5063767503119365</v>
      </c>
      <c r="K7" s="14"/>
      <c r="O7" s="5"/>
      <c r="T7" s="59">
        <v>6.7673716012084579</v>
      </c>
      <c r="U7" s="8">
        <v>7213</v>
      </c>
      <c r="V7" s="3">
        <v>7402.103558748955</v>
      </c>
      <c r="W7" s="99" t="str">
        <f t="shared" si="0"/>
        <v/>
      </c>
      <c r="X7" s="100" t="str">
        <f t="shared" si="1"/>
        <v/>
      </c>
      <c r="Y7" s="100" t="str">
        <f t="shared" si="2"/>
        <v/>
      </c>
      <c r="Z7" s="99" t="str">
        <f t="shared" si="3"/>
        <v/>
      </c>
      <c r="AA7" s="100" t="str">
        <f t="shared" si="4"/>
        <v/>
      </c>
      <c r="AB7" s="100" t="str">
        <f t="shared" si="5"/>
        <v/>
      </c>
      <c r="AC7" s="101" t="str">
        <f t="shared" si="6"/>
        <v/>
      </c>
      <c r="AD7" s="99">
        <f t="shared" si="7"/>
        <v>0.38245803568924797</v>
      </c>
      <c r="AE7" s="100">
        <f t="shared" si="8"/>
        <v>5.6115314880060212E-2</v>
      </c>
      <c r="AF7" s="100">
        <f t="shared" si="9"/>
        <v>0.56142664943069176</v>
      </c>
      <c r="AG7" s="18"/>
      <c r="AH7" s="107">
        <v>5.1725000000000003</v>
      </c>
      <c r="AI7" s="3"/>
      <c r="AJ7" s="3"/>
      <c r="AK7" s="3"/>
      <c r="AL7" s="3"/>
      <c r="AM7" s="3"/>
      <c r="AN7" s="14"/>
      <c r="AO7" s="1"/>
      <c r="AP7" s="1"/>
      <c r="AQ7" s="1"/>
      <c r="AR7" s="6"/>
      <c r="AS7" s="4" t="s">
        <v>40</v>
      </c>
    </row>
    <row r="8" spans="1:45" ht="12.5">
      <c r="A8" s="4">
        <v>1955</v>
      </c>
      <c r="B8" s="1">
        <v>1.7234999999999998</v>
      </c>
      <c r="C8" s="1">
        <v>0.29578628477003582</v>
      </c>
      <c r="D8" s="1">
        <v>2.74</v>
      </c>
      <c r="E8" s="6">
        <f t="shared" si="10"/>
        <v>4.7592862847700363</v>
      </c>
      <c r="K8" s="14"/>
      <c r="O8" s="5"/>
      <c r="T8" s="59">
        <v>6.9519362812414167</v>
      </c>
      <c r="U8" s="8">
        <v>7262</v>
      </c>
      <c r="V8" s="3">
        <v>7565.5534885898433</v>
      </c>
      <c r="W8" s="99" t="str">
        <f t="shared" si="0"/>
        <v/>
      </c>
      <c r="X8" s="100" t="str">
        <f t="shared" si="1"/>
        <v/>
      </c>
      <c r="Y8" s="100" t="str">
        <f t="shared" si="2"/>
        <v/>
      </c>
      <c r="Z8" s="99" t="str">
        <f t="shared" si="3"/>
        <v/>
      </c>
      <c r="AA8" s="100" t="str">
        <f t="shared" si="4"/>
        <v/>
      </c>
      <c r="AB8" s="100" t="str">
        <f t="shared" si="5"/>
        <v/>
      </c>
      <c r="AC8" s="101" t="str">
        <f t="shared" si="6"/>
        <v/>
      </c>
      <c r="AD8" s="99">
        <f t="shared" si="7"/>
        <v>0.36213413038742581</v>
      </c>
      <c r="AE8" s="100">
        <f t="shared" si="8"/>
        <v>6.2149294468073359E-2</v>
      </c>
      <c r="AF8" s="100">
        <f t="shared" si="9"/>
        <v>0.5757165751445007</v>
      </c>
      <c r="AG8" s="18"/>
      <c r="AH8" s="107">
        <v>5.1725000000000003</v>
      </c>
      <c r="AI8" s="3"/>
      <c r="AJ8" s="3"/>
      <c r="AK8" s="3"/>
      <c r="AL8" s="3"/>
      <c r="AM8" s="3"/>
      <c r="AN8" s="14"/>
      <c r="AO8" s="1"/>
      <c r="AP8" s="1"/>
      <c r="AQ8" s="1"/>
      <c r="AR8" s="6"/>
      <c r="AS8" s="4" t="s">
        <v>40</v>
      </c>
    </row>
    <row r="9" spans="1:45" ht="12.5">
      <c r="A9" s="4">
        <v>1956</v>
      </c>
      <c r="B9" s="1">
        <v>1.7235</v>
      </c>
      <c r="C9" s="1">
        <v>0.23622693096377306</v>
      </c>
      <c r="D9" s="1">
        <v>3.16</v>
      </c>
      <c r="E9" s="6">
        <f t="shared" si="10"/>
        <v>5.1197269309637736</v>
      </c>
      <c r="K9" s="14"/>
      <c r="O9" s="5"/>
      <c r="T9" s="59">
        <v>7.3005584546370033</v>
      </c>
      <c r="U9" s="8">
        <v>7315</v>
      </c>
      <c r="V9" s="3">
        <v>7797.0620202199725</v>
      </c>
      <c r="W9" s="99" t="str">
        <f t="shared" si="0"/>
        <v/>
      </c>
      <c r="X9" s="100" t="str">
        <f t="shared" si="1"/>
        <v/>
      </c>
      <c r="Y9" s="100" t="str">
        <f t="shared" si="2"/>
        <v/>
      </c>
      <c r="Z9" s="99" t="str">
        <f t="shared" si="3"/>
        <v/>
      </c>
      <c r="AA9" s="100" t="str">
        <f t="shared" si="4"/>
        <v/>
      </c>
      <c r="AB9" s="100" t="str">
        <f t="shared" si="5"/>
        <v/>
      </c>
      <c r="AC9" s="101" t="str">
        <f t="shared" si="6"/>
        <v/>
      </c>
      <c r="AD9" s="99">
        <f t="shared" si="7"/>
        <v>0.33663904798835748</v>
      </c>
      <c r="AE9" s="100">
        <f t="shared" si="8"/>
        <v>4.6140533303658839E-2</v>
      </c>
      <c r="AF9" s="100">
        <f t="shared" si="9"/>
        <v>0.61722041870798361</v>
      </c>
      <c r="AG9" s="18"/>
      <c r="AH9" s="107">
        <v>5.1725000000000003</v>
      </c>
      <c r="AI9" s="3"/>
      <c r="AJ9" s="3"/>
      <c r="AK9" s="3"/>
      <c r="AL9" s="3"/>
      <c r="AM9" s="3"/>
      <c r="AN9" s="14"/>
      <c r="AO9" s="1"/>
      <c r="AP9" s="1"/>
      <c r="AQ9" s="1"/>
      <c r="AR9" s="6"/>
      <c r="AS9" s="4" t="s">
        <v>40</v>
      </c>
    </row>
    <row r="10" spans="1:45" ht="12.5">
      <c r="A10" s="4">
        <v>1957</v>
      </c>
      <c r="B10" s="1">
        <v>1.7234999999999996</v>
      </c>
      <c r="C10" s="1">
        <v>0.34057577403585004</v>
      </c>
      <c r="D10" s="1">
        <v>2.74</v>
      </c>
      <c r="E10" s="6">
        <f t="shared" si="10"/>
        <v>4.8040757740358497</v>
      </c>
      <c r="K10" s="14"/>
      <c r="O10" s="5"/>
      <c r="T10" s="59">
        <v>7.6286734413622623</v>
      </c>
      <c r="U10" s="8">
        <v>7364</v>
      </c>
      <c r="V10" s="3">
        <v>8092.425106602569</v>
      </c>
      <c r="W10" s="99" t="str">
        <f t="shared" si="0"/>
        <v/>
      </c>
      <c r="X10" s="100" t="str">
        <f t="shared" si="1"/>
        <v/>
      </c>
      <c r="Y10" s="100" t="str">
        <f t="shared" si="2"/>
        <v/>
      </c>
      <c r="Z10" s="99" t="str">
        <f t="shared" si="3"/>
        <v/>
      </c>
      <c r="AA10" s="100" t="str">
        <f t="shared" si="4"/>
        <v/>
      </c>
      <c r="AB10" s="100" t="str">
        <f t="shared" si="5"/>
        <v/>
      </c>
      <c r="AC10" s="101" t="str">
        <f t="shared" si="6"/>
        <v/>
      </c>
      <c r="AD10" s="99">
        <f t="shared" si="7"/>
        <v>0.35875787166281659</v>
      </c>
      <c r="AE10" s="100">
        <f t="shared" si="8"/>
        <v>7.0893089546282526E-2</v>
      </c>
      <c r="AF10" s="100">
        <f t="shared" si="9"/>
        <v>0.57034903879090093</v>
      </c>
      <c r="AG10" s="18"/>
      <c r="AH10" s="107">
        <v>5.173</v>
      </c>
      <c r="AI10" s="3"/>
      <c r="AJ10" s="3"/>
      <c r="AK10" s="3"/>
      <c r="AL10" s="3"/>
      <c r="AM10" s="3"/>
      <c r="AN10" s="14"/>
      <c r="AO10" s="1"/>
      <c r="AP10" s="1"/>
      <c r="AQ10" s="1"/>
      <c r="AR10" s="6"/>
      <c r="AS10" s="4" t="s">
        <v>40</v>
      </c>
    </row>
    <row r="11" spans="1:45" ht="12.5">
      <c r="A11" s="4">
        <v>1958</v>
      </c>
      <c r="B11" s="1">
        <v>1.7234999999999998</v>
      </c>
      <c r="C11" s="1">
        <v>0.34660547982183831</v>
      </c>
      <c r="D11" s="1">
        <v>2.4300000000000002</v>
      </c>
      <c r="E11" s="6">
        <f t="shared" si="10"/>
        <v>4.5001054798218387</v>
      </c>
      <c r="K11" s="14"/>
      <c r="O11" s="5"/>
      <c r="T11" s="59">
        <v>7.9567884280875205</v>
      </c>
      <c r="U11" s="8">
        <v>7409</v>
      </c>
      <c r="V11" s="3">
        <v>8082.8544203510792</v>
      </c>
      <c r="W11" s="99" t="str">
        <f t="shared" si="0"/>
        <v/>
      </c>
      <c r="X11" s="100" t="str">
        <f t="shared" si="1"/>
        <v/>
      </c>
      <c r="Y11" s="100" t="str">
        <f t="shared" si="2"/>
        <v/>
      </c>
      <c r="Z11" s="99" t="str">
        <f t="shared" si="3"/>
        <v/>
      </c>
      <c r="AA11" s="100" t="str">
        <f t="shared" si="4"/>
        <v/>
      </c>
      <c r="AB11" s="100" t="str">
        <f t="shared" si="5"/>
        <v/>
      </c>
      <c r="AC11" s="101" t="str">
        <f t="shared" si="6"/>
        <v/>
      </c>
      <c r="AD11" s="99">
        <f t="shared" si="7"/>
        <v>0.38299102270559088</v>
      </c>
      <c r="AE11" s="100">
        <f t="shared" si="8"/>
        <v>7.7021634576343437E-2</v>
      </c>
      <c r="AF11" s="100">
        <f t="shared" si="9"/>
        <v>0.53998734271806559</v>
      </c>
      <c r="AG11" s="18"/>
      <c r="AH11" s="107">
        <v>5.1737000000000002</v>
      </c>
      <c r="AI11" s="3"/>
      <c r="AJ11" s="3"/>
      <c r="AK11" s="3"/>
      <c r="AL11" s="3"/>
      <c r="AM11" s="3"/>
      <c r="AN11" s="14"/>
      <c r="AO11" s="1"/>
      <c r="AP11" s="1"/>
      <c r="AQ11" s="1"/>
      <c r="AR11" s="6"/>
      <c r="AS11" s="4" t="s">
        <v>40</v>
      </c>
    </row>
    <row r="12" spans="1:45" ht="12.5">
      <c r="A12" s="4">
        <v>1959</v>
      </c>
      <c r="B12" s="1">
        <v>1.7234999999999998</v>
      </c>
      <c r="C12" s="1">
        <v>0.39161966156325545</v>
      </c>
      <c r="D12" s="1">
        <v>2.37</v>
      </c>
      <c r="E12" s="6">
        <f t="shared" si="10"/>
        <v>4.4851196615632549</v>
      </c>
      <c r="F12" s="3"/>
      <c r="G12" s="3"/>
      <c r="H12" s="3"/>
      <c r="I12" s="3"/>
      <c r="K12" s="14"/>
      <c r="L12" s="2"/>
      <c r="M12" s="2"/>
      <c r="N12" s="2"/>
      <c r="O12" s="7"/>
      <c r="T12" s="59">
        <v>8.0183099880985065</v>
      </c>
      <c r="U12" s="8">
        <v>7446</v>
      </c>
      <c r="V12" s="3">
        <v>8287.9301661910358</v>
      </c>
      <c r="W12" s="99" t="str">
        <f t="shared" si="0"/>
        <v/>
      </c>
      <c r="X12" s="100" t="str">
        <f t="shared" si="1"/>
        <v/>
      </c>
      <c r="Y12" s="100" t="str">
        <f t="shared" si="2"/>
        <v/>
      </c>
      <c r="Z12" s="99" t="str">
        <f t="shared" si="3"/>
        <v/>
      </c>
      <c r="AA12" s="100" t="str">
        <f t="shared" si="4"/>
        <v/>
      </c>
      <c r="AB12" s="100" t="str">
        <f t="shared" si="5"/>
        <v/>
      </c>
      <c r="AC12" s="101" t="str">
        <f t="shared" si="6"/>
        <v/>
      </c>
      <c r="AD12" s="99">
        <f t="shared" si="7"/>
        <v>0.38427068396192726</v>
      </c>
      <c r="AE12" s="100">
        <f t="shared" si="8"/>
        <v>8.7315320685727116E-2</v>
      </c>
      <c r="AF12" s="100">
        <f t="shared" si="9"/>
        <v>0.52841399535234568</v>
      </c>
      <c r="AG12" s="18"/>
      <c r="AH12" s="107">
        <v>5.1749999999999998</v>
      </c>
      <c r="AI12" s="3"/>
      <c r="AJ12" s="3"/>
      <c r="AK12" s="3"/>
      <c r="AL12" s="3"/>
      <c r="AM12" s="3"/>
      <c r="AN12" s="14"/>
      <c r="AO12" s="1"/>
      <c r="AP12" s="1"/>
      <c r="AQ12" s="1"/>
      <c r="AR12" s="6"/>
      <c r="AS12" s="4" t="s">
        <v>40</v>
      </c>
    </row>
    <row r="13" spans="1:45" ht="12.5">
      <c r="A13" s="4">
        <v>1960</v>
      </c>
      <c r="B13" s="1">
        <v>1.7234999999999998</v>
      </c>
      <c r="C13" s="1">
        <v>0.42673796791443847</v>
      </c>
      <c r="D13" s="1">
        <v>2.3200000000000003</v>
      </c>
      <c r="E13" s="6">
        <f t="shared" si="10"/>
        <v>4.4702379679144384</v>
      </c>
      <c r="F13" s="3"/>
      <c r="G13" s="3"/>
      <c r="H13" s="3"/>
      <c r="I13" s="3"/>
      <c r="K13" s="14"/>
      <c r="L13" s="2"/>
      <c r="M13" s="2"/>
      <c r="N13" s="2"/>
      <c r="O13" s="7"/>
      <c r="T13" s="59">
        <v>8.3464249748237638</v>
      </c>
      <c r="U13" s="8">
        <v>7480</v>
      </c>
      <c r="V13" s="3">
        <v>8687.5033420672698</v>
      </c>
      <c r="W13" s="99" t="str">
        <f t="shared" si="0"/>
        <v/>
      </c>
      <c r="X13" s="100" t="str">
        <f t="shared" si="1"/>
        <v/>
      </c>
      <c r="Y13" s="100" t="str">
        <f t="shared" si="2"/>
        <v/>
      </c>
      <c r="Z13" s="99" t="str">
        <f t="shared" si="3"/>
        <v/>
      </c>
      <c r="AA13" s="100" t="str">
        <f t="shared" si="4"/>
        <v/>
      </c>
      <c r="AB13" s="100" t="str">
        <f t="shared" si="5"/>
        <v/>
      </c>
      <c r="AC13" s="101" t="str">
        <f t="shared" si="6"/>
        <v/>
      </c>
      <c r="AD13" s="99">
        <f t="shared" si="7"/>
        <v>0.38554994440353874</v>
      </c>
      <c r="AE13" s="100">
        <f t="shared" si="8"/>
        <v>9.5462024835677908E-2</v>
      </c>
      <c r="AF13" s="100">
        <f t="shared" si="9"/>
        <v>0.51898803076078337</v>
      </c>
      <c r="AG13" s="18"/>
      <c r="AH13" s="107">
        <v>5.1683000000000003</v>
      </c>
      <c r="AI13" s="3"/>
      <c r="AJ13" s="3"/>
      <c r="AK13" s="3"/>
      <c r="AL13" s="3"/>
      <c r="AM13" s="3"/>
      <c r="AN13" s="14"/>
      <c r="AO13" s="1"/>
      <c r="AP13" s="1"/>
      <c r="AQ13" s="1"/>
      <c r="AR13" s="6"/>
      <c r="AS13" s="4" t="s">
        <v>40</v>
      </c>
    </row>
    <row r="14" spans="1:45" ht="12.5">
      <c r="A14" s="4">
        <v>1961</v>
      </c>
      <c r="B14" s="1">
        <v>1.8287327119219567</v>
      </c>
      <c r="C14" s="1">
        <v>0.42800127300172719</v>
      </c>
      <c r="D14" s="1">
        <v>2.4434981767832706</v>
      </c>
      <c r="E14" s="6">
        <f t="shared" si="10"/>
        <v>4.7002321617069551</v>
      </c>
      <c r="F14" s="3">
        <f>L14*B14</f>
        <v>56.672933809147786</v>
      </c>
      <c r="G14" s="3">
        <f>M14*C14</f>
        <v>33.501839421280181</v>
      </c>
      <c r="H14" s="3">
        <f>N14*D14</f>
        <v>200.01473067162624</v>
      </c>
      <c r="I14" s="3">
        <f>SUM(F14:H14)</f>
        <v>290.18950390205418</v>
      </c>
      <c r="K14" s="14"/>
      <c r="L14" s="3">
        <v>30.990277277637698</v>
      </c>
      <c r="M14" s="3">
        <v>78.275092936802977</v>
      </c>
      <c r="N14" s="3">
        <v>81.855895196506552</v>
      </c>
      <c r="O14" s="14">
        <v>61.739397952774276</v>
      </c>
      <c r="P14" s="2">
        <v>5.7240368706311529</v>
      </c>
      <c r="Q14" s="2">
        <v>11.619472379471077</v>
      </c>
      <c r="R14" s="2">
        <v>8.4687317376142275</v>
      </c>
      <c r="S14" s="2"/>
      <c r="T14" s="59">
        <v>8.5309896548567234</v>
      </c>
      <c r="U14" s="8">
        <v>7520</v>
      </c>
      <c r="V14" s="3">
        <v>9136.968085106384</v>
      </c>
      <c r="W14" s="99">
        <f t="shared" si="0"/>
        <v>0.19529629103427615</v>
      </c>
      <c r="X14" s="100">
        <f t="shared" si="1"/>
        <v>0.11544814326774494</v>
      </c>
      <c r="Y14" s="100">
        <f t="shared" si="2"/>
        <v>0.68925556569797897</v>
      </c>
      <c r="Z14" s="99" t="str">
        <f t="shared" si="3"/>
        <v/>
      </c>
      <c r="AA14" s="100" t="str">
        <f t="shared" si="4"/>
        <v/>
      </c>
      <c r="AB14" s="100" t="str">
        <f t="shared" si="5"/>
        <v/>
      </c>
      <c r="AC14" s="101" t="str">
        <f t="shared" si="6"/>
        <v/>
      </c>
      <c r="AD14" s="99">
        <f t="shared" si="7"/>
        <v>0.38907284768202322</v>
      </c>
      <c r="AE14" s="100">
        <f t="shared" si="8"/>
        <v>9.1059602648710977E-2</v>
      </c>
      <c r="AF14" s="100">
        <f t="shared" si="9"/>
        <v>0.51986754966926574</v>
      </c>
      <c r="AG14" s="18"/>
      <c r="AH14" s="107">
        <v>5.1672000000000002</v>
      </c>
      <c r="AI14" s="3">
        <f t="shared" ref="AI14:AR43" si="11">IFERROR(F14/$AH14," ")</f>
        <v>10.967822768452505</v>
      </c>
      <c r="AJ14" s="3">
        <f t="shared" ref="AJ14:AR18" si="12">IFERROR(G14/$AH14," ")</f>
        <v>6.4835577142901721</v>
      </c>
      <c r="AK14" s="3">
        <f t="shared" si="12"/>
        <v>38.708532797574357</v>
      </c>
      <c r="AL14" s="3">
        <f t="shared" si="12"/>
        <v>56.159913280317035</v>
      </c>
      <c r="AM14" s="3"/>
      <c r="AN14" s="14"/>
      <c r="AO14" s="1">
        <f t="shared" si="12"/>
        <v>5.9974990860887321</v>
      </c>
      <c r="AP14" s="1">
        <f t="shared" si="12"/>
        <v>15.148454276359145</v>
      </c>
      <c r="AQ14" s="1">
        <f t="shared" si="12"/>
        <v>15.84144124409865</v>
      </c>
      <c r="AR14" s="6">
        <f t="shared" si="12"/>
        <v>11.948327518341515</v>
      </c>
      <c r="AS14" s="4" t="s">
        <v>40</v>
      </c>
    </row>
    <row r="15" spans="1:45" ht="12.5">
      <c r="A15" s="4">
        <v>1962</v>
      </c>
      <c r="B15" s="1">
        <v>1.7977201739325479</v>
      </c>
      <c r="C15" s="1">
        <v>0.453338130816413</v>
      </c>
      <c r="D15" s="1">
        <v>2.5168082435080845</v>
      </c>
      <c r="E15" s="6">
        <f t="shared" si="10"/>
        <v>4.7678665482570448</v>
      </c>
      <c r="F15" s="3">
        <f t="shared" ref="F15:F52" si="13">L15*B15</f>
        <v>60.594944172216003</v>
      </c>
      <c r="G15" s="3">
        <f t="shared" ref="G15:G29" si="14">M15*C15</f>
        <v>36.317951588773127</v>
      </c>
      <c r="H15" s="3">
        <f t="shared" ref="H15:H29" si="15">N15*D15</f>
        <v>212.15948560100657</v>
      </c>
      <c r="I15" s="3">
        <f t="shared" ref="I15:I52" si="16">SUM(F15:H15)</f>
        <v>309.07238136199567</v>
      </c>
      <c r="K15" s="14"/>
      <c r="L15" s="3">
        <v>33.706549579216983</v>
      </c>
      <c r="M15" s="3">
        <v>80.112280701754386</v>
      </c>
      <c r="N15" s="3">
        <v>84.297040169133197</v>
      </c>
      <c r="O15" s="14">
        <v>64.824041997354371</v>
      </c>
      <c r="P15" s="2">
        <v>6.2257439920493054</v>
      </c>
      <c r="Q15" s="2">
        <v>11.892191985284772</v>
      </c>
      <c r="R15" s="2">
        <v>8.7212902351564185</v>
      </c>
      <c r="S15" s="2"/>
      <c r="T15" s="59">
        <v>8.941133388263296</v>
      </c>
      <c r="U15" s="8">
        <v>7562</v>
      </c>
      <c r="V15" s="3">
        <v>9468.7757468997934</v>
      </c>
      <c r="W15" s="99">
        <f t="shared" si="0"/>
        <v>0.19605421844938395</v>
      </c>
      <c r="X15" s="100">
        <f t="shared" si="1"/>
        <v>0.11750629877936701</v>
      </c>
      <c r="Y15" s="100">
        <f t="shared" si="2"/>
        <v>0.68643948277124911</v>
      </c>
      <c r="Z15" s="99" t="str">
        <f t="shared" si="3"/>
        <v/>
      </c>
      <c r="AA15" s="100" t="str">
        <f t="shared" si="4"/>
        <v/>
      </c>
      <c r="AB15" s="100" t="str">
        <f t="shared" si="5"/>
        <v/>
      </c>
      <c r="AC15" s="101" t="str">
        <f t="shared" si="6"/>
        <v/>
      </c>
      <c r="AD15" s="99">
        <f t="shared" si="7"/>
        <v>0.37704918032777734</v>
      </c>
      <c r="AE15" s="100">
        <f t="shared" si="8"/>
        <v>9.5081967212806456E-2</v>
      </c>
      <c r="AF15" s="100">
        <f t="shared" si="9"/>
        <v>0.52786885245941628</v>
      </c>
      <c r="AG15" s="18"/>
      <c r="AH15" s="107">
        <v>5.1554000000000002</v>
      </c>
      <c r="AI15" s="3">
        <f t="shared" si="11"/>
        <v>11.753684325603444</v>
      </c>
      <c r="AJ15" s="3">
        <f t="shared" si="12"/>
        <v>7.0446428189419104</v>
      </c>
      <c r="AK15" s="3">
        <f t="shared" si="12"/>
        <v>41.152866043567244</v>
      </c>
      <c r="AL15" s="3">
        <f t="shared" si="12"/>
        <v>59.95119318811259</v>
      </c>
      <c r="AM15" s="3"/>
      <c r="AN15" s="14"/>
      <c r="AO15" s="1">
        <f t="shared" si="12"/>
        <v>6.5381055939824222</v>
      </c>
      <c r="AP15" s="1">
        <f t="shared" si="12"/>
        <v>15.539488827589398</v>
      </c>
      <c r="AQ15" s="1">
        <f t="shared" si="12"/>
        <v>16.351212353868409</v>
      </c>
      <c r="AR15" s="6">
        <f t="shared" si="12"/>
        <v>12.574008223872903</v>
      </c>
      <c r="AS15" s="4" t="s">
        <v>40</v>
      </c>
    </row>
    <row r="16" spans="1:45" ht="12.5">
      <c r="A16" s="4">
        <v>1963</v>
      </c>
      <c r="B16" s="1">
        <v>1.9476233035216997</v>
      </c>
      <c r="C16" s="1">
        <v>0.42407926770103338</v>
      </c>
      <c r="D16" s="1">
        <v>2.3638492514541039</v>
      </c>
      <c r="E16" s="6">
        <f t="shared" si="10"/>
        <v>4.7355518226768369</v>
      </c>
      <c r="F16" s="3">
        <f t="shared" si="13"/>
        <v>71.008729145131852</v>
      </c>
      <c r="G16" s="3">
        <f t="shared" si="14"/>
        <v>35.873121410092786</v>
      </c>
      <c r="H16" s="3">
        <f t="shared" si="15"/>
        <v>224.87180801417276</v>
      </c>
      <c r="I16" s="3">
        <f t="shared" si="16"/>
        <v>331.75365856939743</v>
      </c>
      <c r="K16" s="14"/>
      <c r="L16" s="3">
        <v>36.459170013386881</v>
      </c>
      <c r="M16" s="3">
        <v>84.590604026845639</v>
      </c>
      <c r="N16" s="3">
        <v>95.129504504504496</v>
      </c>
      <c r="O16" s="14">
        <v>70.055966229901614</v>
      </c>
      <c r="P16" s="2">
        <v>6.7341647691493121</v>
      </c>
      <c r="Q16" s="2">
        <v>12.556972469470859</v>
      </c>
      <c r="R16" s="2">
        <v>9.8420065170235347</v>
      </c>
      <c r="S16" s="2"/>
      <c r="T16" s="59">
        <v>9.2077268149775691</v>
      </c>
      <c r="U16" s="8">
        <v>7604</v>
      </c>
      <c r="V16" s="3">
        <v>9916.8500051944084</v>
      </c>
      <c r="W16" s="99">
        <f t="shared" si="0"/>
        <v>0.21404053070986101</v>
      </c>
      <c r="X16" s="100">
        <f t="shared" si="1"/>
        <v>0.108131803473657</v>
      </c>
      <c r="Y16" s="100">
        <f t="shared" si="2"/>
        <v>0.67782766581648191</v>
      </c>
      <c r="Z16" s="99" t="str">
        <f t="shared" si="3"/>
        <v/>
      </c>
      <c r="AA16" s="100" t="str">
        <f t="shared" si="4"/>
        <v/>
      </c>
      <c r="AB16" s="100" t="str">
        <f t="shared" si="5"/>
        <v/>
      </c>
      <c r="AC16" s="101" t="str">
        <f t="shared" si="6"/>
        <v/>
      </c>
      <c r="AD16" s="99">
        <f t="shared" si="7"/>
        <v>0.41127694859028663</v>
      </c>
      <c r="AE16" s="100">
        <f t="shared" si="8"/>
        <v>8.9552238805680862E-2</v>
      </c>
      <c r="AF16" s="100">
        <f t="shared" si="9"/>
        <v>0.49917081260403251</v>
      </c>
      <c r="AG16" s="18"/>
      <c r="AH16" s="107">
        <v>5.1889000000000003</v>
      </c>
      <c r="AI16" s="3">
        <f t="shared" si="11"/>
        <v>13.684736484636792</v>
      </c>
      <c r="AJ16" s="3">
        <f t="shared" si="12"/>
        <v>6.9134347183589551</v>
      </c>
      <c r="AK16" s="3">
        <f t="shared" si="12"/>
        <v>43.337086475779593</v>
      </c>
      <c r="AL16" s="3">
        <f t="shared" si="12"/>
        <v>63.935257678775351</v>
      </c>
      <c r="AM16" s="3"/>
      <c r="AN16" s="14"/>
      <c r="AO16" s="1">
        <f t="shared" si="12"/>
        <v>7.0263774621570816</v>
      </c>
      <c r="AP16" s="1">
        <f t="shared" si="12"/>
        <v>16.302222826966339</v>
      </c>
      <c r="AQ16" s="1">
        <f t="shared" si="12"/>
        <v>18.333269961746129</v>
      </c>
      <c r="AR16" s="6">
        <f t="shared" si="12"/>
        <v>13.501120898437359</v>
      </c>
      <c r="AS16" s="4" t="s">
        <v>40</v>
      </c>
    </row>
    <row r="17" spans="1:45" ht="12.5">
      <c r="A17" s="4">
        <v>1964</v>
      </c>
      <c r="B17" s="1">
        <v>1.9632993791277409</v>
      </c>
      <c r="C17" s="1">
        <v>0.46519945127786827</v>
      </c>
      <c r="D17" s="1">
        <v>2.5861935596567989</v>
      </c>
      <c r="E17" s="6">
        <f t="shared" si="10"/>
        <v>5.0146923900624074</v>
      </c>
      <c r="F17" s="3">
        <f t="shared" si="13"/>
        <v>73.128158813361821</v>
      </c>
      <c r="G17" s="3">
        <f t="shared" si="14"/>
        <v>38.80758189779651</v>
      </c>
      <c r="H17" s="3">
        <f t="shared" si="15"/>
        <v>254.62442282474657</v>
      </c>
      <c r="I17" s="3">
        <f t="shared" si="16"/>
        <v>366.56016353590491</v>
      </c>
      <c r="K17" s="14"/>
      <c r="L17" s="3">
        <v>37.247584138620454</v>
      </c>
      <c r="M17" s="3">
        <v>83.421383647798748</v>
      </c>
      <c r="N17" s="3">
        <v>98.455284552845512</v>
      </c>
      <c r="O17" s="14">
        <v>73.09723808030887</v>
      </c>
      <c r="P17" s="2">
        <v>6.879788232977428</v>
      </c>
      <c r="Q17" s="2">
        <v>12.383408652551232</v>
      </c>
      <c r="R17" s="2">
        <v>10.186088503789367</v>
      </c>
      <c r="S17" s="2"/>
      <c r="T17" s="59">
        <v>9.4948274283621696</v>
      </c>
      <c r="U17" s="8">
        <v>7661</v>
      </c>
      <c r="V17" s="3">
        <v>10515.379143362463</v>
      </c>
      <c r="W17" s="99">
        <f t="shared" si="0"/>
        <v>0.19949838004204964</v>
      </c>
      <c r="X17" s="100">
        <f t="shared" si="1"/>
        <v>0.10586961093494621</v>
      </c>
      <c r="Y17" s="100">
        <f t="shared" si="2"/>
        <v>0.69463200902300415</v>
      </c>
      <c r="Z17" s="99" t="str">
        <f t="shared" si="3"/>
        <v/>
      </c>
      <c r="AA17" s="100" t="str">
        <f t="shared" si="4"/>
        <v/>
      </c>
      <c r="AB17" s="100" t="str">
        <f t="shared" si="5"/>
        <v/>
      </c>
      <c r="AC17" s="101" t="str">
        <f t="shared" si="6"/>
        <v/>
      </c>
      <c r="AD17" s="99">
        <f t="shared" si="7"/>
        <v>0.39150943396217125</v>
      </c>
      <c r="AE17" s="100">
        <f t="shared" si="8"/>
        <v>9.2767295597183955E-2</v>
      </c>
      <c r="AF17" s="100">
        <f t="shared" si="9"/>
        <v>0.51572327044064492</v>
      </c>
      <c r="AG17" s="18"/>
      <c r="AH17" s="107">
        <v>5.1509</v>
      </c>
      <c r="AI17" s="3">
        <f t="shared" si="11"/>
        <v>14.197161430694019</v>
      </c>
      <c r="AJ17" s="3">
        <f t="shared" si="12"/>
        <v>7.5341361505361215</v>
      </c>
      <c r="AK17" s="3">
        <f t="shared" si="12"/>
        <v>49.432996723824296</v>
      </c>
      <c r="AL17" s="3">
        <f t="shared" si="12"/>
        <v>71.16429430505444</v>
      </c>
      <c r="AM17" s="3"/>
      <c r="AN17" s="14"/>
      <c r="AO17" s="1">
        <f t="shared" si="12"/>
        <v>7.231276891149208</v>
      </c>
      <c r="AP17" s="1">
        <f t="shared" si="12"/>
        <v>16.195496640936291</v>
      </c>
      <c r="AQ17" s="1">
        <f t="shared" si="12"/>
        <v>19.114190637140211</v>
      </c>
      <c r="AR17" s="6">
        <f t="shared" si="12"/>
        <v>14.191158453922396</v>
      </c>
      <c r="AS17" s="4" t="s">
        <v>40</v>
      </c>
    </row>
    <row r="18" spans="1:45" ht="12.5">
      <c r="A18" s="4">
        <v>1965</v>
      </c>
      <c r="B18" s="1">
        <v>2.0240184664643364</v>
      </c>
      <c r="C18" s="1">
        <v>0.47437932807615579</v>
      </c>
      <c r="D18" s="1">
        <v>2.6881495257756352</v>
      </c>
      <c r="E18" s="6">
        <f t="shared" si="10"/>
        <v>5.1865473203161274</v>
      </c>
      <c r="F18" s="3">
        <f t="shared" si="13"/>
        <v>87.713972886120814</v>
      </c>
      <c r="G18" s="3">
        <f t="shared" si="14"/>
        <v>40.575914007529065</v>
      </c>
      <c r="H18" s="3">
        <f t="shared" si="15"/>
        <v>251.4809402611761</v>
      </c>
      <c r="I18" s="3">
        <f t="shared" si="16"/>
        <v>379.77082715482595</v>
      </c>
      <c r="J18" s="3"/>
      <c r="K18" s="14"/>
      <c r="L18" s="3">
        <v>43.336547733847638</v>
      </c>
      <c r="M18" s="3">
        <v>85.534743202416905</v>
      </c>
      <c r="N18" s="3">
        <v>93.551693404634591</v>
      </c>
      <c r="O18" s="14">
        <v>73.222281356083016</v>
      </c>
      <c r="P18" s="2">
        <v>8.0044458735259099</v>
      </c>
      <c r="Q18" s="2">
        <v>12.697124319329205</v>
      </c>
      <c r="R18" s="2">
        <v>9.6787677068516977</v>
      </c>
      <c r="S18" s="2"/>
      <c r="T18" s="59">
        <v>9.9869999084500574</v>
      </c>
      <c r="U18" s="8">
        <v>7734</v>
      </c>
      <c r="V18" s="3">
        <v>10815.182606334491</v>
      </c>
      <c r="W18" s="99">
        <f t="shared" si="0"/>
        <v>0.23096553661917099</v>
      </c>
      <c r="X18" s="100">
        <f t="shared" si="1"/>
        <v>0.10684315673090648</v>
      </c>
      <c r="Y18" s="100">
        <f t="shared" si="2"/>
        <v>0.66219130664992254</v>
      </c>
      <c r="Z18" s="99" t="str">
        <f t="shared" si="3"/>
        <v/>
      </c>
      <c r="AA18" s="100" t="str">
        <f t="shared" si="4"/>
        <v/>
      </c>
      <c r="AB18" s="100" t="str">
        <f t="shared" si="5"/>
        <v/>
      </c>
      <c r="AC18" s="101" t="str">
        <f t="shared" si="6"/>
        <v/>
      </c>
      <c r="AD18" s="99">
        <f t="shared" si="7"/>
        <v>0.39024390243892915</v>
      </c>
      <c r="AE18" s="100">
        <f t="shared" si="8"/>
        <v>9.1463414633849646E-2</v>
      </c>
      <c r="AF18" s="100">
        <f t="shared" si="9"/>
        <v>0.51829268292722119</v>
      </c>
      <c r="AG18" s="18"/>
      <c r="AH18" s="107">
        <v>5.1584000000000003</v>
      </c>
      <c r="AI18" s="3">
        <f t="shared" si="11"/>
        <v>17.004104545231236</v>
      </c>
      <c r="AJ18" s="3">
        <f t="shared" si="12"/>
        <v>7.8659882924025011</v>
      </c>
      <c r="AK18" s="3">
        <f t="shared" si="12"/>
        <v>48.751733146164717</v>
      </c>
      <c r="AL18" s="3">
        <f t="shared" si="12"/>
        <v>73.621825983798445</v>
      </c>
      <c r="AM18" s="3"/>
      <c r="AN18" s="14"/>
      <c r="AO18" s="1">
        <f t="shared" si="12"/>
        <v>8.4011607734661204</v>
      </c>
      <c r="AP18" s="1">
        <f t="shared" si="12"/>
        <v>16.581642215108737</v>
      </c>
      <c r="AQ18" s="1">
        <f t="shared" si="12"/>
        <v>18.135796643268183</v>
      </c>
      <c r="AR18" s="6">
        <f t="shared" si="12"/>
        <v>14.194766081746861</v>
      </c>
      <c r="AS18" s="4" t="s">
        <v>40</v>
      </c>
    </row>
    <row r="19" spans="1:45" ht="12.5">
      <c r="A19" s="4">
        <v>1966</v>
      </c>
      <c r="B19" s="1">
        <v>2.169097852436261</v>
      </c>
      <c r="C19" s="1">
        <v>0.50665059326826367</v>
      </c>
      <c r="D19" s="1">
        <v>2.6678320301888721</v>
      </c>
      <c r="E19" s="6">
        <f t="shared" si="10"/>
        <v>5.3435804758933969</v>
      </c>
      <c r="F19" s="3">
        <f t="shared" si="13"/>
        <v>113.16920268114602</v>
      </c>
      <c r="G19" s="3">
        <f t="shared" si="14"/>
        <v>46.286456453172754</v>
      </c>
      <c r="H19" s="3">
        <f t="shared" si="15"/>
        <v>301.38004020574772</v>
      </c>
      <c r="I19" s="3">
        <f t="shared" si="16"/>
        <v>460.83569934006653</v>
      </c>
      <c r="J19" s="3"/>
      <c r="K19" s="14"/>
      <c r="L19" s="3">
        <v>52.173396674584325</v>
      </c>
      <c r="M19" s="3">
        <v>91.357746478873239</v>
      </c>
      <c r="N19" s="3">
        <v>112.96814671814671</v>
      </c>
      <c r="O19" s="14">
        <v>86.240995418529579</v>
      </c>
      <c r="P19" s="2">
        <v>9.6366497000297286</v>
      </c>
      <c r="Q19" s="2">
        <v>13.561514551238361</v>
      </c>
      <c r="R19" s="2">
        <v>11.687575185082816</v>
      </c>
      <c r="S19" s="2"/>
      <c r="T19" s="59">
        <v>10.643229881900576</v>
      </c>
      <c r="U19" s="8">
        <v>7808</v>
      </c>
      <c r="V19" s="3">
        <v>10935.60285867978</v>
      </c>
      <c r="W19" s="99">
        <f t="shared" si="0"/>
        <v>0.24557386253540781</v>
      </c>
      <c r="X19" s="100">
        <f t="shared" si="1"/>
        <v>0.10044025781738837</v>
      </c>
      <c r="Y19" s="100">
        <f t="shared" si="2"/>
        <v>0.65398587964720378</v>
      </c>
      <c r="Z19" s="99" t="str">
        <f t="shared" si="3"/>
        <v/>
      </c>
      <c r="AA19" s="100" t="str">
        <f t="shared" si="4"/>
        <v/>
      </c>
      <c r="AB19" s="100" t="str">
        <f t="shared" si="5"/>
        <v/>
      </c>
      <c r="AC19" s="101" t="str">
        <f t="shared" si="6"/>
        <v/>
      </c>
      <c r="AD19" s="99">
        <f t="shared" si="7"/>
        <v>0.4059259259258387</v>
      </c>
      <c r="AE19" s="100">
        <f t="shared" si="8"/>
        <v>9.4814814814509998E-2</v>
      </c>
      <c r="AF19" s="100">
        <f t="shared" si="9"/>
        <v>0.49925925925965126</v>
      </c>
      <c r="AG19" s="18"/>
      <c r="AH19" s="107">
        <v>5.1657999999999999</v>
      </c>
      <c r="AI19" s="3">
        <f t="shared" si="11"/>
        <v>21.907391436204659</v>
      </c>
      <c r="AJ19" s="3">
        <f t="shared" si="11"/>
        <v>8.9601719875281187</v>
      </c>
      <c r="AK19" s="3">
        <f t="shared" si="11"/>
        <v>58.341406985510034</v>
      </c>
      <c r="AL19" s="3">
        <f t="shared" si="11"/>
        <v>89.208970409242809</v>
      </c>
      <c r="AM19" s="3"/>
      <c r="AN19" s="14"/>
      <c r="AO19" s="1">
        <f t="shared" si="11"/>
        <v>10.099770930849884</v>
      </c>
      <c r="AP19" s="1">
        <f t="shared" si="11"/>
        <v>17.685111014532744</v>
      </c>
      <c r="AQ19" s="1">
        <f t="shared" si="11"/>
        <v>21.868470850235532</v>
      </c>
      <c r="AR19" s="6">
        <f t="shared" si="11"/>
        <v>16.694605950390951</v>
      </c>
      <c r="AS19" s="4" t="s">
        <v>40</v>
      </c>
    </row>
    <row r="20" spans="1:45" ht="12.5">
      <c r="A20" s="4">
        <v>1967</v>
      </c>
      <c r="B20" s="1">
        <v>2.2732443973416792</v>
      </c>
      <c r="C20" s="1">
        <v>0.54652914082266657</v>
      </c>
      <c r="D20" s="1">
        <v>2.6930421431949259</v>
      </c>
      <c r="E20" s="6">
        <f t="shared" si="10"/>
        <v>5.512815681359271</v>
      </c>
      <c r="F20" s="3">
        <f t="shared" si="13"/>
        <v>129.2267187511512</v>
      </c>
      <c r="G20" s="3">
        <f t="shared" si="14"/>
        <v>49.522232352094676</v>
      </c>
      <c r="H20" s="3">
        <f t="shared" si="15"/>
        <v>311.97385738529454</v>
      </c>
      <c r="I20" s="3">
        <f t="shared" si="16"/>
        <v>490.72280848854041</v>
      </c>
      <c r="J20" s="3"/>
      <c r="K20" s="14"/>
      <c r="L20" s="3">
        <v>56.846821618594234</v>
      </c>
      <c r="M20" s="3">
        <v>90.612244897959172</v>
      </c>
      <c r="N20" s="3">
        <v>115.84440227703985</v>
      </c>
      <c r="O20" s="14">
        <v>89.014913041232859</v>
      </c>
      <c r="P20" s="2">
        <v>10.499851292322138</v>
      </c>
      <c r="Q20" s="2">
        <v>13.450849271859175</v>
      </c>
      <c r="R20" s="2">
        <v>11.985149802996556</v>
      </c>
      <c r="S20" s="2"/>
      <c r="T20" s="59">
        <v>11.073880801977479</v>
      </c>
      <c r="U20" s="8">
        <v>7868</v>
      </c>
      <c r="V20" s="3">
        <v>11219.215219250806</v>
      </c>
      <c r="W20" s="99">
        <f t="shared" si="0"/>
        <v>0.26333954019618178</v>
      </c>
      <c r="X20" s="100">
        <f t="shared" si="1"/>
        <v>0.10091691581368821</v>
      </c>
      <c r="Y20" s="100">
        <f t="shared" si="2"/>
        <v>0.63574354399013</v>
      </c>
      <c r="Z20" s="99" t="str">
        <f t="shared" si="3"/>
        <v/>
      </c>
      <c r="AA20" s="100" t="str">
        <f t="shared" si="4"/>
        <v/>
      </c>
      <c r="AB20" s="100" t="str">
        <f t="shared" si="5"/>
        <v/>
      </c>
      <c r="AC20" s="101" t="str">
        <f t="shared" si="6"/>
        <v/>
      </c>
      <c r="AD20" s="99">
        <f t="shared" si="7"/>
        <v>0.41235632183900173</v>
      </c>
      <c r="AE20" s="100">
        <f t="shared" si="8"/>
        <v>9.9137931034166418E-2</v>
      </c>
      <c r="AF20" s="100">
        <f t="shared" si="9"/>
        <v>0.48850574712683198</v>
      </c>
      <c r="AG20" s="18"/>
      <c r="AH20" s="107">
        <v>5.1618000000000004</v>
      </c>
      <c r="AI20" s="3">
        <f t="shared" si="11"/>
        <v>25.035204531588047</v>
      </c>
      <c r="AJ20" s="3">
        <f t="shared" si="11"/>
        <v>9.5939851121885145</v>
      </c>
      <c r="AK20" s="3">
        <f t="shared" si="11"/>
        <v>60.438966520456916</v>
      </c>
      <c r="AL20" s="3">
        <f t="shared" si="11"/>
        <v>95.068156164233486</v>
      </c>
      <c r="AM20" s="3"/>
      <c r="AN20" s="14"/>
      <c r="AO20" s="1">
        <f t="shared" si="11"/>
        <v>11.012984156417186</v>
      </c>
      <c r="AP20" s="1">
        <f t="shared" si="11"/>
        <v>17.554388953070472</v>
      </c>
      <c r="AQ20" s="1">
        <f t="shared" si="11"/>
        <v>22.442636730799304</v>
      </c>
      <c r="AR20" s="6">
        <f t="shared" si="11"/>
        <v>17.24493646426302</v>
      </c>
      <c r="AS20" s="4" t="s">
        <v>40</v>
      </c>
    </row>
    <row r="21" spans="1:45" ht="12.5">
      <c r="A21" s="4">
        <v>1968</v>
      </c>
      <c r="B21" s="1">
        <v>2.5817446135824156</v>
      </c>
      <c r="C21" s="1">
        <v>0.58604018835744054</v>
      </c>
      <c r="D21" s="1">
        <v>2.5500667655655498</v>
      </c>
      <c r="E21" s="6">
        <f t="shared" si="10"/>
        <v>5.7178515675054058</v>
      </c>
      <c r="F21" s="3">
        <f t="shared" si="13"/>
        <v>156.00544516280902</v>
      </c>
      <c r="G21" s="3">
        <f t="shared" si="14"/>
        <v>54.622310378961444</v>
      </c>
      <c r="H21" s="3">
        <f t="shared" si="15"/>
        <v>319.64378554484847</v>
      </c>
      <c r="I21" s="3">
        <f t="shared" si="16"/>
        <v>530.27154108661898</v>
      </c>
      <c r="J21" s="3"/>
      <c r="K21" s="14"/>
      <c r="L21" s="3">
        <v>60.426366086743442</v>
      </c>
      <c r="M21" s="3">
        <v>93.205741626794264</v>
      </c>
      <c r="N21" s="3">
        <v>125.34722222222223</v>
      </c>
      <c r="O21" s="14">
        <v>92.739647895051391</v>
      </c>
      <c r="P21" s="2">
        <v>11.161008478241698</v>
      </c>
      <c r="Q21" s="2">
        <v>13.835838448828639</v>
      </c>
      <c r="R21" s="2">
        <v>12.96830236242314</v>
      </c>
      <c r="S21" s="2"/>
      <c r="T21" s="59">
        <v>11.299459855351092</v>
      </c>
      <c r="U21" s="8">
        <v>7912</v>
      </c>
      <c r="V21" s="3">
        <v>11561.230602789103</v>
      </c>
      <c r="W21" s="99">
        <f t="shared" si="0"/>
        <v>0.29419916604071683</v>
      </c>
      <c r="X21" s="100">
        <f t="shared" si="1"/>
        <v>0.10300818759202274</v>
      </c>
      <c r="Y21" s="100">
        <f t="shared" si="2"/>
        <v>0.60279264636726038</v>
      </c>
      <c r="Z21" s="99" t="str">
        <f t="shared" si="3"/>
        <v/>
      </c>
      <c r="AA21" s="100" t="str">
        <f t="shared" si="4"/>
        <v/>
      </c>
      <c r="AB21" s="100" t="str">
        <f t="shared" si="5"/>
        <v/>
      </c>
      <c r="AC21" s="101" t="str">
        <f t="shared" si="6"/>
        <v/>
      </c>
      <c r="AD21" s="99">
        <f t="shared" si="7"/>
        <v>0.45152354570630865</v>
      </c>
      <c r="AE21" s="100">
        <f t="shared" si="8"/>
        <v>0.1024930747919221</v>
      </c>
      <c r="AF21" s="100">
        <f t="shared" si="9"/>
        <v>0.44598337950176931</v>
      </c>
      <c r="AG21" s="18"/>
      <c r="AH21" s="107">
        <v>5.1681999999999997</v>
      </c>
      <c r="AI21" s="3">
        <f t="shared" si="11"/>
        <v>30.185643969430174</v>
      </c>
      <c r="AJ21" s="3">
        <f t="shared" si="11"/>
        <v>10.568923489602076</v>
      </c>
      <c r="AK21" s="3">
        <f t="shared" si="11"/>
        <v>61.848184192726386</v>
      </c>
      <c r="AL21" s="3">
        <f t="shared" si="11"/>
        <v>102.60275165175864</v>
      </c>
      <c r="AM21" s="3"/>
      <c r="AN21" s="14"/>
      <c r="AO21" s="1">
        <f t="shared" si="11"/>
        <v>11.691955823447902</v>
      </c>
      <c r="AP21" s="1">
        <f t="shared" si="11"/>
        <v>18.034468795091961</v>
      </c>
      <c r="AQ21" s="1">
        <f t="shared" si="11"/>
        <v>24.253554858988089</v>
      </c>
      <c r="AR21" s="6">
        <f t="shared" si="11"/>
        <v>17.944283869635733</v>
      </c>
      <c r="AS21" s="4" t="s">
        <v>40</v>
      </c>
    </row>
    <row r="22" spans="1:45" ht="12.5">
      <c r="A22" s="4">
        <v>1969</v>
      </c>
      <c r="B22" s="1">
        <v>2.9133015062403818</v>
      </c>
      <c r="C22" s="1">
        <v>0.64124299457816036</v>
      </c>
      <c r="D22" s="1">
        <v>2.5808051386829187</v>
      </c>
      <c r="E22" s="6">
        <f t="shared" si="10"/>
        <v>6.1353496395014613</v>
      </c>
      <c r="F22" s="3">
        <f t="shared" si="13"/>
        <v>182.80526305363156</v>
      </c>
      <c r="G22" s="3">
        <f t="shared" si="14"/>
        <v>58.708111363567241</v>
      </c>
      <c r="H22" s="3">
        <f t="shared" si="15"/>
        <v>328.64940437915294</v>
      </c>
      <c r="I22" s="3">
        <f t="shared" si="16"/>
        <v>570.16277879635174</v>
      </c>
      <c r="J22" s="3"/>
      <c r="K22" s="14"/>
      <c r="L22" s="3">
        <v>62.748487467588589</v>
      </c>
      <c r="M22" s="3">
        <v>91.553610503282272</v>
      </c>
      <c r="N22" s="3">
        <v>127.34375</v>
      </c>
      <c r="O22" s="14">
        <v>92.930772050129065</v>
      </c>
      <c r="P22" s="2">
        <v>11.589914237391838</v>
      </c>
      <c r="Q22" s="2">
        <v>13.590589401696736</v>
      </c>
      <c r="R22" s="2">
        <v>13.174861195065612</v>
      </c>
      <c r="S22" s="2"/>
      <c r="T22" s="59">
        <v>11.607067655406023</v>
      </c>
      <c r="U22" s="8">
        <v>7968</v>
      </c>
      <c r="V22" s="3">
        <v>12055.190624521523</v>
      </c>
      <c r="W22" s="99">
        <f t="shared" si="0"/>
        <v>0.32061942633215129</v>
      </c>
      <c r="X22" s="100">
        <f t="shared" si="1"/>
        <v>0.10296728153230843</v>
      </c>
      <c r="Y22" s="100">
        <f t="shared" si="2"/>
        <v>0.57641329213554027</v>
      </c>
      <c r="Z22" s="99" t="str">
        <f t="shared" si="3"/>
        <v/>
      </c>
      <c r="AA22" s="100" t="str">
        <f t="shared" si="4"/>
        <v/>
      </c>
      <c r="AB22" s="100" t="str">
        <f t="shared" si="5"/>
        <v/>
      </c>
      <c r="AC22" s="101" t="str">
        <f t="shared" si="6"/>
        <v/>
      </c>
      <c r="AD22" s="99">
        <f t="shared" si="7"/>
        <v>0.47483870967736846</v>
      </c>
      <c r="AE22" s="100">
        <f t="shared" si="8"/>
        <v>0.10451612903193333</v>
      </c>
      <c r="AF22" s="100">
        <f t="shared" si="9"/>
        <v>0.42064516129069812</v>
      </c>
      <c r="AG22" s="18"/>
      <c r="AH22" s="107">
        <v>5.1700999999999997</v>
      </c>
      <c r="AI22" s="3">
        <f t="shared" si="11"/>
        <v>35.358167744072951</v>
      </c>
      <c r="AJ22" s="3">
        <f t="shared" si="11"/>
        <v>11.355314474297836</v>
      </c>
      <c r="AK22" s="3">
        <f t="shared" si="11"/>
        <v>63.567320628063861</v>
      </c>
      <c r="AL22" s="3">
        <f t="shared" si="11"/>
        <v>110.28080284643465</v>
      </c>
      <c r="AM22" s="3"/>
      <c r="AN22" s="14"/>
      <c r="AO22" s="1">
        <f t="shared" si="11"/>
        <v>12.136803440472832</v>
      </c>
      <c r="AP22" s="1">
        <f t="shared" si="11"/>
        <v>17.708286203996494</v>
      </c>
      <c r="AQ22" s="1">
        <f t="shared" si="11"/>
        <v>24.630809848939094</v>
      </c>
      <c r="AR22" s="6">
        <f t="shared" si="11"/>
        <v>17.974656592740772</v>
      </c>
      <c r="AS22" s="4" t="s">
        <v>40</v>
      </c>
    </row>
    <row r="23" spans="1:45" ht="12.5">
      <c r="A23" s="4">
        <v>1970</v>
      </c>
      <c r="B23" s="1">
        <v>2.8733189523354707</v>
      </c>
      <c r="C23" s="1">
        <v>0.70447764946856684</v>
      </c>
      <c r="D23" s="1">
        <v>2.6437700553195786</v>
      </c>
      <c r="E23" s="6">
        <f t="shared" si="10"/>
        <v>6.2215666571236161</v>
      </c>
      <c r="F23" s="3">
        <f t="shared" si="13"/>
        <v>200.95758094092562</v>
      </c>
      <c r="G23" s="3">
        <f t="shared" si="14"/>
        <v>63.983146516439248</v>
      </c>
      <c r="H23" s="3">
        <f t="shared" si="15"/>
        <v>343.93951946091499</v>
      </c>
      <c r="I23" s="3">
        <f t="shared" si="16"/>
        <v>608.88024691827991</v>
      </c>
      <c r="J23" s="3">
        <v>12018.28539102325</v>
      </c>
      <c r="K23" s="14">
        <f t="shared" ref="K23:K66" si="17">J23-I23</f>
        <v>11409.405144104971</v>
      </c>
      <c r="L23" s="3">
        <v>69.939183318853168</v>
      </c>
      <c r="M23" s="3">
        <v>90.82352941176471</v>
      </c>
      <c r="N23" s="3">
        <v>130.09433962264151</v>
      </c>
      <c r="O23" s="14">
        <v>97.866065008098829</v>
      </c>
      <c r="P23" s="2">
        <v>12.918066541722249</v>
      </c>
      <c r="Q23" s="2">
        <v>13.482213202328802</v>
      </c>
      <c r="R23" s="2">
        <v>13.45943453677174</v>
      </c>
      <c r="S23" s="2"/>
      <c r="T23" s="59">
        <v>12.406847935548839</v>
      </c>
      <c r="U23" s="8">
        <v>8043</v>
      </c>
      <c r="V23" s="3">
        <v>12716.342567265132</v>
      </c>
      <c r="W23" s="99">
        <f t="shared" si="0"/>
        <v>0.33004450704063798</v>
      </c>
      <c r="X23" s="100">
        <f t="shared" si="1"/>
        <v>0.10508330142138224</v>
      </c>
      <c r="Y23" s="100">
        <f t="shared" si="2"/>
        <v>0.56487219153797974</v>
      </c>
      <c r="Z23" s="99">
        <f t="shared" si="3"/>
        <v>1.6720985931239888E-2</v>
      </c>
      <c r="AA23" s="100">
        <f t="shared" si="4"/>
        <v>5.3238165374430053E-3</v>
      </c>
      <c r="AB23" s="100">
        <f t="shared" si="5"/>
        <v>2.8618018982791989E-2</v>
      </c>
      <c r="AC23" s="101">
        <f t="shared" si="6"/>
        <v>5.0662821451474882E-2</v>
      </c>
      <c r="AD23" s="99">
        <f t="shared" si="7"/>
        <v>0.46183206106866287</v>
      </c>
      <c r="AE23" s="100">
        <f t="shared" si="8"/>
        <v>0.11323155216250054</v>
      </c>
      <c r="AF23" s="100">
        <f t="shared" si="9"/>
        <v>0.4249363867688366</v>
      </c>
      <c r="AG23" s="18"/>
      <c r="AH23" s="107">
        <v>5.1862000000000004</v>
      </c>
      <c r="AI23" s="3">
        <f t="shared" si="11"/>
        <v>38.748521256589719</v>
      </c>
      <c r="AJ23" s="3">
        <f t="shared" si="11"/>
        <v>12.337192263398874</v>
      </c>
      <c r="AK23" s="3">
        <f t="shared" si="11"/>
        <v>66.318213617082833</v>
      </c>
      <c r="AL23" s="3">
        <f t="shared" si="11"/>
        <v>117.40392713707143</v>
      </c>
      <c r="AM23" s="3">
        <f t="shared" si="11"/>
        <v>2317.35864236305</v>
      </c>
      <c r="AN23" s="14">
        <f t="shared" si="11"/>
        <v>2199.9547152259784</v>
      </c>
      <c r="AO23" s="1">
        <f t="shared" si="11"/>
        <v>13.485631737852987</v>
      </c>
      <c r="AP23" s="1">
        <f t="shared" si="11"/>
        <v>17.512538932506402</v>
      </c>
      <c r="AQ23" s="1">
        <f t="shared" si="11"/>
        <v>25.084713204782211</v>
      </c>
      <c r="AR23" s="6">
        <f t="shared" si="11"/>
        <v>18.870476458312218</v>
      </c>
      <c r="AS23" s="4" t="s">
        <v>40</v>
      </c>
    </row>
    <row r="24" spans="1:45" ht="12.5">
      <c r="A24" s="4">
        <v>1971</v>
      </c>
      <c r="B24" s="1">
        <v>2.8727551580654889</v>
      </c>
      <c r="C24" s="1">
        <v>0.76765082735954959</v>
      </c>
      <c r="D24" s="1">
        <v>2.5087145595252638</v>
      </c>
      <c r="E24" s="6">
        <f t="shared" si="10"/>
        <v>6.1491205449503017</v>
      </c>
      <c r="F24" s="3">
        <f t="shared" si="13"/>
        <v>216.37004790430737</v>
      </c>
      <c r="G24" s="3">
        <f t="shared" si="14"/>
        <v>73.259703736684799</v>
      </c>
      <c r="H24" s="3">
        <f t="shared" si="15"/>
        <v>360.81218223760408</v>
      </c>
      <c r="I24" s="3">
        <f t="shared" si="16"/>
        <v>650.44193387859627</v>
      </c>
      <c r="J24" s="3">
        <v>12859.892751296617</v>
      </c>
      <c r="K24" s="14">
        <f t="shared" si="17"/>
        <v>12209.450817418021</v>
      </c>
      <c r="L24" s="3">
        <v>75.317956456132791</v>
      </c>
      <c r="M24" s="3">
        <v>95.43362831858407</v>
      </c>
      <c r="N24" s="3">
        <v>143.8235294117647</v>
      </c>
      <c r="O24" s="14">
        <v>105.77804242474045</v>
      </c>
      <c r="P24" s="2">
        <v>13.91154896463576</v>
      </c>
      <c r="Q24" s="2">
        <v>14.166554988516982</v>
      </c>
      <c r="R24" s="2">
        <v>14.879843232074103</v>
      </c>
      <c r="S24" s="2"/>
      <c r="T24" s="59">
        <v>13.32967133571363</v>
      </c>
      <c r="U24" s="8">
        <v>8098</v>
      </c>
      <c r="V24" s="3">
        <v>12748.430849323257</v>
      </c>
      <c r="W24" s="99">
        <f t="shared" si="0"/>
        <v>0.33265082805176643</v>
      </c>
      <c r="X24" s="100">
        <f t="shared" si="1"/>
        <v>0.11263065912715059</v>
      </c>
      <c r="Y24" s="100">
        <f t="shared" si="2"/>
        <v>0.55471851282108298</v>
      </c>
      <c r="Z24" s="99">
        <f t="shared" si="3"/>
        <v>1.6825182922500778E-2</v>
      </c>
      <c r="AA24" s="100">
        <f t="shared" si="4"/>
        <v>5.6967585308437575E-3</v>
      </c>
      <c r="AB24" s="100">
        <f t="shared" si="5"/>
        <v>2.8057168843902271E-2</v>
      </c>
      <c r="AC24" s="101">
        <f t="shared" si="6"/>
        <v>5.0579110297246807E-2</v>
      </c>
      <c r="AD24" s="99">
        <f t="shared" si="7"/>
        <v>0.46718146718145154</v>
      </c>
      <c r="AE24" s="100">
        <f t="shared" si="8"/>
        <v>0.12483912483874617</v>
      </c>
      <c r="AF24" s="100">
        <f t="shared" si="9"/>
        <v>0.40797940797980237</v>
      </c>
      <c r="AG24" s="18"/>
      <c r="AH24" s="107">
        <v>5.1040999999999999</v>
      </c>
      <c r="AI24" s="3">
        <f t="shared" si="11"/>
        <v>42.391420212046661</v>
      </c>
      <c r="AJ24" s="3">
        <f t="shared" si="11"/>
        <v>14.353109017590722</v>
      </c>
      <c r="AK24" s="3">
        <f t="shared" si="11"/>
        <v>70.690656969417546</v>
      </c>
      <c r="AL24" s="3">
        <f t="shared" si="11"/>
        <v>127.43518619905494</v>
      </c>
      <c r="AM24" s="3">
        <f t="shared" si="11"/>
        <v>2519.5221001345226</v>
      </c>
      <c r="AN24" s="14">
        <f t="shared" si="11"/>
        <v>2392.0869139354677</v>
      </c>
      <c r="AO24" s="1">
        <f t="shared" si="11"/>
        <v>14.756363796973568</v>
      </c>
      <c r="AP24" s="1">
        <f t="shared" si="11"/>
        <v>18.697444861696297</v>
      </c>
      <c r="AQ24" s="1">
        <f t="shared" si="11"/>
        <v>28.178039108121844</v>
      </c>
      <c r="AR24" s="6">
        <f t="shared" si="11"/>
        <v>20.724132055551507</v>
      </c>
      <c r="AS24" s="4" t="s">
        <v>40</v>
      </c>
    </row>
    <row r="25" spans="1:45" ht="12.5">
      <c r="A25" s="4">
        <v>1972</v>
      </c>
      <c r="B25" s="1">
        <v>2.8725680928265831</v>
      </c>
      <c r="C25" s="1">
        <v>0.87047517964180809</v>
      </c>
      <c r="D25" s="1">
        <v>2.6272523603839653</v>
      </c>
      <c r="E25" s="6">
        <f t="shared" si="10"/>
        <v>6.3702956328523559</v>
      </c>
      <c r="F25" s="3">
        <f t="shared" si="13"/>
        <v>229.33716090734754</v>
      </c>
      <c r="G25" s="3">
        <f t="shared" si="14"/>
        <v>83.34799845070313</v>
      </c>
      <c r="H25" s="3">
        <f t="shared" si="15"/>
        <v>378.89292436134423</v>
      </c>
      <c r="I25" s="3">
        <f t="shared" si="16"/>
        <v>691.57808371939495</v>
      </c>
      <c r="J25" s="3">
        <v>14112.398534843634</v>
      </c>
      <c r="K25" s="14">
        <f t="shared" si="17"/>
        <v>13420.82045112424</v>
      </c>
      <c r="L25" s="3">
        <v>79.836979836979836</v>
      </c>
      <c r="M25" s="3">
        <v>95.75</v>
      </c>
      <c r="N25" s="3">
        <v>144.21641791044775</v>
      </c>
      <c r="O25" s="14">
        <v>108.56294959889243</v>
      </c>
      <c r="P25" s="2">
        <v>14.746231927278311</v>
      </c>
      <c r="Q25" s="2">
        <v>14.213518484514708</v>
      </c>
      <c r="R25" s="2">
        <v>14.920491096105803</v>
      </c>
      <c r="S25" s="2"/>
      <c r="T25" s="59">
        <v>14.129451615856448</v>
      </c>
      <c r="U25" s="8">
        <v>8122</v>
      </c>
      <c r="V25" s="3">
        <v>13001.751968964418</v>
      </c>
      <c r="W25" s="99">
        <f t="shared" si="0"/>
        <v>0.33161426931568322</v>
      </c>
      <c r="X25" s="100">
        <f t="shared" si="1"/>
        <v>0.12051856531144971</v>
      </c>
      <c r="Y25" s="100">
        <f t="shared" si="2"/>
        <v>0.54786716537286706</v>
      </c>
      <c r="Z25" s="99">
        <f t="shared" si="3"/>
        <v>1.6250757115532991E-2</v>
      </c>
      <c r="AA25" s="100">
        <f t="shared" si="4"/>
        <v>5.9060122377437262E-3</v>
      </c>
      <c r="AB25" s="100">
        <f t="shared" si="5"/>
        <v>2.6848230187508829E-2</v>
      </c>
      <c r="AC25" s="101">
        <f t="shared" si="6"/>
        <v>4.9004999540785549E-2</v>
      </c>
      <c r="AD25" s="99">
        <f t="shared" si="7"/>
        <v>0.4509316770186324</v>
      </c>
      <c r="AE25" s="100">
        <f t="shared" si="8"/>
        <v>0.13664596273250904</v>
      </c>
      <c r="AF25" s="100">
        <f t="shared" si="9"/>
        <v>0.41242236024885864</v>
      </c>
      <c r="AG25" s="18"/>
      <c r="AH25" s="107">
        <v>4.7568999999999999</v>
      </c>
      <c r="AI25" s="3">
        <f t="shared" si="11"/>
        <v>48.211474049769294</v>
      </c>
      <c r="AJ25" s="3">
        <f t="shared" si="11"/>
        <v>17.521494765646352</v>
      </c>
      <c r="AK25" s="3">
        <f t="shared" si="11"/>
        <v>79.651227556043693</v>
      </c>
      <c r="AL25" s="3">
        <f t="shared" si="11"/>
        <v>145.38419637145935</v>
      </c>
      <c r="AM25" s="3">
        <f t="shared" si="11"/>
        <v>2966.7217168415636</v>
      </c>
      <c r="AN25" s="14">
        <f t="shared" si="11"/>
        <v>2821.3375204701047</v>
      </c>
      <c r="AO25" s="1">
        <f t="shared" si="11"/>
        <v>16.78340512455167</v>
      </c>
      <c r="AP25" s="1">
        <f t="shared" si="11"/>
        <v>20.12865521663268</v>
      </c>
      <c r="AQ25" s="1">
        <f t="shared" si="11"/>
        <v>30.317311255323371</v>
      </c>
      <c r="AR25" s="6">
        <f t="shared" si="11"/>
        <v>22.822205553804459</v>
      </c>
      <c r="AS25" s="4" t="s">
        <v>40</v>
      </c>
    </row>
    <row r="26" spans="1:45" ht="12.5">
      <c r="A26" s="4">
        <v>1973</v>
      </c>
      <c r="B26" s="1">
        <v>2.8257529050584078</v>
      </c>
      <c r="C26" s="1">
        <v>0.79944269862757145</v>
      </c>
      <c r="D26" s="1">
        <v>2.659532145939985</v>
      </c>
      <c r="E26" s="6">
        <f t="shared" si="10"/>
        <v>6.2847277496259641</v>
      </c>
      <c r="F26" s="3">
        <f t="shared" si="13"/>
        <v>243.26046747894119</v>
      </c>
      <c r="G26" s="3">
        <f t="shared" si="14"/>
        <v>93.065410601652985</v>
      </c>
      <c r="H26" s="3">
        <f t="shared" si="15"/>
        <v>409.66554798470048</v>
      </c>
      <c r="I26" s="3">
        <f t="shared" si="16"/>
        <v>745.99142606529472</v>
      </c>
      <c r="J26" s="3">
        <v>15542.628462578345</v>
      </c>
      <c r="K26" s="14">
        <f t="shared" si="17"/>
        <v>14796.63703651305</v>
      </c>
      <c r="L26" s="3">
        <v>86.086956521739125</v>
      </c>
      <c r="M26" s="3">
        <v>116.41285956006767</v>
      </c>
      <c r="N26" s="3">
        <v>154.03669724770643</v>
      </c>
      <c r="O26" s="14">
        <v>118.69908384013809</v>
      </c>
      <c r="P26" s="2">
        <v>15.900629374698447</v>
      </c>
      <c r="Q26" s="2">
        <v>17.280797192608212</v>
      </c>
      <c r="R26" s="2">
        <v>15.93648769715732</v>
      </c>
      <c r="S26" s="2"/>
      <c r="T26" s="59">
        <v>15.072782202691565</v>
      </c>
      <c r="U26" s="8">
        <v>8137</v>
      </c>
      <c r="V26" s="3">
        <v>13493.560712666082</v>
      </c>
      <c r="W26" s="99">
        <f t="shared" si="0"/>
        <v>0.32609016535486191</v>
      </c>
      <c r="X26" s="100">
        <f t="shared" si="1"/>
        <v>0.12475399495209105</v>
      </c>
      <c r="Y26" s="100">
        <f t="shared" si="2"/>
        <v>0.54915583969304693</v>
      </c>
      <c r="Z26" s="99">
        <f t="shared" si="3"/>
        <v>1.5651179468429952E-2</v>
      </c>
      <c r="AA26" s="100">
        <f t="shared" si="4"/>
        <v>5.9877523821485271E-3</v>
      </c>
      <c r="AB26" s="100">
        <f t="shared" si="5"/>
        <v>2.6357546213695033E-2</v>
      </c>
      <c r="AC26" s="101">
        <f t="shared" si="6"/>
        <v>4.7996478064273519E-2</v>
      </c>
      <c r="AD26" s="99">
        <f t="shared" si="7"/>
        <v>0.44962216624683266</v>
      </c>
      <c r="AE26" s="100">
        <f t="shared" si="8"/>
        <v>0.12720403022631335</v>
      </c>
      <c r="AF26" s="100">
        <f t="shared" si="9"/>
        <v>0.42317380352685402</v>
      </c>
      <c r="AG26" s="18"/>
      <c r="AH26" s="107">
        <v>4.3535000000000004</v>
      </c>
      <c r="AI26" s="3">
        <f t="shared" si="11"/>
        <v>55.876988050750242</v>
      </c>
      <c r="AJ26" s="3">
        <f t="shared" si="11"/>
        <v>21.377147261204314</v>
      </c>
      <c r="AK26" s="3">
        <f t="shared" si="11"/>
        <v>94.100275177374627</v>
      </c>
      <c r="AL26" s="3">
        <f t="shared" si="11"/>
        <v>171.35441048932918</v>
      </c>
      <c r="AM26" s="3">
        <f t="shared" si="11"/>
        <v>3570.1455065070272</v>
      </c>
      <c r="AN26" s="14">
        <f t="shared" si="11"/>
        <v>3398.7910960176982</v>
      </c>
      <c r="AO26" s="1">
        <f t="shared" si="11"/>
        <v>19.774194675947886</v>
      </c>
      <c r="AP26" s="1">
        <f t="shared" si="11"/>
        <v>26.740061918012557</v>
      </c>
      <c r="AQ26" s="1">
        <f t="shared" si="11"/>
        <v>35.382266509177995</v>
      </c>
      <c r="AR26" s="6">
        <f t="shared" si="11"/>
        <v>27.26520818654831</v>
      </c>
      <c r="AS26" s="4" t="s">
        <v>40</v>
      </c>
    </row>
    <row r="27" spans="1:45" ht="12.5">
      <c r="A27" s="4">
        <v>1974</v>
      </c>
      <c r="B27" s="1">
        <v>2.9148696246002102</v>
      </c>
      <c r="C27" s="1">
        <v>0.84753002671545341</v>
      </c>
      <c r="D27" s="1">
        <v>2.9386321487167377</v>
      </c>
      <c r="E27" s="6">
        <f t="shared" si="10"/>
        <v>6.7010318000324016</v>
      </c>
      <c r="F27" s="3">
        <f t="shared" si="13"/>
        <v>270.5656713215518</v>
      </c>
      <c r="G27" s="3">
        <f t="shared" si="14"/>
        <v>104.79539274331238</v>
      </c>
      <c r="H27" s="3">
        <f t="shared" si="15"/>
        <v>486.04197294172531</v>
      </c>
      <c r="I27" s="3">
        <f t="shared" si="16"/>
        <v>861.40303700658956</v>
      </c>
      <c r="J27" s="3">
        <v>17672.841110158068</v>
      </c>
      <c r="K27" s="14">
        <f t="shared" si="17"/>
        <v>16811.438073151479</v>
      </c>
      <c r="L27" s="3">
        <v>92.822563670806133</v>
      </c>
      <c r="M27" s="3">
        <v>123.648</v>
      </c>
      <c r="N27" s="3">
        <v>165.39735099337747</v>
      </c>
      <c r="O27" s="14">
        <v>128.54782109859923</v>
      </c>
      <c r="P27" s="2">
        <v>17.144724847673359</v>
      </c>
      <c r="Q27" s="2">
        <v>18.354810794498949</v>
      </c>
      <c r="R27" s="2">
        <v>17.111849944495084</v>
      </c>
      <c r="S27" s="2"/>
      <c r="T27" s="59">
        <v>16.569806829625556</v>
      </c>
      <c r="U27" s="8">
        <v>8161</v>
      </c>
      <c r="V27" s="3">
        <v>13884.586351917023</v>
      </c>
      <c r="W27" s="99">
        <f t="shared" si="0"/>
        <v>0.31409881286439212</v>
      </c>
      <c r="X27" s="100">
        <f t="shared" si="1"/>
        <v>0.12165663254158078</v>
      </c>
      <c r="Y27" s="100">
        <f t="shared" si="2"/>
        <v>0.564244554594027</v>
      </c>
      <c r="Z27" s="99">
        <f t="shared" si="3"/>
        <v>1.5309687312586936E-2</v>
      </c>
      <c r="AA27" s="100">
        <f t="shared" si="4"/>
        <v>5.9297422576315506E-3</v>
      </c>
      <c r="AB27" s="100">
        <f t="shared" si="5"/>
        <v>2.7502197858971081E-2</v>
      </c>
      <c r="AC27" s="101">
        <f t="shared" si="6"/>
        <v>4.8741627429189568E-2</v>
      </c>
      <c r="AD27" s="99">
        <f t="shared" si="7"/>
        <v>0.43498817966900499</v>
      </c>
      <c r="AE27" s="100">
        <f t="shared" si="8"/>
        <v>0.1264775413707715</v>
      </c>
      <c r="AF27" s="100">
        <f t="shared" si="9"/>
        <v>0.43853427896022351</v>
      </c>
      <c r="AG27" s="18"/>
      <c r="AH27" s="107">
        <v>4.4320000000000004</v>
      </c>
      <c r="AI27" s="3">
        <f t="shared" si="11"/>
        <v>61.048211038256269</v>
      </c>
      <c r="AJ27" s="3">
        <f t="shared" si="11"/>
        <v>23.645169842805139</v>
      </c>
      <c r="AK27" s="3">
        <f t="shared" si="11"/>
        <v>109.66651014028098</v>
      </c>
      <c r="AL27" s="3">
        <f t="shared" si="11"/>
        <v>194.35989102134241</v>
      </c>
      <c r="AM27" s="3">
        <f t="shared" si="11"/>
        <v>3987.554402111477</v>
      </c>
      <c r="AN27" s="14">
        <f t="shared" si="11"/>
        <v>3793.1945110901347</v>
      </c>
      <c r="AO27" s="1">
        <f t="shared" si="11"/>
        <v>20.943719239802824</v>
      </c>
      <c r="AP27" s="1">
        <f t="shared" si="11"/>
        <v>27.89891696750902</v>
      </c>
      <c r="AQ27" s="1">
        <f t="shared" si="11"/>
        <v>37.318896884787335</v>
      </c>
      <c r="AR27" s="6">
        <f t="shared" si="11"/>
        <v>29.004472269539534</v>
      </c>
      <c r="AS27" s="4" t="s">
        <v>40</v>
      </c>
    </row>
    <row r="28" spans="1:45" ht="12.5">
      <c r="A28" s="4">
        <v>1975</v>
      </c>
      <c r="B28" s="1">
        <v>3.0137146845335603</v>
      </c>
      <c r="C28" s="1">
        <v>0.9120452334745256</v>
      </c>
      <c r="D28" s="1">
        <v>2.9661297158333655</v>
      </c>
      <c r="E28" s="6">
        <f t="shared" si="10"/>
        <v>6.8918896338414513</v>
      </c>
      <c r="F28" s="3">
        <f t="shared" si="13"/>
        <v>329.50437551459061</v>
      </c>
      <c r="G28" s="3">
        <f t="shared" si="14"/>
        <v>125.14234894914557</v>
      </c>
      <c r="H28" s="3">
        <f t="shared" si="15"/>
        <v>547.66774164897106</v>
      </c>
      <c r="I28" s="3">
        <f t="shared" si="16"/>
        <v>1002.3144661127072</v>
      </c>
      <c r="J28" s="3">
        <v>20070.364457463689</v>
      </c>
      <c r="K28" s="14">
        <f t="shared" si="17"/>
        <v>19068.049991350981</v>
      </c>
      <c r="L28" s="3">
        <v>109.33496034167176</v>
      </c>
      <c r="M28" s="3">
        <v>137.21068249258158</v>
      </c>
      <c r="N28" s="3">
        <v>184.64052287581697</v>
      </c>
      <c r="O28" s="14">
        <v>145.43391136024763</v>
      </c>
      <c r="P28" s="2">
        <v>20.194635195998153</v>
      </c>
      <c r="Q28" s="2">
        <v>20.368110411291767</v>
      </c>
      <c r="R28" s="2">
        <v>19.102729893482998</v>
      </c>
      <c r="S28" s="2"/>
      <c r="T28" s="59">
        <v>18.189874576581524</v>
      </c>
      <c r="U28" s="8">
        <v>8193</v>
      </c>
      <c r="V28" s="3">
        <v>14183.339294018848</v>
      </c>
      <c r="W28" s="99">
        <f t="shared" si="0"/>
        <v>0.32874350980138289</v>
      </c>
      <c r="X28" s="100">
        <f t="shared" si="1"/>
        <v>0.12485338003200454</v>
      </c>
      <c r="Y28" s="100">
        <f t="shared" si="2"/>
        <v>0.54640311016661258</v>
      </c>
      <c r="Z28" s="99">
        <f t="shared" si="3"/>
        <v>1.6417458497723282E-2</v>
      </c>
      <c r="AA28" s="100">
        <f t="shared" si="4"/>
        <v>6.2351806921277968E-3</v>
      </c>
      <c r="AB28" s="100">
        <f t="shared" si="5"/>
        <v>2.7287383983966795E-2</v>
      </c>
      <c r="AC28" s="101">
        <f t="shared" si="6"/>
        <v>4.9940023173817877E-2</v>
      </c>
      <c r="AD28" s="99">
        <f t="shared" si="7"/>
        <v>0.43728423475257455</v>
      </c>
      <c r="AE28" s="100">
        <f t="shared" si="8"/>
        <v>0.13233601841156636</v>
      </c>
      <c r="AF28" s="100">
        <f t="shared" si="9"/>
        <v>0.43037974683585911</v>
      </c>
      <c r="AG28" s="18"/>
      <c r="AH28" s="107">
        <v>4.1422999999999996</v>
      </c>
      <c r="AI28" s="3">
        <f t="shared" si="11"/>
        <v>79.546236514639361</v>
      </c>
      <c r="AJ28" s="3">
        <f t="shared" si="11"/>
        <v>30.210836720938993</v>
      </c>
      <c r="AK28" s="3">
        <f t="shared" si="11"/>
        <v>132.21344220577242</v>
      </c>
      <c r="AL28" s="3">
        <f t="shared" si="11"/>
        <v>241.97051544135078</v>
      </c>
      <c r="AM28" s="3">
        <f t="shared" si="11"/>
        <v>4845.2223299769912</v>
      </c>
      <c r="AN28" s="14">
        <f t="shared" si="11"/>
        <v>4603.2518145356407</v>
      </c>
      <c r="AO28" s="1">
        <f t="shared" si="11"/>
        <v>26.394746962236383</v>
      </c>
      <c r="AP28" s="1">
        <f t="shared" si="11"/>
        <v>33.124274555822026</v>
      </c>
      <c r="AQ28" s="1">
        <f t="shared" si="11"/>
        <v>44.574396561286477</v>
      </c>
      <c r="AR28" s="6">
        <f t="shared" si="11"/>
        <v>35.109458841766084</v>
      </c>
      <c r="AS28" s="4" t="s">
        <v>40</v>
      </c>
    </row>
    <row r="29" spans="1:45" ht="12.5">
      <c r="A29" s="4">
        <v>1976</v>
      </c>
      <c r="B29" s="1">
        <v>2.9557208099130521</v>
      </c>
      <c r="C29" s="1">
        <v>0.93756735367928445</v>
      </c>
      <c r="D29" s="1">
        <v>3.0828485866865889</v>
      </c>
      <c r="E29" s="6">
        <f t="shared" si="10"/>
        <v>6.9761367502789255</v>
      </c>
      <c r="F29" s="3">
        <f t="shared" si="13"/>
        <v>355.00346456864543</v>
      </c>
      <c r="G29" s="3">
        <f t="shared" si="14"/>
        <v>141.80874851621061</v>
      </c>
      <c r="H29" s="3">
        <f t="shared" si="15"/>
        <v>603.84569604792728</v>
      </c>
      <c r="I29" s="3">
        <f t="shared" si="16"/>
        <v>1100.6579091327833</v>
      </c>
      <c r="J29" s="3">
        <v>23129.394733641449</v>
      </c>
      <c r="K29" s="14">
        <f t="shared" si="17"/>
        <v>22028.736824508665</v>
      </c>
      <c r="L29" s="3">
        <v>120.10723860589813</v>
      </c>
      <c r="M29" s="3">
        <v>151.25179856115108</v>
      </c>
      <c r="N29" s="3">
        <v>195.87264150943395</v>
      </c>
      <c r="O29" s="14">
        <v>157.77470375545261</v>
      </c>
      <c r="P29" s="2">
        <v>22.184321103378664</v>
      </c>
      <c r="Q29" s="2">
        <v>22.452430649242984</v>
      </c>
      <c r="R29" s="2">
        <v>20.264794022459988</v>
      </c>
      <c r="S29" s="2"/>
      <c r="T29" s="59">
        <v>20.076535750251757</v>
      </c>
      <c r="U29" s="8">
        <v>8222</v>
      </c>
      <c r="V29" s="3">
        <v>14281.631317719717</v>
      </c>
      <c r="W29" s="99">
        <f t="shared" si="0"/>
        <v>0.32253751290294669</v>
      </c>
      <c r="X29" s="100">
        <f t="shared" si="1"/>
        <v>0.12883998501218494</v>
      </c>
      <c r="Y29" s="100">
        <f t="shared" si="2"/>
        <v>0.5486225020848684</v>
      </c>
      <c r="Z29" s="99">
        <f t="shared" si="3"/>
        <v>1.5348584286656529E-2</v>
      </c>
      <c r="AA29" s="100">
        <f t="shared" si="4"/>
        <v>6.1311050353579444E-3</v>
      </c>
      <c r="AB29" s="100">
        <f t="shared" si="5"/>
        <v>2.6107284820974602E-2</v>
      </c>
      <c r="AC29" s="101">
        <f t="shared" si="6"/>
        <v>4.7586974142989076E-2</v>
      </c>
      <c r="AD29" s="99">
        <f t="shared" si="7"/>
        <v>0.42369020501137311</v>
      </c>
      <c r="AE29" s="100">
        <f t="shared" si="8"/>
        <v>0.13439635535266678</v>
      </c>
      <c r="AF29" s="100">
        <f t="shared" si="9"/>
        <v>0.44191343963596014</v>
      </c>
      <c r="AG29" s="18"/>
      <c r="AH29" s="107">
        <v>4.3559999999999999</v>
      </c>
      <c r="AI29" s="3">
        <f t="shared" si="11"/>
        <v>81.497581397760655</v>
      </c>
      <c r="AJ29" s="3">
        <f t="shared" si="11"/>
        <v>32.554809117587375</v>
      </c>
      <c r="AK29" s="3">
        <f t="shared" si="11"/>
        <v>138.6238971643543</v>
      </c>
      <c r="AL29" s="3">
        <f t="shared" si="11"/>
        <v>252.67628767970231</v>
      </c>
      <c r="AM29" s="3">
        <f t="shared" si="11"/>
        <v>5309.7784053355026</v>
      </c>
      <c r="AN29" s="14">
        <f t="shared" si="11"/>
        <v>5057.1021176558006</v>
      </c>
      <c r="AO29" s="1">
        <f t="shared" si="11"/>
        <v>27.572827962786533</v>
      </c>
      <c r="AP29" s="1">
        <f t="shared" si="11"/>
        <v>34.722635115048455</v>
      </c>
      <c r="AQ29" s="1">
        <f t="shared" si="11"/>
        <v>44.966171145416425</v>
      </c>
      <c r="AR29" s="6">
        <f t="shared" si="11"/>
        <v>36.220088098129615</v>
      </c>
      <c r="AS29" s="4" t="s">
        <v>40</v>
      </c>
    </row>
    <row r="30" spans="1:45" ht="12.5">
      <c r="A30" s="4">
        <v>1977</v>
      </c>
      <c r="B30" s="1">
        <v>2.6842470587138405</v>
      </c>
      <c r="C30" s="1">
        <v>1.0434313492298464</v>
      </c>
      <c r="D30" s="1">
        <v>2.9709915516357981</v>
      </c>
      <c r="E30" s="6">
        <f t="shared" si="10"/>
        <v>6.698669959579485</v>
      </c>
      <c r="F30" s="3">
        <f t="shared" si="13"/>
        <v>338.86154722957718</v>
      </c>
      <c r="G30" s="3">
        <f t="shared" ref="G30:G52" si="18">M30*C30</f>
        <v>179.52882677936768</v>
      </c>
      <c r="H30" s="3">
        <f t="shared" ref="H30:H52" si="19">N30*D30</f>
        <v>656.19428476364408</v>
      </c>
      <c r="I30" s="3">
        <f t="shared" si="16"/>
        <v>1174.5846587725889</v>
      </c>
      <c r="J30" s="3">
        <v>25263.325460494427</v>
      </c>
      <c r="K30" s="14">
        <f t="shared" si="17"/>
        <v>24088.740801721837</v>
      </c>
      <c r="L30" s="3">
        <v>126.24081905185845</v>
      </c>
      <c r="M30" s="3">
        <v>172.05619412515964</v>
      </c>
      <c r="N30" s="3">
        <v>220.86709886547811</v>
      </c>
      <c r="O30" s="14">
        <v>175.34595163818528</v>
      </c>
      <c r="P30" s="2">
        <v>23.317219667245126</v>
      </c>
      <c r="Q30" s="2">
        <v>25.54071953601261</v>
      </c>
      <c r="R30" s="2">
        <v>22.850696403313925</v>
      </c>
      <c r="S30" s="2"/>
      <c r="T30" s="59">
        <v>22.352833470658243</v>
      </c>
      <c r="U30" s="8">
        <v>8252</v>
      </c>
      <c r="V30" s="3">
        <v>14003.6235177207</v>
      </c>
      <c r="W30" s="99">
        <f t="shared" si="0"/>
        <v>0.28849478383591259</v>
      </c>
      <c r="X30" s="100">
        <f t="shared" si="1"/>
        <v>0.15284451864625129</v>
      </c>
      <c r="Y30" s="100">
        <f t="shared" si="2"/>
        <v>0.55866069751783609</v>
      </c>
      <c r="Z30" s="99">
        <f t="shared" si="3"/>
        <v>1.3413180610742342E-2</v>
      </c>
      <c r="AA30" s="100">
        <f t="shared" si="4"/>
        <v>7.106302258588491E-3</v>
      </c>
      <c r="AB30" s="100">
        <f t="shared" si="5"/>
        <v>2.5974184823362591E-2</v>
      </c>
      <c r="AC30" s="101">
        <f t="shared" si="6"/>
        <v>4.6493667692693419E-2</v>
      </c>
      <c r="AD30" s="99">
        <f t="shared" si="7"/>
        <v>0.40071343638526513</v>
      </c>
      <c r="AE30" s="100">
        <f t="shared" si="8"/>
        <v>0.15576694411368622</v>
      </c>
      <c r="AF30" s="100">
        <f t="shared" si="9"/>
        <v>0.44351961950104862</v>
      </c>
      <c r="AG30" s="18"/>
      <c r="AH30" s="107">
        <v>4.4676999999999998</v>
      </c>
      <c r="AI30" s="3">
        <f t="shared" si="11"/>
        <v>75.846978810031388</v>
      </c>
      <c r="AJ30" s="3">
        <f t="shared" si="11"/>
        <v>40.183724685938557</v>
      </c>
      <c r="AK30" s="3">
        <f t="shared" si="11"/>
        <v>146.87518964201806</v>
      </c>
      <c r="AL30" s="3">
        <f t="shared" si="11"/>
        <v>262.90589313798802</v>
      </c>
      <c r="AM30" s="3">
        <f t="shared" si="11"/>
        <v>5654.6602190152489</v>
      </c>
      <c r="AN30" s="14">
        <f t="shared" si="11"/>
        <v>5391.7543258772612</v>
      </c>
      <c r="AO30" s="1">
        <f t="shared" si="11"/>
        <v>28.256333024119449</v>
      </c>
      <c r="AP30" s="1">
        <f t="shared" si="11"/>
        <v>38.511134168623599</v>
      </c>
      <c r="AQ30" s="1">
        <f t="shared" si="11"/>
        <v>49.436421170955555</v>
      </c>
      <c r="AR30" s="6">
        <f t="shared" si="11"/>
        <v>39.247476696775813</v>
      </c>
      <c r="AS30" s="4" t="s">
        <v>40</v>
      </c>
    </row>
    <row r="31" spans="1:45" ht="12.5">
      <c r="A31" s="4">
        <v>1978</v>
      </c>
      <c r="B31" s="1">
        <v>2.4444814342050418</v>
      </c>
      <c r="C31" s="1">
        <v>0.99856267736834514</v>
      </c>
      <c r="D31" s="1">
        <v>2.9956880321170178</v>
      </c>
      <c r="E31" s="6">
        <f t="shared" si="10"/>
        <v>6.4387321436904053</v>
      </c>
      <c r="F31" s="3">
        <f t="shared" si="13"/>
        <v>326.74977964750815</v>
      </c>
      <c r="G31" s="3">
        <f t="shared" si="18"/>
        <v>197.9527187391881</v>
      </c>
      <c r="H31" s="3">
        <f t="shared" si="19"/>
        <v>722.27766735898285</v>
      </c>
      <c r="I31" s="3">
        <f t="shared" si="16"/>
        <v>1246.9801657456792</v>
      </c>
      <c r="J31" s="3">
        <v>27919.055062832285</v>
      </c>
      <c r="K31" s="14">
        <f t="shared" si="17"/>
        <v>26672.074897086604</v>
      </c>
      <c r="L31" s="3">
        <v>133.66834170854273</v>
      </c>
      <c r="M31" s="3">
        <v>198.23765020026701</v>
      </c>
      <c r="N31" s="3">
        <v>241.10576923076923</v>
      </c>
      <c r="O31" s="14">
        <v>193.66858846079651</v>
      </c>
      <c r="P31" s="2">
        <v>24.689114896300978</v>
      </c>
      <c r="Q31" s="2">
        <v>29.427201101287267</v>
      </c>
      <c r="R31" s="2">
        <v>24.944569662389444</v>
      </c>
      <c r="S31" s="2"/>
      <c r="T31" s="59">
        <v>24.608624004394393</v>
      </c>
      <c r="U31" s="8">
        <v>8276</v>
      </c>
      <c r="V31" s="3">
        <v>14207.361723003753</v>
      </c>
      <c r="W31" s="99">
        <f t="shared" si="0"/>
        <v>0.26203286036399442</v>
      </c>
      <c r="X31" s="100">
        <f t="shared" si="1"/>
        <v>0.15874568351359042</v>
      </c>
      <c r="Y31" s="100">
        <f t="shared" si="2"/>
        <v>0.57922145612241516</v>
      </c>
      <c r="Z31" s="99">
        <f t="shared" si="3"/>
        <v>1.1703468434449249E-2</v>
      </c>
      <c r="AA31" s="100">
        <f t="shared" si="4"/>
        <v>7.0902370547173714E-3</v>
      </c>
      <c r="AB31" s="100">
        <f t="shared" si="5"/>
        <v>2.5870419530083854E-2</v>
      </c>
      <c r="AC31" s="101">
        <f t="shared" si="6"/>
        <v>4.4664125019250475E-2</v>
      </c>
      <c r="AD31" s="99">
        <f t="shared" si="7"/>
        <v>0.37965260545905699</v>
      </c>
      <c r="AE31" s="100">
        <f t="shared" si="8"/>
        <v>0.15508684863477049</v>
      </c>
      <c r="AF31" s="100">
        <f t="shared" si="9"/>
        <v>0.46526054590617244</v>
      </c>
      <c r="AG31" s="18"/>
      <c r="AH31" s="107">
        <v>4.5168999999999997</v>
      </c>
      <c r="AI31" s="3">
        <f t="shared" si="11"/>
        <v>72.339387555072761</v>
      </c>
      <c r="AJ31" s="3">
        <f t="shared" si="11"/>
        <v>43.824906183264652</v>
      </c>
      <c r="AK31" s="3">
        <f t="shared" si="11"/>
        <v>159.90561388540434</v>
      </c>
      <c r="AL31" s="3">
        <f t="shared" si="11"/>
        <v>276.06990762374181</v>
      </c>
      <c r="AM31" s="3">
        <f t="shared" si="11"/>
        <v>6181.0212895641453</v>
      </c>
      <c r="AN31" s="14">
        <f t="shared" si="11"/>
        <v>5904.9513819404028</v>
      </c>
      <c r="AO31" s="1">
        <f t="shared" si="11"/>
        <v>29.592938012473763</v>
      </c>
      <c r="AP31" s="1">
        <f t="shared" si="11"/>
        <v>43.887987380784836</v>
      </c>
      <c r="AQ31" s="1">
        <f t="shared" si="11"/>
        <v>53.378593555484791</v>
      </c>
      <c r="AR31" s="6">
        <f t="shared" si="11"/>
        <v>42.876439252761081</v>
      </c>
      <c r="AS31" s="4" t="s">
        <v>40</v>
      </c>
    </row>
    <row r="32" spans="1:45" ht="12.5">
      <c r="A32" s="4">
        <v>1979</v>
      </c>
      <c r="B32" s="1">
        <v>2.4122044328299825</v>
      </c>
      <c r="C32" s="1">
        <v>1.0338018997811773</v>
      </c>
      <c r="D32" s="1">
        <v>3.0292799854174266</v>
      </c>
      <c r="E32" s="6">
        <f t="shared" si="10"/>
        <v>6.4752863180285862</v>
      </c>
      <c r="F32" s="3">
        <f t="shared" si="13"/>
        <v>347.06026134532573</v>
      </c>
      <c r="G32" s="3">
        <f t="shared" si="18"/>
        <v>213.69651562186078</v>
      </c>
      <c r="H32" s="3">
        <f t="shared" si="19"/>
        <v>751.09872624212494</v>
      </c>
      <c r="I32" s="3">
        <f t="shared" si="16"/>
        <v>1311.8555032093113</v>
      </c>
      <c r="J32" s="3">
        <v>30799.316156257537</v>
      </c>
      <c r="K32" s="14">
        <f t="shared" si="17"/>
        <v>29487.460653048227</v>
      </c>
      <c r="L32" s="3">
        <v>143.87680273771693</v>
      </c>
      <c r="M32" s="3">
        <v>206.70934699103714</v>
      </c>
      <c r="N32" s="3">
        <v>247.94628751974724</v>
      </c>
      <c r="O32" s="14">
        <v>202.59420800541659</v>
      </c>
      <c r="P32" s="2">
        <v>26.574661346882738</v>
      </c>
      <c r="Q32" s="2">
        <v>30.684774144951128</v>
      </c>
      <c r="R32" s="2">
        <v>25.652283067716311</v>
      </c>
      <c r="S32" s="2"/>
      <c r="T32" s="59">
        <v>26.372242058042659</v>
      </c>
      <c r="U32" s="8">
        <v>8294</v>
      </c>
      <c r="V32" s="3">
        <v>14721.017830358393</v>
      </c>
      <c r="W32" s="99">
        <f t="shared" si="0"/>
        <v>0.26455677511454628</v>
      </c>
      <c r="X32" s="100">
        <f t="shared" si="1"/>
        <v>0.16289638233713666</v>
      </c>
      <c r="Y32" s="100">
        <f t="shared" si="2"/>
        <v>0.57254684254831711</v>
      </c>
      <c r="Z32" s="99">
        <f t="shared" si="3"/>
        <v>1.126844049343651E-2</v>
      </c>
      <c r="AA32" s="100">
        <f t="shared" si="4"/>
        <v>6.9383526094440179E-3</v>
      </c>
      <c r="AB32" s="100">
        <f t="shared" si="5"/>
        <v>2.4386863735269111E-2</v>
      </c>
      <c r="AC32" s="101">
        <f t="shared" si="6"/>
        <v>4.2593656838149634E-2</v>
      </c>
      <c r="AD32" s="99">
        <f t="shared" si="7"/>
        <v>0.37252475247525163</v>
      </c>
      <c r="AE32" s="100">
        <f t="shared" si="8"/>
        <v>0.15965346534605754</v>
      </c>
      <c r="AF32" s="100">
        <f t="shared" si="9"/>
        <v>0.46782178217869091</v>
      </c>
      <c r="AG32" s="18"/>
      <c r="AH32" s="107">
        <v>4.2892000000000001</v>
      </c>
      <c r="AI32" s="3">
        <f t="shared" si="11"/>
        <v>80.914916848206133</v>
      </c>
      <c r="AJ32" s="3">
        <f t="shared" si="11"/>
        <v>49.821998419719478</v>
      </c>
      <c r="AK32" s="3">
        <f t="shared" si="11"/>
        <v>175.11394344915718</v>
      </c>
      <c r="AL32" s="3">
        <f t="shared" si="11"/>
        <v>305.85085871708276</v>
      </c>
      <c r="AM32" s="3">
        <f t="shared" si="11"/>
        <v>7180.6668274404401</v>
      </c>
      <c r="AN32" s="14">
        <f t="shared" si="11"/>
        <v>6874.8159687233574</v>
      </c>
      <c r="AO32" s="1">
        <f t="shared" si="11"/>
        <v>33.543971541946497</v>
      </c>
      <c r="AP32" s="1">
        <f t="shared" si="11"/>
        <v>48.192984004251869</v>
      </c>
      <c r="AQ32" s="1">
        <f t="shared" si="11"/>
        <v>57.807117299204336</v>
      </c>
      <c r="AR32" s="6">
        <f t="shared" si="11"/>
        <v>47.233565234872842</v>
      </c>
      <c r="AS32" s="4" t="s">
        <v>40</v>
      </c>
    </row>
    <row r="33" spans="1:45" ht="12.5">
      <c r="A33" s="4">
        <v>1980</v>
      </c>
      <c r="B33" s="1">
        <v>2.3639723712708354</v>
      </c>
      <c r="C33" s="1">
        <v>1.045293905660839</v>
      </c>
      <c r="D33" s="1">
        <v>2.7418863217828604</v>
      </c>
      <c r="E33" s="6">
        <f t="shared" si="10"/>
        <v>6.1511525987145355</v>
      </c>
      <c r="F33" s="3">
        <f t="shared" si="13"/>
        <v>391.27818558965549</v>
      </c>
      <c r="G33" s="3">
        <f t="shared" si="18"/>
        <v>244.11308180685452</v>
      </c>
      <c r="H33" s="3">
        <f t="shared" si="19"/>
        <v>791.73153478470499</v>
      </c>
      <c r="I33" s="3">
        <f t="shared" si="16"/>
        <v>1427.1228021812149</v>
      </c>
      <c r="J33" s="3">
        <v>34280.090072202169</v>
      </c>
      <c r="K33" s="14">
        <f t="shared" si="17"/>
        <v>32852.967270020956</v>
      </c>
      <c r="L33" s="3">
        <v>165.51724137931035</v>
      </c>
      <c r="M33" s="3">
        <v>233.53535353535352</v>
      </c>
      <c r="N33" s="3">
        <v>288.75432525951561</v>
      </c>
      <c r="O33" s="14">
        <v>232.00900632500228</v>
      </c>
      <c r="P33" s="2">
        <v>30.571742998375282</v>
      </c>
      <c r="Q33" s="2">
        <v>34.6669353969966</v>
      </c>
      <c r="R33" s="2">
        <v>29.874243178553691</v>
      </c>
      <c r="S33" s="2"/>
      <c r="T33" s="59">
        <v>29.960999725350174</v>
      </c>
      <c r="U33" s="8">
        <v>8310</v>
      </c>
      <c r="V33" s="3">
        <v>14936.580000890444</v>
      </c>
      <c r="W33" s="99">
        <f t="shared" si="0"/>
        <v>0.27417275163120219</v>
      </c>
      <c r="X33" s="100">
        <f t="shared" si="1"/>
        <v>0.17105261119348106</v>
      </c>
      <c r="Y33" s="100">
        <f t="shared" si="2"/>
        <v>0.55477463717531683</v>
      </c>
      <c r="Z33" s="99">
        <f t="shared" si="3"/>
        <v>1.1414152785641138E-2</v>
      </c>
      <c r="AA33" s="100">
        <f t="shared" si="4"/>
        <v>7.1211330335682688E-3</v>
      </c>
      <c r="AB33" s="100">
        <f t="shared" si="5"/>
        <v>2.3095958415427928E-2</v>
      </c>
      <c r="AC33" s="101">
        <f t="shared" si="6"/>
        <v>4.1631244234637328E-2</v>
      </c>
      <c r="AD33" s="99">
        <f t="shared" si="7"/>
        <v>0.38431372549022064</v>
      </c>
      <c r="AE33" s="100">
        <f t="shared" si="8"/>
        <v>0.16993464052237689</v>
      </c>
      <c r="AF33" s="100">
        <f t="shared" si="9"/>
        <v>0.44575163398740236</v>
      </c>
      <c r="AG33" s="18"/>
      <c r="AH33" s="107">
        <v>4.2309000000000001</v>
      </c>
      <c r="AI33" s="3">
        <f t="shared" si="11"/>
        <v>92.481076269742957</v>
      </c>
      <c r="AJ33" s="3">
        <f t="shared" si="11"/>
        <v>57.697672317203079</v>
      </c>
      <c r="AK33" s="3">
        <f t="shared" si="11"/>
        <v>187.13076054378618</v>
      </c>
      <c r="AL33" s="3">
        <f t="shared" si="11"/>
        <v>337.30950913073218</v>
      </c>
      <c r="AM33" s="3">
        <f t="shared" si="11"/>
        <v>8102.316309107322</v>
      </c>
      <c r="AN33" s="14">
        <f t="shared" si="11"/>
        <v>7765.0067999765897</v>
      </c>
      <c r="AO33" s="1">
        <f t="shared" si="11"/>
        <v>39.121047857266859</v>
      </c>
      <c r="AP33" s="1">
        <f t="shared" si="11"/>
        <v>55.197559274705974</v>
      </c>
      <c r="AQ33" s="1">
        <f t="shared" si="11"/>
        <v>68.248912822216454</v>
      </c>
      <c r="AR33" s="6">
        <f t="shared" si="11"/>
        <v>54.836797448533943</v>
      </c>
      <c r="AS33" s="4" t="s">
        <v>40</v>
      </c>
    </row>
    <row r="34" spans="1:45" ht="12.5">
      <c r="A34" s="4">
        <v>1981</v>
      </c>
      <c r="B34" s="1">
        <v>2.2444060669632271</v>
      </c>
      <c r="C34" s="1">
        <v>1.0656892116484074</v>
      </c>
      <c r="D34" s="1">
        <v>2.4543145480485733</v>
      </c>
      <c r="E34" s="6">
        <f t="shared" si="10"/>
        <v>5.7644098266602075</v>
      </c>
      <c r="F34" s="3">
        <f t="shared" si="13"/>
        <v>422.35103085967643</v>
      </c>
      <c r="G34" s="3">
        <f t="shared" si="18"/>
        <v>274.62903194618042</v>
      </c>
      <c r="H34" s="3">
        <f t="shared" si="19"/>
        <v>800.11122647022421</v>
      </c>
      <c r="I34" s="3">
        <f t="shared" si="16"/>
        <v>1497.0912892760812</v>
      </c>
      <c r="J34" s="3">
        <v>38186.660793269235</v>
      </c>
      <c r="K34" s="14">
        <f t="shared" si="17"/>
        <v>36689.569503993152</v>
      </c>
      <c r="L34" s="3">
        <v>188.17941952506598</v>
      </c>
      <c r="M34" s="3">
        <v>257.70086526576017</v>
      </c>
      <c r="N34" s="3">
        <v>326.00190839694653</v>
      </c>
      <c r="O34" s="14">
        <v>259.71284733297114</v>
      </c>
      <c r="P34" s="2">
        <v>34.757544309960217</v>
      </c>
      <c r="Q34" s="2">
        <v>38.254162004494155</v>
      </c>
      <c r="R34" s="2">
        <v>33.727842100270053</v>
      </c>
      <c r="S34" s="2"/>
      <c r="T34" s="59">
        <v>33.590771765998348</v>
      </c>
      <c r="U34" s="8">
        <v>8320</v>
      </c>
      <c r="V34" s="3">
        <v>14916.549385913571</v>
      </c>
      <c r="W34" s="99">
        <f t="shared" si="0"/>
        <v>0.2821144133861766</v>
      </c>
      <c r="X34" s="100">
        <f t="shared" si="1"/>
        <v>0.18344174060285753</v>
      </c>
      <c r="Y34" s="100">
        <f t="shared" si="2"/>
        <v>0.53444384601096584</v>
      </c>
      <c r="Z34" s="99">
        <f t="shared" si="3"/>
        <v>1.1060171852840294E-2</v>
      </c>
      <c r="AA34" s="100">
        <f t="shared" si="4"/>
        <v>7.191752990211347E-3</v>
      </c>
      <c r="AB34" s="100">
        <f t="shared" si="5"/>
        <v>2.0952636597417584E-2</v>
      </c>
      <c r="AC34" s="101">
        <f t="shared" si="6"/>
        <v>3.9204561440469229E-2</v>
      </c>
      <c r="AD34" s="99">
        <f t="shared" si="7"/>
        <v>0.38935574229696895</v>
      </c>
      <c r="AE34" s="100">
        <f t="shared" si="8"/>
        <v>0.18487394957930117</v>
      </c>
      <c r="AF34" s="100">
        <f t="shared" si="9"/>
        <v>0.42577030812372996</v>
      </c>
      <c r="AG34" s="18"/>
      <c r="AH34" s="107">
        <v>5.0659000000000001</v>
      </c>
      <c r="AI34" s="3">
        <f t="shared" si="11"/>
        <v>83.371371495622967</v>
      </c>
      <c r="AJ34" s="3">
        <f t="shared" si="11"/>
        <v>54.211301436305575</v>
      </c>
      <c r="AK34" s="3">
        <f t="shared" si="11"/>
        <v>157.94058833972724</v>
      </c>
      <c r="AL34" s="3">
        <f t="shared" si="11"/>
        <v>295.52326127165583</v>
      </c>
      <c r="AM34" s="3">
        <f t="shared" si="11"/>
        <v>7537.981561671023</v>
      </c>
      <c r="AN34" s="14">
        <f t="shared" si="11"/>
        <v>7242.4583003993666</v>
      </c>
      <c r="AO34" s="1">
        <f t="shared" si="11"/>
        <v>37.146295727327022</v>
      </c>
      <c r="AP34" s="1">
        <f t="shared" si="11"/>
        <v>50.869710271770103</v>
      </c>
      <c r="AQ34" s="1">
        <f t="shared" si="11"/>
        <v>64.352219427337005</v>
      </c>
      <c r="AR34" s="6">
        <f t="shared" si="11"/>
        <v>51.266872092416179</v>
      </c>
      <c r="AS34" s="4" t="s">
        <v>40</v>
      </c>
    </row>
    <row r="35" spans="1:45" ht="12.5">
      <c r="A35" s="4">
        <v>1982</v>
      </c>
      <c r="B35" s="1">
        <v>2.3258849474462489</v>
      </c>
      <c r="C35" s="1">
        <v>1.1426821518778303</v>
      </c>
      <c r="D35" s="1">
        <v>2.4393427497631399</v>
      </c>
      <c r="E35" s="6">
        <f t="shared" si="10"/>
        <v>5.9079098490872184</v>
      </c>
      <c r="F35" s="3">
        <f t="shared" si="13"/>
        <v>470.84843868800118</v>
      </c>
      <c r="G35" s="3">
        <f t="shared" si="18"/>
        <v>321.42543110886066</v>
      </c>
      <c r="H35" s="3">
        <f t="shared" si="19"/>
        <v>860.64956195036973</v>
      </c>
      <c r="I35" s="3">
        <f t="shared" si="16"/>
        <v>1652.9234317472315</v>
      </c>
      <c r="J35" s="3">
        <v>42441.256792792788</v>
      </c>
      <c r="K35" s="14">
        <f t="shared" si="17"/>
        <v>40788.333361045559</v>
      </c>
      <c r="L35" s="3">
        <v>202.43840487680978</v>
      </c>
      <c r="M35" s="3">
        <v>281.29032258064518</v>
      </c>
      <c r="N35" s="3">
        <v>352.82026768642447</v>
      </c>
      <c r="O35" s="14">
        <v>279.78142422105691</v>
      </c>
      <c r="P35" s="2">
        <v>37.391239941656508</v>
      </c>
      <c r="Q35" s="2">
        <v>41.755876757337909</v>
      </c>
      <c r="R35" s="2">
        <v>36.502443610892051</v>
      </c>
      <c r="S35" s="2"/>
      <c r="T35" s="59">
        <v>36.461777899844357</v>
      </c>
      <c r="U35" s="8">
        <v>8325</v>
      </c>
      <c r="V35" s="3">
        <v>15057.547752262391</v>
      </c>
      <c r="W35" s="99">
        <f t="shared" ref="W35:W67" si="20">IFERROR(F35/$I35,"")</f>
        <v>0.28485798533951956</v>
      </c>
      <c r="X35" s="100">
        <f t="shared" ref="X35:X67" si="21">IFERROR(G35/$I35,"")</f>
        <v>0.19445875406890215</v>
      </c>
      <c r="Y35" s="100">
        <f t="shared" ref="Y35:Y67" si="22">IFERROR(H35/$I35,"")</f>
        <v>0.52068326059157832</v>
      </c>
      <c r="Z35" s="99">
        <f t="shared" ref="Z35:Z67" si="23">IFERROR(F35/$J35,"")</f>
        <v>1.1094121010289188E-2</v>
      </c>
      <c r="AA35" s="100">
        <f t="shared" ref="AA35:AA67" si="24">IFERROR(G35/$J35,"")</f>
        <v>7.5734192481181168E-3</v>
      </c>
      <c r="AB35" s="100">
        <f t="shared" ref="AB35:AB67" si="25">IFERROR(H35/$J35,"")</f>
        <v>2.0278606878967872E-2</v>
      </c>
      <c r="AC35" s="101">
        <f t="shared" ref="AC35:AC67" si="26">IFERROR(I35/$J35,"")</f>
        <v>3.8946147137375174E-2</v>
      </c>
      <c r="AD35" s="99">
        <f t="shared" ref="AD35:AD67" si="27">IFERROR(B35/$E35,"")</f>
        <v>0.39368998628264473</v>
      </c>
      <c r="AE35" s="100">
        <f t="shared" ref="AE35:AE67" si="28">IFERROR(C35/$E35,"")</f>
        <v>0.19341563785953444</v>
      </c>
      <c r="AF35" s="100">
        <f t="shared" ref="AF35:AF67" si="29">IFERROR(D35/$E35,"")</f>
        <v>0.41289437585782091</v>
      </c>
      <c r="AG35" s="18"/>
      <c r="AH35" s="107">
        <v>6.2838000000000003</v>
      </c>
      <c r="AI35" s="3">
        <f t="shared" si="11"/>
        <v>74.930525905980645</v>
      </c>
      <c r="AJ35" s="3">
        <f t="shared" si="11"/>
        <v>51.151441979194225</v>
      </c>
      <c r="AK35" s="3">
        <f t="shared" si="11"/>
        <v>136.96323274935065</v>
      </c>
      <c r="AL35" s="3">
        <f t="shared" si="11"/>
        <v>263.04520063452549</v>
      </c>
      <c r="AM35" s="3">
        <f t="shared" si="11"/>
        <v>6754.0750489819511</v>
      </c>
      <c r="AN35" s="14">
        <f t="shared" si="11"/>
        <v>6491.0298483474262</v>
      </c>
      <c r="AO35" s="1">
        <f t="shared" si="11"/>
        <v>32.215921079093825</v>
      </c>
      <c r="AP35" s="1">
        <f t="shared" si="11"/>
        <v>44.764365921997069</v>
      </c>
      <c r="AQ35" s="1">
        <f t="shared" si="11"/>
        <v>56.147596627267653</v>
      </c>
      <c r="AR35" s="6">
        <f t="shared" si="11"/>
        <v>44.524240781224243</v>
      </c>
      <c r="AS35" s="4" t="s">
        <v>40</v>
      </c>
    </row>
    <row r="36" spans="1:45" ht="12.5">
      <c r="A36" s="4">
        <v>1983</v>
      </c>
      <c r="B36" s="1">
        <v>2.2366624566586442</v>
      </c>
      <c r="C36" s="1">
        <v>1.1793311135073838</v>
      </c>
      <c r="D36" s="1">
        <v>2.2447957746851022</v>
      </c>
      <c r="E36" s="6">
        <f t="shared" si="10"/>
        <v>5.6607893448511302</v>
      </c>
      <c r="F36" s="3">
        <f t="shared" si="13"/>
        <v>517.51393608273804</v>
      </c>
      <c r="G36" s="3">
        <f t="shared" si="18"/>
        <v>384.52228697584468</v>
      </c>
      <c r="H36" s="3">
        <f t="shared" si="19"/>
        <v>909.09571622102055</v>
      </c>
      <c r="I36" s="3">
        <f t="shared" si="16"/>
        <v>1811.1319392796031</v>
      </c>
      <c r="J36" s="3">
        <v>46007.540941289466</v>
      </c>
      <c r="K36" s="14">
        <f t="shared" si="17"/>
        <v>44196.409002009867</v>
      </c>
      <c r="L36" s="3">
        <v>231.37775418104593</v>
      </c>
      <c r="M36" s="3">
        <v>326.0511679644049</v>
      </c>
      <c r="N36" s="3">
        <v>404.97925311203318</v>
      </c>
      <c r="O36" s="14">
        <v>319.9433557666211</v>
      </c>
      <c r="P36" s="2">
        <v>42.736461636366968</v>
      </c>
      <c r="Q36" s="2">
        <v>48.400358253364786</v>
      </c>
      <c r="R36" s="2">
        <v>41.898761789505812</v>
      </c>
      <c r="S36" s="2"/>
      <c r="T36" s="59">
        <v>39.722420580426622</v>
      </c>
      <c r="U36" s="8">
        <v>8329</v>
      </c>
      <c r="V36" s="3">
        <v>15314.508412144029</v>
      </c>
      <c r="W36" s="99">
        <f t="shared" si="20"/>
        <v>0.2857406050100274</v>
      </c>
      <c r="X36" s="100">
        <f t="shared" si="21"/>
        <v>0.21231047757282248</v>
      </c>
      <c r="Y36" s="100">
        <f t="shared" si="22"/>
        <v>0.5019489174171502</v>
      </c>
      <c r="Z36" s="99">
        <f t="shared" si="23"/>
        <v>1.1248458959002852E-2</v>
      </c>
      <c r="AA36" s="100">
        <f t="shared" si="24"/>
        <v>8.3578100265462169E-3</v>
      </c>
      <c r="AB36" s="100">
        <f t="shared" si="25"/>
        <v>1.9759711073911203E-2</v>
      </c>
      <c r="AC36" s="101">
        <f t="shared" si="26"/>
        <v>3.9365980059460272E-2</v>
      </c>
      <c r="AD36" s="99">
        <f t="shared" si="27"/>
        <v>0.3951149425288259</v>
      </c>
      <c r="AE36" s="100">
        <f t="shared" si="28"/>
        <v>0.20833333333275597</v>
      </c>
      <c r="AF36" s="100">
        <f t="shared" si="29"/>
        <v>0.39655172413841816</v>
      </c>
      <c r="AG36" s="18"/>
      <c r="AH36" s="107">
        <v>7.6717000000000004</v>
      </c>
      <c r="AI36" s="3">
        <f t="shared" si="11"/>
        <v>67.457530414737022</v>
      </c>
      <c r="AJ36" s="3">
        <f t="shared" si="11"/>
        <v>50.122174612647086</v>
      </c>
      <c r="AK36" s="3">
        <f t="shared" si="11"/>
        <v>118.49990435249299</v>
      </c>
      <c r="AL36" s="3">
        <f t="shared" si="11"/>
        <v>236.07960937987707</v>
      </c>
      <c r="AM36" s="3">
        <f t="shared" si="11"/>
        <v>5997.0464096992146</v>
      </c>
      <c r="AN36" s="14">
        <f t="shared" si="11"/>
        <v>5760.9668003193383</v>
      </c>
      <c r="AO36" s="1">
        <f t="shared" si="11"/>
        <v>30.159906432869626</v>
      </c>
      <c r="AP36" s="1">
        <f t="shared" si="11"/>
        <v>42.500510703547441</v>
      </c>
      <c r="AQ36" s="1">
        <f t="shared" si="11"/>
        <v>52.788723895881375</v>
      </c>
      <c r="AR36" s="6">
        <f t="shared" si="11"/>
        <v>41.704362236091228</v>
      </c>
      <c r="AS36" s="4" t="s">
        <v>40</v>
      </c>
    </row>
    <row r="37" spans="1:45" ht="12.5">
      <c r="A37" s="4">
        <v>1984</v>
      </c>
      <c r="B37" s="1">
        <v>2.2196542508746799</v>
      </c>
      <c r="C37" s="1">
        <v>1.2648765032519971</v>
      </c>
      <c r="D37" s="1">
        <v>2.0809258601970932</v>
      </c>
      <c r="E37" s="6">
        <f t="shared" si="10"/>
        <v>5.5654566143237698</v>
      </c>
      <c r="F37" s="3">
        <f t="shared" si="13"/>
        <v>568.43505022399825</v>
      </c>
      <c r="G37" s="3">
        <f t="shared" si="18"/>
        <v>434.06061927522512</v>
      </c>
      <c r="H37" s="3">
        <f t="shared" si="19"/>
        <v>909.36920472440443</v>
      </c>
      <c r="I37" s="3">
        <f t="shared" si="16"/>
        <v>1911.8648742236278</v>
      </c>
      <c r="J37" s="3">
        <v>50215.921938347121</v>
      </c>
      <c r="K37" s="14">
        <f t="shared" si="17"/>
        <v>48304.057064123495</v>
      </c>
      <c r="L37" s="3">
        <v>256.09170887763264</v>
      </c>
      <c r="M37" s="3">
        <v>343.16442605997929</v>
      </c>
      <c r="N37" s="3">
        <v>437.00221238938047</v>
      </c>
      <c r="O37" s="14">
        <v>343.52345309872271</v>
      </c>
      <c r="P37" s="2">
        <v>47.301234859756256</v>
      </c>
      <c r="Q37" s="2">
        <v>50.940719718343558</v>
      </c>
      <c r="R37" s="2">
        <v>45.211826180449918</v>
      </c>
      <c r="S37" s="2"/>
      <c r="T37" s="59">
        <v>42.901034514327563</v>
      </c>
      <c r="U37" s="8">
        <v>8337</v>
      </c>
      <c r="V37" s="3">
        <v>15908.311777355313</v>
      </c>
      <c r="W37" s="99">
        <f t="shared" si="20"/>
        <v>0.29731967875335802</v>
      </c>
      <c r="X37" s="100">
        <f t="shared" si="21"/>
        <v>0.2270351974804124</v>
      </c>
      <c r="Y37" s="100">
        <f t="shared" si="22"/>
        <v>0.47564512376622958</v>
      </c>
      <c r="Z37" s="99">
        <f t="shared" si="23"/>
        <v>1.1319817067620455E-2</v>
      </c>
      <c r="AA37" s="100">
        <f t="shared" si="24"/>
        <v>8.6438843004444984E-3</v>
      </c>
      <c r="AB37" s="100">
        <f t="shared" si="25"/>
        <v>1.8109180706487628E-2</v>
      </c>
      <c r="AC37" s="101">
        <f t="shared" si="26"/>
        <v>3.8072882074552582E-2</v>
      </c>
      <c r="AD37" s="99">
        <f t="shared" si="27"/>
        <v>0.39882697947226364</v>
      </c>
      <c r="AE37" s="100">
        <f t="shared" si="28"/>
        <v>0.22727272727211545</v>
      </c>
      <c r="AF37" s="100">
        <f t="shared" si="29"/>
        <v>0.37390029325562102</v>
      </c>
      <c r="AG37" s="18"/>
      <c r="AH37" s="107">
        <v>8.2706</v>
      </c>
      <c r="AI37" s="3">
        <f t="shared" si="11"/>
        <v>68.729602474306375</v>
      </c>
      <c r="AJ37" s="3">
        <f t="shared" si="11"/>
        <v>52.482361530629596</v>
      </c>
      <c r="AK37" s="3">
        <f t="shared" si="11"/>
        <v>109.95202339907678</v>
      </c>
      <c r="AL37" s="3">
        <f t="shared" si="11"/>
        <v>231.16398740401274</v>
      </c>
      <c r="AM37" s="3">
        <f t="shared" si="11"/>
        <v>6071.6177711831215</v>
      </c>
      <c r="AN37" s="14">
        <f t="shared" si="11"/>
        <v>5840.4537837791086</v>
      </c>
      <c r="AO37" s="1">
        <f t="shared" si="11"/>
        <v>30.964102831430928</v>
      </c>
      <c r="AP37" s="1">
        <f t="shared" si="11"/>
        <v>41.492083532026612</v>
      </c>
      <c r="AQ37" s="1">
        <f t="shared" si="11"/>
        <v>52.838030177904926</v>
      </c>
      <c r="AR37" s="6">
        <f t="shared" si="11"/>
        <v>41.535493567422279</v>
      </c>
      <c r="AS37" s="4" t="s">
        <v>40</v>
      </c>
    </row>
    <row r="38" spans="1:45" ht="12.5">
      <c r="A38" s="4">
        <v>1985</v>
      </c>
      <c r="B38" s="1">
        <v>2.3324160494989497</v>
      </c>
      <c r="C38" s="1">
        <v>1.2685069742850972</v>
      </c>
      <c r="D38" s="1">
        <v>2.0459789907905988</v>
      </c>
      <c r="E38" s="6">
        <f t="shared" si="10"/>
        <v>5.6469020145746454</v>
      </c>
      <c r="F38" s="3">
        <f t="shared" si="13"/>
        <v>671.49435416430049</v>
      </c>
      <c r="G38" s="3">
        <f t="shared" si="18"/>
        <v>496.06940773067203</v>
      </c>
      <c r="H38" s="3">
        <f t="shared" si="19"/>
        <v>958.50172221618527</v>
      </c>
      <c r="I38" s="3">
        <f t="shared" si="16"/>
        <v>2126.0654841111577</v>
      </c>
      <c r="J38" s="3">
        <v>54960.349065868264</v>
      </c>
      <c r="K38" s="14">
        <f t="shared" si="17"/>
        <v>52834.283581757103</v>
      </c>
      <c r="L38" s="3">
        <v>287.89647297640192</v>
      </c>
      <c r="M38" s="3">
        <v>391.06557377049182</v>
      </c>
      <c r="N38" s="3">
        <v>468.48072562358277</v>
      </c>
      <c r="O38" s="14">
        <v>376.50121759219235</v>
      </c>
      <c r="P38" s="2">
        <v>53.175710932755074</v>
      </c>
      <c r="Q38" s="2">
        <v>58.05136043283796</v>
      </c>
      <c r="R38" s="2">
        <v>48.468562710414297</v>
      </c>
      <c r="S38" s="2"/>
      <c r="T38" s="59">
        <v>46.059141261558175</v>
      </c>
      <c r="U38" s="8">
        <v>8350</v>
      </c>
      <c r="V38" s="3">
        <v>16188.546660380023</v>
      </c>
      <c r="W38" s="99">
        <f t="shared" si="20"/>
        <v>0.3158389801173182</v>
      </c>
      <c r="X38" s="100">
        <f t="shared" si="21"/>
        <v>0.23332743579065407</v>
      </c>
      <c r="Y38" s="100">
        <f t="shared" si="22"/>
        <v>0.45083358409202773</v>
      </c>
      <c r="Z38" s="99">
        <f t="shared" si="23"/>
        <v>1.2217796385527601E-2</v>
      </c>
      <c r="AA38" s="100">
        <f t="shared" si="24"/>
        <v>9.0259508202203791E-3</v>
      </c>
      <c r="AB38" s="100">
        <f t="shared" si="25"/>
        <v>1.7439876902300071E-2</v>
      </c>
      <c r="AC38" s="101">
        <f t="shared" si="26"/>
        <v>3.8683624108048049E-2</v>
      </c>
      <c r="AD38" s="99">
        <f t="shared" si="27"/>
        <v>0.41304347826099824</v>
      </c>
      <c r="AE38" s="100">
        <f t="shared" si="28"/>
        <v>0.22463768115881641</v>
      </c>
      <c r="AF38" s="100">
        <f t="shared" si="29"/>
        <v>0.36231884058018543</v>
      </c>
      <c r="AG38" s="18"/>
      <c r="AH38" s="107">
        <v>8.6030999999999995</v>
      </c>
      <c r="AI38" s="3">
        <f t="shared" si="11"/>
        <v>78.052603615475874</v>
      </c>
      <c r="AJ38" s="3">
        <f t="shared" si="11"/>
        <v>57.661704238085349</v>
      </c>
      <c r="AK38" s="3">
        <f t="shared" si="11"/>
        <v>111.41352793948522</v>
      </c>
      <c r="AL38" s="3">
        <f t="shared" si="11"/>
        <v>247.12783579304644</v>
      </c>
      <c r="AM38" s="3">
        <f t="shared" si="11"/>
        <v>6388.4354553438025</v>
      </c>
      <c r="AN38" s="14">
        <f t="shared" si="11"/>
        <v>6141.3076195507556</v>
      </c>
      <c r="AO38" s="1">
        <f t="shared" si="11"/>
        <v>33.464271364554861</v>
      </c>
      <c r="AP38" s="1">
        <f t="shared" si="11"/>
        <v>45.456355705558678</v>
      </c>
      <c r="AQ38" s="1">
        <f t="shared" si="11"/>
        <v>54.454873897035114</v>
      </c>
      <c r="AR38" s="6">
        <f t="shared" si="11"/>
        <v>43.76343615582666</v>
      </c>
      <c r="AS38" s="4" t="s">
        <v>40</v>
      </c>
    </row>
    <row r="39" spans="1:45" ht="12.5">
      <c r="A39" s="4">
        <v>1986</v>
      </c>
      <c r="B39" s="1">
        <v>2.4923636015507915</v>
      </c>
      <c r="C39" s="1">
        <v>1.3117703166017445</v>
      </c>
      <c r="D39" s="1">
        <v>2.1070310710499802</v>
      </c>
      <c r="E39" s="6">
        <f t="shared" si="10"/>
        <v>5.9111649892025167</v>
      </c>
      <c r="F39" s="3">
        <f t="shared" si="13"/>
        <v>762.35614618051216</v>
      </c>
      <c r="G39" s="3">
        <f t="shared" si="18"/>
        <v>539.92466231327808</v>
      </c>
      <c r="H39" s="3">
        <f t="shared" si="19"/>
        <v>997.02769595572249</v>
      </c>
      <c r="I39" s="3">
        <f t="shared" si="16"/>
        <v>2299.3085044495128</v>
      </c>
      <c r="J39" s="3">
        <v>60317.651194743128</v>
      </c>
      <c r="K39" s="14">
        <f t="shared" si="17"/>
        <v>58018.342690293619</v>
      </c>
      <c r="L39" s="3">
        <v>305.87677725118482</v>
      </c>
      <c r="M39" s="3">
        <v>411.6</v>
      </c>
      <c r="N39" s="3">
        <v>473.19078947368416</v>
      </c>
      <c r="O39" s="14">
        <v>388.97721661457399</v>
      </c>
      <c r="P39" s="2">
        <v>56.496750099070958</v>
      </c>
      <c r="Q39" s="2">
        <v>61.099573976253296</v>
      </c>
      <c r="R39" s="2">
        <v>48.955861360289006</v>
      </c>
      <c r="S39" s="2"/>
      <c r="T39" s="59">
        <v>48.007323995239396</v>
      </c>
      <c r="U39" s="8">
        <v>8370</v>
      </c>
      <c r="V39" s="3">
        <v>16505.229560344796</v>
      </c>
      <c r="W39" s="99">
        <f t="shared" si="20"/>
        <v>0.33155887724732747</v>
      </c>
      <c r="X39" s="100">
        <f t="shared" si="21"/>
        <v>0.23482045200478383</v>
      </c>
      <c r="Y39" s="100">
        <f t="shared" si="22"/>
        <v>0.43362067074788868</v>
      </c>
      <c r="Z39" s="99">
        <f t="shared" si="23"/>
        <v>1.2639022426771052E-2</v>
      </c>
      <c r="AA39" s="100">
        <f t="shared" si="24"/>
        <v>8.9513542324462098E-3</v>
      </c>
      <c r="AB39" s="100">
        <f t="shared" si="25"/>
        <v>1.652961738739947E-2</v>
      </c>
      <c r="AC39" s="101">
        <f t="shared" si="26"/>
        <v>3.8119994046616736E-2</v>
      </c>
      <c r="AD39" s="99">
        <f t="shared" si="27"/>
        <v>0.42163661581150347</v>
      </c>
      <c r="AE39" s="100">
        <f t="shared" si="28"/>
        <v>0.22191400832117819</v>
      </c>
      <c r="AF39" s="100">
        <f t="shared" si="29"/>
        <v>0.35644937586731829</v>
      </c>
      <c r="AG39" s="18"/>
      <c r="AH39" s="107">
        <v>7.1273</v>
      </c>
      <c r="AI39" s="3">
        <f t="shared" si="11"/>
        <v>106.96282549920898</v>
      </c>
      <c r="AJ39" s="3">
        <f t="shared" si="11"/>
        <v>75.75444590704447</v>
      </c>
      <c r="AK39" s="3">
        <f t="shared" si="11"/>
        <v>139.8885547059507</v>
      </c>
      <c r="AL39" s="3">
        <f t="shared" si="11"/>
        <v>322.60582611220417</v>
      </c>
      <c r="AM39" s="3">
        <f t="shared" si="11"/>
        <v>8462.9033708056522</v>
      </c>
      <c r="AN39" s="14">
        <f t="shared" si="11"/>
        <v>8140.2975446934488</v>
      </c>
      <c r="AO39" s="1">
        <f t="shared" si="11"/>
        <v>42.916220343073086</v>
      </c>
      <c r="AP39" s="1">
        <f t="shared" si="11"/>
        <v>57.749779018702739</v>
      </c>
      <c r="AQ39" s="1">
        <f t="shared" si="11"/>
        <v>66.391310801240891</v>
      </c>
      <c r="AR39" s="6">
        <f t="shared" si="11"/>
        <v>54.57567614869221</v>
      </c>
      <c r="AS39" s="4" t="s">
        <v>40</v>
      </c>
    </row>
    <row r="40" spans="1:45" ht="12.5">
      <c r="A40" s="4">
        <v>1987</v>
      </c>
      <c r="B40" s="1">
        <v>2.5693352118636601</v>
      </c>
      <c r="C40" s="1">
        <v>1.2887719752759892</v>
      </c>
      <c r="D40" s="1">
        <v>1.9454710709658034</v>
      </c>
      <c r="E40" s="6">
        <f t="shared" si="10"/>
        <v>5.8035782581054525</v>
      </c>
      <c r="F40" s="3">
        <f t="shared" si="13"/>
        <v>838.40226171415532</v>
      </c>
      <c r="G40" s="3">
        <f t="shared" si="18"/>
        <v>572.71832552848798</v>
      </c>
      <c r="H40" s="3">
        <f t="shared" si="19"/>
        <v>1053.2094294207989</v>
      </c>
      <c r="I40" s="3">
        <f t="shared" si="16"/>
        <v>2464.3300166634422</v>
      </c>
      <c r="J40" s="3">
        <v>66488.804286734943</v>
      </c>
      <c r="K40" s="14">
        <f t="shared" si="17"/>
        <v>64024.4742700715</v>
      </c>
      <c r="L40" s="3">
        <v>326.31096862834903</v>
      </c>
      <c r="M40" s="3">
        <v>444.39073514602217</v>
      </c>
      <c r="N40" s="3">
        <v>541.36473429951695</v>
      </c>
      <c r="O40" s="14">
        <v>424.62251856803761</v>
      </c>
      <c r="P40" s="2">
        <v>60.271032717343076</v>
      </c>
      <c r="Q40" s="2">
        <v>65.967163742507211</v>
      </c>
      <c r="R40" s="2">
        <v>56.00907174713884</v>
      </c>
      <c r="S40" s="2"/>
      <c r="T40" s="59">
        <v>50.037535475601935</v>
      </c>
      <c r="U40" s="8">
        <v>8398</v>
      </c>
      <c r="V40" s="3">
        <v>16948.844610159831</v>
      </c>
      <c r="W40" s="99">
        <f t="shared" si="20"/>
        <v>0.34021509134125738</v>
      </c>
      <c r="X40" s="100">
        <f t="shared" si="21"/>
        <v>0.23240325835251355</v>
      </c>
      <c r="Y40" s="100">
        <f t="shared" si="22"/>
        <v>0.42738165030622904</v>
      </c>
      <c r="Z40" s="99">
        <f t="shared" si="23"/>
        <v>1.2609675729744224E-2</v>
      </c>
      <c r="AA40" s="100">
        <f t="shared" si="24"/>
        <v>8.6137558296073904E-3</v>
      </c>
      <c r="AB40" s="100">
        <f t="shared" si="25"/>
        <v>1.5840402616939867E-2</v>
      </c>
      <c r="AC40" s="101">
        <f t="shared" si="26"/>
        <v>3.7063834176291485E-2</v>
      </c>
      <c r="AD40" s="99">
        <f t="shared" si="27"/>
        <v>0.44271570014158923</v>
      </c>
      <c r="AE40" s="100">
        <f t="shared" si="28"/>
        <v>0.22206506364862943</v>
      </c>
      <c r="AF40" s="100">
        <f t="shared" si="29"/>
        <v>0.33521923620978139</v>
      </c>
      <c r="AG40" s="18"/>
      <c r="AH40" s="107">
        <v>6.3468999999999998</v>
      </c>
      <c r="AI40" s="3">
        <f t="shared" si="11"/>
        <v>132.09634021556278</v>
      </c>
      <c r="AJ40" s="3">
        <f t="shared" si="11"/>
        <v>90.235914466666884</v>
      </c>
      <c r="AK40" s="3">
        <f t="shared" si="11"/>
        <v>165.94076311597772</v>
      </c>
      <c r="AL40" s="3">
        <f t="shared" si="11"/>
        <v>388.27301779820738</v>
      </c>
      <c r="AM40" s="3">
        <f t="shared" si="11"/>
        <v>10475.792006607155</v>
      </c>
      <c r="AN40" s="14">
        <f t="shared" si="11"/>
        <v>10087.518988808946</v>
      </c>
      <c r="AO40" s="1">
        <f t="shared" si="11"/>
        <v>51.412653205241782</v>
      </c>
      <c r="AP40" s="1">
        <f t="shared" si="11"/>
        <v>70.016974451467988</v>
      </c>
      <c r="AQ40" s="1">
        <f t="shared" si="11"/>
        <v>85.295929398527932</v>
      </c>
      <c r="AR40" s="6">
        <f t="shared" si="11"/>
        <v>66.902348952723003</v>
      </c>
      <c r="AS40" s="4" t="s">
        <v>40</v>
      </c>
    </row>
    <row r="41" spans="1:45" ht="12.5">
      <c r="A41" s="4">
        <v>1988</v>
      </c>
      <c r="B41" s="1">
        <v>2.7843946760495966</v>
      </c>
      <c r="C41" s="1">
        <v>1.3388092395124562</v>
      </c>
      <c r="D41" s="1">
        <v>1.8809037782182751</v>
      </c>
      <c r="E41" s="6">
        <f t="shared" si="10"/>
        <v>6.0041076937803286</v>
      </c>
      <c r="F41" s="3">
        <f t="shared" si="13"/>
        <v>960.20929489181776</v>
      </c>
      <c r="G41" s="3">
        <f t="shared" si="18"/>
        <v>603.68125708925299</v>
      </c>
      <c r="H41" s="3">
        <f t="shared" si="19"/>
        <v>1045.4191965366001</v>
      </c>
      <c r="I41" s="3">
        <f t="shared" si="16"/>
        <v>2609.3097485176709</v>
      </c>
      <c r="J41" s="3">
        <v>72227.284767662408</v>
      </c>
      <c r="K41" s="14">
        <f t="shared" si="17"/>
        <v>69617.975019144738</v>
      </c>
      <c r="L41" s="3">
        <v>344.85387547649304</v>
      </c>
      <c r="M41" s="3">
        <v>450.90909090909093</v>
      </c>
      <c r="N41" s="3">
        <v>555.80684596577021</v>
      </c>
      <c r="O41" s="14">
        <v>434.58743273720137</v>
      </c>
      <c r="P41" s="2">
        <v>63.695986987243884</v>
      </c>
      <c r="Q41" s="2">
        <v>66.934774918768525</v>
      </c>
      <c r="R41" s="2">
        <v>57.503238650237932</v>
      </c>
      <c r="S41" s="2"/>
      <c r="T41" s="59">
        <v>52.949555982788603</v>
      </c>
      <c r="U41" s="8">
        <v>8436</v>
      </c>
      <c r="V41" s="3">
        <v>17232.275478372576</v>
      </c>
      <c r="W41" s="99">
        <f t="shared" si="20"/>
        <v>0.36799360269025377</v>
      </c>
      <c r="X41" s="100">
        <f t="shared" si="21"/>
        <v>0.23135668635438922</v>
      </c>
      <c r="Y41" s="100">
        <f t="shared" si="22"/>
        <v>0.40064971095535701</v>
      </c>
      <c r="Z41" s="99">
        <f t="shared" si="23"/>
        <v>1.3294273735757579E-2</v>
      </c>
      <c r="AA41" s="100">
        <f t="shared" si="24"/>
        <v>8.3580776853393931E-3</v>
      </c>
      <c r="AB41" s="100">
        <f t="shared" si="25"/>
        <v>1.447402044669766E-2</v>
      </c>
      <c r="AC41" s="101">
        <f t="shared" si="26"/>
        <v>3.6126371867794632E-2</v>
      </c>
      <c r="AD41" s="99">
        <f t="shared" si="27"/>
        <v>0.46374829001384477</v>
      </c>
      <c r="AE41" s="100">
        <f t="shared" si="28"/>
        <v>0.22298221614168121</v>
      </c>
      <c r="AF41" s="100">
        <f t="shared" si="29"/>
        <v>0.31326949384447395</v>
      </c>
      <c r="AG41" s="18"/>
      <c r="AH41" s="107">
        <v>6.1369999999999996</v>
      </c>
      <c r="AI41" s="3">
        <f t="shared" si="11"/>
        <v>156.46232603744792</v>
      </c>
      <c r="AJ41" s="3">
        <f t="shared" si="11"/>
        <v>98.367485267924565</v>
      </c>
      <c r="AK41" s="3">
        <f t="shared" si="11"/>
        <v>170.34694419693665</v>
      </c>
      <c r="AL41" s="3">
        <f t="shared" si="11"/>
        <v>425.17675550230911</v>
      </c>
      <c r="AM41" s="3">
        <f t="shared" si="11"/>
        <v>11769.151827873948</v>
      </c>
      <c r="AN41" s="14">
        <f t="shared" si="11"/>
        <v>11343.975072371639</v>
      </c>
      <c r="AO41" s="1">
        <f t="shared" si="11"/>
        <v>56.192581958040257</v>
      </c>
      <c r="AP41" s="1">
        <f t="shared" si="11"/>
        <v>73.473861969869802</v>
      </c>
      <c r="AQ41" s="1">
        <f t="shared" si="11"/>
        <v>90.566538368220662</v>
      </c>
      <c r="AR41" s="6">
        <f t="shared" si="11"/>
        <v>70.814311998892194</v>
      </c>
      <c r="AS41" s="4" t="s">
        <v>40</v>
      </c>
    </row>
    <row r="42" spans="1:45" ht="12.5">
      <c r="A42" s="4">
        <v>1989</v>
      </c>
      <c r="B42" s="1">
        <v>2.9155129072336106</v>
      </c>
      <c r="C42" s="1">
        <v>1.3715229732578942</v>
      </c>
      <c r="D42" s="1">
        <v>1.8478602933189254</v>
      </c>
      <c r="E42" s="6">
        <f t="shared" si="10"/>
        <v>6.1348961738104304</v>
      </c>
      <c r="F42" s="3">
        <f t="shared" si="13"/>
        <v>1137.8069289006678</v>
      </c>
      <c r="G42" s="3">
        <f t="shared" si="18"/>
        <v>659.468576849432</v>
      </c>
      <c r="H42" s="3">
        <f t="shared" si="19"/>
        <v>1102.6255916912369</v>
      </c>
      <c r="I42" s="3">
        <f t="shared" si="16"/>
        <v>2899.9010974413368</v>
      </c>
      <c r="J42" s="3">
        <v>77409.721653126107</v>
      </c>
      <c r="K42" s="14">
        <f t="shared" si="17"/>
        <v>74509.820555684768</v>
      </c>
      <c r="L42" s="3">
        <v>390.25960957939225</v>
      </c>
      <c r="M42" s="3">
        <v>480.82940622054667</v>
      </c>
      <c r="N42" s="3">
        <v>596.70398009950247</v>
      </c>
      <c r="O42" s="14">
        <v>472.68951507620818</v>
      </c>
      <c r="P42" s="2">
        <v>72.082620440524209</v>
      </c>
      <c r="Q42" s="2">
        <v>71.376267918683766</v>
      </c>
      <c r="R42" s="2">
        <v>61.734416587811637</v>
      </c>
      <c r="S42" s="2"/>
      <c r="T42" s="59">
        <v>56.353748970063158</v>
      </c>
      <c r="U42" s="8">
        <v>8493</v>
      </c>
      <c r="V42" s="3">
        <v>17524.055039243372</v>
      </c>
      <c r="W42" s="99">
        <f t="shared" si="20"/>
        <v>0.3923605980578394</v>
      </c>
      <c r="X42" s="100">
        <f t="shared" si="21"/>
        <v>0.22741071322442666</v>
      </c>
      <c r="Y42" s="100">
        <f t="shared" si="22"/>
        <v>0.38022868871773385</v>
      </c>
      <c r="Z42" s="99">
        <f t="shared" si="23"/>
        <v>1.4698501746320628E-2</v>
      </c>
      <c r="AA42" s="100">
        <f t="shared" si="24"/>
        <v>8.5191958163151477E-3</v>
      </c>
      <c r="AB42" s="100">
        <f t="shared" si="25"/>
        <v>1.4244019590098972E-2</v>
      </c>
      <c r="AC42" s="101">
        <f t="shared" si="26"/>
        <v>3.7461717152734747E-2</v>
      </c>
      <c r="AD42" s="99">
        <f t="shared" si="27"/>
        <v>0.4752342704151688</v>
      </c>
      <c r="AE42" s="100">
        <f t="shared" si="28"/>
        <v>0.22356091030731021</v>
      </c>
      <c r="AF42" s="100">
        <f t="shared" si="29"/>
        <v>0.30120481927752096</v>
      </c>
      <c r="AG42" s="18"/>
      <c r="AH42" s="107">
        <v>6.4558999999999997</v>
      </c>
      <c r="AI42" s="3">
        <f t="shared" si="11"/>
        <v>176.24296053232979</v>
      </c>
      <c r="AJ42" s="3">
        <f t="shared" si="11"/>
        <v>102.14975090218746</v>
      </c>
      <c r="AK42" s="3">
        <f t="shared" si="11"/>
        <v>170.79347444837077</v>
      </c>
      <c r="AL42" s="3">
        <f t="shared" si="11"/>
        <v>449.18618588288803</v>
      </c>
      <c r="AM42" s="3">
        <f t="shared" si="11"/>
        <v>11990.539142974041</v>
      </c>
      <c r="AN42" s="14">
        <f t="shared" si="11"/>
        <v>11541.352957091152</v>
      </c>
      <c r="AO42" s="1">
        <f t="shared" si="11"/>
        <v>60.450070413016348</v>
      </c>
      <c r="AP42" s="1">
        <f t="shared" si="11"/>
        <v>74.479066624412809</v>
      </c>
      <c r="AQ42" s="1">
        <f t="shared" si="11"/>
        <v>92.427698709630334</v>
      </c>
      <c r="AR42" s="6">
        <f t="shared" si="11"/>
        <v>73.218221328739318</v>
      </c>
      <c r="AS42" s="4" t="s">
        <v>40</v>
      </c>
    </row>
    <row r="43" spans="1:45" ht="12.5">
      <c r="A43" s="4">
        <v>1990</v>
      </c>
      <c r="B43" s="1">
        <v>3.0035964639739041</v>
      </c>
      <c r="C43" s="1">
        <v>1.3540803730989273</v>
      </c>
      <c r="D43" s="1">
        <v>1.7233750203146194</v>
      </c>
      <c r="E43" s="6">
        <f t="shared" si="10"/>
        <v>6.0810518573874504</v>
      </c>
      <c r="F43" s="3">
        <f t="shared" si="13"/>
        <v>1297.6561802857973</v>
      </c>
      <c r="G43" s="3">
        <f t="shared" si="18"/>
        <v>736.88847174215675</v>
      </c>
      <c r="H43" s="3">
        <f t="shared" si="19"/>
        <v>1117.2302876404697</v>
      </c>
      <c r="I43" s="3">
        <f t="shared" si="16"/>
        <v>3151.7749396684239</v>
      </c>
      <c r="J43" s="3">
        <v>83907.71779413482</v>
      </c>
      <c r="K43" s="14">
        <f>J43-I43</f>
        <v>80755.942854466397</v>
      </c>
      <c r="L43" s="3">
        <v>432.03412836920683</v>
      </c>
      <c r="M43" s="3">
        <v>544.19847328244282</v>
      </c>
      <c r="N43" s="3">
        <v>648.28042328042329</v>
      </c>
      <c r="O43" s="14">
        <v>518.29436972150631</v>
      </c>
      <c r="P43" s="2">
        <v>79.798552881642379</v>
      </c>
      <c r="Q43" s="2">
        <v>80.78302933937006</v>
      </c>
      <c r="R43" s="2">
        <v>67.070465509284574</v>
      </c>
      <c r="S43" s="2"/>
      <c r="T43" s="59">
        <v>62.259818731117811</v>
      </c>
      <c r="U43" s="8">
        <v>8559</v>
      </c>
      <c r="V43" s="3">
        <v>17608.9024069798</v>
      </c>
      <c r="W43" s="99">
        <f t="shared" si="20"/>
        <v>0.41172234855776679</v>
      </c>
      <c r="X43" s="100">
        <f t="shared" si="21"/>
        <v>0.23380110758152028</v>
      </c>
      <c r="Y43" s="100">
        <f t="shared" si="22"/>
        <v>0.35447654386071287</v>
      </c>
      <c r="Z43" s="99">
        <f t="shared" si="23"/>
        <v>1.5465277979190896E-2</v>
      </c>
      <c r="AA43" s="100">
        <f t="shared" si="24"/>
        <v>8.7821298339932387E-3</v>
      </c>
      <c r="AB43" s="100">
        <f t="shared" si="25"/>
        <v>1.3314988382612934E-2</v>
      </c>
      <c r="AC43" s="101">
        <f t="shared" si="26"/>
        <v>3.7562396195797071E-2</v>
      </c>
      <c r="AD43" s="99">
        <f t="shared" si="27"/>
        <v>0.49392712550626289</v>
      </c>
      <c r="AE43" s="100">
        <f t="shared" si="28"/>
        <v>0.22267206477674556</v>
      </c>
      <c r="AF43" s="100">
        <f t="shared" si="29"/>
        <v>0.28340080971699166</v>
      </c>
      <c r="AG43" s="18"/>
      <c r="AH43" s="107">
        <v>5.9230999999999998</v>
      </c>
      <c r="AI43" s="3">
        <f t="shared" si="11"/>
        <v>219.08395608478622</v>
      </c>
      <c r="AJ43" s="3">
        <f t="shared" si="11"/>
        <v>124.40925727105009</v>
      </c>
      <c r="AK43" s="3">
        <f t="shared" si="11"/>
        <v>188.6225604228309</v>
      </c>
      <c r="AL43" s="3">
        <f t="shared" si="11"/>
        <v>532.11577377866729</v>
      </c>
      <c r="AM43" s="3">
        <f t="shared" si="11"/>
        <v>14166.182876219349</v>
      </c>
      <c r="AN43" s="14">
        <f t="shared" ref="AN43:AR68" si="30">IFERROR(K43/$AH43," ")</f>
        <v>13634.067102440682</v>
      </c>
      <c r="AO43" s="1">
        <f t="shared" si="30"/>
        <v>72.940542683595893</v>
      </c>
      <c r="AP43" s="1">
        <f t="shared" si="30"/>
        <v>91.877306356881164</v>
      </c>
      <c r="AQ43" s="1">
        <f t="shared" si="30"/>
        <v>109.44951516611627</v>
      </c>
      <c r="AR43" s="6">
        <f t="shared" si="30"/>
        <v>87.503903314397249</v>
      </c>
      <c r="AS43" s="4" t="s">
        <v>40</v>
      </c>
    </row>
    <row r="44" spans="1:45" ht="12.5">
      <c r="A44" s="4">
        <v>1991</v>
      </c>
      <c r="B44" s="1">
        <v>3.0620064910052145</v>
      </c>
      <c r="C44" s="1">
        <v>1.3590723997469005</v>
      </c>
      <c r="D44" s="1">
        <v>1.6947469081249018</v>
      </c>
      <c r="E44" s="6">
        <f t="shared" si="10"/>
        <v>6.115825798877017</v>
      </c>
      <c r="F44" s="3">
        <f t="shared" si="13"/>
        <v>1379.0009461526488</v>
      </c>
      <c r="G44" s="3">
        <f t="shared" si="18"/>
        <v>754.00311022939366</v>
      </c>
      <c r="H44" s="3">
        <f t="shared" si="19"/>
        <v>1145.6625772062089</v>
      </c>
      <c r="I44" s="3">
        <f t="shared" si="16"/>
        <v>3278.6666335882514</v>
      </c>
      <c r="J44" s="3">
        <v>92295.610966693741</v>
      </c>
      <c r="K44" s="14">
        <f t="shared" si="17"/>
        <v>89016.944333105494</v>
      </c>
      <c r="L44" s="3">
        <v>450.35859662725335</v>
      </c>
      <c r="M44" s="3">
        <v>554.79245283018872</v>
      </c>
      <c r="N44" s="3">
        <v>676.00806451612902</v>
      </c>
      <c r="O44" s="14">
        <v>536.09549084774085</v>
      </c>
      <c r="P44" s="2">
        <v>83.18316060890065</v>
      </c>
      <c r="Q44" s="2">
        <v>82.355642646173791</v>
      </c>
      <c r="R44" s="2">
        <v>69.939140450512554</v>
      </c>
      <c r="S44" s="2"/>
      <c r="T44" s="59">
        <v>68.063352558820839</v>
      </c>
      <c r="U44" s="8">
        <v>8617</v>
      </c>
      <c r="V44" s="3">
        <v>17276.292063667857</v>
      </c>
      <c r="W44" s="99">
        <f t="shared" si="20"/>
        <v>0.42059809680724908</v>
      </c>
      <c r="X44" s="100">
        <f t="shared" si="21"/>
        <v>0.22997248409003221</v>
      </c>
      <c r="Y44" s="100">
        <f t="shared" si="22"/>
        <v>0.34942941910271869</v>
      </c>
      <c r="Z44" s="99">
        <f t="shared" si="23"/>
        <v>1.4941132429908093E-2</v>
      </c>
      <c r="AA44" s="100">
        <f t="shared" si="24"/>
        <v>8.16943625305744E-3</v>
      </c>
      <c r="AB44" s="100">
        <f t="shared" si="25"/>
        <v>1.2412969210633845E-2</v>
      </c>
      <c r="AC44" s="101">
        <f t="shared" si="26"/>
        <v>3.5523537893599376E-2</v>
      </c>
      <c r="AD44" s="99">
        <f t="shared" si="27"/>
        <v>0.50066934404303298</v>
      </c>
      <c r="AE44" s="100">
        <f t="shared" si="28"/>
        <v>0.22222222222164215</v>
      </c>
      <c r="AF44" s="100">
        <f t="shared" si="29"/>
        <v>0.27710843373532479</v>
      </c>
      <c r="AG44" s="18"/>
      <c r="AH44" s="107">
        <v>6.0521000000000003</v>
      </c>
      <c r="AI44" s="3">
        <f t="shared" ref="AI44:AM67" si="31">IFERROR(F44/$AH44," ")</f>
        <v>227.8549505382675</v>
      </c>
      <c r="AJ44" s="3">
        <f t="shared" si="31"/>
        <v>124.58536875289464</v>
      </c>
      <c r="AK44" s="3">
        <f t="shared" si="31"/>
        <v>189.30000779997172</v>
      </c>
      <c r="AL44" s="3">
        <f t="shared" si="31"/>
        <v>541.74032709113385</v>
      </c>
      <c r="AM44" s="3">
        <f t="shared" si="31"/>
        <v>15250.179436343375</v>
      </c>
      <c r="AN44" s="14">
        <f t="shared" si="30"/>
        <v>14708.439109252242</v>
      </c>
      <c r="AO44" s="1">
        <f t="shared" si="30"/>
        <v>74.413607942243743</v>
      </c>
      <c r="AP44" s="1">
        <f t="shared" si="30"/>
        <v>91.669412737758577</v>
      </c>
      <c r="AQ44" s="1">
        <f t="shared" si="30"/>
        <v>111.69809892700533</v>
      </c>
      <c r="AR44" s="6">
        <f t="shared" si="30"/>
        <v>88.580078129532041</v>
      </c>
      <c r="AS44" s="4" t="s">
        <v>40</v>
      </c>
    </row>
    <row r="45" spans="1:45" ht="12.5">
      <c r="A45" s="4">
        <v>1992</v>
      </c>
      <c r="B45" s="1">
        <v>3.1279126083611932</v>
      </c>
      <c r="C45" s="1">
        <v>1.3883685206783487</v>
      </c>
      <c r="D45" s="1">
        <v>1.6088741092631103</v>
      </c>
      <c r="E45" s="6">
        <f t="shared" si="10"/>
        <v>6.1251552383026517</v>
      </c>
      <c r="F45" s="3">
        <f t="shared" si="13"/>
        <v>1340.2878700045942</v>
      </c>
      <c r="G45" s="3">
        <f t="shared" si="18"/>
        <v>754.47473864045514</v>
      </c>
      <c r="H45" s="3">
        <f t="shared" si="19"/>
        <v>1081.945368170653</v>
      </c>
      <c r="I45" s="3">
        <f t="shared" si="16"/>
        <v>3176.7079768157018</v>
      </c>
      <c r="J45" s="3">
        <v>92446.190089986165</v>
      </c>
      <c r="K45" s="14">
        <f t="shared" si="17"/>
        <v>89269.482113170467</v>
      </c>
      <c r="L45" s="3">
        <v>428.49274830181747</v>
      </c>
      <c r="M45" s="3">
        <v>543.42541436464091</v>
      </c>
      <c r="N45" s="3">
        <v>672.48603351955308</v>
      </c>
      <c r="O45" s="14">
        <v>518.63305552660609</v>
      </c>
      <c r="P45" s="2">
        <v>79.144444823910291</v>
      </c>
      <c r="Q45" s="2">
        <v>80.668273337095428</v>
      </c>
      <c r="R45" s="2">
        <v>69.574754530476383</v>
      </c>
      <c r="S45" s="2"/>
      <c r="T45" s="59">
        <v>69.621898745765805</v>
      </c>
      <c r="U45" s="8">
        <v>8668</v>
      </c>
      <c r="V45" s="3">
        <v>16969.002863903235</v>
      </c>
      <c r="W45" s="99">
        <f t="shared" si="20"/>
        <v>0.42191094673678015</v>
      </c>
      <c r="X45" s="100">
        <f t="shared" si="21"/>
        <v>0.23750207577995022</v>
      </c>
      <c r="Y45" s="100">
        <f t="shared" si="22"/>
        <v>0.34058697748326977</v>
      </c>
      <c r="Z45" s="99">
        <f t="shared" si="23"/>
        <v>1.4498032517078008E-2</v>
      </c>
      <c r="AA45" s="100">
        <f t="shared" si="24"/>
        <v>8.1612312839075066E-3</v>
      </c>
      <c r="AB45" s="100">
        <f t="shared" si="25"/>
        <v>1.170351495413168E-2</v>
      </c>
      <c r="AC45" s="101">
        <f t="shared" si="26"/>
        <v>3.4362778755117188E-2</v>
      </c>
      <c r="AD45" s="99">
        <f t="shared" si="27"/>
        <v>0.51066666666687988</v>
      </c>
      <c r="AE45" s="100">
        <f t="shared" si="28"/>
        <v>0.22666666666608126</v>
      </c>
      <c r="AF45" s="100">
        <f t="shared" si="29"/>
        <v>0.26266666666703897</v>
      </c>
      <c r="AG45" s="18"/>
      <c r="AH45" s="107">
        <v>5.8258000000000001</v>
      </c>
      <c r="AI45" s="3">
        <f t="shared" si="31"/>
        <v>230.06074187314948</v>
      </c>
      <c r="AJ45" s="3">
        <f t="shared" si="31"/>
        <v>129.50577408089106</v>
      </c>
      <c r="AK45" s="3">
        <f t="shared" si="31"/>
        <v>185.71618802064145</v>
      </c>
      <c r="AL45" s="3">
        <f t="shared" si="31"/>
        <v>545.28270397468191</v>
      </c>
      <c r="AM45" s="3">
        <f t="shared" si="31"/>
        <v>15868.411220774171</v>
      </c>
      <c r="AN45" s="14">
        <f t="shared" si="30"/>
        <v>15323.12851679949</v>
      </c>
      <c r="AO45" s="1">
        <f t="shared" si="30"/>
        <v>73.550885423773124</v>
      </c>
      <c r="AP45" s="1">
        <f t="shared" si="30"/>
        <v>93.27910576481186</v>
      </c>
      <c r="AQ45" s="1">
        <f t="shared" si="30"/>
        <v>115.43239272195288</v>
      </c>
      <c r="AR45" s="6">
        <f t="shared" si="30"/>
        <v>89.023491284734476</v>
      </c>
      <c r="AS45" s="4" t="s">
        <v>40</v>
      </c>
    </row>
    <row r="46" spans="1:45" ht="12.5">
      <c r="A46" s="4">
        <v>1993</v>
      </c>
      <c r="B46" s="1">
        <v>3.2013152549324206</v>
      </c>
      <c r="C46" s="1">
        <v>1.4010845390501898</v>
      </c>
      <c r="D46" s="1">
        <v>1.5151263038626608</v>
      </c>
      <c r="E46" s="6">
        <f t="shared" si="10"/>
        <v>6.1175260978452712</v>
      </c>
      <c r="F46" s="3">
        <f t="shared" si="13"/>
        <v>1335.8661249794588</v>
      </c>
      <c r="G46" s="3">
        <f t="shared" si="18"/>
        <v>764.95907185635792</v>
      </c>
      <c r="H46" s="3">
        <f t="shared" si="19"/>
        <v>1047.9991708204557</v>
      </c>
      <c r="I46" s="3">
        <f t="shared" si="16"/>
        <v>3148.8243676562724</v>
      </c>
      <c r="J46" s="3">
        <v>94060.213327216421</v>
      </c>
      <c r="K46" s="14">
        <f t="shared" si="17"/>
        <v>90911.38895956015</v>
      </c>
      <c r="L46" s="3">
        <v>417.28665207877464</v>
      </c>
      <c r="M46" s="3">
        <v>545.97638510445051</v>
      </c>
      <c r="N46" s="3">
        <v>691.69096209912539</v>
      </c>
      <c r="O46" s="14">
        <v>514.72185280343285</v>
      </c>
      <c r="P46" s="2">
        <v>77.074630882528638</v>
      </c>
      <c r="Q46" s="2">
        <v>81.046949783714112</v>
      </c>
      <c r="R46" s="2">
        <v>71.561677864342514</v>
      </c>
      <c r="S46" s="2"/>
      <c r="T46" s="59">
        <v>72.862034239677726</v>
      </c>
      <c r="U46" s="8">
        <v>8719</v>
      </c>
      <c r="V46" s="3">
        <v>16524.277933878264</v>
      </c>
      <c r="W46" s="99">
        <f t="shared" si="20"/>
        <v>0.42424281859002777</v>
      </c>
      <c r="X46" s="100">
        <f t="shared" si="21"/>
        <v>0.24293481710627479</v>
      </c>
      <c r="Y46" s="100">
        <f t="shared" si="22"/>
        <v>0.33282236430369744</v>
      </c>
      <c r="Z46" s="99">
        <f t="shared" si="23"/>
        <v>1.4202244261686408E-2</v>
      </c>
      <c r="AA46" s="100">
        <f t="shared" si="24"/>
        <v>8.1326529549238889E-3</v>
      </c>
      <c r="AB46" s="100">
        <f t="shared" si="25"/>
        <v>1.1141790282514871E-2</v>
      </c>
      <c r="AC46" s="101">
        <f t="shared" si="26"/>
        <v>3.347668749912517E-2</v>
      </c>
      <c r="AD46" s="99">
        <f t="shared" si="27"/>
        <v>0.52330226364869858</v>
      </c>
      <c r="AE46" s="100">
        <f t="shared" si="28"/>
        <v>0.22902796271579176</v>
      </c>
      <c r="AF46" s="100">
        <f t="shared" si="29"/>
        <v>0.24766977363550963</v>
      </c>
      <c r="AG46" s="18"/>
      <c r="AH46" s="107">
        <v>7.7956000000000003</v>
      </c>
      <c r="AI46" s="3">
        <f t="shared" si="31"/>
        <v>171.36155330948981</v>
      </c>
      <c r="AJ46" s="3">
        <f t="shared" si="31"/>
        <v>98.127029588018615</v>
      </c>
      <c r="AK46" s="3">
        <f t="shared" si="31"/>
        <v>134.43470301457947</v>
      </c>
      <c r="AL46" s="3">
        <f t="shared" si="31"/>
        <v>403.92328591208786</v>
      </c>
      <c r="AM46" s="3">
        <f t="shared" si="31"/>
        <v>12065.808061883166</v>
      </c>
      <c r="AN46" s="14">
        <f t="shared" si="30"/>
        <v>11661.884775971079</v>
      </c>
      <c r="AO46" s="1">
        <f t="shared" si="30"/>
        <v>53.528484283284754</v>
      </c>
      <c r="AP46" s="1">
        <f t="shared" si="30"/>
        <v>70.036480207354217</v>
      </c>
      <c r="AQ46" s="1">
        <f t="shared" si="30"/>
        <v>88.728380381128503</v>
      </c>
      <c r="AR46" s="6">
        <f t="shared" si="30"/>
        <v>66.0272272568414</v>
      </c>
      <c r="AS46" s="4" t="s">
        <v>40</v>
      </c>
    </row>
    <row r="47" spans="1:45" ht="12.5">
      <c r="A47" s="4">
        <v>1994</v>
      </c>
      <c r="B47" s="1">
        <v>3.3727776054570957</v>
      </c>
      <c r="C47" s="1">
        <v>1.4466371416134027</v>
      </c>
      <c r="D47" s="1">
        <v>1.4466371416191892</v>
      </c>
      <c r="E47" s="6">
        <f t="shared" si="10"/>
        <v>6.2660518886896872</v>
      </c>
      <c r="F47" s="3">
        <f t="shared" si="13"/>
        <v>1429.2846025247968</v>
      </c>
      <c r="G47" s="3">
        <f t="shared" si="18"/>
        <v>828.66601422036035</v>
      </c>
      <c r="H47" s="3">
        <f t="shared" si="19"/>
        <v>1065.2101437202168</v>
      </c>
      <c r="I47" s="3">
        <f t="shared" si="16"/>
        <v>3323.1607604653741</v>
      </c>
      <c r="J47" s="3">
        <v>97787.951258398811</v>
      </c>
      <c r="K47" s="14">
        <f t="shared" si="17"/>
        <v>94464.790497933442</v>
      </c>
      <c r="L47" s="3">
        <v>423.77078174743542</v>
      </c>
      <c r="M47" s="3">
        <v>572.82229965156796</v>
      </c>
      <c r="N47" s="3">
        <v>736.33540372670814</v>
      </c>
      <c r="O47" s="14">
        <v>530.34363894491935</v>
      </c>
      <c r="P47" s="2">
        <v>78.272277388394201</v>
      </c>
      <c r="Q47" s="2">
        <v>85.032066260467701</v>
      </c>
      <c r="R47" s="2">
        <v>76.180548610449875</v>
      </c>
      <c r="S47" s="2"/>
      <c r="T47" s="59">
        <v>74.461594799963365</v>
      </c>
      <c r="U47" s="8">
        <v>8781</v>
      </c>
      <c r="V47" s="3">
        <v>17066.26514891598</v>
      </c>
      <c r="W47" s="99">
        <f t="shared" si="20"/>
        <v>0.43009794155268022</v>
      </c>
      <c r="X47" s="100">
        <f t="shared" si="21"/>
        <v>0.24936079652803625</v>
      </c>
      <c r="Y47" s="100">
        <f t="shared" si="22"/>
        <v>0.3205412619192835</v>
      </c>
      <c r="Z47" s="99">
        <f t="shared" si="23"/>
        <v>1.4616162667607156E-2</v>
      </c>
      <c r="AA47" s="100">
        <f t="shared" si="24"/>
        <v>8.4741116216931461E-3</v>
      </c>
      <c r="AB47" s="100">
        <f t="shared" si="25"/>
        <v>1.0893061261764885E-2</v>
      </c>
      <c r="AC47" s="101">
        <f t="shared" si="26"/>
        <v>3.398333555106519E-2</v>
      </c>
      <c r="AD47" s="99">
        <f t="shared" si="27"/>
        <v>0.53826199740621483</v>
      </c>
      <c r="AE47" s="100">
        <f t="shared" si="28"/>
        <v>0.2308690012964309</v>
      </c>
      <c r="AF47" s="100">
        <f t="shared" si="29"/>
        <v>0.23086900129735438</v>
      </c>
      <c r="AG47" s="18"/>
      <c r="AH47" s="107">
        <v>7.7161</v>
      </c>
      <c r="AI47" s="3">
        <f t="shared" si="31"/>
        <v>185.23406935171872</v>
      </c>
      <c r="AJ47" s="3">
        <f t="shared" si="31"/>
        <v>107.39441093562297</v>
      </c>
      <c r="AK47" s="3">
        <f t="shared" si="31"/>
        <v>138.05032901598176</v>
      </c>
      <c r="AL47" s="3">
        <f t="shared" si="31"/>
        <v>430.67880930332348</v>
      </c>
      <c r="AM47" s="3">
        <f t="shared" si="31"/>
        <v>12673.235346664611</v>
      </c>
      <c r="AN47" s="14">
        <f t="shared" si="30"/>
        <v>12242.55653736129</v>
      </c>
      <c r="AO47" s="1">
        <f t="shared" si="30"/>
        <v>54.920333037082905</v>
      </c>
      <c r="AP47" s="1">
        <f t="shared" si="30"/>
        <v>74.237283038266483</v>
      </c>
      <c r="AQ47" s="1">
        <f t="shared" si="30"/>
        <v>95.42844231239981</v>
      </c>
      <c r="AR47" s="6">
        <f t="shared" si="30"/>
        <v>68.73208472478575</v>
      </c>
      <c r="AS47" s="4" t="s">
        <v>40</v>
      </c>
    </row>
    <row r="48" spans="1:45" ht="12.5">
      <c r="A48" s="4">
        <v>1995</v>
      </c>
      <c r="B48" s="1">
        <v>3.2296796930197731</v>
      </c>
      <c r="C48" s="1">
        <v>1.3876261997606141</v>
      </c>
      <c r="D48" s="1">
        <v>1.3308227880798302</v>
      </c>
      <c r="E48" s="6">
        <f t="shared" si="10"/>
        <v>5.9481286808602176</v>
      </c>
      <c r="F48" s="3">
        <f t="shared" si="13"/>
        <v>1335.2180204781935</v>
      </c>
      <c r="G48" s="3">
        <f t="shared" si="18"/>
        <v>838.20089512355935</v>
      </c>
      <c r="H48" s="3">
        <f t="shared" si="19"/>
        <v>1012.9040109274263</v>
      </c>
      <c r="I48" s="3">
        <f t="shared" si="16"/>
        <v>3186.3229265291793</v>
      </c>
      <c r="J48" s="3">
        <v>101246.51637022771</v>
      </c>
      <c r="K48" s="14">
        <f t="shared" si="17"/>
        <v>98060.193443698532</v>
      </c>
      <c r="L48" s="3">
        <v>413.4211895266169</v>
      </c>
      <c r="M48" s="3">
        <v>604.05381165919277</v>
      </c>
      <c r="N48" s="3">
        <v>761.11111111111109</v>
      </c>
      <c r="O48" s="14">
        <v>535.68493512624775</v>
      </c>
      <c r="P48" s="2">
        <v>76.36066340258742</v>
      </c>
      <c r="Q48" s="2">
        <v>89.668198617853804</v>
      </c>
      <c r="R48" s="2">
        <v>78.743819330835223</v>
      </c>
      <c r="S48" s="2"/>
      <c r="T48" s="59">
        <v>76.348255973633613</v>
      </c>
      <c r="U48" s="8">
        <v>8827</v>
      </c>
      <c r="V48" s="3">
        <v>17645.717619839848</v>
      </c>
      <c r="W48" s="99">
        <f t="shared" si="20"/>
        <v>0.41904667269008711</v>
      </c>
      <c r="X48" s="100">
        <f t="shared" si="21"/>
        <v>0.26306212974985582</v>
      </c>
      <c r="Y48" s="100">
        <f t="shared" si="22"/>
        <v>0.31789119756005696</v>
      </c>
      <c r="Z48" s="99">
        <f t="shared" si="23"/>
        <v>1.3187792215938644E-2</v>
      </c>
      <c r="AA48" s="100">
        <f t="shared" si="24"/>
        <v>8.2788122018787654E-3</v>
      </c>
      <c r="AB48" s="100">
        <f t="shared" si="25"/>
        <v>1.000433444271351E-2</v>
      </c>
      <c r="AC48" s="101">
        <f t="shared" si="26"/>
        <v>3.1470938860530921E-2</v>
      </c>
      <c r="AD48" s="99">
        <f t="shared" si="27"/>
        <v>0.54297407912713436</v>
      </c>
      <c r="AE48" s="100">
        <f t="shared" si="28"/>
        <v>0.23328785811673727</v>
      </c>
      <c r="AF48" s="100">
        <f t="shared" si="29"/>
        <v>0.22373806275612834</v>
      </c>
      <c r="AG48" s="18"/>
      <c r="AH48" s="107">
        <v>7.1406000000000001</v>
      </c>
      <c r="AI48" s="3">
        <f t="shared" si="31"/>
        <v>186.98961158420769</v>
      </c>
      <c r="AJ48" s="3">
        <f t="shared" si="31"/>
        <v>117.38521904651701</v>
      </c>
      <c r="AK48" s="3">
        <f t="shared" si="31"/>
        <v>141.85138656799515</v>
      </c>
      <c r="AL48" s="3">
        <f t="shared" si="31"/>
        <v>446.22621719871989</v>
      </c>
      <c r="AM48" s="3">
        <f t="shared" si="31"/>
        <v>14178.992853573607</v>
      </c>
      <c r="AN48" s="14">
        <f t="shared" si="30"/>
        <v>13732.766636374889</v>
      </c>
      <c r="AO48" s="1">
        <f t="shared" si="30"/>
        <v>57.897262068540023</v>
      </c>
      <c r="AP48" s="1">
        <f t="shared" si="30"/>
        <v>84.594265420159758</v>
      </c>
      <c r="AQ48" s="1">
        <f t="shared" si="30"/>
        <v>106.58923775468604</v>
      </c>
      <c r="AR48" s="6">
        <f t="shared" si="30"/>
        <v>75.019597110361559</v>
      </c>
      <c r="AS48" s="4" t="s">
        <v>40</v>
      </c>
    </row>
    <row r="49" spans="1:45" ht="12.5">
      <c r="A49" s="4">
        <v>1996</v>
      </c>
      <c r="B49" s="1">
        <v>2.9594168092342561</v>
      </c>
      <c r="C49" s="1">
        <v>1.4675464177254616</v>
      </c>
      <c r="D49" s="1">
        <v>1.167550741178518</v>
      </c>
      <c r="E49" s="6">
        <f t="shared" si="10"/>
        <v>5.5945139681382354</v>
      </c>
      <c r="F49" s="3">
        <f t="shared" si="13"/>
        <v>1398.8046077978952</v>
      </c>
      <c r="G49" s="3">
        <f t="shared" si="18"/>
        <v>837.89443058341374</v>
      </c>
      <c r="H49" s="3">
        <f t="shared" si="19"/>
        <v>980.92069119073903</v>
      </c>
      <c r="I49" s="3">
        <f t="shared" si="16"/>
        <v>3217.6197295720481</v>
      </c>
      <c r="J49" s="3">
        <v>103860.53613844588</v>
      </c>
      <c r="K49" s="14">
        <f t="shared" si="17"/>
        <v>100642.91640887383</v>
      </c>
      <c r="L49" s="3">
        <f>(P49/100)*L$67</f>
        <v>472.66225001939938</v>
      </c>
      <c r="M49" s="3">
        <f t="shared" ref="M49:N64" si="32">(Q49/100)*M$67</f>
        <v>570.94918461390785</v>
      </c>
      <c r="N49" s="3">
        <f t="shared" si="32"/>
        <v>840.15251465696826</v>
      </c>
      <c r="O49" s="14">
        <v>573.94627061717631</v>
      </c>
      <c r="P49" s="2">
        <v>87.302740863787378</v>
      </c>
      <c r="Q49" s="2">
        <v>84.754013464526139</v>
      </c>
      <c r="R49" s="2">
        <v>86.921366484738229</v>
      </c>
      <c r="S49" s="26">
        <v>85.799731875837892</v>
      </c>
      <c r="T49" s="59">
        <v>76.696878147029196</v>
      </c>
      <c r="U49" s="8">
        <v>8841</v>
      </c>
      <c r="V49" s="3">
        <v>17901.289102958424</v>
      </c>
      <c r="W49" s="99">
        <f t="shared" si="20"/>
        <v>0.43473272958328729</v>
      </c>
      <c r="X49" s="100">
        <f t="shared" si="21"/>
        <v>0.26040815913782822</v>
      </c>
      <c r="Y49" s="100">
        <f t="shared" si="22"/>
        <v>0.30485911127888443</v>
      </c>
      <c r="Z49" s="99">
        <f t="shared" si="23"/>
        <v>1.3468105016647434E-2</v>
      </c>
      <c r="AA49" s="100">
        <f t="shared" si="24"/>
        <v>8.0674957181667371E-3</v>
      </c>
      <c r="AB49" s="100">
        <f t="shared" si="25"/>
        <v>9.444594912192383E-3</v>
      </c>
      <c r="AC49" s="101">
        <f t="shared" si="26"/>
        <v>3.0980195647006555E-2</v>
      </c>
      <c r="AD49" s="99">
        <f t="shared" si="27"/>
        <v>0.5289855072466827</v>
      </c>
      <c r="AE49" s="100">
        <f t="shared" si="28"/>
        <v>0.2623188405790749</v>
      </c>
      <c r="AF49" s="100">
        <f t="shared" si="29"/>
        <v>0.20869565217424244</v>
      </c>
      <c r="AG49" s="18"/>
      <c r="AH49" s="107">
        <v>6.7081999999999997</v>
      </c>
      <c r="AI49" s="3">
        <f t="shared" si="31"/>
        <v>208.52160159176756</v>
      </c>
      <c r="AJ49" s="3">
        <f t="shared" si="31"/>
        <v>124.90600020622728</v>
      </c>
      <c r="AK49" s="3">
        <f t="shared" si="31"/>
        <v>146.22710879084391</v>
      </c>
      <c r="AL49" s="3">
        <f t="shared" si="31"/>
        <v>479.65471058883878</v>
      </c>
      <c r="AM49" s="3">
        <f t="shared" si="31"/>
        <v>15482.623675269951</v>
      </c>
      <c r="AN49" s="14">
        <f t="shared" si="30"/>
        <v>15002.968964681113</v>
      </c>
      <c r="AO49" s="1">
        <f t="shared" si="30"/>
        <v>70.46036940153833</v>
      </c>
      <c r="AP49" s="1">
        <f t="shared" si="30"/>
        <v>85.112129127621102</v>
      </c>
      <c r="AQ49" s="1">
        <f t="shared" si="30"/>
        <v>125.24261570271732</v>
      </c>
      <c r="AR49" s="6">
        <f t="shared" si="30"/>
        <v>85.558908592047985</v>
      </c>
      <c r="AS49" s="4" t="s">
        <v>40</v>
      </c>
    </row>
    <row r="50" spans="1:45" ht="12.5">
      <c r="A50" s="4">
        <v>1997</v>
      </c>
      <c r="B50" s="1">
        <v>3.0831310066695989</v>
      </c>
      <c r="C50" s="1">
        <v>1.5983600218739182</v>
      </c>
      <c r="D50" s="1">
        <v>1.0872093549845776</v>
      </c>
      <c r="E50" s="6">
        <f t="shared" si="10"/>
        <v>5.7687003835280946</v>
      </c>
      <c r="F50" s="3">
        <f t="shared" si="13"/>
        <v>1412.0483406191399</v>
      </c>
      <c r="G50" s="3">
        <f t="shared" si="18"/>
        <v>926.52256798719725</v>
      </c>
      <c r="H50" s="3">
        <f t="shared" si="19"/>
        <v>935.72615627506673</v>
      </c>
      <c r="I50" s="3">
        <f t="shared" si="16"/>
        <v>3274.2970648814039</v>
      </c>
      <c r="J50" s="3">
        <v>108253.56093149446</v>
      </c>
      <c r="K50" s="14">
        <f t="shared" si="17"/>
        <v>104979.26386661305</v>
      </c>
      <c r="L50" s="3">
        <f t="shared" ref="L50:L66" si="33">(P50/100)*L$67</f>
        <v>457.99167715044194</v>
      </c>
      <c r="M50" s="3">
        <f t="shared" si="32"/>
        <v>579.67075959578972</v>
      </c>
      <c r="N50" s="3">
        <f t="shared" si="32"/>
        <v>860.66786675905701</v>
      </c>
      <c r="O50" s="14">
        <v>558.96278530407346</v>
      </c>
      <c r="P50" s="2">
        <v>84.593023255813961</v>
      </c>
      <c r="Q50" s="2">
        <v>86.048679440704291</v>
      </c>
      <c r="R50" s="2">
        <v>89.043864968667876</v>
      </c>
      <c r="S50" s="26">
        <v>86.129730844591109</v>
      </c>
      <c r="T50" s="59">
        <v>78.086606243705944</v>
      </c>
      <c r="U50" s="8">
        <v>8846</v>
      </c>
      <c r="V50" s="3">
        <v>18374.993537597693</v>
      </c>
      <c r="W50" s="99">
        <f t="shared" si="20"/>
        <v>0.43125236123628408</v>
      </c>
      <c r="X50" s="100">
        <f t="shared" si="21"/>
        <v>0.28296838974222888</v>
      </c>
      <c r="Y50" s="100">
        <f t="shared" si="22"/>
        <v>0.28577924902148699</v>
      </c>
      <c r="Z50" s="99">
        <f t="shared" si="23"/>
        <v>1.3043897387474572E-2</v>
      </c>
      <c r="AA50" s="100">
        <f t="shared" si="24"/>
        <v>8.5588183891107637E-3</v>
      </c>
      <c r="AB50" s="100">
        <f t="shared" si="25"/>
        <v>8.6438371931914313E-3</v>
      </c>
      <c r="AC50" s="101">
        <f t="shared" si="26"/>
        <v>3.0246552969776765E-2</v>
      </c>
      <c r="AD50" s="99">
        <f t="shared" si="27"/>
        <v>0.53445850914239701</v>
      </c>
      <c r="AE50" s="100">
        <f t="shared" si="28"/>
        <v>0.2770745428966746</v>
      </c>
      <c r="AF50" s="100">
        <f t="shared" si="29"/>
        <v>0.1884669479609285</v>
      </c>
      <c r="AG50" s="18"/>
      <c r="AH50" s="107">
        <v>7.6445999999999996</v>
      </c>
      <c r="AI50" s="3">
        <f t="shared" si="31"/>
        <v>184.71186728136723</v>
      </c>
      <c r="AJ50" s="3">
        <f t="shared" si="31"/>
        <v>121.19961384339237</v>
      </c>
      <c r="AK50" s="3">
        <f t="shared" si="31"/>
        <v>122.4035471149657</v>
      </c>
      <c r="AL50" s="3">
        <f t="shared" si="31"/>
        <v>428.31502823972528</v>
      </c>
      <c r="AM50" s="3">
        <f t="shared" si="31"/>
        <v>14160.788129070777</v>
      </c>
      <c r="AN50" s="14">
        <f t="shared" si="30"/>
        <v>13732.473100831052</v>
      </c>
      <c r="AO50" s="1">
        <f t="shared" si="30"/>
        <v>59.910482844156917</v>
      </c>
      <c r="AP50" s="1">
        <f t="shared" si="30"/>
        <v>75.827480783270516</v>
      </c>
      <c r="AQ50" s="1">
        <f t="shared" si="30"/>
        <v>112.58507531578591</v>
      </c>
      <c r="AR50" s="6">
        <f t="shared" si="30"/>
        <v>73.118643919115911</v>
      </c>
      <c r="AS50" s="4" t="s">
        <v>40</v>
      </c>
    </row>
    <row r="51" spans="1:45" ht="12.5">
      <c r="A51" s="4">
        <v>1998</v>
      </c>
      <c r="B51" s="1">
        <v>2.8691076686615689</v>
      </c>
      <c r="C51" s="1">
        <v>1.6093011852501036</v>
      </c>
      <c r="D51" s="1">
        <v>1.0484841055459282</v>
      </c>
      <c r="E51" s="6">
        <f t="shared" si="10"/>
        <v>5.5268929594575997</v>
      </c>
      <c r="F51" s="3">
        <f t="shared" si="13"/>
        <v>1344.5074508734949</v>
      </c>
      <c r="G51" s="3">
        <f t="shared" si="18"/>
        <v>953.07616344838175</v>
      </c>
      <c r="H51" s="3">
        <f t="shared" si="19"/>
        <v>924.72602840585182</v>
      </c>
      <c r="I51" s="3">
        <f t="shared" si="16"/>
        <v>3222.3096427277287</v>
      </c>
      <c r="J51" s="3">
        <v>112273.64139645238</v>
      </c>
      <c r="K51" s="14">
        <f t="shared" si="17"/>
        <v>109051.33175372465</v>
      </c>
      <c r="L51" s="3">
        <f t="shared" si="33"/>
        <v>468.6151954348594</v>
      </c>
      <c r="M51" s="3">
        <f t="shared" si="32"/>
        <v>592.22982756969941</v>
      </c>
      <c r="N51" s="3">
        <f t="shared" si="32"/>
        <v>881.96475608408241</v>
      </c>
      <c r="O51" s="14">
        <v>585.25594572867647</v>
      </c>
      <c r="P51" s="2">
        <v>86.555232558139537</v>
      </c>
      <c r="Q51" s="2">
        <v>87.91299844640082</v>
      </c>
      <c r="R51" s="2">
        <v>91.247220537699619</v>
      </c>
      <c r="S51" s="26">
        <v>88.120037124883993</v>
      </c>
      <c r="T51" s="59">
        <v>78.87210473313192</v>
      </c>
      <c r="U51" s="8">
        <v>8851</v>
      </c>
      <c r="V51" s="3">
        <v>19136.770051265463</v>
      </c>
      <c r="W51" s="99">
        <f t="shared" si="20"/>
        <v>0.41724961283837114</v>
      </c>
      <c r="X51" s="100">
        <f t="shared" si="21"/>
        <v>0.29577423311857448</v>
      </c>
      <c r="Y51" s="100">
        <f t="shared" si="22"/>
        <v>0.28697615404305427</v>
      </c>
      <c r="Z51" s="99">
        <f t="shared" si="23"/>
        <v>1.197527250519888E-2</v>
      </c>
      <c r="AA51" s="100">
        <f t="shared" si="24"/>
        <v>8.4888683718999519E-3</v>
      </c>
      <c r="AB51" s="100">
        <f t="shared" si="25"/>
        <v>8.2363591035631203E-3</v>
      </c>
      <c r="AC51" s="101">
        <f t="shared" si="26"/>
        <v>2.8700499980661955E-2</v>
      </c>
      <c r="AD51" s="99">
        <f t="shared" si="27"/>
        <v>0.51911764705917851</v>
      </c>
      <c r="AE51" s="100">
        <f t="shared" si="28"/>
        <v>0.29117647058756096</v>
      </c>
      <c r="AF51" s="100">
        <f t="shared" si="29"/>
        <v>0.18970588235326069</v>
      </c>
      <c r="AG51" s="18"/>
      <c r="AH51" s="107">
        <v>7.9522000000000004</v>
      </c>
      <c r="AI51" s="3">
        <f t="shared" si="31"/>
        <v>169.07364639640537</v>
      </c>
      <c r="AJ51" s="3">
        <f t="shared" si="31"/>
        <v>119.85062793294708</v>
      </c>
      <c r="AK51" s="3">
        <f t="shared" si="31"/>
        <v>116.28555977035937</v>
      </c>
      <c r="AL51" s="3">
        <f t="shared" si="31"/>
        <v>405.20983409971183</v>
      </c>
      <c r="AM51" s="3">
        <f t="shared" si="31"/>
        <v>14118.56359201886</v>
      </c>
      <c r="AN51" s="14">
        <f t="shared" si="30"/>
        <v>13713.353757919147</v>
      </c>
      <c r="AO51" s="1">
        <f t="shared" si="30"/>
        <v>58.929000205585801</v>
      </c>
      <c r="AP51" s="1">
        <f t="shared" si="30"/>
        <v>74.473708856630793</v>
      </c>
      <c r="AQ51" s="1">
        <f t="shared" si="30"/>
        <v>110.9082714323184</v>
      </c>
      <c r="AR51" s="6">
        <f t="shared" si="30"/>
        <v>73.596733699941709</v>
      </c>
      <c r="AS51" s="4" t="s">
        <v>40</v>
      </c>
    </row>
    <row r="52" spans="1:45" ht="12.5">
      <c r="A52" s="4">
        <v>1999</v>
      </c>
      <c r="B52" s="1">
        <v>2.9724723828168655</v>
      </c>
      <c r="C52" s="1">
        <v>1.6287519905796974</v>
      </c>
      <c r="D52" s="1">
        <v>1.0016824742105208</v>
      </c>
      <c r="E52" s="6">
        <f t="shared" si="10"/>
        <v>5.602906847607084</v>
      </c>
      <c r="F52" s="3">
        <f t="shared" si="13"/>
        <v>1409.6537237988609</v>
      </c>
      <c r="G52" s="3">
        <f t="shared" si="18"/>
        <v>989.93773471592931</v>
      </c>
      <c r="H52" s="3">
        <f t="shared" si="19"/>
        <v>894.21285595421659</v>
      </c>
      <c r="I52" s="3">
        <f t="shared" si="16"/>
        <v>3293.8043144690068</v>
      </c>
      <c r="J52" s="3">
        <v>118427.86181982388</v>
      </c>
      <c r="K52" s="14">
        <f t="shared" si="17"/>
        <v>115134.05750535488</v>
      </c>
      <c r="L52" s="3">
        <f t="shared" si="33"/>
        <v>474.23610458005385</v>
      </c>
      <c r="M52" s="3">
        <f t="shared" si="32"/>
        <v>607.78911733737652</v>
      </c>
      <c r="N52" s="3">
        <f t="shared" si="32"/>
        <v>892.71089289946224</v>
      </c>
      <c r="O52" s="14">
        <v>599.82288970551429</v>
      </c>
      <c r="P52" s="2">
        <v>87.593438538205987</v>
      </c>
      <c r="Q52" s="2">
        <v>90.222682547902636</v>
      </c>
      <c r="R52" s="2">
        <v>92.359005457853243</v>
      </c>
      <c r="S52" s="26">
        <v>89.677219758688253</v>
      </c>
      <c r="T52" s="59">
        <v>79.31520644511582</v>
      </c>
      <c r="U52" s="8">
        <v>8858</v>
      </c>
      <c r="V52" s="3">
        <v>20012.530037183817</v>
      </c>
      <c r="W52" s="99">
        <f t="shared" si="20"/>
        <v>0.4279713028507921</v>
      </c>
      <c r="X52" s="100">
        <f t="shared" si="21"/>
        <v>0.30054539984884221</v>
      </c>
      <c r="Y52" s="100">
        <f t="shared" si="22"/>
        <v>0.27148329730036569</v>
      </c>
      <c r="Z52" s="99">
        <f t="shared" si="23"/>
        <v>1.1903058132920677E-2</v>
      </c>
      <c r="AA52" s="100">
        <f t="shared" si="24"/>
        <v>8.3589935637107104E-3</v>
      </c>
      <c r="AB52" s="100">
        <f t="shared" si="25"/>
        <v>7.5506966199784288E-3</v>
      </c>
      <c r="AC52" s="101">
        <f t="shared" si="26"/>
        <v>2.7812748316609816E-2</v>
      </c>
      <c r="AD52" s="99">
        <f t="shared" si="27"/>
        <v>0.53052325581432125</v>
      </c>
      <c r="AE52" s="100">
        <f t="shared" si="28"/>
        <v>0.29069767441793409</v>
      </c>
      <c r="AF52" s="100">
        <f t="shared" si="29"/>
        <v>0.1787790697677446</v>
      </c>
      <c r="AG52" s="18"/>
      <c r="AH52" s="107">
        <v>8.2739999999999991</v>
      </c>
      <c r="AI52" s="3">
        <f t="shared" si="31"/>
        <v>170.37149187803493</v>
      </c>
      <c r="AJ52" s="3">
        <f t="shared" si="31"/>
        <v>119.64439626733495</v>
      </c>
      <c r="AK52" s="3">
        <f t="shared" si="31"/>
        <v>108.07503697778785</v>
      </c>
      <c r="AL52" s="3">
        <f t="shared" si="31"/>
        <v>398.09092512315772</v>
      </c>
      <c r="AM52" s="3">
        <f t="shared" si="31"/>
        <v>14313.25378533042</v>
      </c>
      <c r="AN52" s="14">
        <f t="shared" si="30"/>
        <v>13915.162860207263</v>
      </c>
      <c r="AO52" s="1">
        <f t="shared" si="30"/>
        <v>57.316425499160488</v>
      </c>
      <c r="AP52" s="1">
        <f t="shared" si="30"/>
        <v>73.457712997024004</v>
      </c>
      <c r="AQ52" s="1">
        <f t="shared" si="30"/>
        <v>107.89350893152796</v>
      </c>
      <c r="AR52" s="6">
        <f t="shared" si="30"/>
        <v>72.494910527618359</v>
      </c>
      <c r="AS52" s="4" t="s">
        <v>40</v>
      </c>
    </row>
    <row r="53" spans="1:45" ht="12.5">
      <c r="A53" s="4">
        <v>2000</v>
      </c>
      <c r="B53" s="1">
        <v>2.2023604632111033</v>
      </c>
      <c r="C53" s="1">
        <v>1.7945159329814417</v>
      </c>
      <c r="D53" s="1">
        <v>1.0603957785841844</v>
      </c>
      <c r="E53" s="6">
        <f t="shared" si="10"/>
        <v>5.0572721747767293</v>
      </c>
      <c r="F53" s="3">
        <f t="shared" ref="F53:F67" si="34">L53*B53</f>
        <v>1041.9629933406209</v>
      </c>
      <c r="G53" s="3">
        <f t="shared" ref="G53:G67" si="35">M53*C53</f>
        <v>1121.1128091911296</v>
      </c>
      <c r="H53" s="3">
        <f t="shared" ref="H53:H67" si="36">N53*D53</f>
        <v>965.0663000038968</v>
      </c>
      <c r="I53" s="3">
        <f t="shared" ref="I53:I67" si="37">SUM(F53:H53)</f>
        <v>3128.1421025356472</v>
      </c>
      <c r="J53" s="3">
        <v>125672.00180342651</v>
      </c>
      <c r="K53" s="14">
        <f t="shared" si="17"/>
        <v>122543.85970089085</v>
      </c>
      <c r="L53" s="3">
        <f t="shared" si="33"/>
        <v>473.11192275101484</v>
      </c>
      <c r="M53" s="3">
        <f t="shared" si="32"/>
        <v>624.74385910215472</v>
      </c>
      <c r="N53" s="3">
        <f t="shared" si="32"/>
        <v>910.1000961098041</v>
      </c>
      <c r="O53" s="14">
        <v>630.43403055102033</v>
      </c>
      <c r="P53" s="2">
        <v>87.385797342192689</v>
      </c>
      <c r="Q53" s="2">
        <v>92.739513205592957</v>
      </c>
      <c r="R53" s="2">
        <v>94.158075601374563</v>
      </c>
      <c r="S53" s="26">
        <v>91.131277714757147</v>
      </c>
      <c r="T53" s="59">
        <v>80.34239677744209</v>
      </c>
      <c r="U53" s="8">
        <v>8872</v>
      </c>
      <c r="V53" s="3">
        <v>20871.246597494053</v>
      </c>
      <c r="W53" s="99">
        <f t="shared" si="20"/>
        <v>0.33309324167083521</v>
      </c>
      <c r="X53" s="100">
        <f t="shared" si="21"/>
        <v>0.3583957417670906</v>
      </c>
      <c r="Y53" s="100">
        <f t="shared" si="22"/>
        <v>0.30851101656207425</v>
      </c>
      <c r="Z53" s="99">
        <f t="shared" si="23"/>
        <v>8.2911307084169578E-3</v>
      </c>
      <c r="AA53" s="100">
        <f t="shared" si="24"/>
        <v>8.9209433533552727E-3</v>
      </c>
      <c r="AB53" s="100">
        <f t="shared" si="25"/>
        <v>7.6792466591996608E-3</v>
      </c>
      <c r="AC53" s="101">
        <f t="shared" si="26"/>
        <v>2.4891320720971891E-2</v>
      </c>
      <c r="AD53" s="99">
        <f t="shared" si="27"/>
        <v>0.4354838709681142</v>
      </c>
      <c r="AE53" s="100">
        <f t="shared" si="28"/>
        <v>0.3548387096766582</v>
      </c>
      <c r="AF53" s="100">
        <f t="shared" si="29"/>
        <v>0.20967741935522766</v>
      </c>
      <c r="AG53" s="18"/>
      <c r="AH53" s="107">
        <v>9.1622439999999994</v>
      </c>
      <c r="AI53" s="3">
        <f t="shared" si="31"/>
        <v>113.72355869813344</v>
      </c>
      <c r="AJ53" s="3">
        <f t="shared" si="31"/>
        <v>122.36225199755974</v>
      </c>
      <c r="AK53" s="3">
        <f t="shared" si="31"/>
        <v>105.33077922874537</v>
      </c>
      <c r="AL53" s="3">
        <f t="shared" si="31"/>
        <v>341.41658992443854</v>
      </c>
      <c r="AM53" s="3">
        <f t="shared" si="31"/>
        <v>13716.290660173045</v>
      </c>
      <c r="AN53" s="14">
        <f t="shared" si="30"/>
        <v>13374.874070248605</v>
      </c>
      <c r="AO53" s="1">
        <f t="shared" si="30"/>
        <v>51.637123258343138</v>
      </c>
      <c r="AP53" s="1">
        <f t="shared" si="30"/>
        <v>68.18677379713472</v>
      </c>
      <c r="AQ53" s="1">
        <f t="shared" si="30"/>
        <v>99.331571622607314</v>
      </c>
      <c r="AR53" s="6">
        <f t="shared" si="30"/>
        <v>68.807819410945655</v>
      </c>
      <c r="AS53" s="4" t="s">
        <v>40</v>
      </c>
    </row>
    <row r="54" spans="1:45" ht="12.5">
      <c r="A54" s="4">
        <v>2001</v>
      </c>
      <c r="B54" s="1">
        <v>2.2113829789007182</v>
      </c>
      <c r="C54" s="1">
        <v>2.0475768323093368</v>
      </c>
      <c r="D54" s="1">
        <v>1.1466430260978151</v>
      </c>
      <c r="E54" s="6">
        <f t="shared" si="10"/>
        <v>5.4056028373078693</v>
      </c>
      <c r="F54" s="3">
        <f t="shared" si="34"/>
        <v>1060.5261333176607</v>
      </c>
      <c r="G54" s="3">
        <f t="shared" si="35"/>
        <v>1276.9252158812094</v>
      </c>
      <c r="H54" s="3">
        <f t="shared" si="36"/>
        <v>1056.8900733242124</v>
      </c>
      <c r="I54" s="3">
        <f t="shared" si="37"/>
        <v>3394.3414225230827</v>
      </c>
      <c r="J54" s="3">
        <v>128331.43176733781</v>
      </c>
      <c r="K54" s="14">
        <f t="shared" si="17"/>
        <v>124937.09034481473</v>
      </c>
      <c r="L54" s="3">
        <f t="shared" si="33"/>
        <v>479.57596826798851</v>
      </c>
      <c r="M54" s="3">
        <f t="shared" si="32"/>
        <v>623.62749750447381</v>
      </c>
      <c r="N54" s="3">
        <f t="shared" si="32"/>
        <v>921.72546230098783</v>
      </c>
      <c r="O54" s="14">
        <v>617.7796422157968</v>
      </c>
      <c r="P54" s="2">
        <v>88.579734219269099</v>
      </c>
      <c r="Q54" s="2">
        <v>92.573795960642144</v>
      </c>
      <c r="R54" s="2">
        <v>95.360824742268036</v>
      </c>
      <c r="S54" s="26">
        <v>91.780963184490048</v>
      </c>
      <c r="T54" s="59">
        <v>82.497482376636455</v>
      </c>
      <c r="U54" s="8">
        <v>8940</v>
      </c>
      <c r="V54" s="3">
        <v>21096.053432245481</v>
      </c>
      <c r="W54" s="99">
        <f t="shared" si="20"/>
        <v>0.31243944002820734</v>
      </c>
      <c r="X54" s="100">
        <f t="shared" si="21"/>
        <v>0.37619233215851489</v>
      </c>
      <c r="Y54" s="100">
        <f t="shared" si="22"/>
        <v>0.31136822781327772</v>
      </c>
      <c r="Z54" s="99">
        <f t="shared" si="23"/>
        <v>8.2639624502933336E-3</v>
      </c>
      <c r="AA54" s="100">
        <f t="shared" si="24"/>
        <v>9.9502140535317023E-3</v>
      </c>
      <c r="AB54" s="100">
        <f t="shared" si="25"/>
        <v>8.2356290954528726E-3</v>
      </c>
      <c r="AC54" s="101">
        <f t="shared" si="26"/>
        <v>2.6449805599277908E-2</v>
      </c>
      <c r="AD54" s="99">
        <f t="shared" si="27"/>
        <v>0.40909090909128731</v>
      </c>
      <c r="AE54" s="100">
        <f t="shared" si="28"/>
        <v>0.37878787878709258</v>
      </c>
      <c r="AF54" s="100">
        <f t="shared" si="29"/>
        <v>0.2121212121216203</v>
      </c>
      <c r="AG54" s="18"/>
      <c r="AH54" s="107">
        <v>10.329140000000001</v>
      </c>
      <c r="AI54" s="3">
        <f t="shared" si="31"/>
        <v>102.67322674662756</v>
      </c>
      <c r="AJ54" s="3">
        <f t="shared" si="31"/>
        <v>123.6235752329051</v>
      </c>
      <c r="AK54" s="3">
        <f t="shared" si="31"/>
        <v>102.32120712123297</v>
      </c>
      <c r="AL54" s="3">
        <f t="shared" si="31"/>
        <v>328.61800910076562</v>
      </c>
      <c r="AM54" s="3">
        <f t="shared" si="31"/>
        <v>12424.212641840249</v>
      </c>
      <c r="AN54" s="14">
        <f t="shared" si="30"/>
        <v>12095.594632739485</v>
      </c>
      <c r="AO54" s="1">
        <f t="shared" si="30"/>
        <v>46.429418932068735</v>
      </c>
      <c r="AP54" s="1">
        <f t="shared" si="30"/>
        <v>60.375548932870863</v>
      </c>
      <c r="AQ54" s="1">
        <f t="shared" si="30"/>
        <v>89.23545060876198</v>
      </c>
      <c r="AR54" s="6">
        <f t="shared" si="30"/>
        <v>59.809397705500821</v>
      </c>
      <c r="AS54" s="4" t="s">
        <v>40</v>
      </c>
    </row>
    <row r="55" spans="1:45" ht="12.5">
      <c r="A55" s="4">
        <v>2002</v>
      </c>
      <c r="B55" s="1">
        <v>2.2161500932607345</v>
      </c>
      <c r="C55" s="1">
        <v>2.2982297263375706</v>
      </c>
      <c r="D55" s="1">
        <v>1.1491148631733819</v>
      </c>
      <c r="E55" s="6">
        <f t="shared" si="10"/>
        <v>5.6634946827716872</v>
      </c>
      <c r="F55" s="3">
        <f t="shared" si="34"/>
        <v>1080.6255198093654</v>
      </c>
      <c r="G55" s="3">
        <f t="shared" si="35"/>
        <v>1381.4450843544412</v>
      </c>
      <c r="H55" s="3">
        <f t="shared" si="36"/>
        <v>1067.0265938366701</v>
      </c>
      <c r="I55" s="3">
        <f t="shared" si="37"/>
        <v>3529.097198000477</v>
      </c>
      <c r="J55" s="3">
        <v>133367.65691311145</v>
      </c>
      <c r="K55" s="14">
        <f t="shared" si="17"/>
        <v>129838.55971511097</v>
      </c>
      <c r="L55" s="3">
        <f t="shared" si="33"/>
        <v>487.61386834561648</v>
      </c>
      <c r="M55" s="3">
        <f t="shared" si="32"/>
        <v>601.09094775129131</v>
      </c>
      <c r="N55" s="3">
        <f t="shared" si="32"/>
        <v>928.563913001684</v>
      </c>
      <c r="O55" s="14">
        <v>627.75906705682178</v>
      </c>
      <c r="P55" s="2">
        <v>90.064368770764119</v>
      </c>
      <c r="Q55" s="2">
        <v>89.228379078197818</v>
      </c>
      <c r="R55" s="2">
        <v>96.068324236911252</v>
      </c>
      <c r="S55" s="26">
        <v>91.120965246983602</v>
      </c>
      <c r="T55" s="59">
        <v>84.09869083585096</v>
      </c>
      <c r="U55" s="8">
        <v>8954</v>
      </c>
      <c r="V55" s="3">
        <v>21585.525419413058</v>
      </c>
      <c r="W55" s="99">
        <f t="shared" si="20"/>
        <v>0.30620452177447205</v>
      </c>
      <c r="X55" s="100">
        <f t="shared" si="21"/>
        <v>0.39144432891707914</v>
      </c>
      <c r="Y55" s="100">
        <f t="shared" si="22"/>
        <v>0.3023511493084487</v>
      </c>
      <c r="Z55" s="99">
        <f t="shared" si="23"/>
        <v>8.1026055703549548E-3</v>
      </c>
      <c r="AA55" s="100">
        <f t="shared" si="24"/>
        <v>1.0358171661173051E-2</v>
      </c>
      <c r="AB55" s="100">
        <f t="shared" si="25"/>
        <v>8.0006398742675233E-3</v>
      </c>
      <c r="AC55" s="101">
        <f t="shared" si="26"/>
        <v>2.646141710579553E-2</v>
      </c>
      <c r="AD55" s="99">
        <f t="shared" si="27"/>
        <v>0.39130434782648393</v>
      </c>
      <c r="AE55" s="100">
        <f t="shared" si="28"/>
        <v>0.40579710144846964</v>
      </c>
      <c r="AF55" s="100">
        <f t="shared" si="29"/>
        <v>0.20289855072504642</v>
      </c>
      <c r="AG55" s="18"/>
      <c r="AH55" s="107">
        <v>9.7371230000000004</v>
      </c>
      <c r="AI55" s="3">
        <f t="shared" si="31"/>
        <v>110.97995987206544</v>
      </c>
      <c r="AJ55" s="3">
        <f t="shared" si="31"/>
        <v>141.87405092391677</v>
      </c>
      <c r="AK55" s="3">
        <f t="shared" si="31"/>
        <v>109.58335371101609</v>
      </c>
      <c r="AL55" s="3">
        <f t="shared" si="31"/>
        <v>362.43736450699828</v>
      </c>
      <c r="AM55" s="3">
        <f t="shared" si="31"/>
        <v>13696.823683249297</v>
      </c>
      <c r="AN55" s="14">
        <f t="shared" si="30"/>
        <v>13334.386318742298</v>
      </c>
      <c r="AO55" s="1">
        <f t="shared" si="30"/>
        <v>50.077817477053173</v>
      </c>
      <c r="AP55" s="1">
        <f t="shared" si="30"/>
        <v>61.73188402275408</v>
      </c>
      <c r="AQ55" s="1">
        <f t="shared" si="30"/>
        <v>95.363272395930906</v>
      </c>
      <c r="AR55" s="6">
        <f t="shared" si="30"/>
        <v>64.470692940494004</v>
      </c>
      <c r="AS55" s="4" t="s">
        <v>40</v>
      </c>
    </row>
    <row r="56" spans="1:45" ht="12.5">
      <c r="A56" s="4">
        <v>2003</v>
      </c>
      <c r="B56" s="1">
        <v>2.3012167158689918</v>
      </c>
      <c r="C56" s="1">
        <v>2.3834030271428772</v>
      </c>
      <c r="D56" s="1">
        <v>0.98623573537341125</v>
      </c>
      <c r="E56" s="6">
        <f t="shared" si="10"/>
        <v>5.6708554783852794</v>
      </c>
      <c r="F56" s="3">
        <f t="shared" si="34"/>
        <v>1132.5824780939495</v>
      </c>
      <c r="G56" s="3">
        <f t="shared" si="35"/>
        <v>1446.6108674179263</v>
      </c>
      <c r="H56" s="3">
        <f t="shared" si="36"/>
        <v>917.90255840933594</v>
      </c>
      <c r="I56" s="3">
        <f t="shared" si="37"/>
        <v>3497.0959039212121</v>
      </c>
      <c r="J56" s="3">
        <v>138419.50947603121</v>
      </c>
      <c r="K56" s="14">
        <f t="shared" si="17"/>
        <v>134922.41357211</v>
      </c>
      <c r="L56" s="3">
        <f t="shared" si="33"/>
        <v>492.16680475322397</v>
      </c>
      <c r="M56" s="3">
        <f t="shared" si="32"/>
        <v>606.95184613911579</v>
      </c>
      <c r="N56" s="3">
        <f t="shared" si="32"/>
        <v>930.71314036475997</v>
      </c>
      <c r="O56" s="14">
        <v>619.21470086255431</v>
      </c>
      <c r="P56" s="2">
        <v>90.905315614617933</v>
      </c>
      <c r="Q56" s="2">
        <v>90.09839461418953</v>
      </c>
      <c r="R56" s="2">
        <v>96.290681220941977</v>
      </c>
      <c r="S56" s="26">
        <v>91.801588120037124</v>
      </c>
      <c r="T56" s="59">
        <v>86.042296072507554</v>
      </c>
      <c r="U56" s="8">
        <v>8970</v>
      </c>
      <c r="V56" s="3">
        <v>22049.978205881405</v>
      </c>
      <c r="W56" s="99">
        <f t="shared" si="20"/>
        <v>0.32386371698414423</v>
      </c>
      <c r="X56" s="100">
        <f t="shared" si="21"/>
        <v>0.41366062217392302</v>
      </c>
      <c r="Y56" s="100">
        <f t="shared" si="22"/>
        <v>0.26247566084193263</v>
      </c>
      <c r="Z56" s="99">
        <f t="shared" si="23"/>
        <v>8.1822460026132957E-3</v>
      </c>
      <c r="AA56" s="100">
        <f t="shared" si="24"/>
        <v>1.0450917452994025E-2</v>
      </c>
      <c r="AB56" s="100">
        <f t="shared" si="25"/>
        <v>6.631309140481244E-3</v>
      </c>
      <c r="AC56" s="101">
        <f t="shared" si="26"/>
        <v>2.5264472596088567E-2</v>
      </c>
      <c r="AD56" s="99">
        <f t="shared" si="27"/>
        <v>0.40579710144971648</v>
      </c>
      <c r="AE56" s="100">
        <f t="shared" si="28"/>
        <v>0.42028985507165983</v>
      </c>
      <c r="AF56" s="100">
        <f t="shared" si="29"/>
        <v>0.17391304347862382</v>
      </c>
      <c r="AG56" s="18"/>
      <c r="AH56" s="107">
        <v>8.0782230696137098</v>
      </c>
      <c r="AI56" s="3">
        <f t="shared" si="31"/>
        <v>140.20193157999884</v>
      </c>
      <c r="AJ56" s="3">
        <f t="shared" si="31"/>
        <v>179.07538018594246</v>
      </c>
      <c r="AK56" s="3">
        <f t="shared" si="31"/>
        <v>113.62679026059983</v>
      </c>
      <c r="AL56" s="3">
        <f t="shared" si="31"/>
        <v>432.90410202654118</v>
      </c>
      <c r="AM56" s="3">
        <f t="shared" si="31"/>
        <v>17134.895667426805</v>
      </c>
      <c r="AN56" s="14">
        <f t="shared" si="30"/>
        <v>16701.991565400262</v>
      </c>
      <c r="AO56" s="1">
        <f t="shared" si="30"/>
        <v>60.92513174147328</v>
      </c>
      <c r="AP56" s="1">
        <f t="shared" si="30"/>
        <v>75.134326065118117</v>
      </c>
      <c r="AQ56" s="1">
        <f t="shared" si="30"/>
        <v>115.21260707266721</v>
      </c>
      <c r="AR56" s="6">
        <f t="shared" si="30"/>
        <v>76.652339942398285</v>
      </c>
      <c r="AS56" s="4" t="s">
        <v>40</v>
      </c>
    </row>
    <row r="57" spans="1:45" ht="12.5">
      <c r="A57" s="4">
        <v>2004</v>
      </c>
      <c r="B57" s="1">
        <v>2.1409207593327362</v>
      </c>
      <c r="C57" s="1">
        <v>2.3056069715821836</v>
      </c>
      <c r="D57" s="1">
        <v>0.98811727353917411</v>
      </c>
      <c r="E57" s="6">
        <f t="shared" si="10"/>
        <v>5.4346450044540937</v>
      </c>
      <c r="F57" s="3">
        <f t="shared" si="34"/>
        <v>1029.9833048323569</v>
      </c>
      <c r="G57" s="3">
        <f t="shared" si="35"/>
        <v>1424.0052413486599</v>
      </c>
      <c r="H57" s="3">
        <f t="shared" si="36"/>
        <v>921.29476286784188</v>
      </c>
      <c r="I57" s="3">
        <f t="shared" si="37"/>
        <v>3375.2833090488584</v>
      </c>
      <c r="J57" s="3">
        <v>143132.65079011794</v>
      </c>
      <c r="K57" s="14">
        <f t="shared" si="17"/>
        <v>139757.36748106909</v>
      </c>
      <c r="L57" s="3">
        <f t="shared" si="33"/>
        <v>481.09361373719099</v>
      </c>
      <c r="M57" s="3">
        <f t="shared" si="32"/>
        <v>617.62705391693908</v>
      </c>
      <c r="N57" s="3">
        <f t="shared" si="32"/>
        <v>932.37390696350064</v>
      </c>
      <c r="O57" s="14">
        <v>619.79510386483582</v>
      </c>
      <c r="P57" s="2">
        <v>88.860049833887047</v>
      </c>
      <c r="Q57" s="2">
        <v>91.683065769031572</v>
      </c>
      <c r="R57" s="2">
        <v>96.462502526783908</v>
      </c>
      <c r="S57" s="26">
        <v>91.915025265546035</v>
      </c>
      <c r="T57" s="59">
        <v>86.928499496475325</v>
      </c>
      <c r="U57" s="8">
        <v>8986</v>
      </c>
      <c r="V57" s="3">
        <v>22942.612169500579</v>
      </c>
      <c r="W57" s="99">
        <f t="shared" si="20"/>
        <v>0.30515462274560951</v>
      </c>
      <c r="X57" s="100">
        <f t="shared" si="21"/>
        <v>0.42189206385461581</v>
      </c>
      <c r="Y57" s="100">
        <f t="shared" si="22"/>
        <v>0.27295331339977474</v>
      </c>
      <c r="Z57" s="99">
        <f t="shared" si="23"/>
        <v>7.1960052381246633E-3</v>
      </c>
      <c r="AA57" s="100">
        <f t="shared" si="24"/>
        <v>9.9488497801717164E-3</v>
      </c>
      <c r="AB57" s="100">
        <f t="shared" si="25"/>
        <v>6.4366499033038883E-3</v>
      </c>
      <c r="AC57" s="101">
        <f t="shared" si="26"/>
        <v>2.3581504921600265E-2</v>
      </c>
      <c r="AD57" s="99">
        <f t="shared" si="27"/>
        <v>0.39393939393982369</v>
      </c>
      <c r="AE57" s="100">
        <f t="shared" si="28"/>
        <v>0.42424242424161435</v>
      </c>
      <c r="AF57" s="100">
        <f t="shared" si="29"/>
        <v>0.18181818181856199</v>
      </c>
      <c r="AG57" s="18"/>
      <c r="AH57" s="107">
        <v>7.3459958606889533</v>
      </c>
      <c r="AI57" s="3">
        <f t="shared" si="31"/>
        <v>140.21016678544095</v>
      </c>
      <c r="AJ57" s="3">
        <f t="shared" si="31"/>
        <v>193.847814286014</v>
      </c>
      <c r="AK57" s="3">
        <f t="shared" si="31"/>
        <v>125.41454968658765</v>
      </c>
      <c r="AL57" s="3">
        <f t="shared" si="31"/>
        <v>459.47253075804258</v>
      </c>
      <c r="AM57" s="3">
        <f t="shared" si="31"/>
        <v>19484.444792035873</v>
      </c>
      <c r="AN57" s="14">
        <f t="shared" si="30"/>
        <v>19024.972261277828</v>
      </c>
      <c r="AO57" s="1">
        <f t="shared" si="30"/>
        <v>65.490591454277109</v>
      </c>
      <c r="AP57" s="1">
        <f t="shared" si="30"/>
        <v>84.076695063508268</v>
      </c>
      <c r="AQ57" s="1">
        <f t="shared" si="30"/>
        <v>126.92273786226403</v>
      </c>
      <c r="AR57" s="6">
        <f t="shared" si="30"/>
        <v>84.371828628652068</v>
      </c>
      <c r="AS57" s="4" t="s">
        <v>40</v>
      </c>
    </row>
    <row r="58" spans="1:45" ht="12.5">
      <c r="A58" s="4">
        <v>2005</v>
      </c>
      <c r="B58" s="1">
        <v>2.1473311832777111</v>
      </c>
      <c r="C58" s="1">
        <v>2.3951001659564155</v>
      </c>
      <c r="D58" s="1">
        <v>0.8258966089537918</v>
      </c>
      <c r="E58" s="6">
        <f t="shared" si="10"/>
        <v>5.3683279581879182</v>
      </c>
      <c r="F58" s="3">
        <f t="shared" si="34"/>
        <v>1009.1688109516556</v>
      </c>
      <c r="G58" s="3">
        <f t="shared" si="35"/>
        <v>1487.1329405137592</v>
      </c>
      <c r="H58" s="3">
        <f t="shared" si="36"/>
        <v>768.91487738931278</v>
      </c>
      <c r="I58" s="3">
        <f t="shared" si="37"/>
        <v>3265.2166288547278</v>
      </c>
      <c r="J58" s="3">
        <v>148461.34192401689</v>
      </c>
      <c r="K58" s="14">
        <f t="shared" si="17"/>
        <v>145196.12529516217</v>
      </c>
      <c r="L58" s="3">
        <f t="shared" si="33"/>
        <v>469.96421362970602</v>
      </c>
      <c r="M58" s="3">
        <f t="shared" si="32"/>
        <v>620.90636611012667</v>
      </c>
      <c r="N58" s="3">
        <f t="shared" si="32"/>
        <v>931.00621682336134</v>
      </c>
      <c r="O58" s="14">
        <v>609.2690745646654</v>
      </c>
      <c r="P58" s="2">
        <v>86.804401993355484</v>
      </c>
      <c r="Q58" s="2">
        <v>92.169860176074565</v>
      </c>
      <c r="R58" s="2">
        <v>96.321002627855265</v>
      </c>
      <c r="S58" s="26">
        <v>91.461276683510363</v>
      </c>
      <c r="T58" s="59">
        <v>87.643504531722058</v>
      </c>
      <c r="U58" s="8">
        <v>9002</v>
      </c>
      <c r="V58" s="3">
        <v>23627.367728791112</v>
      </c>
      <c r="W58" s="99">
        <f t="shared" si="20"/>
        <v>0.30906641906501031</v>
      </c>
      <c r="X58" s="100">
        <f t="shared" si="21"/>
        <v>0.45544694565498706</v>
      </c>
      <c r="Y58" s="100">
        <f t="shared" si="22"/>
        <v>0.23548663528000258</v>
      </c>
      <c r="Z58" s="99">
        <f t="shared" si="23"/>
        <v>6.7975191243263332E-3</v>
      </c>
      <c r="AA58" s="100">
        <f t="shared" si="24"/>
        <v>1.0016970891148754E-2</v>
      </c>
      <c r="AB58" s="100">
        <f t="shared" si="25"/>
        <v>5.1792262377828059E-3</v>
      </c>
      <c r="AC58" s="101">
        <f t="shared" si="26"/>
        <v>2.1993716253257894E-2</v>
      </c>
      <c r="AD58" s="99">
        <f t="shared" si="27"/>
        <v>0.40000000000047387</v>
      </c>
      <c r="AE58" s="100">
        <f t="shared" si="28"/>
        <v>0.44615384615303622</v>
      </c>
      <c r="AF58" s="100">
        <f t="shared" si="29"/>
        <v>0.15384615384648997</v>
      </c>
      <c r="AG58" s="18"/>
      <c r="AH58" s="107">
        <v>7.4738710541899298</v>
      </c>
      <c r="AI58" s="3">
        <f t="shared" si="31"/>
        <v>135.02625394987314</v>
      </c>
      <c r="AJ58" s="3">
        <f t="shared" si="31"/>
        <v>198.97760206607484</v>
      </c>
      <c r="AK58" s="3">
        <f t="shared" si="31"/>
        <v>102.88040452052635</v>
      </c>
      <c r="AL58" s="3">
        <f t="shared" si="31"/>
        <v>436.88426053647441</v>
      </c>
      <c r="AM58" s="3">
        <f t="shared" si="31"/>
        <v>19864.049145026114</v>
      </c>
      <c r="AN58" s="14">
        <f t="shared" si="30"/>
        <v>19427.164884489641</v>
      </c>
      <c r="AO58" s="1">
        <f t="shared" si="30"/>
        <v>62.880963589308813</v>
      </c>
      <c r="AP58" s="1">
        <f t="shared" si="30"/>
        <v>83.076943876632726</v>
      </c>
      <c r="AQ58" s="1">
        <f t="shared" si="30"/>
        <v>124.56814013421192</v>
      </c>
      <c r="AR58" s="6">
        <f t="shared" si="30"/>
        <v>81.519880413658299</v>
      </c>
      <c r="AS58" s="4" t="s">
        <v>40</v>
      </c>
    </row>
    <row r="59" spans="1:45" ht="12.5">
      <c r="A59" s="4">
        <v>2006</v>
      </c>
      <c r="B59" s="1">
        <v>2.0661938907576367</v>
      </c>
      <c r="C59" s="1">
        <v>2.3967849132716683</v>
      </c>
      <c r="D59" s="1">
        <v>0.8264775563038812</v>
      </c>
      <c r="E59" s="6">
        <f t="shared" si="10"/>
        <v>5.2894563603331859</v>
      </c>
      <c r="F59" s="3">
        <f t="shared" si="34"/>
        <v>965.69479853371536</v>
      </c>
      <c r="G59" s="3">
        <f t="shared" si="35"/>
        <v>1482.1587339181626</v>
      </c>
      <c r="H59" s="3">
        <f t="shared" si="36"/>
        <v>766.30686848479843</v>
      </c>
      <c r="I59" s="3">
        <f t="shared" si="37"/>
        <v>3214.1604009366765</v>
      </c>
      <c r="J59" s="3">
        <v>154006.43229455475</v>
      </c>
      <c r="K59" s="14">
        <f t="shared" si="17"/>
        <v>150792.27189361808</v>
      </c>
      <c r="L59" s="3">
        <f t="shared" si="33"/>
        <v>467.37859542291659</v>
      </c>
      <c r="M59" s="3">
        <f t="shared" si="32"/>
        <v>618.39455251534469</v>
      </c>
      <c r="N59" s="3">
        <f t="shared" si="32"/>
        <v>927.19622286154481</v>
      </c>
      <c r="O59" s="14">
        <v>603.74304896945523</v>
      </c>
      <c r="P59" s="2">
        <v>86.326827242524914</v>
      </c>
      <c r="Q59" s="2">
        <v>91.796996374935262</v>
      </c>
      <c r="R59" s="2">
        <v>95.926824337982609</v>
      </c>
      <c r="S59" s="26">
        <v>91.079715375889435</v>
      </c>
      <c r="T59" s="59">
        <v>88.962739174219536</v>
      </c>
      <c r="U59" s="8">
        <v>9017</v>
      </c>
      <c r="V59" s="3">
        <v>24602.147150810728</v>
      </c>
      <c r="W59" s="99">
        <f t="shared" si="20"/>
        <v>0.30045009522620303</v>
      </c>
      <c r="X59" s="100">
        <f t="shared" si="21"/>
        <v>0.46113402849659563</v>
      </c>
      <c r="Y59" s="100">
        <f t="shared" si="22"/>
        <v>0.23841587627720132</v>
      </c>
      <c r="Z59" s="99">
        <f t="shared" si="23"/>
        <v>6.2704835385493166E-3</v>
      </c>
      <c r="AA59" s="100">
        <f t="shared" si="24"/>
        <v>9.6240053862384541E-3</v>
      </c>
      <c r="AB59" s="100">
        <f t="shared" si="25"/>
        <v>4.9758107961305779E-3</v>
      </c>
      <c r="AC59" s="101">
        <f t="shared" si="26"/>
        <v>2.0870299720918348E-2</v>
      </c>
      <c r="AD59" s="99">
        <f t="shared" si="27"/>
        <v>0.39062500000047001</v>
      </c>
      <c r="AE59" s="100">
        <f t="shared" si="28"/>
        <v>0.45312499999918582</v>
      </c>
      <c r="AF59" s="100">
        <f t="shared" si="29"/>
        <v>0.15625000000034425</v>
      </c>
      <c r="AG59" s="18"/>
      <c r="AH59" s="107">
        <v>7.3733071568037385</v>
      </c>
      <c r="AI59" s="3">
        <f t="shared" si="31"/>
        <v>130.97173059481429</v>
      </c>
      <c r="AJ59" s="3">
        <f t="shared" si="31"/>
        <v>201.01681679577078</v>
      </c>
      <c r="AK59" s="3">
        <f t="shared" si="31"/>
        <v>103.92987192696656</v>
      </c>
      <c r="AL59" s="3">
        <f t="shared" si="31"/>
        <v>435.91841931755164</v>
      </c>
      <c r="AM59" s="3">
        <f t="shared" si="31"/>
        <v>20887.022474364832</v>
      </c>
      <c r="AN59" s="14">
        <f t="shared" si="30"/>
        <v>20451.104055047283</v>
      </c>
      <c r="AO59" s="1">
        <f t="shared" si="30"/>
        <v>63.387918810847552</v>
      </c>
      <c r="AP59" s="1">
        <f t="shared" si="30"/>
        <v>83.869360025876517</v>
      </c>
      <c r="AQ59" s="1">
        <f t="shared" si="30"/>
        <v>125.75038624370505</v>
      </c>
      <c r="AR59" s="6">
        <f t="shared" si="30"/>
        <v>81.882259362048927</v>
      </c>
      <c r="AS59" s="4" t="s">
        <v>40</v>
      </c>
    </row>
    <row r="60" spans="1:45" ht="12.5">
      <c r="A60" s="4">
        <v>2007</v>
      </c>
      <c r="B60" s="1">
        <v>2.1547003949148351</v>
      </c>
      <c r="C60" s="1">
        <v>2.5690658554676733</v>
      </c>
      <c r="D60" s="1">
        <v>0.91160401323411122</v>
      </c>
      <c r="E60" s="6">
        <f t="shared" si="10"/>
        <v>5.6353702636166201</v>
      </c>
      <c r="F60" s="3">
        <f t="shared" si="34"/>
        <v>1003.1852040829215</v>
      </c>
      <c r="G60" s="3">
        <f t="shared" si="35"/>
        <v>1588.3378292665136</v>
      </c>
      <c r="H60" s="3">
        <f t="shared" si="36"/>
        <v>841.05013956118296</v>
      </c>
      <c r="I60" s="3">
        <f t="shared" si="37"/>
        <v>3432.5731729106183</v>
      </c>
      <c r="J60" s="3">
        <v>161910.41966559627</v>
      </c>
      <c r="K60" s="14">
        <f t="shared" si="17"/>
        <v>158477.84649268567</v>
      </c>
      <c r="L60" s="3">
        <f t="shared" si="33"/>
        <v>465.57990449645439</v>
      </c>
      <c r="M60" s="3">
        <f t="shared" si="32"/>
        <v>618.25500731563466</v>
      </c>
      <c r="N60" s="3">
        <f t="shared" si="32"/>
        <v>922.6046916767915</v>
      </c>
      <c r="O60" s="14">
        <v>613.79489469686405</v>
      </c>
      <c r="P60" s="2">
        <v>85.994601328903656</v>
      </c>
      <c r="Q60" s="2">
        <v>91.776281719316415</v>
      </c>
      <c r="R60" s="2">
        <v>95.451788963007871</v>
      </c>
      <c r="S60" s="26">
        <v>90.863153552645144</v>
      </c>
      <c r="T60" s="59">
        <v>90.453172205438051</v>
      </c>
      <c r="U60" s="8">
        <v>9031</v>
      </c>
      <c r="V60" s="3">
        <v>25376.74189937206</v>
      </c>
      <c r="W60" s="99">
        <f t="shared" si="20"/>
        <v>0.29225457216758471</v>
      </c>
      <c r="X60" s="100">
        <f t="shared" si="21"/>
        <v>0.46272511881216427</v>
      </c>
      <c r="Y60" s="100">
        <f t="shared" si="22"/>
        <v>0.24502030902025093</v>
      </c>
      <c r="Z60" s="99">
        <f t="shared" si="23"/>
        <v>6.195927390929272E-3</v>
      </c>
      <c r="AA60" s="100">
        <f t="shared" si="24"/>
        <v>9.8099790769921244E-3</v>
      </c>
      <c r="AB60" s="100">
        <f t="shared" si="25"/>
        <v>5.1945399270674269E-3</v>
      </c>
      <c r="AC60" s="101">
        <f t="shared" si="26"/>
        <v>2.1200446394988824E-2</v>
      </c>
      <c r="AD60" s="99">
        <f t="shared" si="27"/>
        <v>0.38235294117693158</v>
      </c>
      <c r="AE60" s="100">
        <f t="shared" si="28"/>
        <v>0.45588235294035856</v>
      </c>
      <c r="AF60" s="100">
        <f t="shared" si="29"/>
        <v>0.16176470588270978</v>
      </c>
      <c r="AG60" s="18"/>
      <c r="AH60" s="107">
        <v>6.75773017088129</v>
      </c>
      <c r="AI60" s="3">
        <f t="shared" si="31"/>
        <v>148.45002370849232</v>
      </c>
      <c r="AJ60" s="3">
        <f t="shared" si="31"/>
        <v>235.04013760575691</v>
      </c>
      <c r="AK60" s="3">
        <f t="shared" si="31"/>
        <v>124.45749065051821</v>
      </c>
      <c r="AL60" s="3">
        <f t="shared" si="31"/>
        <v>507.94765196476749</v>
      </c>
      <c r="AM60" s="3">
        <f t="shared" si="31"/>
        <v>23959.290408377048</v>
      </c>
      <c r="AN60" s="14">
        <f t="shared" si="30"/>
        <v>23451.342756412283</v>
      </c>
      <c r="AO60" s="1">
        <f t="shared" si="30"/>
        <v>68.895900357580729</v>
      </c>
      <c r="AP60" s="1">
        <f t="shared" si="30"/>
        <v>91.488560756637412</v>
      </c>
      <c r="AQ60" s="1">
        <f t="shared" si="30"/>
        <v>136.52582573542924</v>
      </c>
      <c r="AR60" s="6">
        <f t="shared" si="30"/>
        <v>90.828559172379286</v>
      </c>
      <c r="AS60" s="4" t="s">
        <v>40</v>
      </c>
    </row>
    <row r="61" spans="1:45" ht="12.5">
      <c r="A61" s="4">
        <v>2008</v>
      </c>
      <c r="B61" s="1">
        <v>2.1625135143052012</v>
      </c>
      <c r="C61" s="1">
        <v>2.5783814978176975</v>
      </c>
      <c r="D61" s="1">
        <v>0.91490956374542309</v>
      </c>
      <c r="E61" s="6">
        <f t="shared" si="10"/>
        <v>5.6558045758683217</v>
      </c>
      <c r="F61" s="3">
        <f t="shared" si="34"/>
        <v>1083.5227279141366</v>
      </c>
      <c r="G61" s="3">
        <f t="shared" si="35"/>
        <v>1614.2461144141193</v>
      </c>
      <c r="H61" s="3">
        <f t="shared" si="36"/>
        <v>850.08828146387953</v>
      </c>
      <c r="I61" s="3">
        <f t="shared" si="37"/>
        <v>3547.8571237921356</v>
      </c>
      <c r="J61" s="3">
        <v>167087.11995577667</v>
      </c>
      <c r="K61" s="14">
        <f t="shared" si="17"/>
        <v>163539.26283198452</v>
      </c>
      <c r="L61" s="3">
        <f t="shared" si="33"/>
        <v>501.04784120263128</v>
      </c>
      <c r="M61" s="3">
        <f t="shared" si="32"/>
        <v>626.06953849940066</v>
      </c>
      <c r="N61" s="3">
        <f t="shared" si="32"/>
        <v>929.15006591888653</v>
      </c>
      <c r="O61" s="14">
        <v>633.68112164384445</v>
      </c>
      <c r="P61" s="2">
        <v>92.545681063122927</v>
      </c>
      <c r="Q61" s="2">
        <v>92.936302433972031</v>
      </c>
      <c r="R61" s="2">
        <v>96.128967050737813</v>
      </c>
      <c r="S61" s="26">
        <v>93.534082705991551</v>
      </c>
      <c r="T61" s="59">
        <v>93.484390735146022</v>
      </c>
      <c r="U61" s="8">
        <v>9045</v>
      </c>
      <c r="V61" s="3">
        <v>25181.203906078124</v>
      </c>
      <c r="W61" s="99">
        <f t="shared" si="20"/>
        <v>0.30540201877013884</v>
      </c>
      <c r="X61" s="100">
        <f t="shared" si="21"/>
        <v>0.45499186074571363</v>
      </c>
      <c r="Y61" s="100">
        <f t="shared" si="22"/>
        <v>0.23960612048414753</v>
      </c>
      <c r="Z61" s="99">
        <f t="shared" si="23"/>
        <v>6.4847770923391048E-3</v>
      </c>
      <c r="AA61" s="100">
        <f t="shared" si="24"/>
        <v>9.6611044276863813E-3</v>
      </c>
      <c r="AB61" s="100">
        <f t="shared" si="25"/>
        <v>5.0876948605546278E-3</v>
      </c>
      <c r="AC61" s="101">
        <f t="shared" si="26"/>
        <v>2.1233576380580113E-2</v>
      </c>
      <c r="AD61" s="99">
        <f t="shared" si="27"/>
        <v>0.38235294117693164</v>
      </c>
      <c r="AE61" s="100">
        <f t="shared" si="28"/>
        <v>0.45588235294035862</v>
      </c>
      <c r="AF61" s="100">
        <f t="shared" si="29"/>
        <v>0.16176470588270978</v>
      </c>
      <c r="AG61" s="18"/>
      <c r="AH61" s="107">
        <v>6.5971050007396999</v>
      </c>
      <c r="AI61" s="3">
        <f t="shared" si="31"/>
        <v>164.24215285229607</v>
      </c>
      <c r="AJ61" s="3">
        <f t="shared" si="31"/>
        <v>244.69007454529253</v>
      </c>
      <c r="AK61" s="3">
        <f t="shared" si="31"/>
        <v>128.85777645930503</v>
      </c>
      <c r="AL61" s="3">
        <f t="shared" si="31"/>
        <v>537.79000385689369</v>
      </c>
      <c r="AM61" s="3">
        <f t="shared" si="31"/>
        <v>25327.339785715405</v>
      </c>
      <c r="AN61" s="14">
        <f t="shared" si="30"/>
        <v>24789.549781858514</v>
      </c>
      <c r="AO61" s="1">
        <f t="shared" si="30"/>
        <v>75.949653847627303</v>
      </c>
      <c r="AP61" s="1">
        <f t="shared" si="30"/>
        <v>94.900647849200922</v>
      </c>
      <c r="AQ61" s="1">
        <f t="shared" si="30"/>
        <v>140.8420914650753</v>
      </c>
      <c r="AR61" s="6">
        <f t="shared" si="30"/>
        <v>96.054424110695976</v>
      </c>
      <c r="AS61" s="4" t="s">
        <v>40</v>
      </c>
    </row>
    <row r="62" spans="1:45" ht="12.5">
      <c r="A62" s="4">
        <v>2009</v>
      </c>
      <c r="B62" s="1">
        <v>2.2519165830393608</v>
      </c>
      <c r="C62" s="1">
        <v>2.7523424903731839</v>
      </c>
      <c r="D62" s="1">
        <v>1.000851814685161</v>
      </c>
      <c r="E62" s="6">
        <f t="shared" si="10"/>
        <v>6.0051108880977058</v>
      </c>
      <c r="F62" s="3">
        <f t="shared" si="34"/>
        <v>1158.9498633085641</v>
      </c>
      <c r="G62" s="3">
        <f t="shared" si="35"/>
        <v>1758.8768777117766</v>
      </c>
      <c r="H62" s="3">
        <f t="shared" si="36"/>
        <v>941.96789991249045</v>
      </c>
      <c r="I62" s="3">
        <f t="shared" si="37"/>
        <v>3859.794640932831</v>
      </c>
      <c r="J62" s="3">
        <v>171124.39293598235</v>
      </c>
      <c r="K62" s="14">
        <f t="shared" si="17"/>
        <v>167264.59829504951</v>
      </c>
      <c r="L62" s="3">
        <f t="shared" si="33"/>
        <v>514.6504413340017</v>
      </c>
      <c r="M62" s="3">
        <f t="shared" si="32"/>
        <v>639.04724207244078</v>
      </c>
      <c r="N62" s="3">
        <f t="shared" si="32"/>
        <v>941.16620072153864</v>
      </c>
      <c r="O62" s="14">
        <v>649.52653037989057</v>
      </c>
      <c r="P62" s="2">
        <v>95.058139534883722</v>
      </c>
      <c r="Q62" s="2">
        <v>94.862765406525114</v>
      </c>
      <c r="R62" s="2">
        <v>97.372144734182328</v>
      </c>
      <c r="S62" s="26">
        <v>95.472826647416724</v>
      </c>
      <c r="T62" s="59">
        <v>95.297079556898282</v>
      </c>
      <c r="U62" s="8">
        <v>9060</v>
      </c>
      <c r="V62" s="3">
        <v>23877.515135794431</v>
      </c>
      <c r="W62" s="99">
        <f t="shared" si="20"/>
        <v>0.30026205306831305</v>
      </c>
      <c r="X62" s="100">
        <f t="shared" si="21"/>
        <v>0.45569182853901602</v>
      </c>
      <c r="Y62" s="100">
        <f t="shared" si="22"/>
        <v>0.24404611839267093</v>
      </c>
      <c r="Z62" s="99">
        <f t="shared" si="23"/>
        <v>6.772557923651056E-3</v>
      </c>
      <c r="AA62" s="100">
        <f t="shared" si="24"/>
        <v>1.0278352767450124E-2</v>
      </c>
      <c r="AB62" s="100">
        <f t="shared" si="25"/>
        <v>5.5045799359818952E-3</v>
      </c>
      <c r="AC62" s="101">
        <f t="shared" si="26"/>
        <v>2.2555490627083074E-2</v>
      </c>
      <c r="AD62" s="99">
        <f t="shared" si="27"/>
        <v>0.37500000000045314</v>
      </c>
      <c r="AE62" s="100">
        <f t="shared" si="28"/>
        <v>0.45833333333251214</v>
      </c>
      <c r="AF62" s="100">
        <f t="shared" si="29"/>
        <v>0.1666666666670347</v>
      </c>
      <c r="AG62" s="18"/>
      <c r="AH62" s="107">
        <v>7.6526047015182872</v>
      </c>
      <c r="AI62" s="3">
        <f t="shared" si="31"/>
        <v>151.44514952910436</v>
      </c>
      <c r="AJ62" s="3">
        <f t="shared" si="31"/>
        <v>229.84028919758694</v>
      </c>
      <c r="AK62" s="3">
        <f t="shared" si="31"/>
        <v>123.09114826297022</v>
      </c>
      <c r="AL62" s="3">
        <f t="shared" si="31"/>
        <v>504.37658698966152</v>
      </c>
      <c r="AM62" s="3">
        <f t="shared" si="31"/>
        <v>22361.587931234844</v>
      </c>
      <c r="AN62" s="14">
        <f t="shared" si="30"/>
        <v>21857.211344245181</v>
      </c>
      <c r="AO62" s="1">
        <f t="shared" si="30"/>
        <v>67.251669386750677</v>
      </c>
      <c r="AP62" s="1">
        <f t="shared" si="30"/>
        <v>83.507154360874395</v>
      </c>
      <c r="AQ62" s="1">
        <f t="shared" si="30"/>
        <v>122.98638665274451</v>
      </c>
      <c r="AR62" s="6">
        <f t="shared" si="30"/>
        <v>84.87652971948539</v>
      </c>
      <c r="AS62" s="4" t="s">
        <v>40</v>
      </c>
    </row>
    <row r="63" spans="1:45" ht="12.5">
      <c r="A63" s="4">
        <v>2010</v>
      </c>
      <c r="B63" s="1">
        <v>2.2543051770775162</v>
      </c>
      <c r="C63" s="1">
        <v>2.8387546674224304</v>
      </c>
      <c r="D63" s="1">
        <v>0.91842062769916599</v>
      </c>
      <c r="E63" s="6">
        <f t="shared" si="10"/>
        <v>6.0114804721991124</v>
      </c>
      <c r="F63" s="3">
        <f t="shared" si="34"/>
        <v>1177.6654718130026</v>
      </c>
      <c r="G63" s="3">
        <f t="shared" si="35"/>
        <v>1837.0741471821937</v>
      </c>
      <c r="H63" s="3">
        <f t="shared" si="36"/>
        <v>872.28203181137246</v>
      </c>
      <c r="I63" s="3">
        <f t="shared" si="37"/>
        <v>3887.0216508065687</v>
      </c>
      <c r="J63" s="3">
        <v>174303.48024754625</v>
      </c>
      <c r="K63" s="14">
        <f t="shared" si="17"/>
        <v>170416.45859673969</v>
      </c>
      <c r="L63" s="3">
        <f t="shared" si="33"/>
        <v>522.40729595437006</v>
      </c>
      <c r="M63" s="3">
        <f t="shared" si="32"/>
        <v>647.14086365562696</v>
      </c>
      <c r="N63" s="3">
        <f t="shared" si="32"/>
        <v>949.76311017384239</v>
      </c>
      <c r="O63" s="14">
        <v>647.34040311792467</v>
      </c>
      <c r="P63" s="2">
        <v>96.490863787375417</v>
      </c>
      <c r="Q63" s="2">
        <v>96.064215432418422</v>
      </c>
      <c r="R63" s="2">
        <v>98.261572670305227</v>
      </c>
      <c r="S63" s="26">
        <v>96.669072909147147</v>
      </c>
      <c r="T63" s="59">
        <v>97.109768378650557</v>
      </c>
      <c r="U63" s="13">
        <v>9378.1260000000002</v>
      </c>
      <c r="V63" s="3">
        <v>25306.371128249099</v>
      </c>
      <c r="W63" s="99">
        <f t="shared" si="20"/>
        <v>0.30297373609139361</v>
      </c>
      <c r="X63" s="100">
        <f t="shared" si="21"/>
        <v>0.47261742079594415</v>
      </c>
      <c r="Y63" s="100">
        <f t="shared" si="22"/>
        <v>0.22440884311266218</v>
      </c>
      <c r="Z63" s="99">
        <f t="shared" si="23"/>
        <v>6.7564082492241641E-3</v>
      </c>
      <c r="AA63" s="100">
        <f t="shared" si="24"/>
        <v>1.0539515014692628E-2</v>
      </c>
      <c r="AB63" s="100">
        <f t="shared" si="25"/>
        <v>5.0043867774329882E-3</v>
      </c>
      <c r="AC63" s="101">
        <f t="shared" si="26"/>
        <v>2.2300310041349782E-2</v>
      </c>
      <c r="AD63" s="99">
        <f t="shared" si="27"/>
        <v>0.37500000000047395</v>
      </c>
      <c r="AE63" s="100">
        <f t="shared" si="28"/>
        <v>0.47222222222140242</v>
      </c>
      <c r="AF63" s="100">
        <f t="shared" si="29"/>
        <v>0.15277777777812368</v>
      </c>
      <c r="AG63" s="18"/>
      <c r="AH63" s="107">
        <v>7.202191737248258</v>
      </c>
      <c r="AI63" s="3">
        <f t="shared" si="31"/>
        <v>163.51487363525166</v>
      </c>
      <c r="AJ63" s="3">
        <f t="shared" si="31"/>
        <v>255.07154130335397</v>
      </c>
      <c r="AK63" s="3">
        <f t="shared" si="31"/>
        <v>121.11341430971753</v>
      </c>
      <c r="AL63" s="3">
        <f t="shared" si="31"/>
        <v>539.69982924832311</v>
      </c>
      <c r="AM63" s="3">
        <f t="shared" si="31"/>
        <v>24201.449587364415</v>
      </c>
      <c r="AN63" s="14">
        <f t="shared" si="30"/>
        <v>23661.749758116093</v>
      </c>
      <c r="AO63" s="1">
        <f t="shared" si="30"/>
        <v>72.534488807426044</v>
      </c>
      <c r="AP63" s="1">
        <f t="shared" si="30"/>
        <v>89.85332344163335</v>
      </c>
      <c r="AQ63" s="1">
        <f t="shared" si="30"/>
        <v>131.87140037689673</v>
      </c>
      <c r="AR63" s="6">
        <f t="shared" si="30"/>
        <v>89.881028822103261</v>
      </c>
      <c r="AS63" s="4" t="s">
        <v>40</v>
      </c>
    </row>
    <row r="64" spans="1:45" ht="12.5">
      <c r="A64" s="4">
        <v>2011</v>
      </c>
      <c r="B64" s="1">
        <v>2.2543353808840196</v>
      </c>
      <c r="C64" s="1">
        <v>3.0057805078363429</v>
      </c>
      <c r="D64" s="1">
        <v>0.91843293295366735</v>
      </c>
      <c r="E64" s="6">
        <f t="shared" si="10"/>
        <v>6.1785488216740294</v>
      </c>
      <c r="F64" s="3">
        <f t="shared" si="34"/>
        <v>1184.0169576812589</v>
      </c>
      <c r="G64" s="3">
        <f t="shared" si="35"/>
        <v>1952.7133541429744</v>
      </c>
      <c r="H64" s="3">
        <f t="shared" si="36"/>
        <v>874.80598222171898</v>
      </c>
      <c r="I64" s="3">
        <f t="shared" si="37"/>
        <v>4011.5362940459527</v>
      </c>
      <c r="J64" s="3">
        <v>179157.24833380303</v>
      </c>
      <c r="K64" s="14">
        <f t="shared" si="17"/>
        <v>175145.71203975708</v>
      </c>
      <c r="L64" s="3">
        <f t="shared" si="33"/>
        <v>525.21775052696728</v>
      </c>
      <c r="M64" s="3">
        <f t="shared" si="32"/>
        <v>649.65267725040906</v>
      </c>
      <c r="N64" s="3">
        <f t="shared" si="32"/>
        <v>952.49849045412088</v>
      </c>
      <c r="O64" s="14">
        <v>648.82837308494004</v>
      </c>
      <c r="P64" s="2">
        <v>97.009966777408636</v>
      </c>
      <c r="Q64" s="2">
        <v>96.437079233557739</v>
      </c>
      <c r="R64" s="2">
        <v>98.544572468162514</v>
      </c>
      <c r="S64" s="26">
        <v>97.071259152315136</v>
      </c>
      <c r="T64" s="59">
        <v>98.439073514602214</v>
      </c>
      <c r="U64" s="13">
        <v>9449.2129999999997</v>
      </c>
      <c r="V64" s="3">
        <v>25785.182198428869</v>
      </c>
      <c r="W64" s="99">
        <f t="shared" si="20"/>
        <v>0.29515299648132659</v>
      </c>
      <c r="X64" s="100">
        <f t="shared" si="21"/>
        <v>0.4867744452521226</v>
      </c>
      <c r="Y64" s="100">
        <f t="shared" si="22"/>
        <v>0.21807255826655073</v>
      </c>
      <c r="Z64" s="99">
        <f t="shared" si="23"/>
        <v>6.6088141489827794E-3</v>
      </c>
      <c r="AA64" s="100">
        <f t="shared" si="24"/>
        <v>1.0899438187980589E-2</v>
      </c>
      <c r="AB64" s="100">
        <f t="shared" si="25"/>
        <v>4.8828947215788553E-3</v>
      </c>
      <c r="AC64" s="101">
        <f t="shared" si="26"/>
        <v>2.2391147058542227E-2</v>
      </c>
      <c r="AD64" s="99">
        <f t="shared" si="27"/>
        <v>0.36486486486534309</v>
      </c>
      <c r="AE64" s="100">
        <f t="shared" si="28"/>
        <v>0.48648648648566478</v>
      </c>
      <c r="AF64" s="100">
        <f t="shared" si="29"/>
        <v>0.14864864864899216</v>
      </c>
      <c r="AG64" s="18"/>
      <c r="AH64" s="107">
        <v>6.4891881030804948</v>
      </c>
      <c r="AI64" s="3">
        <f t="shared" si="31"/>
        <v>182.45995321343696</v>
      </c>
      <c r="AJ64" s="3">
        <f t="shared" si="31"/>
        <v>300.91797665966845</v>
      </c>
      <c r="AK64" s="3">
        <f t="shared" si="31"/>
        <v>134.80977409276181</v>
      </c>
      <c r="AL64" s="3">
        <f t="shared" si="31"/>
        <v>618.18770396586729</v>
      </c>
      <c r="AM64" s="3">
        <f t="shared" si="31"/>
        <v>27608.576833942439</v>
      </c>
      <c r="AN64" s="14">
        <f t="shared" si="30"/>
        <v>26990.389129976575</v>
      </c>
      <c r="AO64" s="1">
        <f t="shared" si="30"/>
        <v>80.93735952539889</v>
      </c>
      <c r="AP64" s="1">
        <f t="shared" si="30"/>
        <v>100.11309071808401</v>
      </c>
      <c r="AQ64" s="1">
        <f t="shared" si="30"/>
        <v>146.7823825297896</v>
      </c>
      <c r="AR64" s="6">
        <f t="shared" si="30"/>
        <v>99.986063399353995</v>
      </c>
      <c r="AS64" s="4" t="s">
        <v>40</v>
      </c>
    </row>
    <row r="65" spans="1:45" ht="12.5">
      <c r="A65" s="4">
        <v>2012</v>
      </c>
      <c r="B65" s="1">
        <v>2.2513376756429575</v>
      </c>
      <c r="C65" s="1">
        <v>3.0017835675149382</v>
      </c>
      <c r="D65" s="1">
        <v>0.91721164563323332</v>
      </c>
      <c r="E65" s="6">
        <f t="shared" si="10"/>
        <v>6.1703328887911288</v>
      </c>
      <c r="F65" s="3">
        <f t="shared" si="34"/>
        <v>1190.9210679128664</v>
      </c>
      <c r="G65" s="3">
        <f t="shared" si="35"/>
        <v>1962.2643812974095</v>
      </c>
      <c r="H65" s="3">
        <f t="shared" si="36"/>
        <v>874.35954293496832</v>
      </c>
      <c r="I65" s="3">
        <f t="shared" si="37"/>
        <v>4027.5449921452441</v>
      </c>
      <c r="J65" s="3">
        <v>180161.84677689939</v>
      </c>
      <c r="K65" s="14">
        <f t="shared" si="17"/>
        <v>176134.30178475415</v>
      </c>
      <c r="L65" s="3">
        <f t="shared" si="33"/>
        <v>528.98375965424748</v>
      </c>
      <c r="M65" s="3">
        <f t="shared" ref="M65:M66" si="38">(Q65/100)*M$67</f>
        <v>653.69948804200203</v>
      </c>
      <c r="N65" s="3">
        <f t="shared" ref="N65:N66" si="39">(R65/100)*N$67</f>
        <v>953.28002767705766</v>
      </c>
      <c r="O65" s="14">
        <v>653.43745100590638</v>
      </c>
      <c r="P65" s="2">
        <v>97.705564784053152</v>
      </c>
      <c r="Q65" s="2">
        <v>97.037804246504393</v>
      </c>
      <c r="R65" s="2">
        <v>98.625429553264595</v>
      </c>
      <c r="S65" s="26">
        <v>97.58688254099205</v>
      </c>
      <c r="T65" s="59">
        <v>99.355488418932524</v>
      </c>
      <c r="U65" s="13">
        <v>9519.3739999999998</v>
      </c>
      <c r="V65" s="3">
        <v>25521.852547950104</v>
      </c>
      <c r="W65" s="99">
        <f t="shared" si="20"/>
        <v>0.29569404444530623</v>
      </c>
      <c r="X65" s="100">
        <f t="shared" si="21"/>
        <v>0.48721103926196563</v>
      </c>
      <c r="Y65" s="100">
        <f t="shared" si="22"/>
        <v>0.21709491629272817</v>
      </c>
      <c r="Z65" s="99">
        <f t="shared" si="23"/>
        <v>6.6102845259330906E-3</v>
      </c>
      <c r="AA65" s="100">
        <f t="shared" si="24"/>
        <v>1.0891675548415913E-2</v>
      </c>
      <c r="AB65" s="100">
        <f t="shared" si="25"/>
        <v>4.8531892771820767E-3</v>
      </c>
      <c r="AC65" s="101">
        <f t="shared" si="26"/>
        <v>2.235514935153108E-2</v>
      </c>
      <c r="AD65" s="99">
        <f t="shared" si="27"/>
        <v>0.36486486486534314</v>
      </c>
      <c r="AE65" s="100">
        <f t="shared" si="28"/>
        <v>0.48648648648566473</v>
      </c>
      <c r="AF65" s="100">
        <f t="shared" si="29"/>
        <v>0.14864864864899216</v>
      </c>
      <c r="AG65" s="18"/>
      <c r="AH65" s="107">
        <v>6.7689342893217894</v>
      </c>
      <c r="AI65" s="3">
        <f t="shared" si="31"/>
        <v>175.93922721211558</v>
      </c>
      <c r="AJ65" s="3">
        <f t="shared" si="31"/>
        <v>289.89266218656377</v>
      </c>
      <c r="AK65" s="3">
        <f t="shared" si="31"/>
        <v>129.17240817572988</v>
      </c>
      <c r="AL65" s="3">
        <f t="shared" si="31"/>
        <v>595.00429757440918</v>
      </c>
      <c r="AM65" s="3">
        <f t="shared" si="31"/>
        <v>26615.984005208982</v>
      </c>
      <c r="AN65" s="14">
        <f t="shared" si="30"/>
        <v>26020.979707634575</v>
      </c>
      <c r="AO65" s="1">
        <f t="shared" si="30"/>
        <v>78.148750902891209</v>
      </c>
      <c r="AP65" s="1">
        <f t="shared" si="30"/>
        <v>96.573472292859151</v>
      </c>
      <c r="AQ65" s="1">
        <f t="shared" si="30"/>
        <v>140.83162680141353</v>
      </c>
      <c r="AR65" s="6">
        <f t="shared" si="30"/>
        <v>96.5347605806611</v>
      </c>
      <c r="AS65" s="4" t="s">
        <v>40</v>
      </c>
    </row>
    <row r="66" spans="1:45" ht="12.5">
      <c r="A66" s="4">
        <v>2013</v>
      </c>
      <c r="B66" s="1">
        <v>2.1625477193155156</v>
      </c>
      <c r="C66" s="1">
        <v>2.9942968421201921</v>
      </c>
      <c r="D66" s="1">
        <v>0.91492403509594078</v>
      </c>
      <c r="E66" s="6">
        <f t="shared" si="10"/>
        <v>6.0717685965316486</v>
      </c>
      <c r="F66" s="3">
        <f t="shared" si="34"/>
        <v>1143.4664036251429</v>
      </c>
      <c r="G66" s="3">
        <f t="shared" si="35"/>
        <v>1974.710662398991</v>
      </c>
      <c r="H66" s="3">
        <f t="shared" si="36"/>
        <v>874.77085556091629</v>
      </c>
      <c r="I66" s="3">
        <f t="shared" si="37"/>
        <v>3992.9479215850497</v>
      </c>
      <c r="J66" s="3">
        <v>183403.43633268811</v>
      </c>
      <c r="K66" s="14">
        <f t="shared" si="17"/>
        <v>179410.48841110306</v>
      </c>
      <c r="L66" s="3">
        <f t="shared" si="33"/>
        <v>528.75892328843963</v>
      </c>
      <c r="M66" s="3">
        <f t="shared" si="38"/>
        <v>659.49061382997161</v>
      </c>
      <c r="N66" s="3">
        <f t="shared" si="39"/>
        <v>956.11310011020316</v>
      </c>
      <c r="O66" s="14">
        <v>656.60305584092373</v>
      </c>
      <c r="P66" s="2">
        <v>97.664036544850489</v>
      </c>
      <c r="Q66" s="2">
        <v>97.897462454686675</v>
      </c>
      <c r="R66" s="2">
        <v>98.918536486759649</v>
      </c>
      <c r="S66" s="26">
        <v>98.050943590801282</v>
      </c>
      <c r="T66" s="59">
        <v>99.798590130916409</v>
      </c>
      <c r="U66" s="13">
        <v>9592.5519999999997</v>
      </c>
      <c r="V66" s="3">
        <v>25641.51776158857</v>
      </c>
      <c r="W66" s="99">
        <f t="shared" si="20"/>
        <v>0.28637147943848712</v>
      </c>
      <c r="X66" s="100">
        <f t="shared" si="21"/>
        <v>0.49454956617994289</v>
      </c>
      <c r="Y66" s="100">
        <f t="shared" si="22"/>
        <v>0.2190789543815701</v>
      </c>
      <c r="Z66" s="99">
        <f t="shared" si="23"/>
        <v>6.2347054476718225E-3</v>
      </c>
      <c r="AA66" s="100">
        <f t="shared" si="24"/>
        <v>1.076703196998407E-2</v>
      </c>
      <c r="AB66" s="100">
        <f t="shared" si="25"/>
        <v>4.769653573851851E-3</v>
      </c>
      <c r="AC66" s="101">
        <f t="shared" si="26"/>
        <v>2.1771390991507742E-2</v>
      </c>
      <c r="AD66" s="99">
        <f t="shared" si="27"/>
        <v>0.3561643835621171</v>
      </c>
      <c r="AE66" s="100">
        <f t="shared" si="28"/>
        <v>0.49315068493068265</v>
      </c>
      <c r="AF66" s="100">
        <f t="shared" si="29"/>
        <v>0.15068493150720025</v>
      </c>
      <c r="AG66" s="18"/>
      <c r="AH66" s="107">
        <v>6.5130053585544889</v>
      </c>
      <c r="AI66" s="3">
        <f t="shared" si="31"/>
        <v>175.56663025361405</v>
      </c>
      <c r="AJ66" s="3">
        <f t="shared" si="31"/>
        <v>303.19500041640725</v>
      </c>
      <c r="AK66" s="3">
        <f t="shared" si="31"/>
        <v>134.31139810317381</v>
      </c>
      <c r="AL66" s="3">
        <f t="shared" si="31"/>
        <v>613.07302877319501</v>
      </c>
      <c r="AM66" s="3">
        <f t="shared" si="31"/>
        <v>28159.570925547814</v>
      </c>
      <c r="AN66" s="14">
        <f t="shared" si="30"/>
        <v>27546.497896774621</v>
      </c>
      <c r="AO66" s="1">
        <f t="shared" si="30"/>
        <v>81.185089552236079</v>
      </c>
      <c r="AP66" s="1">
        <f t="shared" si="30"/>
        <v>101.2574959674746</v>
      </c>
      <c r="AQ66" s="1">
        <f t="shared" si="30"/>
        <v>146.80060087074841</v>
      </c>
      <c r="AR66" s="6">
        <f t="shared" si="30"/>
        <v>100.81414334758841</v>
      </c>
      <c r="AS66" s="4" t="s">
        <v>40</v>
      </c>
    </row>
    <row r="67" spans="1:45" ht="12.5">
      <c r="A67" s="4">
        <v>2014</v>
      </c>
      <c r="B67" s="1">
        <v>2.2392703493972967</v>
      </c>
      <c r="C67" s="1">
        <v>2.9856937991874393</v>
      </c>
      <c r="D67" s="1">
        <v>0.82935938866649483</v>
      </c>
      <c r="E67" s="6">
        <f t="shared" si="10"/>
        <v>6.0543235372512303</v>
      </c>
      <c r="F67" s="3">
        <f t="shared" si="34"/>
        <v>1212.3543330663954</v>
      </c>
      <c r="G67" s="3">
        <f t="shared" si="35"/>
        <v>2011.32591893877</v>
      </c>
      <c r="H67" s="3">
        <f t="shared" si="36"/>
        <v>801.63071995061716</v>
      </c>
      <c r="I67" s="3">
        <f t="shared" si="37"/>
        <v>4025.3109719557824</v>
      </c>
      <c r="J67" s="3">
        <v>186736.1513109993</v>
      </c>
      <c r="K67" s="14">
        <f>J67-I67</f>
        <v>182710.84033904353</v>
      </c>
      <c r="L67" s="3">
        <v>541.40596886512719</v>
      </c>
      <c r="M67" s="3">
        <v>673.65445160054765</v>
      </c>
      <c r="N67" s="3">
        <v>966.56616046698184</v>
      </c>
      <c r="O67" s="14">
        <v>664.86552084452103</v>
      </c>
      <c r="P67" s="2">
        <v>99.999999999999986</v>
      </c>
      <c r="Q67" s="2">
        <v>99.999999999999986</v>
      </c>
      <c r="R67" s="2">
        <v>100</v>
      </c>
      <c r="S67" s="26">
        <v>100</v>
      </c>
      <c r="T67" s="59">
        <v>100</v>
      </c>
      <c r="U67" s="13">
        <v>9703.2469999999994</v>
      </c>
      <c r="V67" s="3">
        <v>25940.094698261222</v>
      </c>
      <c r="W67" s="99">
        <f t="shared" si="20"/>
        <v>0.30118277606695004</v>
      </c>
      <c r="X67" s="100">
        <f t="shared" si="21"/>
        <v>0.4996696983044579</v>
      </c>
      <c r="Y67" s="100">
        <f t="shared" si="22"/>
        <v>0.19914752562859211</v>
      </c>
      <c r="Z67" s="99">
        <f t="shared" si="23"/>
        <v>6.4923386529868159E-3</v>
      </c>
      <c r="AA67" s="100">
        <f t="shared" si="24"/>
        <v>1.0770950910244539E-2</v>
      </c>
      <c r="AB67" s="100">
        <f t="shared" si="25"/>
        <v>4.2928523176829492E-3</v>
      </c>
      <c r="AC67" s="101">
        <f t="shared" si="26"/>
        <v>2.1556141880914304E-2</v>
      </c>
      <c r="AD67" s="99">
        <f t="shared" si="27"/>
        <v>0.36986301369912666</v>
      </c>
      <c r="AE67" s="100">
        <f t="shared" si="28"/>
        <v>0.49315068493068953</v>
      </c>
      <c r="AF67" s="100">
        <f t="shared" si="29"/>
        <v>0.13698630137018389</v>
      </c>
      <c r="AG67" s="18"/>
      <c r="AH67" s="107">
        <v>6.86</v>
      </c>
      <c r="AI67" s="3">
        <f t="shared" si="31"/>
        <v>176.72803689014509</v>
      </c>
      <c r="AJ67" s="3">
        <f t="shared" si="31"/>
        <v>293.19619809603057</v>
      </c>
      <c r="AK67" s="3">
        <f t="shared" si="31"/>
        <v>116.85579008026488</v>
      </c>
      <c r="AL67" s="3">
        <f t="shared" si="31"/>
        <v>586.78002506644054</v>
      </c>
      <c r="AM67" s="3">
        <f t="shared" si="31"/>
        <v>27221.013310641294</v>
      </c>
      <c r="AN67" s="14">
        <f t="shared" si="30"/>
        <v>26634.233285574857</v>
      </c>
      <c r="AO67" s="1">
        <f t="shared" si="30"/>
        <v>78.922152895791129</v>
      </c>
      <c r="AP67" s="1">
        <f t="shared" si="30"/>
        <v>98.200357376173116</v>
      </c>
      <c r="AQ67" s="1">
        <f t="shared" si="30"/>
        <v>140.89885721093029</v>
      </c>
      <c r="AR67" s="6">
        <f t="shared" si="30"/>
        <v>96.919172134769823</v>
      </c>
      <c r="AS67" s="4" t="s">
        <v>40</v>
      </c>
    </row>
    <row r="68" spans="1:45" ht="12.5">
      <c r="A68" s="4">
        <v>2015</v>
      </c>
      <c r="F68" s="3"/>
      <c r="G68" s="3"/>
      <c r="H68" s="3"/>
      <c r="I68" s="3"/>
      <c r="L68" s="3">
        <v>560.00801174263461</v>
      </c>
      <c r="M68" s="3">
        <v>697.53336626037753</v>
      </c>
      <c r="N68" s="3">
        <v>978.62291828140883</v>
      </c>
      <c r="O68" s="2"/>
      <c r="P68" s="2">
        <v>103.82059800664452</v>
      </c>
      <c r="Q68" s="2">
        <v>103.57327809425168</v>
      </c>
      <c r="R68" s="2">
        <v>101.07135637760258</v>
      </c>
      <c r="S68" s="26">
        <v>103.12467773538208</v>
      </c>
      <c r="T68" s="98">
        <v>100.70493454179254</v>
      </c>
      <c r="U68" s="3">
        <v>9779.4259999999995</v>
      </c>
      <c r="V68" s="14">
        <v>26817.475046368694</v>
      </c>
      <c r="Z68" s="4" t="str">
        <f>IFERROR(LN(B68)-LN(B67),"")</f>
        <v/>
      </c>
      <c r="AA68" s="4" t="str">
        <f>IFERROR(LN(C68)-LN(C67),"")</f>
        <v/>
      </c>
      <c r="AB68" s="4" t="str">
        <f>IFERROR(LN(D68)-LN(D67),"")</f>
        <v/>
      </c>
      <c r="AC68" s="4" t="str">
        <f>IFERROR(LN(F68)-LN(F67),"")</f>
        <v/>
      </c>
      <c r="AD68" s="4" t="str">
        <f>IFERROR(LN(G68)-LN(G67),"")</f>
        <v/>
      </c>
      <c r="AE68" s="4" t="str">
        <f>IFERROR(LN(H68)-LN(H67),"")</f>
        <v/>
      </c>
      <c r="AH68" s="107">
        <v>8.4290000000000003</v>
      </c>
      <c r="AI68" s="3"/>
      <c r="AJ68" s="3"/>
      <c r="AK68" s="3"/>
      <c r="AL68" s="3"/>
      <c r="AM68" s="3"/>
      <c r="AN68" s="14"/>
      <c r="AO68" s="1">
        <f t="shared" si="30"/>
        <v>66.438250295721275</v>
      </c>
      <c r="AP68" s="1">
        <f t="shared" si="30"/>
        <v>82.753988167087144</v>
      </c>
      <c r="AQ68" s="1">
        <f t="shared" si="30"/>
        <v>116.1019003774361</v>
      </c>
      <c r="AR68" s="6">
        <f t="shared" si="30"/>
        <v>0</v>
      </c>
      <c r="AS68" s="4" t="s">
        <v>40</v>
      </c>
    </row>
    <row r="69" spans="1:45">
      <c r="B69" s="1"/>
      <c r="C69" s="69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47"/>
      <c r="AA69" s="47"/>
      <c r="AB69" s="47"/>
      <c r="AC69" s="47"/>
      <c r="AD69" s="1"/>
      <c r="AE69" s="1"/>
      <c r="AF69" s="1"/>
      <c r="AH69" s="33"/>
    </row>
    <row r="71" spans="1:45">
      <c r="P71" s="43"/>
      <c r="Q71" s="43"/>
      <c r="R71" s="43"/>
    </row>
    <row r="72" spans="1:45">
      <c r="P72" s="43"/>
      <c r="Q72" s="43"/>
      <c r="R72" s="43"/>
    </row>
    <row r="73" spans="1:45">
      <c r="F73" s="3"/>
      <c r="J73" s="2"/>
      <c r="P73" s="43"/>
      <c r="Q73" s="43"/>
      <c r="R73" s="43"/>
    </row>
    <row r="74" spans="1:45">
      <c r="F74" s="3"/>
      <c r="J74" s="2"/>
      <c r="P74" s="43"/>
      <c r="Q74" s="43"/>
      <c r="R74" s="43"/>
    </row>
    <row r="75" spans="1:45">
      <c r="J75" s="2"/>
      <c r="M75"/>
      <c r="N75" s="3"/>
      <c r="P75" s="43"/>
      <c r="Q75" s="43"/>
      <c r="R75" s="43"/>
    </row>
    <row r="76" spans="1:45">
      <c r="F76" s="24"/>
      <c r="G76" s="24"/>
      <c r="H76" s="24"/>
      <c r="I76" s="24"/>
      <c r="J76" s="24"/>
      <c r="M76"/>
      <c r="N76" s="3"/>
      <c r="O76" s="24"/>
      <c r="P76" s="24"/>
      <c r="Q76" s="24"/>
      <c r="R76" s="24"/>
      <c r="S76" s="24"/>
    </row>
    <row r="77" spans="1:45">
      <c r="B77"/>
      <c r="C77"/>
      <c r="D77"/>
      <c r="E77"/>
      <c r="N77" s="3"/>
    </row>
    <row r="78" spans="1:45">
      <c r="B78"/>
      <c r="C78" s="61"/>
      <c r="D78"/>
      <c r="E78"/>
      <c r="F78" s="27"/>
      <c r="G78" s="27"/>
      <c r="H78" s="27"/>
      <c r="I78" s="27"/>
      <c r="J78" s="27"/>
      <c r="M78" s="25"/>
      <c r="N78" s="3"/>
      <c r="O78" s="3"/>
      <c r="P78" s="3"/>
      <c r="Q78" s="3"/>
      <c r="R78" s="3"/>
      <c r="S78" s="3"/>
    </row>
    <row r="79" spans="1:45">
      <c r="B79"/>
      <c r="C79" s="61"/>
      <c r="D79"/>
      <c r="E79"/>
      <c r="F79" s="27"/>
      <c r="G79" s="27"/>
      <c r="H79" s="27"/>
      <c r="I79" s="27"/>
      <c r="J79" s="27"/>
      <c r="M79" s="25"/>
      <c r="N79" s="3"/>
      <c r="O79" s="3"/>
      <c r="P79" s="3"/>
      <c r="Q79" s="3"/>
      <c r="R79" s="3"/>
      <c r="S79" s="3"/>
    </row>
    <row r="80" spans="1:45">
      <c r="B80"/>
      <c r="C80" s="61"/>
      <c r="D80"/>
      <c r="E80"/>
      <c r="F80" s="27"/>
      <c r="G80" s="27"/>
      <c r="H80" s="27"/>
      <c r="I80" s="27"/>
      <c r="J80" s="27"/>
      <c r="M80" s="25"/>
      <c r="N80" s="3"/>
      <c r="O80" s="3"/>
      <c r="P80" s="3"/>
      <c r="Q80" s="3"/>
      <c r="R80" s="3"/>
      <c r="S80" s="3"/>
    </row>
    <row r="81" spans="2:20">
      <c r="B81"/>
      <c r="C81" s="61"/>
      <c r="D81"/>
      <c r="E81"/>
      <c r="F81" s="27"/>
      <c r="G81" s="27"/>
      <c r="H81" s="27"/>
      <c r="I81" s="27"/>
      <c r="J81" s="27"/>
      <c r="M81" s="25"/>
      <c r="N81" s="3"/>
      <c r="O81" s="3"/>
      <c r="P81" s="3"/>
      <c r="Q81" s="3"/>
      <c r="R81" s="3"/>
      <c r="S81" s="3"/>
    </row>
    <row r="82" spans="2:20">
      <c r="B82"/>
      <c r="C82" s="61"/>
      <c r="D82"/>
      <c r="E82"/>
      <c r="F82" s="27"/>
      <c r="G82" s="27"/>
      <c r="H82" s="27"/>
      <c r="I82" s="27"/>
      <c r="J82" s="27"/>
      <c r="M82" s="25"/>
      <c r="N82" s="3"/>
      <c r="O82" s="3"/>
      <c r="P82" s="3"/>
      <c r="Q82" s="3"/>
      <c r="R82" s="3"/>
      <c r="S82" s="3"/>
    </row>
    <row r="83" spans="2:20">
      <c r="B83"/>
      <c r="C83" s="61"/>
      <c r="D83"/>
      <c r="E83"/>
      <c r="F83" s="27"/>
      <c r="G83" s="27"/>
      <c r="H83" s="27"/>
      <c r="I83" s="27"/>
      <c r="J83" s="27"/>
      <c r="M83" s="25"/>
      <c r="N83" s="3"/>
      <c r="O83" s="3"/>
      <c r="P83" s="3"/>
      <c r="Q83" s="3"/>
      <c r="R83" s="3"/>
      <c r="S83" s="3"/>
    </row>
    <row r="84" spans="2:20">
      <c r="B84"/>
      <c r="C84" s="61"/>
      <c r="D84"/>
      <c r="E84"/>
      <c r="F84" s="27"/>
      <c r="G84" s="27"/>
      <c r="H84" s="27"/>
      <c r="I84" s="27"/>
      <c r="J84" s="27"/>
      <c r="M84" s="25"/>
      <c r="N84" s="3"/>
      <c r="O84" s="3"/>
      <c r="P84" s="3"/>
      <c r="Q84" s="3"/>
      <c r="R84" s="3"/>
      <c r="S84" s="3"/>
    </row>
    <row r="85" spans="2:20">
      <c r="B85"/>
      <c r="C85" s="61"/>
      <c r="D85"/>
      <c r="E85"/>
      <c r="F85" s="27"/>
      <c r="G85" s="27"/>
      <c r="H85" s="27"/>
      <c r="I85" s="27"/>
      <c r="J85" s="27"/>
      <c r="M85" s="25"/>
      <c r="N85" s="3"/>
      <c r="O85" s="3"/>
      <c r="P85" s="3"/>
      <c r="Q85" s="3"/>
      <c r="R85" s="3"/>
      <c r="S85" s="3"/>
    </row>
    <row r="86" spans="2:20">
      <c r="B86"/>
      <c r="C86" s="61"/>
      <c r="D86"/>
      <c r="E86"/>
      <c r="F86" s="27"/>
      <c r="G86" s="27"/>
      <c r="H86" s="27"/>
      <c r="I86" s="27"/>
      <c r="J86" s="27"/>
      <c r="M86" s="25"/>
      <c r="N86" s="3"/>
      <c r="O86" s="3"/>
      <c r="P86" s="3"/>
      <c r="Q86" s="3"/>
      <c r="R86" s="3"/>
      <c r="S86" s="3"/>
    </row>
    <row r="87" spans="2:20">
      <c r="B87"/>
      <c r="C87" s="61"/>
      <c r="D87"/>
      <c r="E87"/>
      <c r="F87" s="27"/>
      <c r="G87" s="27"/>
      <c r="H87" s="27"/>
      <c r="I87" s="27"/>
      <c r="J87" s="27"/>
      <c r="M87" s="25"/>
      <c r="N87" s="3"/>
      <c r="O87" s="3"/>
      <c r="P87" s="3"/>
      <c r="Q87" s="3"/>
      <c r="R87" s="3"/>
      <c r="S87" s="3"/>
    </row>
    <row r="88" spans="2:20">
      <c r="B88"/>
      <c r="C88" s="61"/>
      <c r="D88"/>
      <c r="E88"/>
      <c r="F88" s="27"/>
      <c r="G88" s="27"/>
      <c r="H88" s="27"/>
      <c r="I88" s="27"/>
      <c r="J88" s="27"/>
      <c r="M88" s="25"/>
      <c r="N88" s="3"/>
      <c r="O88" s="3"/>
      <c r="P88" s="3"/>
      <c r="Q88" s="3"/>
      <c r="R88" s="3"/>
      <c r="S88" s="3"/>
    </row>
    <row r="89" spans="2:20">
      <c r="B89"/>
      <c r="C89" s="61"/>
      <c r="D89"/>
      <c r="E89"/>
      <c r="F89" s="27"/>
      <c r="G89" s="27"/>
      <c r="H89" s="27"/>
      <c r="I89" s="27"/>
      <c r="J89" s="27"/>
      <c r="M89" s="25"/>
      <c r="N89" s="3"/>
      <c r="O89" s="3"/>
      <c r="P89" s="3"/>
      <c r="Q89" s="3"/>
      <c r="R89" s="3"/>
      <c r="S89" s="3"/>
    </row>
    <row r="90" spans="2:20">
      <c r="B90"/>
      <c r="C90" s="61"/>
      <c r="D90"/>
      <c r="E90"/>
      <c r="F90" s="27"/>
      <c r="G90" s="27"/>
      <c r="H90" s="27"/>
      <c r="I90" s="27"/>
      <c r="J90" s="27"/>
      <c r="M90" s="25"/>
      <c r="N90" s="3"/>
      <c r="O90" s="3"/>
      <c r="P90" s="3"/>
      <c r="Q90" s="3"/>
      <c r="R90" s="3"/>
      <c r="S90" s="3"/>
    </row>
    <row r="91" spans="2:20">
      <c r="B91"/>
      <c r="C91" s="61"/>
      <c r="D91"/>
      <c r="E91"/>
      <c r="F91" s="27"/>
      <c r="G91" s="27"/>
      <c r="H91" s="27"/>
      <c r="I91" s="27"/>
      <c r="J91" s="27"/>
      <c r="M91" s="25"/>
      <c r="N91" s="3"/>
      <c r="O91" s="3"/>
      <c r="P91" s="3"/>
      <c r="Q91" s="3"/>
      <c r="R91" s="3"/>
      <c r="S91" s="3"/>
    </row>
    <row r="92" spans="2:20">
      <c r="B92"/>
      <c r="C92" s="61"/>
      <c r="D92"/>
      <c r="E92"/>
      <c r="F92" s="27"/>
      <c r="G92" s="27"/>
      <c r="H92" s="27"/>
      <c r="I92" s="27"/>
      <c r="J92" s="27"/>
      <c r="M92" s="25"/>
      <c r="N92" s="3"/>
      <c r="O92" s="3"/>
      <c r="P92" s="3"/>
      <c r="Q92" s="3"/>
      <c r="R92" s="3"/>
      <c r="S92" s="3"/>
    </row>
    <row r="93" spans="2:20">
      <c r="B93"/>
      <c r="C93" s="61"/>
      <c r="D93"/>
      <c r="E93"/>
      <c r="F93" s="27"/>
      <c r="G93" s="27"/>
      <c r="H93" s="27"/>
      <c r="I93" s="27"/>
      <c r="J93" s="27"/>
      <c r="M93" s="25"/>
      <c r="N93" s="3"/>
      <c r="O93" s="3"/>
      <c r="P93" s="3"/>
      <c r="Q93" s="3"/>
      <c r="R93" s="3"/>
      <c r="S93" s="3"/>
      <c r="T93" s="2"/>
    </row>
    <row r="94" spans="2:20">
      <c r="B94"/>
      <c r="C94" s="61"/>
      <c r="D94"/>
      <c r="E94"/>
      <c r="F94" s="27"/>
      <c r="G94" s="27"/>
      <c r="H94" s="27"/>
      <c r="I94" s="27"/>
      <c r="J94" s="27"/>
      <c r="M94" s="25"/>
      <c r="N94" s="3"/>
      <c r="O94" s="3"/>
      <c r="P94" s="3"/>
      <c r="Q94" s="3"/>
      <c r="R94" s="3"/>
      <c r="S94" s="3"/>
      <c r="T94" s="2"/>
    </row>
    <row r="95" spans="2:20">
      <c r="B95"/>
      <c r="C95" s="61"/>
      <c r="D95"/>
      <c r="E95"/>
      <c r="F95" s="27"/>
      <c r="G95" s="27"/>
      <c r="H95" s="27"/>
      <c r="I95" s="27"/>
      <c r="J95" s="27"/>
      <c r="M95" s="25"/>
      <c r="N95" s="3"/>
      <c r="O95" s="3"/>
      <c r="P95" s="3"/>
      <c r="Q95" s="3"/>
      <c r="R95" s="3"/>
      <c r="S95" s="3"/>
      <c r="T95" s="2"/>
    </row>
    <row r="96" spans="2:20">
      <c r="B96"/>
      <c r="C96" s="61"/>
      <c r="D96"/>
      <c r="E96"/>
      <c r="F96" s="27"/>
      <c r="G96" s="27"/>
      <c r="H96" s="27"/>
      <c r="I96" s="27"/>
      <c r="J96" s="27"/>
      <c r="M96" s="25"/>
      <c r="N96" s="3"/>
      <c r="O96" s="3"/>
      <c r="P96" s="3"/>
      <c r="Q96" s="3"/>
      <c r="R96" s="3"/>
      <c r="S96" s="3"/>
      <c r="T96" s="2"/>
    </row>
    <row r="97" spans="2:20">
      <c r="B97"/>
      <c r="C97" s="61"/>
      <c r="D97"/>
      <c r="E97"/>
      <c r="F97" s="27"/>
      <c r="G97" s="27"/>
      <c r="H97" s="27"/>
      <c r="I97" s="27"/>
      <c r="J97" s="27"/>
      <c r="M97" s="25"/>
      <c r="N97" s="3"/>
      <c r="O97" s="3"/>
      <c r="P97" s="3"/>
      <c r="Q97" s="3"/>
      <c r="R97" s="3"/>
      <c r="S97" s="3"/>
      <c r="T97" s="2"/>
    </row>
    <row r="98" spans="2:20">
      <c r="B98"/>
      <c r="C98" s="61"/>
      <c r="D98"/>
      <c r="E98"/>
      <c r="F98" s="27"/>
      <c r="G98" s="27"/>
      <c r="H98" s="27"/>
      <c r="I98" s="27"/>
      <c r="J98" s="27"/>
      <c r="M98" s="25"/>
      <c r="N98" s="3"/>
      <c r="O98" s="3"/>
      <c r="P98" s="3"/>
      <c r="Q98" s="3"/>
      <c r="R98" s="3"/>
      <c r="S98" s="3"/>
      <c r="T98" s="2"/>
    </row>
    <row r="99" spans="2:20">
      <c r="B99"/>
      <c r="C99" s="61"/>
      <c r="D99"/>
      <c r="E99"/>
      <c r="F99" s="27"/>
      <c r="G99" s="27"/>
      <c r="H99" s="27"/>
      <c r="I99" s="27"/>
      <c r="J99" s="27"/>
      <c r="M99" s="25"/>
      <c r="N99" s="3"/>
      <c r="O99" s="3"/>
      <c r="P99" s="3"/>
      <c r="Q99" s="3"/>
      <c r="R99" s="3"/>
      <c r="S99" s="3"/>
      <c r="T99" s="2"/>
    </row>
    <row r="100" spans="2:20">
      <c r="B100"/>
      <c r="C100" s="61"/>
      <c r="D100"/>
      <c r="E100"/>
      <c r="F100" s="27"/>
      <c r="G100" s="27"/>
      <c r="H100" s="27"/>
      <c r="I100" s="27"/>
      <c r="J100" s="27"/>
      <c r="M100" s="25"/>
      <c r="N100" s="3"/>
      <c r="O100" s="3"/>
      <c r="P100" s="3"/>
      <c r="Q100" s="3"/>
      <c r="R100" s="3"/>
      <c r="S100" s="3"/>
      <c r="T100" s="2"/>
    </row>
    <row r="101" spans="2:20">
      <c r="B101"/>
      <c r="C101" s="61"/>
      <c r="D101"/>
      <c r="E101"/>
      <c r="F101" s="27"/>
      <c r="G101" s="27"/>
      <c r="H101" s="27"/>
      <c r="I101" s="27"/>
      <c r="J101" s="27"/>
      <c r="M101" s="25"/>
      <c r="N101" s="3"/>
      <c r="O101" s="3"/>
      <c r="P101" s="3"/>
      <c r="Q101" s="3"/>
      <c r="R101" s="3"/>
      <c r="S101" s="3"/>
      <c r="T101" s="2"/>
    </row>
    <row r="102" spans="2:20">
      <c r="B102"/>
      <c r="C102" s="61"/>
      <c r="D102"/>
      <c r="E102"/>
      <c r="F102" s="27"/>
      <c r="G102" s="27"/>
      <c r="H102" s="27"/>
      <c r="I102" s="27"/>
      <c r="J102" s="27"/>
      <c r="M102" s="25"/>
      <c r="N102" s="3"/>
      <c r="O102" s="3"/>
      <c r="P102" s="3"/>
      <c r="Q102" s="3"/>
      <c r="R102" s="3"/>
      <c r="S102" s="3"/>
      <c r="T102" s="2"/>
    </row>
    <row r="103" spans="2:20">
      <c r="B103"/>
      <c r="C103" s="61"/>
      <c r="D103"/>
      <c r="E103"/>
      <c r="F103" s="27"/>
      <c r="G103" s="27"/>
      <c r="H103" s="27"/>
      <c r="I103" s="27"/>
      <c r="J103" s="27"/>
      <c r="M103" s="25"/>
      <c r="N103" s="3"/>
      <c r="O103" s="3"/>
      <c r="P103" s="3"/>
      <c r="Q103" s="3"/>
      <c r="R103" s="3"/>
      <c r="S103" s="3"/>
      <c r="T103" s="2"/>
    </row>
    <row r="104" spans="2:20">
      <c r="B104"/>
      <c r="C104" s="61"/>
      <c r="D104"/>
      <c r="E104"/>
      <c r="F104" s="27"/>
      <c r="G104" s="27"/>
      <c r="H104" s="27"/>
      <c r="I104" s="27"/>
      <c r="J104" s="27"/>
      <c r="M104" s="25"/>
      <c r="N104" s="3"/>
      <c r="O104" s="3"/>
      <c r="P104" s="3"/>
      <c r="Q104" s="3"/>
      <c r="R104" s="3"/>
      <c r="S104" s="3"/>
      <c r="T104" s="2"/>
    </row>
    <row r="105" spans="2:20">
      <c r="B105"/>
      <c r="C105" s="61"/>
      <c r="D105"/>
      <c r="E105"/>
      <c r="F105" s="27"/>
      <c r="G105" s="27"/>
      <c r="H105" s="27"/>
      <c r="I105" s="27"/>
      <c r="J105" s="27"/>
      <c r="M105" s="25"/>
      <c r="N105" s="3"/>
      <c r="O105" s="3"/>
      <c r="P105" s="3"/>
      <c r="Q105" s="3"/>
      <c r="R105" s="3"/>
      <c r="S105" s="3"/>
      <c r="T105" s="2"/>
    </row>
    <row r="106" spans="2:20">
      <c r="B106"/>
      <c r="C106" s="61"/>
      <c r="D106"/>
      <c r="E106"/>
      <c r="F106" s="27"/>
      <c r="G106" s="27"/>
      <c r="H106" s="27"/>
      <c r="I106" s="27"/>
      <c r="J106" s="27"/>
      <c r="M106" s="25"/>
      <c r="N106" s="3"/>
      <c r="O106" s="3"/>
      <c r="P106" s="3"/>
      <c r="Q106" s="3"/>
      <c r="R106" s="3"/>
      <c r="S106" s="3"/>
      <c r="T106" s="2"/>
    </row>
    <row r="107" spans="2:20">
      <c r="B107"/>
      <c r="C107" s="61"/>
      <c r="D107"/>
      <c r="E107"/>
      <c r="F107" s="27"/>
      <c r="G107" s="27"/>
      <c r="H107" s="27"/>
      <c r="I107" s="27"/>
      <c r="J107" s="27"/>
      <c r="M107" s="25"/>
      <c r="N107" s="3"/>
      <c r="O107" s="3"/>
      <c r="P107" s="3"/>
      <c r="Q107" s="3"/>
      <c r="R107" s="3"/>
      <c r="S107" s="3"/>
      <c r="T107" s="2"/>
    </row>
    <row r="108" spans="2:20">
      <c r="B108"/>
      <c r="C108" s="61"/>
      <c r="D108"/>
      <c r="E108"/>
      <c r="F108" s="27"/>
      <c r="G108" s="27"/>
      <c r="H108" s="27"/>
      <c r="I108" s="27"/>
      <c r="J108" s="27"/>
      <c r="M108" s="25"/>
      <c r="N108" s="3"/>
      <c r="O108" s="3"/>
      <c r="P108" s="3"/>
      <c r="Q108" s="3"/>
      <c r="R108" s="3"/>
      <c r="S108" s="3"/>
      <c r="T108" s="2"/>
    </row>
    <row r="109" spans="2:20">
      <c r="B109"/>
      <c r="C109" s="61"/>
      <c r="D109"/>
      <c r="E109"/>
      <c r="F109" s="27"/>
      <c r="G109" s="27"/>
      <c r="H109" s="27"/>
      <c r="I109" s="27"/>
      <c r="J109" s="27"/>
      <c r="M109" s="25"/>
      <c r="N109" s="3"/>
      <c r="O109" s="3"/>
      <c r="P109" s="3"/>
      <c r="Q109" s="3"/>
      <c r="R109" s="3"/>
      <c r="S109" s="3"/>
      <c r="T109" s="2"/>
    </row>
    <row r="110" spans="2:20">
      <c r="B110"/>
      <c r="C110" s="61"/>
      <c r="D110"/>
      <c r="E110"/>
      <c r="F110" s="27"/>
      <c r="G110" s="27"/>
      <c r="H110" s="27"/>
      <c r="I110" s="27"/>
      <c r="J110" s="27"/>
      <c r="M110" s="25"/>
      <c r="N110" s="3"/>
      <c r="O110" s="3"/>
      <c r="P110" s="3"/>
      <c r="Q110" s="3"/>
      <c r="R110" s="3"/>
      <c r="S110" s="3"/>
      <c r="T110" s="2"/>
    </row>
    <row r="111" spans="2:20">
      <c r="B111"/>
      <c r="C111" s="61"/>
      <c r="D111"/>
      <c r="E111"/>
      <c r="F111" s="27"/>
      <c r="G111" s="27"/>
      <c r="H111" s="27"/>
      <c r="I111" s="27"/>
      <c r="J111" s="27"/>
      <c r="M111" s="25"/>
      <c r="N111" s="3"/>
      <c r="O111" s="3"/>
      <c r="P111" s="3"/>
      <c r="Q111" s="3"/>
      <c r="R111" s="3"/>
      <c r="S111" s="3"/>
      <c r="T111" s="2"/>
    </row>
    <row r="112" spans="2:20">
      <c r="B112"/>
      <c r="C112" s="61"/>
      <c r="D112"/>
      <c r="E112"/>
      <c r="F112" s="27"/>
      <c r="G112" s="27"/>
      <c r="H112" s="27"/>
      <c r="I112" s="27"/>
      <c r="J112" s="27"/>
      <c r="M112" s="25"/>
      <c r="N112" s="3"/>
      <c r="O112" s="3"/>
      <c r="P112" s="3"/>
      <c r="Q112" s="3"/>
      <c r="R112" s="3"/>
      <c r="S112" s="3"/>
      <c r="T112" s="2"/>
    </row>
    <row r="113" spans="2:20">
      <c r="B113"/>
      <c r="C113" s="61"/>
      <c r="D113"/>
      <c r="E113"/>
      <c r="F113" s="27"/>
      <c r="G113" s="27"/>
      <c r="H113" s="27"/>
      <c r="I113" s="27"/>
      <c r="J113" s="27"/>
      <c r="M113" s="25"/>
      <c r="N113" s="3"/>
      <c r="O113" s="3"/>
      <c r="P113" s="3"/>
      <c r="Q113" s="3"/>
      <c r="R113" s="3"/>
      <c r="S113" s="3"/>
      <c r="T113" s="2"/>
    </row>
    <row r="114" spans="2:20">
      <c r="B114"/>
      <c r="C114" s="61"/>
      <c r="D114"/>
      <c r="E114"/>
      <c r="F114" s="27"/>
      <c r="G114" s="27"/>
      <c r="H114" s="27"/>
      <c r="I114" s="27"/>
      <c r="J114" s="27"/>
      <c r="M114" s="25"/>
      <c r="N114" s="3"/>
      <c r="O114" s="3"/>
      <c r="P114" s="3"/>
      <c r="Q114" s="3"/>
      <c r="R114" s="3"/>
      <c r="S114" s="3"/>
      <c r="T114" s="2"/>
    </row>
    <row r="115" spans="2:20">
      <c r="B115"/>
      <c r="C115" s="61"/>
      <c r="D115"/>
      <c r="E115"/>
      <c r="F115" s="27"/>
      <c r="G115" s="27"/>
      <c r="H115" s="27"/>
      <c r="I115" s="27"/>
      <c r="J115" s="27"/>
      <c r="M115" s="25"/>
      <c r="N115" s="3"/>
      <c r="O115" s="3"/>
      <c r="P115" s="3"/>
      <c r="Q115" s="3"/>
      <c r="R115" s="3"/>
      <c r="S115" s="3"/>
      <c r="T115" s="2"/>
    </row>
    <row r="116" spans="2:20">
      <c r="B116"/>
      <c r="C116" s="61"/>
      <c r="D116"/>
      <c r="E116"/>
      <c r="F116" s="27"/>
      <c r="G116" s="27"/>
      <c r="H116" s="27"/>
      <c r="I116" s="27"/>
      <c r="J116" s="27"/>
      <c r="M116" s="25"/>
      <c r="N116" s="3"/>
      <c r="O116" s="3"/>
      <c r="P116" s="3"/>
      <c r="Q116" s="3"/>
      <c r="R116" s="3"/>
      <c r="S116" s="3"/>
      <c r="T116" s="2"/>
    </row>
    <row r="117" spans="2:20">
      <c r="B117"/>
      <c r="C117" s="61"/>
      <c r="D117"/>
      <c r="E117"/>
      <c r="F117" s="27"/>
      <c r="G117" s="27"/>
      <c r="H117" s="27"/>
      <c r="I117" s="27"/>
      <c r="J117" s="27"/>
      <c r="M117" s="25"/>
      <c r="N117" s="3"/>
      <c r="O117" s="3"/>
      <c r="P117" s="3"/>
      <c r="Q117" s="3"/>
      <c r="R117" s="3"/>
      <c r="S117" s="3"/>
      <c r="T117" s="2"/>
    </row>
    <row r="118" spans="2:20">
      <c r="B118"/>
      <c r="C118" s="61"/>
      <c r="D118"/>
      <c r="E118"/>
      <c r="F118" s="27"/>
      <c r="G118" s="27"/>
      <c r="H118" s="27"/>
      <c r="I118" s="27"/>
      <c r="J118" s="27"/>
      <c r="M118" s="25"/>
      <c r="N118" s="3"/>
      <c r="O118" s="3"/>
      <c r="P118" s="3"/>
      <c r="Q118" s="3"/>
      <c r="R118" s="3"/>
      <c r="S118" s="3"/>
      <c r="T118" s="2"/>
    </row>
    <row r="119" spans="2:20">
      <c r="B119"/>
      <c r="C119" s="61"/>
      <c r="D119"/>
      <c r="E119"/>
      <c r="F119" s="27"/>
      <c r="G119" s="27"/>
      <c r="H119" s="27"/>
      <c r="I119" s="27"/>
      <c r="J119" s="27"/>
      <c r="M119" s="25"/>
      <c r="N119" s="3"/>
      <c r="O119" s="3"/>
      <c r="P119" s="3"/>
      <c r="Q119" s="3"/>
      <c r="R119" s="3"/>
      <c r="S119" s="3"/>
      <c r="T119" s="2"/>
    </row>
    <row r="120" spans="2:20">
      <c r="B120"/>
      <c r="C120" s="61"/>
      <c r="D120"/>
      <c r="E120"/>
      <c r="F120" s="27"/>
      <c r="G120" s="27"/>
      <c r="H120" s="27"/>
      <c r="I120" s="27"/>
      <c r="J120" s="27"/>
      <c r="M120" s="25"/>
      <c r="O120" s="3"/>
      <c r="P120" s="3"/>
      <c r="Q120" s="3"/>
      <c r="R120" s="3"/>
      <c r="S120" s="3"/>
      <c r="T120" s="2"/>
    </row>
    <row r="121" spans="2:20">
      <c r="B121"/>
      <c r="C121" s="61"/>
      <c r="D121"/>
      <c r="E121"/>
      <c r="F121" s="27"/>
      <c r="G121" s="27"/>
      <c r="H121" s="27"/>
      <c r="I121" s="27"/>
      <c r="J121" s="27"/>
      <c r="M121" s="25"/>
      <c r="O121" s="3"/>
      <c r="P121" s="3"/>
      <c r="Q121" s="3"/>
      <c r="R121" s="3"/>
      <c r="S121" s="3"/>
      <c r="T121" s="2"/>
    </row>
    <row r="122" spans="2:20">
      <c r="B122"/>
      <c r="C122" s="61"/>
      <c r="D122"/>
      <c r="E122"/>
      <c r="F122" s="27"/>
      <c r="G122" s="27"/>
      <c r="H122" s="27"/>
      <c r="I122" s="27"/>
      <c r="J122" s="27"/>
      <c r="M122" s="25"/>
      <c r="O122" s="3"/>
      <c r="P122" s="3"/>
      <c r="Q122" s="3"/>
      <c r="R122" s="3"/>
      <c r="S122" s="3"/>
      <c r="T122" s="2"/>
    </row>
    <row r="123" spans="2:20">
      <c r="B123"/>
      <c r="C123" s="61"/>
      <c r="D123"/>
      <c r="E123"/>
      <c r="F123" s="27"/>
      <c r="G123" s="27"/>
      <c r="H123" s="27"/>
      <c r="I123" s="27"/>
      <c r="J123" s="27"/>
      <c r="M123" s="25"/>
      <c r="O123" s="3"/>
      <c r="P123" s="3"/>
      <c r="Q123" s="3"/>
      <c r="R123" s="3"/>
      <c r="S123" s="3"/>
      <c r="T123" s="2"/>
    </row>
    <row r="124" spans="2:20">
      <c r="B124"/>
      <c r="C124" s="61"/>
      <c r="D124"/>
      <c r="E124"/>
      <c r="F124" s="27"/>
      <c r="G124" s="27"/>
      <c r="H124" s="27"/>
      <c r="I124" s="27"/>
      <c r="J124" s="27"/>
      <c r="M124" s="25"/>
      <c r="O124" s="3"/>
      <c r="P124" s="3"/>
      <c r="Q124" s="3"/>
      <c r="R124" s="3"/>
      <c r="S124" s="3"/>
      <c r="T124" s="2"/>
    </row>
    <row r="125" spans="2:20">
      <c r="B125"/>
      <c r="C125" s="61"/>
      <c r="D125"/>
      <c r="E125"/>
      <c r="F125" s="27"/>
      <c r="G125" s="27"/>
      <c r="H125" s="27"/>
      <c r="I125" s="27"/>
      <c r="J125" s="27"/>
      <c r="M125" s="25"/>
      <c r="O125" s="3"/>
      <c r="P125" s="3"/>
      <c r="Q125" s="3"/>
      <c r="R125" s="3"/>
      <c r="S125" s="3"/>
      <c r="T125" s="2"/>
    </row>
    <row r="126" spans="2:20">
      <c r="B126"/>
      <c r="C126" s="61"/>
      <c r="D126"/>
      <c r="E126"/>
      <c r="F126" s="27"/>
      <c r="G126" s="27"/>
      <c r="H126" s="27"/>
      <c r="I126" s="27"/>
      <c r="J126" s="27"/>
      <c r="M126" s="25"/>
      <c r="O126" s="3"/>
      <c r="P126" s="3"/>
      <c r="Q126" s="3"/>
      <c r="R126" s="3"/>
      <c r="S126" s="3"/>
      <c r="T126" s="2"/>
    </row>
    <row r="127" spans="2:20">
      <c r="B127"/>
      <c r="C127" s="61"/>
      <c r="D127"/>
      <c r="E127"/>
      <c r="F127" s="27"/>
      <c r="G127" s="27"/>
      <c r="H127" s="27"/>
      <c r="I127" s="27"/>
      <c r="J127" s="27"/>
      <c r="M127" s="25"/>
      <c r="O127" s="3"/>
      <c r="P127" s="3"/>
      <c r="Q127" s="3"/>
      <c r="R127" s="3"/>
      <c r="S127" s="3"/>
      <c r="T127" s="2"/>
    </row>
    <row r="128" spans="2:20">
      <c r="B128"/>
      <c r="C128" s="62"/>
      <c r="D128"/>
      <c r="E128"/>
      <c r="F128" s="27"/>
      <c r="G128" s="27"/>
      <c r="H128" s="27"/>
      <c r="I128" s="27"/>
      <c r="J128" s="27"/>
      <c r="M128" s="25"/>
      <c r="O128" s="3"/>
      <c r="P128" s="3"/>
      <c r="Q128" s="3"/>
      <c r="R128" s="3"/>
      <c r="S128" s="3"/>
      <c r="T128" s="2"/>
    </row>
    <row r="129" spans="2:20">
      <c r="B129"/>
      <c r="C129" s="62"/>
      <c r="D129"/>
      <c r="E129"/>
      <c r="F129" s="27"/>
      <c r="G129" s="27"/>
      <c r="H129" s="27"/>
      <c r="I129" s="27"/>
      <c r="J129" s="27"/>
      <c r="M129" s="25"/>
      <c r="O129" s="3"/>
      <c r="P129" s="3"/>
      <c r="Q129" s="3"/>
      <c r="R129" s="3"/>
      <c r="S129" s="3"/>
      <c r="T129" s="2"/>
    </row>
    <row r="130" spans="2:20">
      <c r="B130"/>
      <c r="C130" s="62"/>
      <c r="D130"/>
      <c r="E130"/>
      <c r="F130" s="27"/>
      <c r="G130" s="27"/>
      <c r="H130" s="27"/>
      <c r="I130" s="27"/>
      <c r="J130" s="27"/>
      <c r="M130" s="25"/>
      <c r="O130" s="3"/>
      <c r="P130" s="3"/>
      <c r="Q130" s="3"/>
      <c r="R130" s="3"/>
      <c r="S130" s="3"/>
      <c r="T130" s="2"/>
    </row>
    <row r="131" spans="2:20">
      <c r="B131"/>
      <c r="C131" s="61"/>
      <c r="D131"/>
      <c r="E131"/>
      <c r="F131" s="27"/>
      <c r="G131" s="27"/>
      <c r="H131" s="27"/>
      <c r="I131" s="27"/>
      <c r="J131" s="27"/>
      <c r="M131" s="25"/>
      <c r="O131" s="3"/>
      <c r="P131" s="3"/>
      <c r="Q131" s="3"/>
      <c r="R131" s="3"/>
      <c r="S131" s="3"/>
      <c r="T131" s="2"/>
    </row>
    <row r="132" spans="2:20">
      <c r="B132"/>
      <c r="C132" s="61"/>
      <c r="D132"/>
      <c r="E132"/>
      <c r="F132" s="27"/>
      <c r="G132" s="27"/>
      <c r="H132" s="27"/>
      <c r="I132" s="27"/>
      <c r="J132" s="27"/>
      <c r="M132" s="25"/>
      <c r="O132" s="3"/>
      <c r="P132" s="3"/>
      <c r="Q132" s="3"/>
      <c r="R132" s="3"/>
      <c r="S132" s="3"/>
      <c r="T132" s="2"/>
    </row>
    <row r="133" spans="2:20">
      <c r="B133"/>
      <c r="C133" s="61"/>
      <c r="D133"/>
      <c r="E133"/>
      <c r="F133" s="27"/>
      <c r="G133" s="27"/>
      <c r="H133" s="27"/>
      <c r="I133" s="27"/>
      <c r="J133" s="27"/>
      <c r="M133" s="25"/>
      <c r="O133" s="3"/>
      <c r="P133" s="3"/>
      <c r="Q133" s="3"/>
      <c r="R133" s="3"/>
      <c r="S133" s="3"/>
      <c r="T133" s="2"/>
    </row>
    <row r="134" spans="2:20">
      <c r="B134"/>
      <c r="C134" s="61"/>
      <c r="D134"/>
      <c r="E134"/>
      <c r="F134" s="27"/>
      <c r="G134" s="27"/>
      <c r="H134" s="27"/>
      <c r="I134" s="27"/>
      <c r="J134" s="27"/>
      <c r="M134" s="25"/>
      <c r="O134" s="3"/>
      <c r="P134" s="3"/>
      <c r="Q134" s="3"/>
      <c r="R134" s="3"/>
      <c r="S134" s="3"/>
      <c r="T134" s="2"/>
    </row>
    <row r="135" spans="2:20">
      <c r="B135"/>
      <c r="C135" s="61"/>
      <c r="D135"/>
      <c r="E135"/>
      <c r="F135" s="27"/>
      <c r="G135" s="27"/>
      <c r="H135" s="27"/>
      <c r="I135" s="27"/>
      <c r="J135" s="27"/>
      <c r="M135" s="25"/>
      <c r="O135" s="3"/>
      <c r="P135" s="3"/>
      <c r="Q135" s="3"/>
      <c r="R135" s="3"/>
      <c r="S135" s="3"/>
      <c r="T135" s="2"/>
    </row>
    <row r="136" spans="2:20">
      <c r="B136"/>
      <c r="C136" s="61"/>
      <c r="D136"/>
      <c r="E136"/>
      <c r="F136" s="27"/>
      <c r="G136" s="27"/>
      <c r="H136" s="27"/>
      <c r="I136" s="27"/>
      <c r="J136" s="27"/>
      <c r="M136" s="25"/>
      <c r="O136" s="3"/>
      <c r="P136" s="3"/>
      <c r="Q136" s="3"/>
      <c r="R136" s="3"/>
      <c r="S136" s="3"/>
      <c r="T136" s="2"/>
    </row>
    <row r="137" spans="2:20">
      <c r="B137"/>
      <c r="C137" s="61"/>
      <c r="D137"/>
      <c r="E137"/>
      <c r="F137" s="27"/>
      <c r="G137" s="27"/>
      <c r="H137" s="27"/>
      <c r="I137" s="27"/>
      <c r="J137" s="27"/>
      <c r="M137" s="25"/>
      <c r="O137" s="3"/>
      <c r="P137" s="3"/>
      <c r="Q137" s="3"/>
      <c r="R137" s="3"/>
      <c r="S137" s="3"/>
      <c r="T137" s="2"/>
    </row>
    <row r="138" spans="2:20">
      <c r="B138"/>
      <c r="C138" s="61"/>
      <c r="D138"/>
      <c r="E138"/>
      <c r="F138" s="27"/>
      <c r="G138" s="27"/>
      <c r="H138" s="27"/>
      <c r="I138" s="27"/>
      <c r="J138" s="27"/>
      <c r="M138" s="25"/>
      <c r="O138" s="3"/>
      <c r="P138" s="3"/>
      <c r="Q138" s="3"/>
      <c r="R138" s="3"/>
      <c r="S138" s="3"/>
      <c r="T138" s="2"/>
    </row>
    <row r="139" spans="2:20">
      <c r="B139"/>
      <c r="C139" s="61"/>
      <c r="D139"/>
      <c r="E139"/>
      <c r="F139" s="27"/>
      <c r="G139" s="27"/>
      <c r="H139" s="27"/>
      <c r="I139" s="27"/>
      <c r="J139" s="27"/>
      <c r="M139" s="25"/>
      <c r="O139" s="3"/>
      <c r="P139" s="3"/>
      <c r="Q139" s="3"/>
      <c r="R139" s="3"/>
      <c r="S139" s="3"/>
      <c r="T139" s="2"/>
    </row>
    <row r="140" spans="2:20">
      <c r="B140"/>
      <c r="C140" s="61"/>
      <c r="D140"/>
      <c r="E140"/>
      <c r="F140" s="27"/>
      <c r="G140" s="27"/>
      <c r="H140" s="27"/>
      <c r="I140" s="27"/>
      <c r="J140" s="27"/>
      <c r="M140" s="25"/>
      <c r="O140" s="3"/>
      <c r="P140" s="3"/>
      <c r="Q140" s="3"/>
      <c r="R140" s="3"/>
      <c r="S140" s="3"/>
      <c r="T140" s="2"/>
    </row>
    <row r="141" spans="2:20">
      <c r="B141"/>
      <c r="C141" s="68"/>
      <c r="D141"/>
      <c r="E141"/>
      <c r="F141" s="27"/>
      <c r="G141" s="27"/>
      <c r="H141" s="27"/>
      <c r="I141" s="27"/>
      <c r="J141" s="27"/>
      <c r="M141" s="25"/>
      <c r="O141" s="3"/>
      <c r="P141" s="3"/>
      <c r="Q141" s="3"/>
      <c r="R141" s="3"/>
      <c r="S141" s="3"/>
      <c r="T141" s="2"/>
    </row>
    <row r="142" spans="2:20">
      <c r="B142"/>
      <c r="C142" s="68"/>
      <c r="D142"/>
      <c r="E142"/>
      <c r="F142" s="27"/>
      <c r="G142" s="27"/>
      <c r="H142" s="27"/>
      <c r="I142" s="27"/>
      <c r="J142" s="27"/>
      <c r="M142" s="25"/>
      <c r="O142" s="3"/>
      <c r="P142" s="3"/>
      <c r="Q142" s="3"/>
      <c r="R142" s="3"/>
      <c r="S142" s="3"/>
    </row>
    <row r="143" spans="2:20">
      <c r="B143"/>
      <c r="C143" s="68"/>
      <c r="D143"/>
      <c r="E143"/>
      <c r="F143" s="25"/>
      <c r="G143" s="25"/>
      <c r="H143" s="25"/>
      <c r="I143" s="25"/>
      <c r="J143" s="25"/>
      <c r="M143" s="25"/>
      <c r="O143" s="3"/>
      <c r="P143" s="3"/>
      <c r="Q143" s="3"/>
      <c r="R143" s="3"/>
      <c r="S143" s="3"/>
    </row>
  </sheetData>
  <mergeCells count="9">
    <mergeCell ref="AD1:AF1"/>
    <mergeCell ref="F1:K1"/>
    <mergeCell ref="AI1:AN1"/>
    <mergeCell ref="AO1:AR1"/>
    <mergeCell ref="B1:E1"/>
    <mergeCell ref="L1:O1"/>
    <mergeCell ref="P1:T1"/>
    <mergeCell ref="W1:Y1"/>
    <mergeCell ref="Z1:AC1"/>
  </mergeCells>
  <pageMargins left="0.7" right="0.7" top="0.75" bottom="0.75" header="0.3" footer="0.3"/>
  <pageSetup paperSize="9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S144"/>
  <sheetViews>
    <sheetView zoomScaleNormal="100" zoomScalePageLayoutView="55" workbookViewId="0">
      <pane xSplit="1" ySplit="2" topLeftCell="AD3" activePane="bottomRight" state="frozen"/>
      <selection activeCell="H33" sqref="H33"/>
      <selection pane="topRight" activeCell="H33" sqref="H33"/>
      <selection pane="bottomLeft" activeCell="H33" sqref="H33"/>
      <selection pane="bottomRight" activeCell="AS3" sqref="AS3:AS68"/>
    </sheetView>
  </sheetViews>
  <sheetFormatPr defaultColWidth="8.81640625" defaultRowHeight="14.5"/>
  <cols>
    <col min="1" max="1" width="12.453125" customWidth="1"/>
    <col min="11" max="11" width="9.453125" customWidth="1"/>
    <col min="21" max="21" width="14.81640625" bestFit="1" customWidth="1"/>
    <col min="22" max="22" width="12.453125" bestFit="1" customWidth="1"/>
    <col min="34" max="34" width="12.81640625" customWidth="1"/>
  </cols>
  <sheetData>
    <row r="1" spans="1:45">
      <c r="A1" s="58" t="s">
        <v>61</v>
      </c>
      <c r="B1" s="139" t="s">
        <v>45</v>
      </c>
      <c r="C1" s="139"/>
      <c r="D1" s="139"/>
      <c r="E1" s="139"/>
      <c r="F1" s="139" t="s">
        <v>63</v>
      </c>
      <c r="G1" s="139"/>
      <c r="H1" s="139"/>
      <c r="I1" s="139"/>
      <c r="J1" s="139"/>
      <c r="K1" s="139"/>
      <c r="L1" s="139" t="s">
        <v>64</v>
      </c>
      <c r="M1" s="139"/>
      <c r="N1" s="139"/>
      <c r="O1" s="139"/>
      <c r="P1" s="139" t="s">
        <v>18</v>
      </c>
      <c r="Q1" s="139"/>
      <c r="R1" s="139"/>
      <c r="S1" s="139"/>
      <c r="T1" s="139"/>
      <c r="U1" s="4"/>
      <c r="W1" s="139" t="s">
        <v>66</v>
      </c>
      <c r="X1" s="139"/>
      <c r="Y1" s="139"/>
      <c r="Z1" s="139" t="s">
        <v>67</v>
      </c>
      <c r="AA1" s="139"/>
      <c r="AB1" s="139"/>
      <c r="AC1" s="139"/>
      <c r="AD1" s="139" t="s">
        <v>11</v>
      </c>
      <c r="AE1" s="139"/>
      <c r="AF1" s="139"/>
      <c r="AH1" s="24" t="s">
        <v>117</v>
      </c>
      <c r="AI1" s="139" t="s">
        <v>110</v>
      </c>
      <c r="AJ1" s="139"/>
      <c r="AK1" s="139"/>
      <c r="AL1" s="139"/>
      <c r="AM1" s="139"/>
      <c r="AN1" s="139"/>
      <c r="AO1" s="139" t="s">
        <v>112</v>
      </c>
      <c r="AP1" s="139"/>
      <c r="AQ1" s="139"/>
      <c r="AR1" s="139"/>
      <c r="AS1" t="s">
        <v>69</v>
      </c>
    </row>
    <row r="2" spans="1:45">
      <c r="A2" s="4" t="s">
        <v>15</v>
      </c>
      <c r="B2" s="4" t="s">
        <v>0</v>
      </c>
      <c r="C2" s="4" t="s">
        <v>1</v>
      </c>
      <c r="D2" s="4" t="s">
        <v>2</v>
      </c>
      <c r="E2" s="5" t="s">
        <v>3</v>
      </c>
      <c r="F2" s="4" t="s">
        <v>4</v>
      </c>
      <c r="G2" s="4" t="s">
        <v>1</v>
      </c>
      <c r="H2" s="4" t="s">
        <v>2</v>
      </c>
      <c r="I2" s="4" t="s">
        <v>3</v>
      </c>
      <c r="J2" s="4" t="s">
        <v>5</v>
      </c>
      <c r="K2" s="5" t="s">
        <v>19</v>
      </c>
      <c r="L2" s="4" t="s">
        <v>0</v>
      </c>
      <c r="M2" s="4" t="s">
        <v>6</v>
      </c>
      <c r="N2" s="4" t="s">
        <v>2</v>
      </c>
      <c r="O2" s="5" t="s">
        <v>3</v>
      </c>
      <c r="P2" s="4" t="s">
        <v>0</v>
      </c>
      <c r="Q2" s="4" t="s">
        <v>6</v>
      </c>
      <c r="R2" s="4" t="s">
        <v>2</v>
      </c>
      <c r="S2" s="4" t="s">
        <v>3</v>
      </c>
      <c r="T2" s="4" t="s">
        <v>17</v>
      </c>
      <c r="U2" s="8" t="s">
        <v>10</v>
      </c>
      <c r="V2" s="4" t="s">
        <v>8</v>
      </c>
      <c r="W2" s="8" t="s">
        <v>0</v>
      </c>
      <c r="X2" s="4" t="s">
        <v>1</v>
      </c>
      <c r="Y2" s="4" t="s">
        <v>2</v>
      </c>
      <c r="Z2" s="8" t="s">
        <v>0</v>
      </c>
      <c r="AA2" s="4" t="s">
        <v>1</v>
      </c>
      <c r="AB2" s="4" t="s">
        <v>2</v>
      </c>
      <c r="AC2" s="4" t="s">
        <v>3</v>
      </c>
      <c r="AD2" s="8" t="s">
        <v>0</v>
      </c>
      <c r="AE2" s="4" t="s">
        <v>1</v>
      </c>
      <c r="AF2" s="4" t="s">
        <v>2</v>
      </c>
      <c r="AH2" s="96"/>
      <c r="AI2" s="50" t="s">
        <v>4</v>
      </c>
      <c r="AJ2" s="50" t="s">
        <v>1</v>
      </c>
      <c r="AK2" s="50" t="s">
        <v>2</v>
      </c>
      <c r="AL2" s="50" t="s">
        <v>3</v>
      </c>
      <c r="AM2" s="50" t="s">
        <v>5</v>
      </c>
      <c r="AN2" s="51" t="s">
        <v>19</v>
      </c>
      <c r="AO2" s="50" t="s">
        <v>0</v>
      </c>
      <c r="AP2" s="50" t="s">
        <v>6</v>
      </c>
      <c r="AQ2" s="50" t="s">
        <v>2</v>
      </c>
      <c r="AR2" s="51" t="s">
        <v>3</v>
      </c>
      <c r="AS2" s="140" t="s">
        <v>69</v>
      </c>
    </row>
    <row r="3" spans="1:45">
      <c r="A3" s="4">
        <v>1950</v>
      </c>
      <c r="B3" s="1">
        <v>2.1</v>
      </c>
      <c r="C3" s="1">
        <v>3.456</v>
      </c>
      <c r="D3" s="1">
        <v>3.456</v>
      </c>
      <c r="E3" s="6">
        <f t="shared" ref="E3:E13" si="0">SUM(B3:D3)</f>
        <v>9.0120000000000005</v>
      </c>
      <c r="F3" s="1"/>
      <c r="G3" s="1"/>
      <c r="H3" s="1"/>
      <c r="I3" s="4"/>
      <c r="J3" s="4"/>
      <c r="K3" s="14"/>
      <c r="L3" s="4"/>
      <c r="M3" s="4"/>
      <c r="N3" s="4"/>
      <c r="O3" s="5"/>
      <c r="P3" s="4"/>
      <c r="Q3" s="4"/>
      <c r="R3" s="4"/>
      <c r="S3" s="4"/>
      <c r="T3" s="7"/>
      <c r="U3" s="3">
        <v>4694</v>
      </c>
      <c r="V3" s="3">
        <v>9063.6983383042189</v>
      </c>
      <c r="W3" s="99" t="str">
        <f t="shared" ref="W3:W34" si="1">IFERROR(F3/$I3,"")</f>
        <v/>
      </c>
      <c r="X3" s="100" t="str">
        <f t="shared" ref="X3:X34" si="2">IFERROR(G3/$I3,"")</f>
        <v/>
      </c>
      <c r="Y3" s="100" t="str">
        <f t="shared" ref="Y3:Y34" si="3">IFERROR(H3/$I3,"")</f>
        <v/>
      </c>
      <c r="Z3" s="99" t="str">
        <f t="shared" ref="Z3:Z22" si="4">IFERROR(F3/$J3,"")</f>
        <v/>
      </c>
      <c r="AA3" s="100" t="str">
        <f t="shared" ref="AA3:AA22" si="5">IFERROR(G3/$J3,"")</f>
        <v/>
      </c>
      <c r="AB3" s="100" t="str">
        <f t="shared" ref="AB3:AB22" si="6">IFERROR(H3/$J3,"")</f>
        <v/>
      </c>
      <c r="AC3" s="100" t="str">
        <f t="shared" ref="AC3:AC22" si="7">IFERROR(I3/$J3,"")</f>
        <v/>
      </c>
      <c r="AD3" s="99">
        <f t="shared" ref="AD3:AE34" si="8">IFERROR(B3/$E3,"")</f>
        <v>0.23302263648468707</v>
      </c>
      <c r="AE3" s="100">
        <f t="shared" si="8"/>
        <v>0.38348868175765644</v>
      </c>
      <c r="AF3" s="100">
        <f t="shared" ref="AF3:AF34" si="9">IFERROR(D3/$E3,"")</f>
        <v>0.38348868175765644</v>
      </c>
      <c r="AH3" s="107">
        <v>4.3221999999999996</v>
      </c>
      <c r="AI3" s="3"/>
      <c r="AJ3" s="3"/>
      <c r="AK3" s="3"/>
      <c r="AL3" s="3"/>
      <c r="AM3" s="3"/>
      <c r="AN3" s="108"/>
      <c r="AO3" s="1"/>
      <c r="AP3" s="1"/>
      <c r="AQ3" s="1"/>
      <c r="AR3" s="6"/>
      <c r="AS3" t="s">
        <v>61</v>
      </c>
    </row>
    <row r="4" spans="1:45">
      <c r="A4" s="4">
        <v>1951</v>
      </c>
      <c r="B4" s="1">
        <v>2.0999999999999996</v>
      </c>
      <c r="C4" s="1">
        <v>3.456</v>
      </c>
      <c r="D4" s="1">
        <v>3.456</v>
      </c>
      <c r="E4" s="6">
        <f t="shared" si="0"/>
        <v>9.0119999999999987</v>
      </c>
      <c r="F4" s="1"/>
      <c r="G4" s="1"/>
      <c r="H4" s="1"/>
      <c r="I4" s="4"/>
      <c r="J4" s="4"/>
      <c r="K4" s="14"/>
      <c r="L4" s="4"/>
      <c r="M4" s="4"/>
      <c r="N4" s="4"/>
      <c r="O4" s="5"/>
      <c r="P4" s="4"/>
      <c r="Q4" s="4"/>
      <c r="R4" s="4"/>
      <c r="S4" s="4"/>
      <c r="T4" s="7"/>
      <c r="U4" s="3">
        <v>4749</v>
      </c>
      <c r="V4" s="3">
        <v>9684.1440303221734</v>
      </c>
      <c r="W4" s="99" t="str">
        <f t="shared" si="1"/>
        <v/>
      </c>
      <c r="X4" s="100" t="str">
        <f t="shared" si="2"/>
        <v/>
      </c>
      <c r="Y4" s="100" t="str">
        <f t="shared" si="3"/>
        <v/>
      </c>
      <c r="Z4" s="99" t="str">
        <f t="shared" si="4"/>
        <v/>
      </c>
      <c r="AA4" s="100" t="str">
        <f t="shared" si="5"/>
        <v/>
      </c>
      <c r="AB4" s="100" t="str">
        <f t="shared" si="6"/>
        <v/>
      </c>
      <c r="AC4" s="100" t="str">
        <f t="shared" si="7"/>
        <v/>
      </c>
      <c r="AD4" s="99">
        <f t="shared" si="8"/>
        <v>0.23302263648468707</v>
      </c>
      <c r="AE4" s="100">
        <f t="shared" si="8"/>
        <v>0.38348868175765649</v>
      </c>
      <c r="AF4" s="100">
        <f t="shared" si="9"/>
        <v>0.38348868175765649</v>
      </c>
      <c r="AH4" s="107">
        <v>4.3364000000000003</v>
      </c>
      <c r="AI4" s="3"/>
      <c r="AJ4" s="3"/>
      <c r="AK4" s="3"/>
      <c r="AL4" s="3"/>
      <c r="AM4" s="3"/>
      <c r="AN4" s="14"/>
      <c r="AO4" s="1"/>
      <c r="AP4" s="1"/>
      <c r="AQ4" s="1"/>
      <c r="AR4" s="6"/>
      <c r="AS4" t="s">
        <v>61</v>
      </c>
    </row>
    <row r="5" spans="1:45">
      <c r="A5" s="4">
        <v>1952</v>
      </c>
      <c r="B5" s="1">
        <v>2.1</v>
      </c>
      <c r="C5" s="1">
        <v>3.456</v>
      </c>
      <c r="D5" s="1">
        <v>3.456</v>
      </c>
      <c r="E5" s="6">
        <f t="shared" si="0"/>
        <v>9.0120000000000005</v>
      </c>
      <c r="F5" s="1"/>
      <c r="G5" s="1"/>
      <c r="H5" s="1"/>
      <c r="I5" s="4"/>
      <c r="J5" s="4"/>
      <c r="K5" s="14"/>
      <c r="L5" s="4"/>
      <c r="M5" s="4"/>
      <c r="N5" s="4"/>
      <c r="O5" s="5"/>
      <c r="P5" s="4"/>
      <c r="Q5" s="4"/>
      <c r="R5" s="4"/>
      <c r="S5" s="4"/>
      <c r="T5" s="7"/>
      <c r="U5" s="3">
        <v>4815</v>
      </c>
      <c r="V5" s="3">
        <v>9630.1142263759084</v>
      </c>
      <c r="W5" s="99" t="str">
        <f t="shared" si="1"/>
        <v/>
      </c>
      <c r="X5" s="100" t="str">
        <f t="shared" si="2"/>
        <v/>
      </c>
      <c r="Y5" s="100" t="str">
        <f t="shared" si="3"/>
        <v/>
      </c>
      <c r="Z5" s="99" t="str">
        <f t="shared" si="4"/>
        <v/>
      </c>
      <c r="AA5" s="100" t="str">
        <f t="shared" si="5"/>
        <v/>
      </c>
      <c r="AB5" s="100" t="str">
        <f t="shared" si="6"/>
        <v/>
      </c>
      <c r="AC5" s="100" t="str">
        <f t="shared" si="7"/>
        <v/>
      </c>
      <c r="AD5" s="99">
        <f t="shared" si="8"/>
        <v>0.23302263648468707</v>
      </c>
      <c r="AE5" s="100">
        <f t="shared" si="8"/>
        <v>0.38348868175765644</v>
      </c>
      <c r="AF5" s="100">
        <f t="shared" si="9"/>
        <v>0.38348868175765644</v>
      </c>
      <c r="AH5" s="107">
        <v>4.3201000000000001</v>
      </c>
      <c r="AI5" s="3"/>
      <c r="AJ5" s="3"/>
      <c r="AK5" s="3"/>
      <c r="AL5" s="3"/>
      <c r="AM5" s="3"/>
      <c r="AN5" s="14"/>
      <c r="AO5" s="1"/>
      <c r="AP5" s="1"/>
      <c r="AQ5" s="1"/>
      <c r="AR5" s="6"/>
      <c r="AS5" t="s">
        <v>61</v>
      </c>
    </row>
    <row r="6" spans="1:45">
      <c r="A6" s="4">
        <v>1953</v>
      </c>
      <c r="B6" s="1">
        <v>2.1</v>
      </c>
      <c r="C6" s="1">
        <v>3.4559999999999995</v>
      </c>
      <c r="D6" s="1">
        <v>3.4559999999999995</v>
      </c>
      <c r="E6" s="6">
        <f t="shared" si="0"/>
        <v>9.0119999999999987</v>
      </c>
      <c r="F6" s="1"/>
      <c r="G6" s="1"/>
      <c r="H6" s="1"/>
      <c r="I6" s="4"/>
      <c r="J6" s="4"/>
      <c r="K6" s="14"/>
      <c r="L6" s="4"/>
      <c r="M6" s="4"/>
      <c r="N6" s="4"/>
      <c r="O6" s="5"/>
      <c r="P6" s="4"/>
      <c r="Q6" s="4"/>
      <c r="R6" s="4"/>
      <c r="S6" s="4"/>
      <c r="T6" s="7"/>
      <c r="U6" s="3">
        <v>4878</v>
      </c>
      <c r="V6" s="3">
        <v>9840.3034030340295</v>
      </c>
      <c r="W6" s="99" t="str">
        <f t="shared" si="1"/>
        <v/>
      </c>
      <c r="X6" s="100" t="str">
        <f t="shared" si="2"/>
        <v/>
      </c>
      <c r="Y6" s="100" t="str">
        <f t="shared" si="3"/>
        <v/>
      </c>
      <c r="Z6" s="99" t="str">
        <f t="shared" si="4"/>
        <v/>
      </c>
      <c r="AA6" s="100" t="str">
        <f t="shared" si="5"/>
        <v/>
      </c>
      <c r="AB6" s="100" t="str">
        <f t="shared" si="6"/>
        <v/>
      </c>
      <c r="AC6" s="100" t="str">
        <f t="shared" si="7"/>
        <v/>
      </c>
      <c r="AD6" s="99">
        <f t="shared" si="8"/>
        <v>0.23302263648468713</v>
      </c>
      <c r="AE6" s="100">
        <f t="shared" si="8"/>
        <v>0.38348868175765644</v>
      </c>
      <c r="AF6" s="100">
        <f t="shared" si="9"/>
        <v>0.38348868175765644</v>
      </c>
      <c r="AH6" s="107">
        <v>4.2888000000000002</v>
      </c>
      <c r="AI6" s="3"/>
      <c r="AJ6" s="3"/>
      <c r="AK6" s="3"/>
      <c r="AL6" s="3"/>
      <c r="AM6" s="3"/>
      <c r="AN6" s="14"/>
      <c r="AO6" s="1"/>
      <c r="AP6" s="1"/>
      <c r="AQ6" s="1"/>
      <c r="AR6" s="6"/>
      <c r="AS6" t="s">
        <v>61</v>
      </c>
    </row>
    <row r="7" spans="1:45">
      <c r="A7" s="4">
        <v>1954</v>
      </c>
      <c r="B7" s="1">
        <v>2.0999999999999996</v>
      </c>
      <c r="C7" s="1">
        <v>3.456</v>
      </c>
      <c r="D7" s="1">
        <v>3.456</v>
      </c>
      <c r="E7" s="6">
        <f t="shared" si="0"/>
        <v>9.0119999999999987</v>
      </c>
      <c r="F7" s="1"/>
      <c r="G7" s="1"/>
      <c r="H7" s="1"/>
      <c r="I7" s="4"/>
      <c r="J7" s="4"/>
      <c r="K7" s="14"/>
      <c r="L7" s="4"/>
      <c r="M7" s="4"/>
      <c r="N7" s="4"/>
      <c r="O7" s="5"/>
      <c r="P7" s="4"/>
      <c r="Q7" s="4"/>
      <c r="R7" s="4"/>
      <c r="S7" s="4"/>
      <c r="T7" s="7"/>
      <c r="U7" s="3">
        <v>4929</v>
      </c>
      <c r="V7" s="3">
        <v>10287.076486102658</v>
      </c>
      <c r="W7" s="99" t="str">
        <f t="shared" si="1"/>
        <v/>
      </c>
      <c r="X7" s="100" t="str">
        <f t="shared" si="2"/>
        <v/>
      </c>
      <c r="Y7" s="100" t="str">
        <f t="shared" si="3"/>
        <v/>
      </c>
      <c r="Z7" s="99" t="str">
        <f t="shared" si="4"/>
        <v/>
      </c>
      <c r="AA7" s="100" t="str">
        <f t="shared" si="5"/>
        <v/>
      </c>
      <c r="AB7" s="100" t="str">
        <f t="shared" si="6"/>
        <v/>
      </c>
      <c r="AC7" s="100" t="str">
        <f t="shared" si="7"/>
        <v/>
      </c>
      <c r="AD7" s="99">
        <f t="shared" si="8"/>
        <v>0.23302263648468707</v>
      </c>
      <c r="AE7" s="100">
        <f t="shared" si="8"/>
        <v>0.38348868175765649</v>
      </c>
      <c r="AF7" s="100">
        <f t="shared" si="9"/>
        <v>0.38348868175765649</v>
      </c>
      <c r="AH7" s="107">
        <v>4.2877999999999998</v>
      </c>
      <c r="AI7" s="3"/>
      <c r="AJ7" s="3"/>
      <c r="AK7" s="3"/>
      <c r="AL7" s="3"/>
      <c r="AM7" s="3"/>
      <c r="AN7" s="14"/>
      <c r="AO7" s="1"/>
      <c r="AP7" s="1"/>
      <c r="AQ7" s="1"/>
      <c r="AR7" s="6"/>
      <c r="AS7" t="s">
        <v>61</v>
      </c>
    </row>
    <row r="8" spans="1:45">
      <c r="A8" s="4">
        <v>1955</v>
      </c>
      <c r="B8" s="1">
        <v>2.4999999999999996</v>
      </c>
      <c r="C8" s="1">
        <v>3.7439999999999998</v>
      </c>
      <c r="D8" s="1">
        <v>3.7439999999999998</v>
      </c>
      <c r="E8" s="6">
        <f t="shared" si="0"/>
        <v>9.9879999999999995</v>
      </c>
      <c r="F8" s="1"/>
      <c r="G8" s="1"/>
      <c r="H8" s="1"/>
      <c r="I8" s="1"/>
      <c r="J8" s="1"/>
      <c r="K8" s="14"/>
      <c r="L8" s="1"/>
      <c r="M8" s="1"/>
      <c r="N8" s="1"/>
      <c r="O8" s="6"/>
      <c r="P8" s="2"/>
      <c r="Q8" s="2"/>
      <c r="R8" s="2"/>
      <c r="S8" s="2"/>
      <c r="T8" s="7"/>
      <c r="U8" s="3">
        <v>4980</v>
      </c>
      <c r="V8" s="3">
        <v>10866.867469879518</v>
      </c>
      <c r="W8" s="99" t="str">
        <f t="shared" si="1"/>
        <v/>
      </c>
      <c r="X8" s="100" t="str">
        <f t="shared" si="2"/>
        <v/>
      </c>
      <c r="Y8" s="100" t="str">
        <f t="shared" si="3"/>
        <v/>
      </c>
      <c r="Z8" s="99" t="str">
        <f t="shared" si="4"/>
        <v/>
      </c>
      <c r="AA8" s="100" t="str">
        <f t="shared" si="5"/>
        <v/>
      </c>
      <c r="AB8" s="100" t="str">
        <f t="shared" si="6"/>
        <v/>
      </c>
      <c r="AC8" s="100" t="str">
        <f t="shared" si="7"/>
        <v/>
      </c>
      <c r="AD8" s="99">
        <f t="shared" si="8"/>
        <v>0.25030036043251896</v>
      </c>
      <c r="AE8" s="100">
        <f t="shared" si="8"/>
        <v>0.37484981978374049</v>
      </c>
      <c r="AF8" s="100">
        <f t="shared" si="9"/>
        <v>0.37484981978374049</v>
      </c>
      <c r="AH8" s="107">
        <v>4.2862</v>
      </c>
      <c r="AI8" s="3"/>
      <c r="AJ8" s="3"/>
      <c r="AK8" s="3"/>
      <c r="AL8" s="3"/>
      <c r="AM8" s="3"/>
      <c r="AN8" s="14"/>
      <c r="AO8" s="1"/>
      <c r="AP8" s="1"/>
      <c r="AQ8" s="1"/>
      <c r="AR8" s="6"/>
      <c r="AS8" t="s">
        <v>61</v>
      </c>
    </row>
    <row r="9" spans="1:45">
      <c r="A9" s="4">
        <v>1956</v>
      </c>
      <c r="B9" s="1">
        <v>2.7</v>
      </c>
      <c r="C9" s="1">
        <v>3.7439999999999998</v>
      </c>
      <c r="D9" s="1">
        <v>3.7439999999999998</v>
      </c>
      <c r="E9" s="6">
        <f t="shared" si="0"/>
        <v>10.187999999999999</v>
      </c>
      <c r="F9" s="1"/>
      <c r="G9" s="1"/>
      <c r="H9" s="1"/>
      <c r="I9" s="1"/>
      <c r="J9" s="4"/>
      <c r="K9" s="14"/>
      <c r="L9" s="1"/>
      <c r="M9" s="1"/>
      <c r="N9" s="1"/>
      <c r="O9" s="6"/>
      <c r="P9" s="2"/>
      <c r="Q9" s="2"/>
      <c r="R9" s="2"/>
      <c r="S9" s="2"/>
      <c r="T9" s="7"/>
      <c r="U9" s="3">
        <v>5045</v>
      </c>
      <c r="V9" s="3">
        <v>11439.048562933598</v>
      </c>
      <c r="W9" s="99" t="str">
        <f t="shared" si="1"/>
        <v/>
      </c>
      <c r="X9" s="100" t="str">
        <f t="shared" si="2"/>
        <v/>
      </c>
      <c r="Y9" s="100" t="str">
        <f t="shared" si="3"/>
        <v/>
      </c>
      <c r="Z9" s="99" t="str">
        <f t="shared" si="4"/>
        <v/>
      </c>
      <c r="AA9" s="100" t="str">
        <f t="shared" si="5"/>
        <v/>
      </c>
      <c r="AB9" s="100" t="str">
        <f t="shared" si="6"/>
        <v/>
      </c>
      <c r="AC9" s="100" t="str">
        <f t="shared" si="7"/>
        <v/>
      </c>
      <c r="AD9" s="99">
        <f t="shared" si="8"/>
        <v>0.26501766784452302</v>
      </c>
      <c r="AE9" s="100">
        <f t="shared" si="8"/>
        <v>0.36749116607773852</v>
      </c>
      <c r="AF9" s="100">
        <f t="shared" si="9"/>
        <v>0.36749116607773852</v>
      </c>
      <c r="AH9" s="107">
        <v>4.2854999999999999</v>
      </c>
      <c r="AI9" s="3"/>
      <c r="AJ9" s="3"/>
      <c r="AK9" s="3"/>
      <c r="AL9" s="3"/>
      <c r="AM9" s="3"/>
      <c r="AN9" s="14"/>
      <c r="AO9" s="1"/>
      <c r="AP9" s="1"/>
      <c r="AQ9" s="1"/>
      <c r="AR9" s="6"/>
      <c r="AS9" t="s">
        <v>61</v>
      </c>
    </row>
    <row r="10" spans="1:45">
      <c r="A10" s="4">
        <v>1957</v>
      </c>
      <c r="B10" s="1">
        <v>2.7999999999999994</v>
      </c>
      <c r="C10" s="1">
        <v>3.7439999999999993</v>
      </c>
      <c r="D10" s="1">
        <v>3.7439999999999993</v>
      </c>
      <c r="E10" s="6">
        <f t="shared" si="0"/>
        <v>10.287999999999998</v>
      </c>
      <c r="F10" s="1"/>
      <c r="G10" s="1"/>
      <c r="H10" s="1"/>
      <c r="I10" s="1"/>
      <c r="J10" s="4"/>
      <c r="K10" s="14"/>
      <c r="L10" s="1"/>
      <c r="M10" s="1"/>
      <c r="N10" s="1"/>
      <c r="O10" s="6"/>
      <c r="P10" s="2"/>
      <c r="Q10" s="2"/>
      <c r="R10" s="2"/>
      <c r="S10" s="2"/>
      <c r="T10" s="7"/>
      <c r="U10" s="3">
        <v>5126</v>
      </c>
      <c r="V10" s="3">
        <v>11705.423332032775</v>
      </c>
      <c r="W10" s="99" t="str">
        <f t="shared" si="1"/>
        <v/>
      </c>
      <c r="X10" s="100" t="str">
        <f t="shared" si="2"/>
        <v/>
      </c>
      <c r="Y10" s="100" t="str">
        <f t="shared" si="3"/>
        <v/>
      </c>
      <c r="Z10" s="99" t="str">
        <f t="shared" si="4"/>
        <v/>
      </c>
      <c r="AA10" s="100" t="str">
        <f t="shared" si="5"/>
        <v/>
      </c>
      <c r="AB10" s="100" t="str">
        <f t="shared" si="6"/>
        <v/>
      </c>
      <c r="AC10" s="100" t="str">
        <f t="shared" si="7"/>
        <v/>
      </c>
      <c r="AD10" s="99">
        <f t="shared" si="8"/>
        <v>0.27216174183514774</v>
      </c>
      <c r="AE10" s="100">
        <f t="shared" si="8"/>
        <v>0.36391912908242613</v>
      </c>
      <c r="AF10" s="100">
        <f t="shared" si="9"/>
        <v>0.36391912908242613</v>
      </c>
      <c r="AH10" s="107">
        <v>4.2862999999999998</v>
      </c>
      <c r="AI10" s="3"/>
      <c r="AJ10" s="3"/>
      <c r="AK10" s="3"/>
      <c r="AL10" s="3"/>
      <c r="AM10" s="3"/>
      <c r="AN10" s="14"/>
      <c r="AO10" s="1"/>
      <c r="AP10" s="1"/>
      <c r="AQ10" s="1"/>
      <c r="AR10" s="6"/>
      <c r="AS10" t="s">
        <v>61</v>
      </c>
    </row>
    <row r="11" spans="1:45">
      <c r="A11" s="4">
        <v>1958</v>
      </c>
      <c r="B11" s="1">
        <v>2.9</v>
      </c>
      <c r="C11" s="1">
        <v>3.456</v>
      </c>
      <c r="D11" s="1">
        <v>3.456</v>
      </c>
      <c r="E11" s="6">
        <f t="shared" si="0"/>
        <v>9.8119999999999994</v>
      </c>
      <c r="F11" s="1"/>
      <c r="G11" s="1"/>
      <c r="H11" s="1"/>
      <c r="I11" s="1"/>
      <c r="J11" s="4"/>
      <c r="K11" s="14"/>
      <c r="L11" s="1"/>
      <c r="M11" s="1"/>
      <c r="N11" s="1"/>
      <c r="O11" s="6"/>
      <c r="P11" s="2"/>
      <c r="Q11" s="2"/>
      <c r="R11" s="2"/>
      <c r="S11" s="2"/>
      <c r="T11" s="7"/>
      <c r="U11" s="3">
        <v>5199</v>
      </c>
      <c r="V11" s="3">
        <v>11296.787843816119</v>
      </c>
      <c r="W11" s="99" t="str">
        <f t="shared" si="1"/>
        <v/>
      </c>
      <c r="X11" s="100" t="str">
        <f t="shared" si="2"/>
        <v/>
      </c>
      <c r="Y11" s="100" t="str">
        <f t="shared" si="3"/>
        <v/>
      </c>
      <c r="Z11" s="99" t="str">
        <f t="shared" si="4"/>
        <v/>
      </c>
      <c r="AA11" s="100" t="str">
        <f t="shared" si="5"/>
        <v/>
      </c>
      <c r="AB11" s="100" t="str">
        <f t="shared" si="6"/>
        <v/>
      </c>
      <c r="AC11" s="100" t="str">
        <f t="shared" si="7"/>
        <v/>
      </c>
      <c r="AD11" s="99">
        <f t="shared" si="8"/>
        <v>0.29555646147574399</v>
      </c>
      <c r="AE11" s="100">
        <f t="shared" si="8"/>
        <v>0.352221769262128</v>
      </c>
      <c r="AF11" s="100">
        <f t="shared" si="9"/>
        <v>0.352221769262128</v>
      </c>
      <c r="AH11" s="107">
        <v>4.2866999999999997</v>
      </c>
      <c r="AI11" s="3"/>
      <c r="AJ11" s="3"/>
      <c r="AK11" s="3"/>
      <c r="AL11" s="3"/>
      <c r="AM11" s="3"/>
      <c r="AN11" s="14"/>
      <c r="AO11" s="1"/>
      <c r="AP11" s="1"/>
      <c r="AQ11" s="1"/>
      <c r="AR11" s="6"/>
      <c r="AS11" t="s">
        <v>61</v>
      </c>
    </row>
    <row r="12" spans="1:45">
      <c r="A12" s="4">
        <v>1959</v>
      </c>
      <c r="B12" s="1">
        <v>2.9</v>
      </c>
      <c r="C12" s="1">
        <v>3.7439999999999998</v>
      </c>
      <c r="D12" s="1">
        <v>3.7439999999999998</v>
      </c>
      <c r="E12" s="6">
        <f t="shared" si="0"/>
        <v>10.388</v>
      </c>
      <c r="F12" s="1"/>
      <c r="G12" s="1"/>
      <c r="H12" s="1"/>
      <c r="I12" s="1"/>
      <c r="J12" s="3"/>
      <c r="K12" s="14"/>
      <c r="L12" s="1"/>
      <c r="M12" s="1"/>
      <c r="N12" s="1"/>
      <c r="O12" s="6"/>
      <c r="P12" s="2"/>
      <c r="Q12" s="2"/>
      <c r="R12" s="2"/>
      <c r="S12" s="2"/>
      <c r="T12" s="7"/>
      <c r="U12" s="3">
        <v>5259</v>
      </c>
      <c r="V12" s="3">
        <v>11870.127400646512</v>
      </c>
      <c r="W12" s="99" t="str">
        <f t="shared" si="1"/>
        <v/>
      </c>
      <c r="X12" s="100" t="str">
        <f t="shared" si="2"/>
        <v/>
      </c>
      <c r="Y12" s="100" t="str">
        <f t="shared" si="3"/>
        <v/>
      </c>
      <c r="Z12" s="99" t="str">
        <f t="shared" si="4"/>
        <v/>
      </c>
      <c r="AA12" s="100" t="str">
        <f t="shared" si="5"/>
        <v/>
      </c>
      <c r="AB12" s="100" t="str">
        <f t="shared" si="6"/>
        <v/>
      </c>
      <c r="AC12" s="100" t="str">
        <f t="shared" si="7"/>
        <v/>
      </c>
      <c r="AD12" s="99">
        <f t="shared" si="8"/>
        <v>0.27916827108201769</v>
      </c>
      <c r="AE12" s="100">
        <f t="shared" si="8"/>
        <v>0.3604158644589911</v>
      </c>
      <c r="AF12" s="100">
        <f t="shared" si="9"/>
        <v>0.3604158644589911</v>
      </c>
      <c r="AH12" s="107">
        <v>4.3212000000000002</v>
      </c>
      <c r="AI12" s="3"/>
      <c r="AJ12" s="3"/>
      <c r="AK12" s="3"/>
      <c r="AL12" s="3"/>
      <c r="AM12" s="3"/>
      <c r="AN12" s="14"/>
      <c r="AO12" s="1"/>
      <c r="AP12" s="1"/>
      <c r="AQ12" s="1"/>
      <c r="AR12" s="6"/>
      <c r="AS12" t="s">
        <v>61</v>
      </c>
    </row>
    <row r="13" spans="1:45">
      <c r="A13" s="4">
        <v>1960</v>
      </c>
      <c r="B13" s="1">
        <v>3.3</v>
      </c>
      <c r="C13" s="1">
        <v>3.84</v>
      </c>
      <c r="D13" s="1">
        <v>3.84</v>
      </c>
      <c r="E13" s="6">
        <f t="shared" si="0"/>
        <v>10.98</v>
      </c>
      <c r="F13" s="1"/>
      <c r="G13" s="1"/>
      <c r="H13" s="1"/>
      <c r="I13" s="1"/>
      <c r="J13" s="3"/>
      <c r="K13" s="14"/>
      <c r="L13" s="1"/>
      <c r="M13" s="1"/>
      <c r="N13" s="1"/>
      <c r="O13" s="6"/>
      <c r="P13" s="2"/>
      <c r="Q13" s="2"/>
      <c r="R13" s="2"/>
      <c r="S13" s="2"/>
      <c r="T13" s="7">
        <v>24.194652311562713</v>
      </c>
      <c r="U13" s="3">
        <v>5362</v>
      </c>
      <c r="V13" s="3">
        <v>12456.732562476687</v>
      </c>
      <c r="W13" s="99" t="str">
        <f t="shared" si="1"/>
        <v/>
      </c>
      <c r="X13" s="100" t="str">
        <f t="shared" si="2"/>
        <v/>
      </c>
      <c r="Y13" s="100" t="str">
        <f t="shared" si="3"/>
        <v/>
      </c>
      <c r="Z13" s="99" t="str">
        <f t="shared" si="4"/>
        <v/>
      </c>
      <c r="AA13" s="100" t="str">
        <f t="shared" si="5"/>
        <v/>
      </c>
      <c r="AB13" s="100" t="str">
        <f t="shared" si="6"/>
        <v/>
      </c>
      <c r="AC13" s="100" t="str">
        <f t="shared" si="7"/>
        <v/>
      </c>
      <c r="AD13" s="99">
        <f t="shared" si="8"/>
        <v>0.30054644808743164</v>
      </c>
      <c r="AE13" s="100">
        <f t="shared" si="8"/>
        <v>0.34972677595628415</v>
      </c>
      <c r="AF13" s="100">
        <f t="shared" si="9"/>
        <v>0.34972677595628415</v>
      </c>
      <c r="AH13" s="107">
        <v>4.3193000000000001</v>
      </c>
      <c r="AI13" s="3"/>
      <c r="AJ13" s="3"/>
      <c r="AK13" s="3"/>
      <c r="AL13" s="3"/>
      <c r="AM13" s="3"/>
      <c r="AN13" s="14"/>
      <c r="AO13" s="1"/>
      <c r="AP13" s="1"/>
      <c r="AQ13" s="1"/>
      <c r="AR13" s="6"/>
      <c r="AS13" t="s">
        <v>61</v>
      </c>
    </row>
    <row r="14" spans="1:45">
      <c r="A14" s="4">
        <v>1961</v>
      </c>
      <c r="B14" s="1">
        <v>3.4</v>
      </c>
      <c r="C14" s="1">
        <v>3.84</v>
      </c>
      <c r="D14" s="1">
        <v>3.84</v>
      </c>
      <c r="E14" s="6">
        <f t="shared" ref="E14:E67" si="10">SUM(B14:D14)</f>
        <v>11.08</v>
      </c>
      <c r="F14" s="1"/>
      <c r="G14" s="1"/>
      <c r="H14" s="1"/>
      <c r="I14" s="1"/>
      <c r="J14" s="3"/>
      <c r="K14" s="14"/>
      <c r="L14" s="1"/>
      <c r="M14" s="1"/>
      <c r="N14" s="1"/>
      <c r="O14" s="6"/>
      <c r="P14" s="2"/>
      <c r="Q14" s="2"/>
      <c r="R14" s="2"/>
      <c r="S14" s="2"/>
      <c r="T14" s="7">
        <v>24.64113332780191</v>
      </c>
      <c r="U14" s="3">
        <v>5512</v>
      </c>
      <c r="V14" s="3">
        <v>13098.693759071119</v>
      </c>
      <c r="W14" s="99" t="str">
        <f t="shared" si="1"/>
        <v/>
      </c>
      <c r="X14" s="100" t="str">
        <f t="shared" si="2"/>
        <v/>
      </c>
      <c r="Y14" s="100" t="str">
        <f t="shared" si="3"/>
        <v/>
      </c>
      <c r="Z14" s="99" t="str">
        <f t="shared" si="4"/>
        <v/>
      </c>
      <c r="AA14" s="100" t="str">
        <f t="shared" si="5"/>
        <v/>
      </c>
      <c r="AB14" s="100" t="str">
        <f t="shared" si="6"/>
        <v/>
      </c>
      <c r="AC14" s="100" t="str">
        <f t="shared" si="7"/>
        <v/>
      </c>
      <c r="AD14" s="99">
        <f t="shared" si="8"/>
        <v>0.30685920577617326</v>
      </c>
      <c r="AE14" s="100">
        <f t="shared" si="8"/>
        <v>0.34657039711191334</v>
      </c>
      <c r="AF14" s="100">
        <f t="shared" si="9"/>
        <v>0.34657039711191334</v>
      </c>
      <c r="AH14" s="107">
        <v>4.3194999999999997</v>
      </c>
      <c r="AI14" s="3"/>
      <c r="AJ14" s="3"/>
      <c r="AK14" s="3"/>
      <c r="AL14" s="3"/>
      <c r="AM14" s="3"/>
      <c r="AN14" s="14"/>
      <c r="AO14" s="1"/>
      <c r="AP14" s="1"/>
      <c r="AQ14" s="1"/>
      <c r="AR14" s="6"/>
      <c r="AS14" t="s">
        <v>61</v>
      </c>
    </row>
    <row r="15" spans="1:45">
      <c r="A15" s="4">
        <v>1962</v>
      </c>
      <c r="B15" s="1">
        <v>3.5</v>
      </c>
      <c r="C15" s="1">
        <v>3.84</v>
      </c>
      <c r="D15" s="1">
        <v>3.84</v>
      </c>
      <c r="E15" s="6">
        <f t="shared" si="10"/>
        <v>11.18</v>
      </c>
      <c r="F15" s="1"/>
      <c r="G15" s="1"/>
      <c r="H15" s="1"/>
      <c r="I15" s="1"/>
      <c r="J15" s="3"/>
      <c r="K15" s="14"/>
      <c r="L15" s="1"/>
      <c r="M15" s="1"/>
      <c r="N15" s="1"/>
      <c r="O15" s="6"/>
      <c r="P15" s="2"/>
      <c r="Q15" s="2"/>
      <c r="R15" s="2"/>
      <c r="S15" s="2"/>
      <c r="T15" s="7">
        <v>25.70454993546085</v>
      </c>
      <c r="U15" s="3">
        <v>5666</v>
      </c>
      <c r="V15" s="3">
        <v>13353.512177903283</v>
      </c>
      <c r="W15" s="99" t="str">
        <f t="shared" si="1"/>
        <v/>
      </c>
      <c r="X15" s="100" t="str">
        <f t="shared" si="2"/>
        <v/>
      </c>
      <c r="Y15" s="100" t="str">
        <f t="shared" si="3"/>
        <v/>
      </c>
      <c r="Z15" s="99" t="str">
        <f t="shared" si="4"/>
        <v/>
      </c>
      <c r="AA15" s="100" t="str">
        <f t="shared" si="5"/>
        <v/>
      </c>
      <c r="AB15" s="100" t="str">
        <f t="shared" si="6"/>
        <v/>
      </c>
      <c r="AC15" s="100" t="str">
        <f t="shared" si="7"/>
        <v/>
      </c>
      <c r="AD15" s="99">
        <f t="shared" si="8"/>
        <v>0.31305903398926654</v>
      </c>
      <c r="AE15" s="100">
        <f t="shared" si="8"/>
        <v>0.3434704830053667</v>
      </c>
      <c r="AF15" s="100">
        <f t="shared" si="9"/>
        <v>0.3434704830053667</v>
      </c>
      <c r="AH15" s="107">
        <v>4.3244999999999996</v>
      </c>
      <c r="AI15" s="3"/>
      <c r="AJ15" s="3"/>
      <c r="AK15" s="3"/>
      <c r="AL15" s="3"/>
      <c r="AM15" s="3"/>
      <c r="AN15" s="14"/>
      <c r="AO15" s="1"/>
      <c r="AP15" s="1"/>
      <c r="AQ15" s="1"/>
      <c r="AR15" s="6"/>
      <c r="AS15" t="s">
        <v>61</v>
      </c>
    </row>
    <row r="16" spans="1:45">
      <c r="A16" s="4">
        <v>1963</v>
      </c>
      <c r="B16" s="1">
        <v>3.7999999999999994</v>
      </c>
      <c r="C16" s="1">
        <v>4.032</v>
      </c>
      <c r="D16" s="1">
        <v>4.032</v>
      </c>
      <c r="E16" s="6">
        <f t="shared" si="10"/>
        <v>11.863999999999999</v>
      </c>
      <c r="F16" s="1"/>
      <c r="G16" s="1"/>
      <c r="H16" s="1"/>
      <c r="I16" s="1"/>
      <c r="J16" s="3"/>
      <c r="K16" s="14"/>
      <c r="L16" s="1"/>
      <c r="M16" s="1"/>
      <c r="N16" s="1"/>
      <c r="O16" s="6"/>
      <c r="P16" s="2"/>
      <c r="Q16" s="2"/>
      <c r="R16" s="2"/>
      <c r="S16" s="2"/>
      <c r="T16" s="7">
        <v>26.588714312512582</v>
      </c>
      <c r="U16" s="3">
        <v>5789</v>
      </c>
      <c r="V16" s="3">
        <v>13710.485403351184</v>
      </c>
      <c r="W16" s="99" t="str">
        <f t="shared" si="1"/>
        <v/>
      </c>
      <c r="X16" s="100" t="str">
        <f t="shared" si="2"/>
        <v/>
      </c>
      <c r="Y16" s="100" t="str">
        <f t="shared" si="3"/>
        <v/>
      </c>
      <c r="Z16" s="99" t="str">
        <f t="shared" si="4"/>
        <v/>
      </c>
      <c r="AA16" s="100" t="str">
        <f t="shared" si="5"/>
        <v/>
      </c>
      <c r="AB16" s="100" t="str">
        <f t="shared" si="6"/>
        <v/>
      </c>
      <c r="AC16" s="100" t="str">
        <f t="shared" si="7"/>
        <v/>
      </c>
      <c r="AD16" s="99">
        <f t="shared" si="8"/>
        <v>0.32029669588671611</v>
      </c>
      <c r="AE16" s="100">
        <f t="shared" si="8"/>
        <v>0.33985165205664197</v>
      </c>
      <c r="AF16" s="100">
        <f t="shared" si="9"/>
        <v>0.33985165205664197</v>
      </c>
      <c r="AH16" s="107">
        <v>4.3216999999999999</v>
      </c>
      <c r="AI16" s="3"/>
      <c r="AJ16" s="3"/>
      <c r="AK16" s="3"/>
      <c r="AL16" s="3"/>
      <c r="AM16" s="3"/>
      <c r="AN16" s="14"/>
      <c r="AO16" s="1"/>
      <c r="AP16" s="1"/>
      <c r="AQ16" s="1"/>
      <c r="AR16" s="6"/>
      <c r="AS16" t="s">
        <v>61</v>
      </c>
    </row>
    <row r="17" spans="1:45">
      <c r="A17" s="4">
        <v>1964</v>
      </c>
      <c r="B17" s="1">
        <v>3.6</v>
      </c>
      <c r="C17" s="1">
        <v>4.032</v>
      </c>
      <c r="D17" s="1">
        <v>4.032</v>
      </c>
      <c r="E17" s="6">
        <f t="shared" si="10"/>
        <v>11.664</v>
      </c>
      <c r="F17" s="1"/>
      <c r="G17" s="1"/>
      <c r="H17" s="1"/>
      <c r="I17" s="1"/>
      <c r="J17" s="3"/>
      <c r="K17" s="14"/>
      <c r="L17" s="1"/>
      <c r="M17" s="1"/>
      <c r="N17" s="1"/>
      <c r="O17" s="6"/>
      <c r="P17" s="2"/>
      <c r="Q17" s="2"/>
      <c r="R17" s="2"/>
      <c r="S17" s="2"/>
      <c r="T17" s="7">
        <v>27.407995980240443</v>
      </c>
      <c r="U17" s="3">
        <v>5887</v>
      </c>
      <c r="V17" s="3">
        <v>14190.759300152878</v>
      </c>
      <c r="W17" s="99" t="str">
        <f t="shared" si="1"/>
        <v/>
      </c>
      <c r="X17" s="100" t="str">
        <f t="shared" si="2"/>
        <v/>
      </c>
      <c r="Y17" s="100" t="str">
        <f t="shared" si="3"/>
        <v/>
      </c>
      <c r="Z17" s="99" t="str">
        <f t="shared" si="4"/>
        <v/>
      </c>
      <c r="AA17" s="100" t="str">
        <f t="shared" si="5"/>
        <v/>
      </c>
      <c r="AB17" s="100" t="str">
        <f t="shared" si="6"/>
        <v/>
      </c>
      <c r="AC17" s="100" t="str">
        <f t="shared" si="7"/>
        <v/>
      </c>
      <c r="AD17" s="99">
        <f t="shared" si="8"/>
        <v>0.30864197530864201</v>
      </c>
      <c r="AE17" s="100">
        <f t="shared" si="8"/>
        <v>0.34567901234567905</v>
      </c>
      <c r="AF17" s="100">
        <f t="shared" si="9"/>
        <v>0.34567901234567905</v>
      </c>
      <c r="AH17" s="107">
        <v>4.3193000000000001</v>
      </c>
      <c r="AI17" s="3"/>
      <c r="AJ17" s="3"/>
      <c r="AK17" s="3"/>
      <c r="AL17" s="3"/>
      <c r="AM17" s="3"/>
      <c r="AN17" s="14"/>
      <c r="AO17" s="1"/>
      <c r="AP17" s="1"/>
      <c r="AQ17" s="1"/>
      <c r="AR17" s="6"/>
      <c r="AS17" t="s">
        <v>61</v>
      </c>
    </row>
    <row r="18" spans="1:45">
      <c r="A18" s="4">
        <v>1965</v>
      </c>
      <c r="B18" s="1">
        <v>3.7055999999999991</v>
      </c>
      <c r="C18" s="1">
        <v>4.1078399999999995</v>
      </c>
      <c r="D18" s="1">
        <v>4.1078399999999995</v>
      </c>
      <c r="E18" s="6">
        <f t="shared" si="10"/>
        <v>11.921279999999998</v>
      </c>
      <c r="F18" s="1"/>
      <c r="G18" s="1"/>
      <c r="H18" s="1"/>
      <c r="I18" s="1"/>
      <c r="J18" s="3"/>
      <c r="K18" s="14"/>
      <c r="L18" s="1"/>
      <c r="M18" s="1"/>
      <c r="N18" s="1"/>
      <c r="O18" s="6"/>
      <c r="P18" s="2"/>
      <c r="Q18" s="2"/>
      <c r="R18" s="2"/>
      <c r="S18" s="2"/>
      <c r="T18" s="7">
        <v>28.343846583267307</v>
      </c>
      <c r="U18" s="3">
        <v>5943</v>
      </c>
      <c r="V18" s="3">
        <v>14503.61770149756</v>
      </c>
      <c r="W18" s="99" t="str">
        <f t="shared" si="1"/>
        <v/>
      </c>
      <c r="X18" s="100" t="str">
        <f t="shared" si="2"/>
        <v/>
      </c>
      <c r="Y18" s="100" t="str">
        <f t="shared" si="3"/>
        <v/>
      </c>
      <c r="Z18" s="99" t="str">
        <f t="shared" si="4"/>
        <v/>
      </c>
      <c r="AA18" s="100" t="str">
        <f t="shared" si="5"/>
        <v/>
      </c>
      <c r="AB18" s="100" t="str">
        <f t="shared" si="6"/>
        <v/>
      </c>
      <c r="AC18" s="100" t="str">
        <f t="shared" si="7"/>
        <v/>
      </c>
      <c r="AD18" s="99">
        <f t="shared" si="8"/>
        <v>0.31083910452568853</v>
      </c>
      <c r="AE18" s="100">
        <f t="shared" si="8"/>
        <v>0.34458044773715579</v>
      </c>
      <c r="AF18" s="100">
        <f t="shared" si="9"/>
        <v>0.34458044773715579</v>
      </c>
      <c r="AH18" s="107">
        <v>4.3278999999999996</v>
      </c>
      <c r="AI18" s="3"/>
      <c r="AJ18" s="3"/>
      <c r="AK18" s="3"/>
      <c r="AL18" s="3"/>
      <c r="AM18" s="3"/>
      <c r="AN18" s="14"/>
      <c r="AO18" s="1"/>
      <c r="AP18" s="1"/>
      <c r="AQ18" s="1"/>
      <c r="AR18" s="6"/>
      <c r="AS18" t="s">
        <v>61</v>
      </c>
    </row>
    <row r="19" spans="1:45">
      <c r="A19" s="4">
        <v>1966</v>
      </c>
      <c r="B19" s="1">
        <v>3.7535999999999996</v>
      </c>
      <c r="C19" s="1">
        <v>4.2240000000000002</v>
      </c>
      <c r="D19" s="1">
        <v>4.2240000000000002</v>
      </c>
      <c r="E19" s="6">
        <f t="shared" si="10"/>
        <v>12.201599999999999</v>
      </c>
      <c r="F19" s="1"/>
      <c r="G19" s="1"/>
      <c r="H19" s="1"/>
      <c r="I19" s="1"/>
      <c r="J19" s="3"/>
      <c r="K19" s="14"/>
      <c r="L19" s="1"/>
      <c r="M19" s="1"/>
      <c r="N19" s="1"/>
      <c r="O19" s="6"/>
      <c r="P19" s="2"/>
      <c r="Q19" s="2"/>
      <c r="R19" s="2"/>
      <c r="S19" s="2"/>
      <c r="T19" s="7">
        <v>29.697585822193606</v>
      </c>
      <c r="U19" s="3">
        <v>5996</v>
      </c>
      <c r="V19" s="3">
        <v>14727.318212141428</v>
      </c>
      <c r="W19" s="99" t="str">
        <f t="shared" si="1"/>
        <v/>
      </c>
      <c r="X19" s="100" t="str">
        <f t="shared" si="2"/>
        <v/>
      </c>
      <c r="Y19" s="100" t="str">
        <f t="shared" si="3"/>
        <v/>
      </c>
      <c r="Z19" s="99" t="str">
        <f t="shared" si="4"/>
        <v/>
      </c>
      <c r="AA19" s="100" t="str">
        <f t="shared" si="5"/>
        <v/>
      </c>
      <c r="AB19" s="100" t="str">
        <f t="shared" si="6"/>
        <v/>
      </c>
      <c r="AC19" s="100" t="str">
        <f t="shared" si="7"/>
        <v/>
      </c>
      <c r="AD19" s="99">
        <f t="shared" si="8"/>
        <v>0.30763178599527929</v>
      </c>
      <c r="AE19" s="100">
        <f t="shared" si="8"/>
        <v>0.34618410700236041</v>
      </c>
      <c r="AF19" s="100">
        <f t="shared" si="9"/>
        <v>0.34618410700236041</v>
      </c>
      <c r="AH19" s="107">
        <v>4.3263999999999996</v>
      </c>
      <c r="AI19" s="3"/>
      <c r="AJ19" s="3"/>
      <c r="AK19" s="3"/>
      <c r="AL19" s="3"/>
      <c r="AM19" s="3"/>
      <c r="AN19" s="14"/>
      <c r="AO19" s="1"/>
      <c r="AP19" s="1"/>
      <c r="AQ19" s="1"/>
      <c r="AR19" s="6"/>
      <c r="AS19" t="s">
        <v>61</v>
      </c>
    </row>
    <row r="20" spans="1:45">
      <c r="A20" s="4">
        <v>1967</v>
      </c>
      <c r="B20" s="1">
        <v>3.5999999999999992</v>
      </c>
      <c r="C20" s="1">
        <v>4.1606399999999999</v>
      </c>
      <c r="D20" s="1">
        <v>4.1606399999999999</v>
      </c>
      <c r="E20" s="6">
        <f t="shared" si="10"/>
        <v>11.921279999999999</v>
      </c>
      <c r="F20" s="1"/>
      <c r="G20" s="1"/>
      <c r="H20" s="1"/>
      <c r="I20" s="1"/>
      <c r="J20" s="3"/>
      <c r="K20" s="14"/>
      <c r="L20" s="1"/>
      <c r="M20" s="1"/>
      <c r="N20" s="1"/>
      <c r="O20" s="6"/>
      <c r="P20" s="2"/>
      <c r="Q20" s="2"/>
      <c r="R20" s="2"/>
      <c r="S20" s="2"/>
      <c r="T20" s="7">
        <v>30.891867555272029</v>
      </c>
      <c r="U20" s="3">
        <v>6063</v>
      </c>
      <c r="V20" s="3">
        <v>15010.39089559624</v>
      </c>
      <c r="W20" s="99" t="str">
        <f t="shared" si="1"/>
        <v/>
      </c>
      <c r="X20" s="100" t="str">
        <f t="shared" si="2"/>
        <v/>
      </c>
      <c r="Y20" s="100" t="str">
        <f t="shared" si="3"/>
        <v/>
      </c>
      <c r="Z20" s="99" t="str">
        <f t="shared" si="4"/>
        <v/>
      </c>
      <c r="AA20" s="100" t="str">
        <f t="shared" si="5"/>
        <v/>
      </c>
      <c r="AB20" s="100" t="str">
        <f t="shared" si="6"/>
        <v/>
      </c>
      <c r="AC20" s="100" t="str">
        <f t="shared" si="7"/>
        <v/>
      </c>
      <c r="AD20" s="99">
        <f t="shared" si="8"/>
        <v>0.30198099532936057</v>
      </c>
      <c r="AE20" s="100">
        <f t="shared" si="8"/>
        <v>0.34900950233531969</v>
      </c>
      <c r="AF20" s="100">
        <f t="shared" si="9"/>
        <v>0.34900950233531969</v>
      </c>
      <c r="AH20" s="107">
        <v>4.3281999999999998</v>
      </c>
      <c r="AI20" s="3"/>
      <c r="AJ20" s="3"/>
      <c r="AK20" s="3"/>
      <c r="AL20" s="3"/>
      <c r="AM20" s="3"/>
      <c r="AN20" s="14"/>
      <c r="AO20" s="1"/>
      <c r="AP20" s="1"/>
      <c r="AQ20" s="1"/>
      <c r="AR20" s="6"/>
      <c r="AS20" t="s">
        <v>61</v>
      </c>
    </row>
    <row r="21" spans="1:45">
      <c r="A21" s="4">
        <v>1968</v>
      </c>
      <c r="B21" s="1">
        <v>3.6719999999999997</v>
      </c>
      <c r="C21" s="1">
        <v>4.3190399999999993</v>
      </c>
      <c r="D21" s="1">
        <v>4.3190399999999993</v>
      </c>
      <c r="E21" s="6">
        <f t="shared" si="10"/>
        <v>12.310079999999999</v>
      </c>
      <c r="F21" s="1"/>
      <c r="G21" s="1"/>
      <c r="H21" s="1"/>
      <c r="I21" s="1"/>
      <c r="J21" s="3"/>
      <c r="K21" s="14"/>
      <c r="L21" s="1"/>
      <c r="M21" s="1"/>
      <c r="N21" s="1"/>
      <c r="O21" s="6"/>
      <c r="P21" s="2"/>
      <c r="Q21" s="2"/>
      <c r="R21" s="2"/>
      <c r="S21" s="2"/>
      <c r="T21" s="7">
        <v>31.637087904765764</v>
      </c>
      <c r="U21" s="3">
        <v>6132</v>
      </c>
      <c r="V21" s="3">
        <v>15373.776908023483</v>
      </c>
      <c r="W21" s="99" t="str">
        <f t="shared" si="1"/>
        <v/>
      </c>
      <c r="X21" s="100" t="str">
        <f t="shared" si="2"/>
        <v/>
      </c>
      <c r="Y21" s="100" t="str">
        <f t="shared" si="3"/>
        <v/>
      </c>
      <c r="Z21" s="99" t="str">
        <f t="shared" si="4"/>
        <v/>
      </c>
      <c r="AA21" s="100" t="str">
        <f t="shared" si="5"/>
        <v/>
      </c>
      <c r="AB21" s="100" t="str">
        <f t="shared" si="6"/>
        <v/>
      </c>
      <c r="AC21" s="100" t="str">
        <f t="shared" si="7"/>
        <v/>
      </c>
      <c r="AD21" s="99">
        <f t="shared" si="8"/>
        <v>0.29829213132652266</v>
      </c>
      <c r="AE21" s="100">
        <f t="shared" si="8"/>
        <v>0.35085393433673862</v>
      </c>
      <c r="AF21" s="100">
        <f t="shared" si="9"/>
        <v>0.35085393433673862</v>
      </c>
      <c r="AH21" s="107">
        <v>4.3160999999999996</v>
      </c>
      <c r="AI21" s="3"/>
      <c r="AJ21" s="3"/>
      <c r="AK21" s="3"/>
      <c r="AL21" s="3"/>
      <c r="AM21" s="3"/>
      <c r="AN21" s="14"/>
      <c r="AO21" s="1"/>
      <c r="AP21" s="1"/>
      <c r="AQ21" s="1"/>
      <c r="AR21" s="6"/>
      <c r="AS21" t="s">
        <v>61</v>
      </c>
    </row>
    <row r="22" spans="1:45">
      <c r="A22" s="4">
        <v>1969</v>
      </c>
      <c r="B22" s="1">
        <v>3.7680000000000002</v>
      </c>
      <c r="C22" s="1">
        <v>4.4246400000000001</v>
      </c>
      <c r="D22" s="1">
        <v>4.4246400000000001</v>
      </c>
      <c r="E22" s="6">
        <f t="shared" si="10"/>
        <v>12.617280000000001</v>
      </c>
      <c r="F22" s="1"/>
      <c r="G22" s="1"/>
      <c r="H22" s="1"/>
      <c r="I22" s="1"/>
      <c r="J22" s="3"/>
      <c r="K22" s="14"/>
      <c r="L22" s="1"/>
      <c r="M22" s="1"/>
      <c r="N22" s="1"/>
      <c r="O22" s="6"/>
      <c r="P22" s="2"/>
      <c r="Q22" s="2"/>
      <c r="R22" s="2"/>
      <c r="S22" s="2"/>
      <c r="T22" s="7">
        <v>32.424537407299319</v>
      </c>
      <c r="U22" s="3">
        <v>6212</v>
      </c>
      <c r="V22" s="3">
        <v>16030.907920154541</v>
      </c>
      <c r="W22" s="99" t="str">
        <f t="shared" si="1"/>
        <v/>
      </c>
      <c r="X22" s="100" t="str">
        <f t="shared" si="2"/>
        <v/>
      </c>
      <c r="Y22" s="100" t="str">
        <f t="shared" si="3"/>
        <v/>
      </c>
      <c r="Z22" s="99" t="str">
        <f t="shared" si="4"/>
        <v/>
      </c>
      <c r="AA22" s="100" t="str">
        <f t="shared" si="5"/>
        <v/>
      </c>
      <c r="AB22" s="100" t="str">
        <f t="shared" si="6"/>
        <v/>
      </c>
      <c r="AC22" s="100" t="str">
        <f t="shared" si="7"/>
        <v/>
      </c>
      <c r="AD22" s="99">
        <f t="shared" si="8"/>
        <v>0.2986380582819752</v>
      </c>
      <c r="AE22" s="100">
        <f t="shared" si="8"/>
        <v>0.3506809708590124</v>
      </c>
      <c r="AF22" s="100">
        <f t="shared" si="9"/>
        <v>0.3506809708590124</v>
      </c>
      <c r="AH22" s="107">
        <v>4.3129</v>
      </c>
      <c r="AI22" s="3"/>
      <c r="AJ22" s="3"/>
      <c r="AK22" s="3"/>
      <c r="AL22" s="3"/>
      <c r="AM22" s="3"/>
      <c r="AN22" s="14"/>
      <c r="AO22" s="1"/>
      <c r="AP22" s="1"/>
      <c r="AQ22" s="1"/>
      <c r="AR22" s="6"/>
      <c r="AS22" t="s">
        <v>61</v>
      </c>
    </row>
    <row r="23" spans="1:45">
      <c r="A23" s="4">
        <v>1970</v>
      </c>
      <c r="B23" s="1">
        <v>3.7296</v>
      </c>
      <c r="C23" s="1">
        <v>4.4140799999999993</v>
      </c>
      <c r="D23" s="1">
        <v>4.4140799999999993</v>
      </c>
      <c r="E23" s="6">
        <f t="shared" si="10"/>
        <v>12.557759999999998</v>
      </c>
      <c r="F23" s="1"/>
      <c r="G23" s="1"/>
      <c r="H23" s="1"/>
      <c r="I23" s="1"/>
      <c r="J23" s="3">
        <v>9483.5321844582741</v>
      </c>
      <c r="K23" s="14"/>
      <c r="L23" s="1"/>
      <c r="M23" s="1"/>
      <c r="N23" s="1"/>
      <c r="O23" s="6"/>
      <c r="P23" s="2"/>
      <c r="Q23" s="2"/>
      <c r="R23" s="2"/>
      <c r="S23" s="2"/>
      <c r="T23" s="7">
        <v>33.597017423899658</v>
      </c>
      <c r="U23" s="3">
        <v>6267</v>
      </c>
      <c r="V23" s="3">
        <v>16903.622147758098</v>
      </c>
      <c r="W23" s="99" t="str">
        <f t="shared" si="1"/>
        <v/>
      </c>
      <c r="X23" s="100" t="str">
        <f t="shared" si="2"/>
        <v/>
      </c>
      <c r="Y23" s="100" t="str">
        <f t="shared" si="3"/>
        <v/>
      </c>
      <c r="Z23" s="99"/>
      <c r="AA23" s="100"/>
      <c r="AB23" s="100"/>
      <c r="AC23" s="100"/>
      <c r="AD23" s="99">
        <f t="shared" si="8"/>
        <v>0.29699564253497446</v>
      </c>
      <c r="AE23" s="100">
        <f t="shared" si="8"/>
        <v>0.35150217873251283</v>
      </c>
      <c r="AF23" s="100">
        <f t="shared" si="9"/>
        <v>0.35150217873251283</v>
      </c>
      <c r="AH23" s="107">
        <v>4.3105000000000002</v>
      </c>
      <c r="AI23" s="3"/>
      <c r="AJ23" s="3"/>
      <c r="AK23" s="3"/>
      <c r="AL23" s="3"/>
      <c r="AM23" s="3">
        <f t="shared" ref="AM23:AM43" si="11">IFERROR(J23/$AH23," ")</f>
        <v>2200.1002631848446</v>
      </c>
      <c r="AN23" s="14"/>
      <c r="AO23" s="1"/>
      <c r="AP23" s="1"/>
      <c r="AQ23" s="1"/>
      <c r="AR23" s="6"/>
      <c r="AS23" t="s">
        <v>61</v>
      </c>
    </row>
    <row r="24" spans="1:45">
      <c r="A24" s="4">
        <v>1971</v>
      </c>
      <c r="B24" s="1">
        <v>3.5327999999999995</v>
      </c>
      <c r="C24" s="1">
        <v>4.6886399999999995</v>
      </c>
      <c r="D24" s="1">
        <v>4.6886399999999995</v>
      </c>
      <c r="E24" s="6">
        <f t="shared" si="10"/>
        <v>12.910079999999999</v>
      </c>
      <c r="F24" s="1"/>
      <c r="G24" s="1"/>
      <c r="H24" s="1"/>
      <c r="I24" s="1"/>
      <c r="J24" s="3">
        <v>10497.382542474388</v>
      </c>
      <c r="K24" s="14"/>
      <c r="L24" s="1"/>
      <c r="M24" s="1"/>
      <c r="N24" s="1"/>
      <c r="O24" s="6"/>
      <c r="P24" s="2"/>
      <c r="Q24" s="2"/>
      <c r="R24" s="2"/>
      <c r="S24" s="2"/>
      <c r="T24" s="7">
        <v>35.805353726380737</v>
      </c>
      <c r="U24" s="3">
        <v>6343.2929999999997</v>
      </c>
      <c r="V24" s="3">
        <v>17381.035370745132</v>
      </c>
      <c r="W24" s="99" t="str">
        <f t="shared" si="1"/>
        <v/>
      </c>
      <c r="X24" s="100" t="str">
        <f t="shared" si="2"/>
        <v/>
      </c>
      <c r="Y24" s="100" t="str">
        <f t="shared" si="3"/>
        <v/>
      </c>
      <c r="Z24" s="99"/>
      <c r="AA24" s="100"/>
      <c r="AB24" s="100"/>
      <c r="AC24" s="100"/>
      <c r="AD24" s="99">
        <f t="shared" si="8"/>
        <v>0.27364663890541341</v>
      </c>
      <c r="AE24" s="100">
        <f t="shared" si="8"/>
        <v>0.3631766805472933</v>
      </c>
      <c r="AF24" s="100">
        <f t="shared" si="9"/>
        <v>0.3631766805472933</v>
      </c>
      <c r="AH24" s="107">
        <v>4.1109999999999998</v>
      </c>
      <c r="AI24" s="3"/>
      <c r="AJ24" s="3"/>
      <c r="AK24" s="3"/>
      <c r="AL24" s="3"/>
      <c r="AM24" s="3">
        <f t="shared" si="11"/>
        <v>2553.486388342104</v>
      </c>
      <c r="AN24" s="14"/>
      <c r="AO24" s="1"/>
      <c r="AP24" s="1"/>
      <c r="AQ24" s="1"/>
      <c r="AR24" s="6"/>
      <c r="AS24" t="s">
        <v>61</v>
      </c>
    </row>
    <row r="25" spans="1:45">
      <c r="A25" s="4">
        <v>1972</v>
      </c>
      <c r="B25" s="1">
        <v>3.6335999999999995</v>
      </c>
      <c r="C25" s="1">
        <v>4.9104000000000001</v>
      </c>
      <c r="D25" s="1">
        <v>4.9104000000000001</v>
      </c>
      <c r="E25" s="6">
        <f t="shared" si="10"/>
        <v>13.4544</v>
      </c>
      <c r="F25" s="1"/>
      <c r="G25" s="1"/>
      <c r="H25" s="1"/>
      <c r="I25" s="1"/>
      <c r="J25" s="3">
        <v>11802.878432842816</v>
      </c>
      <c r="K25" s="14"/>
      <c r="L25" s="1"/>
      <c r="M25" s="1"/>
      <c r="N25" s="1"/>
      <c r="O25" s="6"/>
      <c r="P25" s="2"/>
      <c r="Q25" s="2"/>
      <c r="R25" s="2"/>
      <c r="S25" s="2"/>
      <c r="T25" s="7">
        <v>38.190058844790016</v>
      </c>
      <c r="U25" s="3">
        <v>6401.4</v>
      </c>
      <c r="V25" s="3">
        <v>17774.393101509046</v>
      </c>
      <c r="W25" s="99" t="str">
        <f t="shared" si="1"/>
        <v/>
      </c>
      <c r="X25" s="100" t="str">
        <f t="shared" si="2"/>
        <v/>
      </c>
      <c r="Y25" s="100" t="str">
        <f t="shared" si="3"/>
        <v/>
      </c>
      <c r="Z25" s="99"/>
      <c r="AA25" s="100"/>
      <c r="AB25" s="100"/>
      <c r="AC25" s="100"/>
      <c r="AD25" s="99">
        <f t="shared" si="8"/>
        <v>0.27006778451658936</v>
      </c>
      <c r="AE25" s="100">
        <f t="shared" si="8"/>
        <v>0.36496610774170535</v>
      </c>
      <c r="AF25" s="100">
        <f t="shared" si="9"/>
        <v>0.36496610774170535</v>
      </c>
      <c r="AH25" s="107">
        <v>3.8178000000000001</v>
      </c>
      <c r="AI25" s="3"/>
      <c r="AJ25" s="3"/>
      <c r="AK25" s="3"/>
      <c r="AL25" s="3"/>
      <c r="AM25" s="3">
        <f t="shared" si="11"/>
        <v>3091.5392196665134</v>
      </c>
      <c r="AN25" s="14"/>
      <c r="AO25" s="1"/>
      <c r="AP25" s="1"/>
      <c r="AQ25" s="1"/>
      <c r="AR25" s="6"/>
      <c r="AS25" t="s">
        <v>61</v>
      </c>
    </row>
    <row r="26" spans="1:45">
      <c r="A26" s="4">
        <v>1973</v>
      </c>
      <c r="B26" s="1">
        <v>3.6192000000000002</v>
      </c>
      <c r="C26" s="1">
        <v>4.8575999999999997</v>
      </c>
      <c r="D26" s="1">
        <v>4.8575999999999997</v>
      </c>
      <c r="E26" s="6">
        <f t="shared" si="10"/>
        <v>13.3344</v>
      </c>
      <c r="F26" s="1"/>
      <c r="G26" s="1"/>
      <c r="H26" s="1"/>
      <c r="I26" s="1"/>
      <c r="J26" s="3">
        <v>13142.994115911879</v>
      </c>
      <c r="K26" s="14"/>
      <c r="L26" s="1"/>
      <c r="M26" s="1"/>
      <c r="N26" s="1"/>
      <c r="O26" s="6"/>
      <c r="P26" s="2"/>
      <c r="Q26" s="2"/>
      <c r="R26" s="2"/>
      <c r="S26" s="2"/>
      <c r="T26" s="7">
        <v>41.5336141463209</v>
      </c>
      <c r="U26" s="3">
        <v>6441.1</v>
      </c>
      <c r="V26" s="3">
        <v>18203.567713589295</v>
      </c>
      <c r="W26" s="99" t="str">
        <f t="shared" si="1"/>
        <v/>
      </c>
      <c r="X26" s="100" t="str">
        <f t="shared" si="2"/>
        <v/>
      </c>
      <c r="Y26" s="100" t="str">
        <f t="shared" si="3"/>
        <v/>
      </c>
      <c r="Z26" s="99"/>
      <c r="AA26" s="100"/>
      <c r="AB26" s="100"/>
      <c r="AC26" s="100"/>
      <c r="AD26" s="99">
        <f t="shared" si="8"/>
        <v>0.27141828653707706</v>
      </c>
      <c r="AE26" s="100">
        <f t="shared" si="8"/>
        <v>0.36429085673146144</v>
      </c>
      <c r="AF26" s="100">
        <f t="shared" si="9"/>
        <v>0.36429085673146144</v>
      </c>
      <c r="AH26" s="107">
        <v>3.1545999999999998</v>
      </c>
      <c r="AI26" s="3"/>
      <c r="AJ26" s="3"/>
      <c r="AK26" s="3"/>
      <c r="AL26" s="3"/>
      <c r="AM26" s="3">
        <f t="shared" si="11"/>
        <v>4166.2949711253023</v>
      </c>
      <c r="AN26" s="14"/>
      <c r="AO26" s="1"/>
      <c r="AP26" s="1"/>
      <c r="AQ26" s="1"/>
      <c r="AR26" s="6"/>
      <c r="AS26" t="s">
        <v>61</v>
      </c>
    </row>
    <row r="27" spans="1:45">
      <c r="A27" s="4">
        <v>1974</v>
      </c>
      <c r="B27" s="1">
        <v>3.4463999999999997</v>
      </c>
      <c r="C27" s="1">
        <v>4.63584</v>
      </c>
      <c r="D27" s="1">
        <v>4.63584</v>
      </c>
      <c r="E27" s="6">
        <f t="shared" si="10"/>
        <v>12.718079999999999</v>
      </c>
      <c r="F27" s="1"/>
      <c r="G27" s="1"/>
      <c r="H27" s="1"/>
      <c r="I27" s="1"/>
      <c r="J27" s="3">
        <v>14344.602430340557</v>
      </c>
      <c r="K27" s="14"/>
      <c r="L27" s="1"/>
      <c r="M27" s="1"/>
      <c r="N27" s="1"/>
      <c r="O27" s="6"/>
      <c r="P27" s="2"/>
      <c r="Q27" s="2"/>
      <c r="R27" s="2"/>
      <c r="S27" s="2"/>
      <c r="T27" s="7">
        <v>45.590096915483429</v>
      </c>
      <c r="U27" s="3">
        <v>6460</v>
      </c>
      <c r="V27" s="3">
        <v>18414.39628482972</v>
      </c>
      <c r="W27" s="99" t="str">
        <f t="shared" si="1"/>
        <v/>
      </c>
      <c r="X27" s="100" t="str">
        <f t="shared" si="2"/>
        <v/>
      </c>
      <c r="Y27" s="100" t="str">
        <f t="shared" si="3"/>
        <v/>
      </c>
      <c r="Z27" s="99"/>
      <c r="AA27" s="100"/>
      <c r="AB27" s="100"/>
      <c r="AC27" s="100"/>
      <c r="AD27" s="99">
        <f t="shared" si="8"/>
        <v>0.27098429951690822</v>
      </c>
      <c r="AE27" s="100">
        <f t="shared" si="8"/>
        <v>0.36450785024154592</v>
      </c>
      <c r="AF27" s="100">
        <f t="shared" si="9"/>
        <v>0.36450785024154592</v>
      </c>
      <c r="AH27" s="107">
        <v>2.9683999999999999</v>
      </c>
      <c r="AI27" s="3"/>
      <c r="AJ27" s="3"/>
      <c r="AK27" s="3"/>
      <c r="AL27" s="3"/>
      <c r="AM27" s="3">
        <f t="shared" si="11"/>
        <v>4832.4358005459362</v>
      </c>
      <c r="AN27" s="14"/>
      <c r="AO27" s="1"/>
      <c r="AP27" s="1"/>
      <c r="AQ27" s="1"/>
      <c r="AR27" s="6"/>
      <c r="AS27" t="s">
        <v>61</v>
      </c>
    </row>
    <row r="28" spans="1:45">
      <c r="A28" s="4">
        <v>1975</v>
      </c>
      <c r="B28" s="1">
        <v>3.4127999999999994</v>
      </c>
      <c r="C28" s="1">
        <v>4.5619200000000006</v>
      </c>
      <c r="D28" s="1">
        <v>4.5619200000000006</v>
      </c>
      <c r="E28" s="6">
        <f t="shared" si="10"/>
        <v>12.53664</v>
      </c>
      <c r="F28" s="1"/>
      <c r="G28" s="1"/>
      <c r="H28" s="1"/>
      <c r="I28" s="1"/>
      <c r="J28" s="3">
        <v>14979.036089638479</v>
      </c>
      <c r="K28" s="14"/>
      <c r="L28" s="1"/>
      <c r="M28" s="1"/>
      <c r="N28" s="1"/>
      <c r="O28" s="6"/>
      <c r="P28" s="2"/>
      <c r="Q28" s="2"/>
      <c r="R28" s="2"/>
      <c r="S28" s="2"/>
      <c r="T28" s="7">
        <v>48.643016280751674</v>
      </c>
      <c r="U28" s="3">
        <v>6403.5</v>
      </c>
      <c r="V28" s="3">
        <v>17224.018115093309</v>
      </c>
      <c r="W28" s="99" t="str">
        <f t="shared" si="1"/>
        <v/>
      </c>
      <c r="X28" s="100" t="str">
        <f t="shared" si="2"/>
        <v/>
      </c>
      <c r="Y28" s="100" t="str">
        <f t="shared" si="3"/>
        <v/>
      </c>
      <c r="Z28" s="99"/>
      <c r="AA28" s="100"/>
      <c r="AB28" s="100"/>
      <c r="AC28" s="100"/>
      <c r="AD28" s="99">
        <f t="shared" si="8"/>
        <v>0.27222605099931074</v>
      </c>
      <c r="AE28" s="100">
        <f t="shared" si="8"/>
        <v>0.36388697450034463</v>
      </c>
      <c r="AF28" s="100">
        <f t="shared" si="9"/>
        <v>0.36388697450034463</v>
      </c>
      <c r="AH28" s="107">
        <v>2.5811000000000002</v>
      </c>
      <c r="AI28" s="3"/>
      <c r="AJ28" s="3"/>
      <c r="AK28" s="3"/>
      <c r="AL28" s="3"/>
      <c r="AM28" s="3">
        <f t="shared" si="11"/>
        <v>5803.3536436552158</v>
      </c>
      <c r="AN28" s="14"/>
      <c r="AO28" s="1"/>
      <c r="AP28" s="1"/>
      <c r="AQ28" s="1"/>
      <c r="AR28" s="6"/>
      <c r="AS28" t="s">
        <v>61</v>
      </c>
    </row>
    <row r="29" spans="1:45">
      <c r="A29" s="4">
        <v>1976</v>
      </c>
      <c r="B29" s="1">
        <v>3.2784</v>
      </c>
      <c r="C29" s="1">
        <v>4.6992000000000003</v>
      </c>
      <c r="D29" s="1">
        <v>4.6992000000000003</v>
      </c>
      <c r="E29" s="6">
        <f t="shared" si="10"/>
        <v>12.6768</v>
      </c>
      <c r="F29" s="1"/>
      <c r="G29" s="1"/>
      <c r="H29" s="1"/>
      <c r="I29" s="1"/>
      <c r="J29" s="3">
        <v>15649.754180789738</v>
      </c>
      <c r="K29" s="14"/>
      <c r="L29" s="1"/>
      <c r="M29" s="1"/>
      <c r="N29" s="1"/>
      <c r="O29" s="6"/>
      <c r="P29" s="2"/>
      <c r="Q29" s="2"/>
      <c r="R29" s="2"/>
      <c r="S29" s="2"/>
      <c r="T29" s="7">
        <v>49.47766307221228</v>
      </c>
      <c r="U29" s="3">
        <v>6333.3130000000001</v>
      </c>
      <c r="V29" s="3">
        <v>17170.318283653436</v>
      </c>
      <c r="W29" s="99" t="str">
        <f t="shared" si="1"/>
        <v/>
      </c>
      <c r="X29" s="100" t="str">
        <f t="shared" si="2"/>
        <v/>
      </c>
      <c r="Y29" s="100" t="str">
        <f t="shared" si="3"/>
        <v/>
      </c>
      <c r="Z29" s="99"/>
      <c r="AA29" s="100"/>
      <c r="AB29" s="100"/>
      <c r="AC29" s="100"/>
      <c r="AD29" s="99">
        <f t="shared" si="8"/>
        <v>0.25861416130253689</v>
      </c>
      <c r="AE29" s="100">
        <f t="shared" si="8"/>
        <v>0.37069291934873155</v>
      </c>
      <c r="AF29" s="100">
        <f t="shared" si="9"/>
        <v>0.37069291934873155</v>
      </c>
      <c r="AH29" s="107">
        <v>2.4992000000000001</v>
      </c>
      <c r="AI29" s="3"/>
      <c r="AJ29" s="3"/>
      <c r="AK29" s="3"/>
      <c r="AL29" s="3"/>
      <c r="AM29" s="3">
        <f t="shared" si="11"/>
        <v>6261.9054820701576</v>
      </c>
      <c r="AN29" s="14"/>
      <c r="AO29" s="1"/>
      <c r="AP29" s="1"/>
      <c r="AQ29" s="1"/>
      <c r="AR29" s="6"/>
      <c r="AS29" t="s">
        <v>61</v>
      </c>
    </row>
    <row r="30" spans="1:45">
      <c r="A30" s="4">
        <v>1977</v>
      </c>
      <c r="B30" s="1">
        <v>3.2639999999999998</v>
      </c>
      <c r="C30" s="1">
        <v>4.8047999999999993</v>
      </c>
      <c r="D30" s="1">
        <v>4.8047999999999993</v>
      </c>
      <c r="E30" s="6">
        <f t="shared" si="10"/>
        <v>12.8736</v>
      </c>
      <c r="F30" s="1"/>
      <c r="G30" s="1"/>
      <c r="H30" s="1"/>
      <c r="I30" s="1"/>
      <c r="J30" s="3">
        <v>16352.56642049362</v>
      </c>
      <c r="K30" s="14"/>
      <c r="L30" s="1"/>
      <c r="M30" s="1"/>
      <c r="N30" s="1"/>
      <c r="O30" s="6"/>
      <c r="P30" s="2"/>
      <c r="Q30" s="2"/>
      <c r="R30" s="2"/>
      <c r="S30" s="2"/>
      <c r="T30" s="7">
        <v>50.113584437134961</v>
      </c>
      <c r="U30" s="3">
        <v>6316.424</v>
      </c>
      <c r="V30" s="3">
        <v>17635.294907371641</v>
      </c>
      <c r="W30" s="99" t="str">
        <f t="shared" si="1"/>
        <v/>
      </c>
      <c r="X30" s="100" t="str">
        <f t="shared" si="2"/>
        <v/>
      </c>
      <c r="Y30" s="100" t="str">
        <f t="shared" si="3"/>
        <v/>
      </c>
      <c r="Z30" s="99"/>
      <c r="AA30" s="100"/>
      <c r="AB30" s="100"/>
      <c r="AC30" s="100"/>
      <c r="AD30" s="99">
        <f t="shared" si="8"/>
        <v>0.25354213273676363</v>
      </c>
      <c r="AE30" s="100">
        <f t="shared" si="8"/>
        <v>0.37322893363161813</v>
      </c>
      <c r="AF30" s="100">
        <f t="shared" si="9"/>
        <v>0.37322893363161813</v>
      </c>
      <c r="AH30" s="107">
        <v>2.3973</v>
      </c>
      <c r="AI30" s="3"/>
      <c r="AJ30" s="3"/>
      <c r="AK30" s="3"/>
      <c r="AL30" s="3"/>
      <c r="AM30" s="3">
        <f t="shared" si="11"/>
        <v>6821.2432405179243</v>
      </c>
      <c r="AN30" s="14"/>
      <c r="AO30" s="1"/>
      <c r="AP30" s="1"/>
      <c r="AQ30" s="1"/>
      <c r="AR30" s="6"/>
      <c r="AS30" t="s">
        <v>61</v>
      </c>
    </row>
    <row r="31" spans="1:45">
      <c r="A31" s="4">
        <v>1978</v>
      </c>
      <c r="B31" s="1">
        <v>3.2736000000000001</v>
      </c>
      <c r="C31" s="1">
        <v>4.836479999999999</v>
      </c>
      <c r="D31" s="1">
        <v>4.836479999999999</v>
      </c>
      <c r="E31" s="6">
        <f t="shared" si="10"/>
        <v>12.946559999999998</v>
      </c>
      <c r="F31" s="1"/>
      <c r="G31" s="1"/>
      <c r="H31" s="1"/>
      <c r="I31" s="1"/>
      <c r="J31" s="3">
        <v>16774.394700538549</v>
      </c>
      <c r="K31" s="14"/>
      <c r="L31" s="1"/>
      <c r="M31" s="1"/>
      <c r="N31" s="1"/>
      <c r="O31" s="6"/>
      <c r="P31" s="2"/>
      <c r="Q31" s="2"/>
      <c r="R31" s="2"/>
      <c r="S31" s="2"/>
      <c r="T31" s="7">
        <v>50.64269088524329</v>
      </c>
      <c r="U31" s="3">
        <v>6332.5680000000002</v>
      </c>
      <c r="V31" s="3">
        <v>17662.186967435646</v>
      </c>
      <c r="W31" s="99" t="str">
        <f t="shared" si="1"/>
        <v/>
      </c>
      <c r="X31" s="100" t="str">
        <f t="shared" si="2"/>
        <v/>
      </c>
      <c r="Y31" s="100" t="str">
        <f t="shared" si="3"/>
        <v/>
      </c>
      <c r="Z31" s="99"/>
      <c r="AA31" s="100"/>
      <c r="AB31" s="100"/>
      <c r="AC31" s="100"/>
      <c r="AD31" s="99">
        <f t="shared" si="8"/>
        <v>0.25285481239804247</v>
      </c>
      <c r="AE31" s="100">
        <f t="shared" si="8"/>
        <v>0.37357259380097879</v>
      </c>
      <c r="AF31" s="100">
        <f t="shared" si="9"/>
        <v>0.37357259380097879</v>
      </c>
      <c r="AH31" s="107">
        <v>1.7766999999999999</v>
      </c>
      <c r="AI31" s="3"/>
      <c r="AJ31" s="3"/>
      <c r="AK31" s="3"/>
      <c r="AL31" s="3"/>
      <c r="AM31" s="3">
        <f t="shared" si="11"/>
        <v>9441.3208197999375</v>
      </c>
      <c r="AN31" s="14"/>
      <c r="AO31" s="1"/>
      <c r="AP31" s="1"/>
      <c r="AQ31" s="1"/>
      <c r="AR31" s="6"/>
      <c r="AS31" t="s">
        <v>61</v>
      </c>
    </row>
    <row r="32" spans="1:45">
      <c r="A32" s="4">
        <v>1979</v>
      </c>
      <c r="B32" s="1">
        <v>3.3120000000000003</v>
      </c>
      <c r="C32" s="1">
        <v>5.0054399999999992</v>
      </c>
      <c r="D32" s="1">
        <v>5.0054399999999992</v>
      </c>
      <c r="E32" s="6">
        <f t="shared" si="10"/>
        <v>13.322879999999998</v>
      </c>
      <c r="F32" s="1"/>
      <c r="G32" s="1"/>
      <c r="H32" s="1"/>
      <c r="I32" s="1"/>
      <c r="J32" s="3">
        <v>17682.012174767431</v>
      </c>
      <c r="K32" s="14"/>
      <c r="L32" s="1"/>
      <c r="M32" s="1"/>
      <c r="N32" s="1"/>
      <c r="O32" s="6"/>
      <c r="P32" s="2"/>
      <c r="Q32" s="2"/>
      <c r="R32" s="2"/>
      <c r="S32" s="2"/>
      <c r="T32" s="7">
        <v>52.489955292316722</v>
      </c>
      <c r="U32" s="3">
        <v>6350.84</v>
      </c>
      <c r="V32" s="3">
        <v>18050.210680791832</v>
      </c>
      <c r="W32" s="99" t="str">
        <f t="shared" si="1"/>
        <v/>
      </c>
      <c r="X32" s="100" t="str">
        <f t="shared" si="2"/>
        <v/>
      </c>
      <c r="Y32" s="100" t="str">
        <f t="shared" si="3"/>
        <v/>
      </c>
      <c r="Z32" s="99"/>
      <c r="AA32" s="100"/>
      <c r="AB32" s="100"/>
      <c r="AC32" s="100"/>
      <c r="AD32" s="99">
        <f t="shared" si="8"/>
        <v>0.24859489840034593</v>
      </c>
      <c r="AE32" s="100">
        <f t="shared" si="8"/>
        <v>0.37570255079982706</v>
      </c>
      <c r="AF32" s="100">
        <f t="shared" si="9"/>
        <v>0.37570255079982706</v>
      </c>
      <c r="AH32" s="107">
        <v>1.6642999999999999</v>
      </c>
      <c r="AI32" s="3"/>
      <c r="AJ32" s="3"/>
      <c r="AK32" s="3"/>
      <c r="AL32" s="3"/>
      <c r="AM32" s="3">
        <f t="shared" si="11"/>
        <v>10624.293802059383</v>
      </c>
      <c r="AN32" s="14"/>
      <c r="AO32" s="1"/>
      <c r="AP32" s="1"/>
      <c r="AQ32" s="1"/>
      <c r="AR32" s="6"/>
      <c r="AS32" t="s">
        <v>61</v>
      </c>
    </row>
    <row r="33" spans="1:45">
      <c r="A33" s="4">
        <v>1980</v>
      </c>
      <c r="B33" s="1">
        <v>3.3696000000000002</v>
      </c>
      <c r="C33" s="1">
        <v>5.20608</v>
      </c>
      <c r="D33" s="1">
        <v>5.20608</v>
      </c>
      <c r="E33" s="6">
        <f t="shared" si="10"/>
        <v>13.78176</v>
      </c>
      <c r="F33" s="1"/>
      <c r="G33" s="1"/>
      <c r="H33" s="1"/>
      <c r="I33" s="1"/>
      <c r="J33" s="3">
        <v>18864.000241808084</v>
      </c>
      <c r="K33" s="14"/>
      <c r="L33" s="1"/>
      <c r="M33" s="1"/>
      <c r="N33" s="1"/>
      <c r="O33" s="6"/>
      <c r="P33" s="2"/>
      <c r="Q33" s="2"/>
      <c r="R33" s="2"/>
      <c r="S33" s="2"/>
      <c r="T33" s="7">
        <v>54.601114614632152</v>
      </c>
      <c r="U33" s="3">
        <v>6385.2290000000003</v>
      </c>
      <c r="V33" s="3">
        <v>18779.122878756578</v>
      </c>
      <c r="W33" s="99" t="str">
        <f t="shared" si="1"/>
        <v/>
      </c>
      <c r="X33" s="100" t="str">
        <f t="shared" si="2"/>
        <v/>
      </c>
      <c r="Y33" s="100" t="str">
        <f t="shared" si="3"/>
        <v/>
      </c>
      <c r="Z33" s="99"/>
      <c r="AA33" s="100"/>
      <c r="AB33" s="100"/>
      <c r="AC33" s="100"/>
      <c r="AD33" s="99">
        <f t="shared" si="8"/>
        <v>0.24449707439398161</v>
      </c>
      <c r="AE33" s="100">
        <f t="shared" si="8"/>
        <v>0.3777514628030092</v>
      </c>
      <c r="AF33" s="100">
        <f t="shared" si="9"/>
        <v>0.3777514628030092</v>
      </c>
      <c r="AH33" s="107">
        <v>1.6772</v>
      </c>
      <c r="AI33" s="3"/>
      <c r="AJ33" s="3"/>
      <c r="AK33" s="3"/>
      <c r="AL33" s="3"/>
      <c r="AM33" s="3">
        <f t="shared" si="11"/>
        <v>11247.317101006489</v>
      </c>
      <c r="AN33" s="14"/>
      <c r="AO33" s="1"/>
      <c r="AP33" s="1"/>
      <c r="AQ33" s="1"/>
      <c r="AR33" s="6"/>
      <c r="AS33" t="s">
        <v>61</v>
      </c>
    </row>
    <row r="34" spans="1:45">
      <c r="A34" s="4">
        <v>1981</v>
      </c>
      <c r="B34" s="1">
        <v>3.4511999999999996</v>
      </c>
      <c r="C34" s="1">
        <v>5.20608</v>
      </c>
      <c r="D34" s="1">
        <v>5.20608</v>
      </c>
      <c r="E34" s="6">
        <f t="shared" si="10"/>
        <v>13.86336</v>
      </c>
      <c r="F34" s="1"/>
      <c r="G34" s="1"/>
      <c r="H34" s="1"/>
      <c r="I34" s="1"/>
      <c r="J34" s="3">
        <v>20054.490580426274</v>
      </c>
      <c r="K34" s="14"/>
      <c r="L34" s="1"/>
      <c r="M34" s="1"/>
      <c r="N34" s="1"/>
      <c r="O34" s="6"/>
      <c r="P34" s="2"/>
      <c r="Q34" s="2"/>
      <c r="R34" s="2"/>
      <c r="S34" s="2"/>
      <c r="T34" s="7">
        <v>58.144846333995602</v>
      </c>
      <c r="U34" s="3">
        <v>6425.45</v>
      </c>
      <c r="V34" s="3">
        <v>18956.182057287817</v>
      </c>
      <c r="W34" s="99" t="str">
        <f t="shared" si="1"/>
        <v/>
      </c>
      <c r="X34" s="100" t="str">
        <f t="shared" si="2"/>
        <v/>
      </c>
      <c r="Y34" s="100" t="str">
        <f t="shared" si="3"/>
        <v/>
      </c>
      <c r="Z34" s="99"/>
      <c r="AA34" s="100"/>
      <c r="AB34" s="100"/>
      <c r="AC34" s="100"/>
      <c r="AD34" s="99">
        <f t="shared" si="8"/>
        <v>0.24894397894882622</v>
      </c>
      <c r="AE34" s="100">
        <f t="shared" si="8"/>
        <v>0.37552801052558688</v>
      </c>
      <c r="AF34" s="100">
        <f t="shared" si="9"/>
        <v>0.37552801052558688</v>
      </c>
      <c r="AH34" s="107">
        <v>1.9674</v>
      </c>
      <c r="AI34" s="3"/>
      <c r="AJ34" s="3"/>
      <c r="AK34" s="3"/>
      <c r="AL34" s="3"/>
      <c r="AM34" s="3">
        <f t="shared" si="11"/>
        <v>10193.397672271158</v>
      </c>
      <c r="AN34" s="14"/>
      <c r="AO34" s="1"/>
      <c r="AP34" s="1"/>
      <c r="AQ34" s="1"/>
      <c r="AR34" s="6"/>
      <c r="AS34" t="s">
        <v>61</v>
      </c>
    </row>
    <row r="35" spans="1:45">
      <c r="A35" s="4">
        <v>1982</v>
      </c>
      <c r="B35" s="1">
        <v>3.3743999999999992</v>
      </c>
      <c r="C35" s="1">
        <v>5.1004799999999992</v>
      </c>
      <c r="D35" s="1">
        <v>5.1004799999999992</v>
      </c>
      <c r="E35" s="6">
        <f t="shared" si="10"/>
        <v>13.575359999999998</v>
      </c>
      <c r="F35" s="1"/>
      <c r="G35" s="1"/>
      <c r="H35" s="1"/>
      <c r="I35" s="1"/>
      <c r="J35" s="3">
        <v>21130.954468110238</v>
      </c>
      <c r="K35" s="14"/>
      <c r="L35" s="1"/>
      <c r="M35" s="1"/>
      <c r="N35" s="1"/>
      <c r="O35" s="6"/>
      <c r="P35" s="2"/>
      <c r="Q35" s="2"/>
      <c r="R35" s="2"/>
      <c r="S35" s="2"/>
      <c r="T35" s="7">
        <v>61.433060754642455</v>
      </c>
      <c r="U35" s="3">
        <v>6468.1260000000002</v>
      </c>
      <c r="V35" s="3">
        <v>18560.399101687257</v>
      </c>
      <c r="W35" s="99" t="str">
        <f t="shared" ref="W35:W67" si="12">IFERROR(F35/$I35,"")</f>
        <v/>
      </c>
      <c r="X35" s="100" t="str">
        <f t="shared" ref="X35:X67" si="13">IFERROR(G35/$I35,"")</f>
        <v/>
      </c>
      <c r="Y35" s="100" t="str">
        <f t="shared" ref="Y35:Y67" si="14">IFERROR(H35/$I35,"")</f>
        <v/>
      </c>
      <c r="Z35" s="99"/>
      <c r="AA35" s="100"/>
      <c r="AB35" s="100"/>
      <c r="AC35" s="100"/>
      <c r="AD35" s="99">
        <f t="shared" ref="AD35:AE67" si="15">IFERROR(B35/$E35,"")</f>
        <v>0.24856799377696059</v>
      </c>
      <c r="AE35" s="100">
        <f t="shared" si="15"/>
        <v>0.3757160031115197</v>
      </c>
      <c r="AF35" s="100">
        <f t="shared" ref="AF35:AF67" si="16">IFERROR(D35/$E35,"")</f>
        <v>0.3757160031115197</v>
      </c>
      <c r="AH35" s="107">
        <v>2.0327000000000002</v>
      </c>
      <c r="AI35" s="3"/>
      <c r="AJ35" s="3"/>
      <c r="AK35" s="3"/>
      <c r="AL35" s="3"/>
      <c r="AM35" s="3">
        <f t="shared" si="11"/>
        <v>10395.510635170087</v>
      </c>
      <c r="AN35" s="14"/>
      <c r="AO35" s="1"/>
      <c r="AP35" s="1"/>
      <c r="AQ35" s="1"/>
      <c r="AR35" s="6"/>
      <c r="AS35" t="s">
        <v>61</v>
      </c>
    </row>
    <row r="36" spans="1:45">
      <c r="A36" s="4">
        <v>1983</v>
      </c>
      <c r="B36" s="1">
        <v>3.2927999999999993</v>
      </c>
      <c r="C36" s="1">
        <v>5.2694399999999995</v>
      </c>
      <c r="D36" s="1">
        <v>5.2694399999999995</v>
      </c>
      <c r="E36" s="6">
        <f t="shared" si="10"/>
        <v>13.831679999999999</v>
      </c>
      <c r="F36" s="1"/>
      <c r="G36" s="1"/>
      <c r="H36" s="1"/>
      <c r="I36" s="1"/>
      <c r="J36" s="3">
        <v>21980.885816849004</v>
      </c>
      <c r="K36" s="14"/>
      <c r="L36" s="1"/>
      <c r="M36" s="1"/>
      <c r="N36" s="1"/>
      <c r="O36" s="6"/>
      <c r="P36" s="2"/>
      <c r="Q36" s="2"/>
      <c r="R36" s="2"/>
      <c r="S36" s="2"/>
      <c r="T36" s="7">
        <v>63.256201758069437</v>
      </c>
      <c r="U36" s="3">
        <v>6501.0730000000003</v>
      </c>
      <c r="V36" s="3">
        <v>18559.859272461636</v>
      </c>
      <c r="W36" s="99" t="str">
        <f t="shared" si="12"/>
        <v/>
      </c>
      <c r="X36" s="100" t="str">
        <f t="shared" si="13"/>
        <v/>
      </c>
      <c r="Y36" s="100" t="str">
        <f t="shared" si="14"/>
        <v/>
      </c>
      <c r="Z36" s="99"/>
      <c r="AA36" s="100"/>
      <c r="AB36" s="100"/>
      <c r="AC36" s="100"/>
      <c r="AD36" s="99">
        <f t="shared" si="15"/>
        <v>0.2380621876735147</v>
      </c>
      <c r="AE36" s="100">
        <f t="shared" si="15"/>
        <v>0.38096890616324264</v>
      </c>
      <c r="AF36" s="100">
        <f t="shared" si="16"/>
        <v>0.38096890616324264</v>
      </c>
      <c r="AH36" s="107">
        <v>2.1006</v>
      </c>
      <c r="AI36" s="3"/>
      <c r="AJ36" s="3"/>
      <c r="AK36" s="3"/>
      <c r="AL36" s="3"/>
      <c r="AM36" s="3">
        <f t="shared" si="11"/>
        <v>10464.098741716178</v>
      </c>
      <c r="AN36" s="14"/>
      <c r="AO36" s="1"/>
      <c r="AP36" s="1"/>
      <c r="AQ36" s="1"/>
      <c r="AR36" s="6"/>
      <c r="AS36" t="s">
        <v>61</v>
      </c>
    </row>
    <row r="37" spans="1:45">
      <c r="A37" s="4">
        <v>1984</v>
      </c>
      <c r="B37" s="1">
        <v>3.3216000000000001</v>
      </c>
      <c r="C37" s="1">
        <v>5.2377600000000006</v>
      </c>
      <c r="D37" s="1">
        <v>5.2377600000000006</v>
      </c>
      <c r="E37" s="6">
        <f t="shared" si="10"/>
        <v>13.797120000000003</v>
      </c>
      <c r="F37" s="1"/>
      <c r="G37" s="1"/>
      <c r="H37" s="1"/>
      <c r="I37" s="1"/>
      <c r="J37" s="3">
        <v>22928.068081089375</v>
      </c>
      <c r="K37" s="14"/>
      <c r="L37" s="1"/>
      <c r="M37" s="1"/>
      <c r="N37" s="1"/>
      <c r="O37" s="6"/>
      <c r="P37" s="2"/>
      <c r="Q37" s="2"/>
      <c r="R37" s="2"/>
      <c r="S37" s="2"/>
      <c r="T37" s="7">
        <v>65.097721459905472</v>
      </c>
      <c r="U37" s="3">
        <v>6529.6840000000002</v>
      </c>
      <c r="V37" s="3">
        <v>19037.827864258055</v>
      </c>
      <c r="W37" s="99" t="str">
        <f t="shared" si="12"/>
        <v/>
      </c>
      <c r="X37" s="100" t="str">
        <f t="shared" si="13"/>
        <v/>
      </c>
      <c r="Y37" s="100" t="str">
        <f t="shared" si="14"/>
        <v/>
      </c>
      <c r="Z37" s="99"/>
      <c r="AA37" s="100"/>
      <c r="AB37" s="100"/>
      <c r="AC37" s="100"/>
      <c r="AD37" s="99">
        <f t="shared" si="15"/>
        <v>0.24074589479543551</v>
      </c>
      <c r="AE37" s="100">
        <f t="shared" si="15"/>
        <v>0.37962705260228219</v>
      </c>
      <c r="AF37" s="100">
        <f t="shared" si="16"/>
        <v>0.37962705260228219</v>
      </c>
      <c r="AH37" s="107">
        <v>2.35</v>
      </c>
      <c r="AI37" s="3"/>
      <c r="AJ37" s="3"/>
      <c r="AK37" s="3"/>
      <c r="AL37" s="3"/>
      <c r="AM37" s="3">
        <f t="shared" si="11"/>
        <v>9756.6247153571803</v>
      </c>
      <c r="AN37" s="14"/>
      <c r="AO37" s="1"/>
      <c r="AP37" s="1"/>
      <c r="AQ37" s="1"/>
      <c r="AR37" s="6"/>
      <c r="AS37" t="s">
        <v>61</v>
      </c>
    </row>
    <row r="38" spans="1:45">
      <c r="A38" s="4">
        <v>1985</v>
      </c>
      <c r="B38" s="1">
        <v>3.3311999999999999</v>
      </c>
      <c r="C38" s="1">
        <v>5.1321599999999998</v>
      </c>
      <c r="D38" s="1">
        <v>5.1321599999999998</v>
      </c>
      <c r="E38" s="6">
        <f t="shared" si="10"/>
        <v>13.59552</v>
      </c>
      <c r="F38" s="1"/>
      <c r="G38" s="1"/>
      <c r="H38" s="1"/>
      <c r="I38" s="1"/>
      <c r="J38" s="3">
        <v>23916.900028489723</v>
      </c>
      <c r="K38" s="14"/>
      <c r="L38" s="1"/>
      <c r="M38" s="1"/>
      <c r="N38" s="1"/>
      <c r="O38" s="6"/>
      <c r="P38" s="2"/>
      <c r="Q38" s="2"/>
      <c r="R38" s="2"/>
      <c r="S38" s="2"/>
      <c r="T38" s="7">
        <v>67.330564098381728</v>
      </c>
      <c r="U38" s="3">
        <v>6563.77</v>
      </c>
      <c r="V38" s="3">
        <v>19586.457173240375</v>
      </c>
      <c r="W38" s="99" t="str">
        <f t="shared" si="12"/>
        <v/>
      </c>
      <c r="X38" s="100" t="str">
        <f t="shared" si="13"/>
        <v/>
      </c>
      <c r="Y38" s="100" t="str">
        <f t="shared" si="14"/>
        <v/>
      </c>
      <c r="Z38" s="99"/>
      <c r="AA38" s="100"/>
      <c r="AB38" s="100"/>
      <c r="AC38" s="100"/>
      <c r="AD38" s="99">
        <f t="shared" si="15"/>
        <v>0.24502188956362095</v>
      </c>
      <c r="AE38" s="100">
        <f t="shared" si="15"/>
        <v>0.37748905521818948</v>
      </c>
      <c r="AF38" s="100">
        <f t="shared" si="16"/>
        <v>0.37748905521818948</v>
      </c>
      <c r="AH38" s="107">
        <v>2.4550999999999998</v>
      </c>
      <c r="AI38" s="3"/>
      <c r="AJ38" s="3"/>
      <c r="AK38" s="3"/>
      <c r="AL38" s="3"/>
      <c r="AM38" s="3">
        <f t="shared" si="11"/>
        <v>9741.7213264183629</v>
      </c>
      <c r="AN38" s="14"/>
      <c r="AO38" s="1"/>
      <c r="AP38" s="1"/>
      <c r="AQ38" s="1"/>
      <c r="AR38" s="6"/>
      <c r="AS38" t="s">
        <v>61</v>
      </c>
    </row>
    <row r="39" spans="1:45">
      <c r="A39" s="4">
        <v>1986</v>
      </c>
      <c r="B39" s="1">
        <v>3.3264</v>
      </c>
      <c r="C39" s="1">
        <v>5.2271999999999998</v>
      </c>
      <c r="D39" s="1">
        <v>5.2271999999999998</v>
      </c>
      <c r="E39" s="6">
        <f t="shared" si="10"/>
        <v>13.780799999999999</v>
      </c>
      <c r="F39" s="1"/>
      <c r="G39" s="1"/>
      <c r="H39" s="1"/>
      <c r="I39" s="1"/>
      <c r="J39" s="3">
        <v>24750.004497824688</v>
      </c>
      <c r="K39" s="14"/>
      <c r="L39" s="1"/>
      <c r="M39" s="1"/>
      <c r="N39" s="1"/>
      <c r="O39" s="6"/>
      <c r="P39" s="2"/>
      <c r="Q39" s="2"/>
      <c r="R39" s="2"/>
      <c r="S39" s="2"/>
      <c r="T39" s="7">
        <v>67.829309017629043</v>
      </c>
      <c r="U39" s="3">
        <v>6603.192</v>
      </c>
      <c r="V39" s="3">
        <v>19786.339697528107</v>
      </c>
      <c r="W39" s="99" t="str">
        <f t="shared" si="12"/>
        <v/>
      </c>
      <c r="X39" s="100" t="str">
        <f t="shared" si="13"/>
        <v/>
      </c>
      <c r="Y39" s="100" t="str">
        <f t="shared" si="14"/>
        <v/>
      </c>
      <c r="Z39" s="99"/>
      <c r="AA39" s="100"/>
      <c r="AB39" s="100"/>
      <c r="AC39" s="100"/>
      <c r="AD39" s="99">
        <f t="shared" si="15"/>
        <v>0.2413793103448276</v>
      </c>
      <c r="AE39" s="100">
        <f t="shared" si="15"/>
        <v>0.37931034482758624</v>
      </c>
      <c r="AF39" s="100">
        <f t="shared" si="16"/>
        <v>0.37931034482758624</v>
      </c>
      <c r="AH39" s="107">
        <v>1.7979000000000001</v>
      </c>
      <c r="AI39" s="3"/>
      <c r="AJ39" s="3"/>
      <c r="AK39" s="3"/>
      <c r="AL39" s="3"/>
      <c r="AM39" s="3">
        <f t="shared" si="11"/>
        <v>13766.062905514593</v>
      </c>
      <c r="AN39" s="14"/>
      <c r="AO39" s="1"/>
      <c r="AP39" s="1"/>
      <c r="AQ39" s="1"/>
      <c r="AR39" s="6"/>
      <c r="AS39" t="s">
        <v>61</v>
      </c>
    </row>
    <row r="40" spans="1:45">
      <c r="A40" s="4">
        <v>1987</v>
      </c>
      <c r="B40" s="1">
        <v>3.2975999999999996</v>
      </c>
      <c r="C40" s="1">
        <v>5.2694399999999995</v>
      </c>
      <c r="D40" s="1">
        <v>5.2694399999999995</v>
      </c>
      <c r="E40" s="6">
        <f t="shared" si="10"/>
        <v>13.836479999999998</v>
      </c>
      <c r="F40" s="1"/>
      <c r="G40" s="1"/>
      <c r="H40" s="1"/>
      <c r="I40" s="1"/>
      <c r="J40" s="3">
        <v>25503.650422815717</v>
      </c>
      <c r="K40" s="14"/>
      <c r="L40" s="1"/>
      <c r="M40" s="1"/>
      <c r="N40" s="1"/>
      <c r="O40" s="6"/>
      <c r="P40" s="2"/>
      <c r="Q40" s="2"/>
      <c r="R40" s="2"/>
      <c r="S40" s="2"/>
      <c r="T40" s="7">
        <v>68.811452858608149</v>
      </c>
      <c r="U40" s="3">
        <v>6649.942</v>
      </c>
      <c r="V40" s="3">
        <v>19791.751567156523</v>
      </c>
      <c r="W40" s="99" t="str">
        <f t="shared" si="12"/>
        <v/>
      </c>
      <c r="X40" s="100" t="str">
        <f t="shared" si="13"/>
        <v/>
      </c>
      <c r="Y40" s="100" t="str">
        <f t="shared" si="14"/>
        <v/>
      </c>
      <c r="Z40" s="99"/>
      <c r="AA40" s="100"/>
      <c r="AB40" s="100"/>
      <c r="AC40" s="100"/>
      <c r="AD40" s="99">
        <f t="shared" si="15"/>
        <v>0.23832651078887115</v>
      </c>
      <c r="AE40" s="100">
        <f t="shared" si="15"/>
        <v>0.38083674460556444</v>
      </c>
      <c r="AF40" s="100">
        <f t="shared" si="16"/>
        <v>0.38083674460556444</v>
      </c>
      <c r="AH40" s="107">
        <v>1.4918</v>
      </c>
      <c r="AI40" s="3"/>
      <c r="AJ40" s="3"/>
      <c r="AK40" s="3"/>
      <c r="AL40" s="3"/>
      <c r="AM40" s="3">
        <f t="shared" si="11"/>
        <v>17095.891153516368</v>
      </c>
      <c r="AN40" s="14"/>
      <c r="AO40" s="1"/>
      <c r="AP40" s="1"/>
      <c r="AQ40" s="1"/>
      <c r="AR40" s="6"/>
      <c r="AS40" t="s">
        <v>61</v>
      </c>
    </row>
    <row r="41" spans="1:45">
      <c r="A41" s="4">
        <v>1988</v>
      </c>
      <c r="B41" s="1">
        <v>3.3264</v>
      </c>
      <c r="C41" s="1">
        <v>5.2271999999999998</v>
      </c>
      <c r="D41" s="1">
        <v>5.2271999999999998</v>
      </c>
      <c r="E41" s="6">
        <f t="shared" si="10"/>
        <v>13.780799999999999</v>
      </c>
      <c r="F41" s="1"/>
      <c r="G41" s="1"/>
      <c r="H41" s="1"/>
      <c r="I41" s="1"/>
      <c r="J41" s="3">
        <v>26291.110948027123</v>
      </c>
      <c r="K41" s="14"/>
      <c r="L41" s="1"/>
      <c r="M41" s="1"/>
      <c r="N41" s="1"/>
      <c r="O41" s="6"/>
      <c r="P41" s="2"/>
      <c r="Q41" s="2"/>
      <c r="R41" s="2"/>
      <c r="S41" s="2"/>
      <c r="T41" s="7">
        <v>70.108189648651191</v>
      </c>
      <c r="U41" s="3">
        <v>6704.1120000000001</v>
      </c>
      <c r="V41" s="3">
        <v>20242.651077428298</v>
      </c>
      <c r="W41" s="99" t="str">
        <f t="shared" si="12"/>
        <v/>
      </c>
      <c r="X41" s="100" t="str">
        <f t="shared" si="13"/>
        <v/>
      </c>
      <c r="Y41" s="100" t="str">
        <f t="shared" si="14"/>
        <v/>
      </c>
      <c r="Z41" s="99"/>
      <c r="AA41" s="100"/>
      <c r="AB41" s="100"/>
      <c r="AC41" s="100"/>
      <c r="AD41" s="99">
        <f t="shared" si="15"/>
        <v>0.2413793103448276</v>
      </c>
      <c r="AE41" s="100">
        <f t="shared" si="15"/>
        <v>0.37931034482758624</v>
      </c>
      <c r="AF41" s="100">
        <f t="shared" si="16"/>
        <v>0.37931034482758624</v>
      </c>
      <c r="AH41" s="107">
        <v>1.4642999999999999</v>
      </c>
      <c r="AI41" s="3"/>
      <c r="AJ41" s="3"/>
      <c r="AK41" s="3"/>
      <c r="AL41" s="3"/>
      <c r="AM41" s="3">
        <f t="shared" si="11"/>
        <v>17954.729869580773</v>
      </c>
      <c r="AN41" s="14"/>
      <c r="AO41" s="1"/>
      <c r="AP41" s="1"/>
      <c r="AQ41" s="1"/>
      <c r="AR41" s="6"/>
      <c r="AS41" t="s">
        <v>61</v>
      </c>
    </row>
    <row r="42" spans="1:45">
      <c r="A42" s="4">
        <v>1989</v>
      </c>
      <c r="B42" s="1">
        <v>3.3504</v>
      </c>
      <c r="C42" s="1">
        <v>5.2166399999999999</v>
      </c>
      <c r="D42" s="1">
        <v>5.2166399999999999</v>
      </c>
      <c r="E42" s="6">
        <f t="shared" si="10"/>
        <v>13.78368</v>
      </c>
      <c r="F42" s="1"/>
      <c r="G42" s="1"/>
      <c r="H42" s="1"/>
      <c r="I42" s="1"/>
      <c r="J42" s="3">
        <v>27557.834974680103</v>
      </c>
      <c r="K42" s="14"/>
      <c r="L42" s="1"/>
      <c r="M42" s="1"/>
      <c r="N42" s="1"/>
      <c r="O42" s="6"/>
      <c r="P42" s="2"/>
      <c r="Q42" s="2"/>
      <c r="R42" s="2"/>
      <c r="S42" s="2"/>
      <c r="T42" s="7">
        <v>72.325686289612051</v>
      </c>
      <c r="U42" s="3">
        <v>6763.6530000000002</v>
      </c>
      <c r="V42" s="3">
        <v>20935.284527458756</v>
      </c>
      <c r="W42" s="99" t="str">
        <f t="shared" si="12"/>
        <v/>
      </c>
      <c r="X42" s="100" t="str">
        <f t="shared" si="13"/>
        <v/>
      </c>
      <c r="Y42" s="100" t="str">
        <f t="shared" si="14"/>
        <v/>
      </c>
      <c r="Z42" s="99"/>
      <c r="AA42" s="100"/>
      <c r="AB42" s="100"/>
      <c r="AC42" s="100"/>
      <c r="AD42" s="99">
        <f t="shared" si="15"/>
        <v>0.24307006546872822</v>
      </c>
      <c r="AE42" s="100">
        <f t="shared" si="15"/>
        <v>0.37846496726563589</v>
      </c>
      <c r="AF42" s="100">
        <f t="shared" si="16"/>
        <v>0.37846496726563589</v>
      </c>
      <c r="AH42" s="107">
        <v>1.6369</v>
      </c>
      <c r="AI42" s="3"/>
      <c r="AJ42" s="3"/>
      <c r="AK42" s="3"/>
      <c r="AL42" s="3"/>
      <c r="AM42" s="3">
        <f t="shared" si="11"/>
        <v>16835.380887458061</v>
      </c>
      <c r="AN42" s="14"/>
      <c r="AO42" s="1"/>
      <c r="AP42" s="1"/>
      <c r="AQ42" s="1"/>
      <c r="AR42" s="6"/>
      <c r="AS42" t="s">
        <v>61</v>
      </c>
    </row>
    <row r="43" spans="1:45">
      <c r="A43" s="4">
        <v>1990</v>
      </c>
      <c r="B43" s="1">
        <v>3.3599999999999994</v>
      </c>
      <c r="C43" s="1">
        <v>5.1321599999999998</v>
      </c>
      <c r="D43" s="1">
        <v>5.1321599999999998</v>
      </c>
      <c r="E43" s="6">
        <f t="shared" si="10"/>
        <v>13.624319999999997</v>
      </c>
      <c r="F43" s="1"/>
      <c r="G43" s="1"/>
      <c r="H43" s="1"/>
      <c r="I43" s="1"/>
      <c r="J43" s="3">
        <v>29158.220107403857</v>
      </c>
      <c r="K43" s="14"/>
      <c r="L43" s="1"/>
      <c r="M43" s="1"/>
      <c r="N43" s="1"/>
      <c r="O43" s="6"/>
      <c r="P43" s="2"/>
      <c r="Q43" s="2"/>
      <c r="R43" s="2"/>
      <c r="S43" s="2"/>
      <c r="T43" s="7">
        <v>76.215896659740764</v>
      </c>
      <c r="U43" s="3">
        <v>6836.6260000000002</v>
      </c>
      <c r="V43" s="3">
        <v>21487.194714354879</v>
      </c>
      <c r="W43" s="99" t="str">
        <f t="shared" si="12"/>
        <v/>
      </c>
      <c r="X43" s="100" t="str">
        <f t="shared" si="13"/>
        <v/>
      </c>
      <c r="Y43" s="100" t="str">
        <f t="shared" si="14"/>
        <v/>
      </c>
      <c r="Z43" s="99"/>
      <c r="AA43" s="100"/>
      <c r="AB43" s="100"/>
      <c r="AC43" s="100"/>
      <c r="AD43" s="99">
        <f t="shared" si="15"/>
        <v>0.24661781285231116</v>
      </c>
      <c r="AE43" s="100">
        <f t="shared" si="15"/>
        <v>0.3766910935738445</v>
      </c>
      <c r="AF43" s="100">
        <f t="shared" si="16"/>
        <v>0.3766910935738445</v>
      </c>
      <c r="AH43" s="107">
        <v>1.3900999999999999</v>
      </c>
      <c r="AI43" s="3"/>
      <c r="AJ43" s="3"/>
      <c r="AK43" s="3"/>
      <c r="AL43" s="3"/>
      <c r="AM43" s="3">
        <f t="shared" si="11"/>
        <v>20975.627729950262</v>
      </c>
      <c r="AN43" s="14"/>
      <c r="AO43" s="1"/>
      <c r="AP43" s="1"/>
      <c r="AQ43" s="1"/>
      <c r="AR43" s="6"/>
      <c r="AS43" t="s">
        <v>61</v>
      </c>
    </row>
    <row r="44" spans="1:45">
      <c r="A44" s="4">
        <v>1991</v>
      </c>
      <c r="B44" s="1">
        <v>3.2927999999999997</v>
      </c>
      <c r="C44" s="1">
        <v>4.8575999999999997</v>
      </c>
      <c r="D44" s="1">
        <v>4.8575999999999997</v>
      </c>
      <c r="E44" s="6">
        <f t="shared" si="10"/>
        <v>13.007999999999999</v>
      </c>
      <c r="F44" s="1"/>
      <c r="G44" s="1"/>
      <c r="H44" s="1"/>
      <c r="I44" s="1"/>
      <c r="J44" s="3">
        <v>30875.93537923654</v>
      </c>
      <c r="K44" s="14"/>
      <c r="L44" s="1"/>
      <c r="M44" s="1"/>
      <c r="N44" s="1"/>
      <c r="O44" s="6"/>
      <c r="P44" s="2"/>
      <c r="Q44" s="2"/>
      <c r="R44" s="2"/>
      <c r="S44" s="2"/>
      <c r="T44" s="7">
        <v>80.696927934208574</v>
      </c>
      <c r="U44" s="3">
        <v>6920.5619999999999</v>
      </c>
      <c r="V44" s="3">
        <v>21039.627817962108</v>
      </c>
      <c r="W44" s="99" t="str">
        <f t="shared" si="12"/>
        <v/>
      </c>
      <c r="X44" s="100" t="str">
        <f t="shared" si="13"/>
        <v/>
      </c>
      <c r="Y44" s="100" t="str">
        <f t="shared" si="14"/>
        <v/>
      </c>
      <c r="Z44" s="99"/>
      <c r="AA44" s="100"/>
      <c r="AB44" s="100"/>
      <c r="AC44" s="100"/>
      <c r="AD44" s="99">
        <f t="shared" si="15"/>
        <v>0.25313653136531367</v>
      </c>
      <c r="AE44" s="100">
        <f t="shared" si="15"/>
        <v>0.37343173431734317</v>
      </c>
      <c r="AF44" s="100">
        <f t="shared" si="16"/>
        <v>0.37343173431734317</v>
      </c>
      <c r="AH44" s="107">
        <v>1.4356</v>
      </c>
      <c r="AI44" s="3"/>
      <c r="AJ44" s="3"/>
      <c r="AK44" s="3"/>
      <c r="AL44" s="3"/>
      <c r="AM44" s="3">
        <f t="shared" ref="AI44:AM67" si="17">IFERROR(J44/$AH44," ")</f>
        <v>21507.338659262008</v>
      </c>
      <c r="AN44" s="14"/>
      <c r="AO44" s="1"/>
      <c r="AP44" s="1"/>
      <c r="AQ44" s="1"/>
      <c r="AR44" s="6"/>
      <c r="AS44" t="s">
        <v>61</v>
      </c>
    </row>
    <row r="45" spans="1:45">
      <c r="A45" s="4">
        <v>1992</v>
      </c>
      <c r="B45" s="1">
        <v>3.12</v>
      </c>
      <c r="C45" s="1">
        <v>4.8575999999999997</v>
      </c>
      <c r="D45" s="1">
        <v>4.8575999999999997</v>
      </c>
      <c r="E45" s="6">
        <f t="shared" si="10"/>
        <v>12.8352</v>
      </c>
      <c r="F45" s="1"/>
      <c r="G45" s="1"/>
      <c r="H45" s="1"/>
      <c r="I45" s="1"/>
      <c r="J45" s="3">
        <v>31859.727291193831</v>
      </c>
      <c r="K45" s="14"/>
      <c r="L45" s="1"/>
      <c r="M45" s="1"/>
      <c r="N45" s="1"/>
      <c r="O45" s="6"/>
      <c r="P45" s="2"/>
      <c r="Q45" s="2"/>
      <c r="R45" s="2"/>
      <c r="S45" s="2"/>
      <c r="T45" s="7">
        <v>83.957952406209941</v>
      </c>
      <c r="U45" s="3">
        <v>6995.4470000000001</v>
      </c>
      <c r="V45" s="3">
        <v>20803.539537031877</v>
      </c>
      <c r="W45" s="99" t="str">
        <f t="shared" si="12"/>
        <v/>
      </c>
      <c r="X45" s="100" t="str">
        <f t="shared" si="13"/>
        <v/>
      </c>
      <c r="Y45" s="100" t="str">
        <f t="shared" si="14"/>
        <v/>
      </c>
      <c r="Z45" s="99"/>
      <c r="AA45" s="100"/>
      <c r="AB45" s="100"/>
      <c r="AC45" s="100"/>
      <c r="AD45" s="99">
        <f t="shared" si="15"/>
        <v>0.24308152580403888</v>
      </c>
      <c r="AE45" s="100">
        <f t="shared" si="15"/>
        <v>0.37845923709798052</v>
      </c>
      <c r="AF45" s="100">
        <f t="shared" si="16"/>
        <v>0.37845923709798052</v>
      </c>
      <c r="AH45" s="107">
        <v>1.4064000000000001</v>
      </c>
      <c r="AI45" s="3"/>
      <c r="AJ45" s="3"/>
      <c r="AK45" s="3"/>
      <c r="AL45" s="3"/>
      <c r="AM45" s="3">
        <f t="shared" si="17"/>
        <v>22653.389712168537</v>
      </c>
      <c r="AN45" s="14"/>
      <c r="AO45" s="1"/>
      <c r="AP45" s="1"/>
      <c r="AQ45" s="1"/>
      <c r="AR45" s="6"/>
      <c r="AS45" t="s">
        <v>61</v>
      </c>
    </row>
    <row r="46" spans="1:45">
      <c r="A46" s="4">
        <v>1993</v>
      </c>
      <c r="B46" s="1">
        <v>3.0863999999999998</v>
      </c>
      <c r="C46" s="1">
        <v>4.6780800000000005</v>
      </c>
      <c r="D46" s="1">
        <v>4.6780800000000005</v>
      </c>
      <c r="E46" s="6">
        <f t="shared" si="10"/>
        <v>12.44256</v>
      </c>
      <c r="F46" s="1"/>
      <c r="G46" s="1"/>
      <c r="H46" s="1"/>
      <c r="I46" s="1"/>
      <c r="J46" s="3">
        <v>32266.633400446655</v>
      </c>
      <c r="K46" s="14"/>
      <c r="L46" s="1"/>
      <c r="M46" s="1"/>
      <c r="N46" s="1"/>
      <c r="O46" s="6"/>
      <c r="P46" s="2"/>
      <c r="Q46" s="2"/>
      <c r="R46" s="2"/>
      <c r="S46" s="2"/>
      <c r="T46" s="7">
        <v>86.70488596144871</v>
      </c>
      <c r="U46" s="3">
        <v>7058.2110000000002</v>
      </c>
      <c r="V46" s="3">
        <v>20590.812989236099</v>
      </c>
      <c r="W46" s="99" t="str">
        <f t="shared" si="12"/>
        <v/>
      </c>
      <c r="X46" s="100" t="str">
        <f t="shared" si="13"/>
        <v/>
      </c>
      <c r="Y46" s="100" t="str">
        <f t="shared" si="14"/>
        <v/>
      </c>
      <c r="Z46" s="99"/>
      <c r="AA46" s="100"/>
      <c r="AB46" s="100"/>
      <c r="AC46" s="100"/>
      <c r="AD46" s="99">
        <f t="shared" si="15"/>
        <v>0.24805184785124604</v>
      </c>
      <c r="AE46" s="100">
        <f t="shared" si="15"/>
        <v>0.37597407607437699</v>
      </c>
      <c r="AF46" s="100">
        <f t="shared" si="16"/>
        <v>0.37597407607437699</v>
      </c>
      <c r="AH46" s="107">
        <v>1.4781</v>
      </c>
      <c r="AI46" s="3"/>
      <c r="AJ46" s="3"/>
      <c r="AK46" s="3"/>
      <c r="AL46" s="3"/>
      <c r="AM46" s="3">
        <f t="shared" si="17"/>
        <v>21829.804073098341</v>
      </c>
      <c r="AN46" s="14"/>
      <c r="AO46" s="1"/>
      <c r="AP46" s="1"/>
      <c r="AQ46" s="1"/>
      <c r="AR46" s="6"/>
      <c r="AS46" t="s">
        <v>61</v>
      </c>
    </row>
    <row r="47" spans="1:45">
      <c r="A47" s="4">
        <v>1994</v>
      </c>
      <c r="B47" s="1">
        <v>2.9856000000000007</v>
      </c>
      <c r="C47" s="1">
        <v>4.6041600000000003</v>
      </c>
      <c r="D47" s="1">
        <v>4.6041600000000003</v>
      </c>
      <c r="E47" s="6">
        <f t="shared" si="10"/>
        <v>12.193920000000002</v>
      </c>
      <c r="F47" s="1"/>
      <c r="G47" s="1"/>
      <c r="H47" s="1"/>
      <c r="I47" s="1"/>
      <c r="J47" s="3">
        <v>32355.342447076615</v>
      </c>
      <c r="K47" s="14"/>
      <c r="L47" s="1"/>
      <c r="M47" s="1"/>
      <c r="N47" s="1"/>
      <c r="O47" s="6"/>
      <c r="P47" s="2"/>
      <c r="Q47" s="2"/>
      <c r="R47" s="2"/>
      <c r="S47" s="2"/>
      <c r="T47" s="7">
        <v>87.44916684094089</v>
      </c>
      <c r="U47" s="3">
        <v>7114.53</v>
      </c>
      <c r="V47" s="3">
        <v>20685.449328983123</v>
      </c>
      <c r="W47" s="99" t="str">
        <f t="shared" si="12"/>
        <v/>
      </c>
      <c r="X47" s="100" t="str">
        <f t="shared" si="13"/>
        <v/>
      </c>
      <c r="Y47" s="100" t="str">
        <f t="shared" si="14"/>
        <v/>
      </c>
      <c r="Z47" s="99"/>
      <c r="AA47" s="100"/>
      <c r="AB47" s="100"/>
      <c r="AC47" s="100"/>
      <c r="AD47" s="99">
        <f t="shared" si="15"/>
        <v>0.24484333175877815</v>
      </c>
      <c r="AE47" s="100">
        <f t="shared" si="15"/>
        <v>0.37757833412061087</v>
      </c>
      <c r="AF47" s="100">
        <f t="shared" si="16"/>
        <v>0.37757833412061087</v>
      </c>
      <c r="AH47" s="107">
        <v>1.3667</v>
      </c>
      <c r="AI47" s="3"/>
      <c r="AJ47" s="3"/>
      <c r="AK47" s="3"/>
      <c r="AL47" s="3"/>
      <c r="AM47" s="3">
        <f t="shared" si="17"/>
        <v>23674.063398753649</v>
      </c>
      <c r="AN47" s="14"/>
      <c r="AO47" s="1"/>
      <c r="AP47" s="1"/>
      <c r="AQ47" s="1"/>
      <c r="AR47" s="6"/>
      <c r="AS47" t="s">
        <v>61</v>
      </c>
    </row>
    <row r="48" spans="1:45">
      <c r="A48" s="4">
        <v>1995</v>
      </c>
      <c r="B48" s="1">
        <v>2.8943999999999996</v>
      </c>
      <c r="C48" s="1">
        <v>4.5724799999999997</v>
      </c>
      <c r="D48" s="1">
        <v>4.5724799999999997</v>
      </c>
      <c r="E48" s="6">
        <f t="shared" si="10"/>
        <v>12.039359999999999</v>
      </c>
      <c r="F48" s="1"/>
      <c r="G48" s="1"/>
      <c r="H48" s="1"/>
      <c r="I48" s="1"/>
      <c r="J48" s="3">
        <v>32841.754977500685</v>
      </c>
      <c r="K48" s="14"/>
      <c r="L48" s="1"/>
      <c r="M48" s="1"/>
      <c r="N48" s="1"/>
      <c r="O48" s="6"/>
      <c r="P48" s="2"/>
      <c r="Q48" s="2"/>
      <c r="R48" s="2"/>
      <c r="S48" s="2"/>
      <c r="T48" s="7">
        <v>89.022131586259206</v>
      </c>
      <c r="U48" s="3">
        <v>7157.1059999999998</v>
      </c>
      <c r="V48" s="3">
        <v>20659.518430182437</v>
      </c>
      <c r="W48" s="99" t="str">
        <f t="shared" si="12"/>
        <v/>
      </c>
      <c r="X48" s="100" t="str">
        <f t="shared" si="13"/>
        <v/>
      </c>
      <c r="Y48" s="100" t="str">
        <f t="shared" si="14"/>
        <v/>
      </c>
      <c r="Z48" s="99"/>
      <c r="AA48" s="100"/>
      <c r="AB48" s="100"/>
      <c r="AC48" s="100"/>
      <c r="AD48" s="99">
        <f t="shared" si="15"/>
        <v>0.24041145044254844</v>
      </c>
      <c r="AE48" s="100">
        <f t="shared" si="15"/>
        <v>0.37979427477872579</v>
      </c>
      <c r="AF48" s="100">
        <f t="shared" si="16"/>
        <v>0.37979427477872579</v>
      </c>
      <c r="AH48" s="107">
        <v>1.1812</v>
      </c>
      <c r="AI48" s="3"/>
      <c r="AJ48" s="3"/>
      <c r="AK48" s="3"/>
      <c r="AL48" s="3"/>
      <c r="AM48" s="3">
        <f t="shared" si="17"/>
        <v>27803.720773366647</v>
      </c>
      <c r="AN48" s="14"/>
      <c r="AO48" s="1"/>
      <c r="AP48" s="1"/>
      <c r="AQ48" s="1"/>
      <c r="AR48" s="6"/>
      <c r="AS48" t="s">
        <v>61</v>
      </c>
    </row>
    <row r="49" spans="1:45">
      <c r="A49" s="4">
        <v>1996</v>
      </c>
      <c r="B49" s="1">
        <v>2.8415999999999997</v>
      </c>
      <c r="C49" s="1">
        <v>4.5936000000000003</v>
      </c>
      <c r="D49" s="1">
        <v>4.5936000000000003</v>
      </c>
      <c r="E49" s="6">
        <f t="shared" si="10"/>
        <v>12.0288</v>
      </c>
      <c r="F49" s="1"/>
      <c r="G49" s="1"/>
      <c r="H49" s="1"/>
      <c r="I49" s="1"/>
      <c r="J49" s="3">
        <v>33417.40641724634</v>
      </c>
      <c r="K49" s="14"/>
      <c r="L49" s="1"/>
      <c r="M49" s="1"/>
      <c r="N49" s="1"/>
      <c r="O49" s="6"/>
      <c r="P49" s="1"/>
      <c r="Q49" s="1"/>
      <c r="R49" s="1"/>
      <c r="S49" s="1"/>
      <c r="T49" s="7">
        <v>89.75106646823599</v>
      </c>
      <c r="U49" s="3">
        <v>7181.0240000000003</v>
      </c>
      <c r="V49" s="3">
        <v>20688.712046842254</v>
      </c>
      <c r="W49" s="99" t="str">
        <f t="shared" si="12"/>
        <v/>
      </c>
      <c r="X49" s="100" t="str">
        <f t="shared" si="13"/>
        <v/>
      </c>
      <c r="Y49" s="100" t="str">
        <f t="shared" si="14"/>
        <v/>
      </c>
      <c r="Z49" s="99"/>
      <c r="AA49" s="100"/>
      <c r="AB49" s="100"/>
      <c r="AC49" s="100"/>
      <c r="AD49" s="99">
        <f t="shared" si="15"/>
        <v>0.23623304070231441</v>
      </c>
      <c r="AE49" s="100">
        <f t="shared" si="15"/>
        <v>0.38188347964884278</v>
      </c>
      <c r="AF49" s="100">
        <f t="shared" si="16"/>
        <v>0.38188347964884278</v>
      </c>
      <c r="AH49" s="107">
        <v>1.2361</v>
      </c>
      <c r="AI49" s="3"/>
      <c r="AJ49" s="3"/>
      <c r="AK49" s="3"/>
      <c r="AL49" s="3"/>
      <c r="AM49" s="3">
        <f t="shared" si="17"/>
        <v>27034.549322260609</v>
      </c>
      <c r="AN49" s="14"/>
      <c r="AO49" s="1"/>
      <c r="AP49" s="1"/>
      <c r="AQ49" s="1"/>
      <c r="AR49" s="6"/>
      <c r="AS49" t="s">
        <v>61</v>
      </c>
    </row>
    <row r="50" spans="1:45">
      <c r="A50" s="4">
        <v>1997</v>
      </c>
      <c r="B50" s="1">
        <v>2.8608000000000007</v>
      </c>
      <c r="C50" s="1">
        <v>4.5513600000000016</v>
      </c>
      <c r="D50" s="1">
        <v>4.5513600000000016</v>
      </c>
      <c r="E50" s="6">
        <f t="shared" si="10"/>
        <v>11.963520000000003</v>
      </c>
      <c r="F50" s="1"/>
      <c r="G50" s="1"/>
      <c r="H50" s="1"/>
      <c r="I50" s="1"/>
      <c r="J50" s="3">
        <v>34208.167521828982</v>
      </c>
      <c r="K50" s="14"/>
      <c r="L50" s="1"/>
      <c r="M50" s="1"/>
      <c r="N50" s="1"/>
      <c r="O50" s="6"/>
      <c r="P50" s="1"/>
      <c r="Q50" s="1"/>
      <c r="R50" s="1"/>
      <c r="S50" s="1"/>
      <c r="T50" s="7">
        <v>90.219119392452612</v>
      </c>
      <c r="U50" s="3">
        <v>7193.7610000000004</v>
      </c>
      <c r="V50" s="3">
        <v>21071.989681608691</v>
      </c>
      <c r="W50" s="99" t="str">
        <f t="shared" si="12"/>
        <v/>
      </c>
      <c r="X50" s="100" t="str">
        <f t="shared" si="13"/>
        <v/>
      </c>
      <c r="Y50" s="100" t="str">
        <f t="shared" si="14"/>
        <v/>
      </c>
      <c r="Z50" s="99"/>
      <c r="AA50" s="100"/>
      <c r="AB50" s="100"/>
      <c r="AC50" s="100"/>
      <c r="AD50" s="99">
        <f t="shared" si="15"/>
        <v>0.23912694591558337</v>
      </c>
      <c r="AE50" s="100">
        <f t="shared" si="15"/>
        <v>0.38043652704220837</v>
      </c>
      <c r="AF50" s="100">
        <f t="shared" si="16"/>
        <v>0.38043652704220837</v>
      </c>
      <c r="AH50" s="107">
        <v>1.4514</v>
      </c>
      <c r="AI50" s="3"/>
      <c r="AJ50" s="3"/>
      <c r="AK50" s="3"/>
      <c r="AL50" s="3"/>
      <c r="AM50" s="3">
        <f t="shared" si="17"/>
        <v>23569.083313923784</v>
      </c>
      <c r="AN50" s="14"/>
      <c r="AO50" s="1"/>
      <c r="AP50" s="1"/>
      <c r="AQ50" s="1"/>
      <c r="AR50" s="6"/>
      <c r="AS50" t="s">
        <v>61</v>
      </c>
    </row>
    <row r="51" spans="1:45">
      <c r="A51" s="4">
        <v>1998</v>
      </c>
      <c r="B51" s="1">
        <v>2.8128000000000002</v>
      </c>
      <c r="C51" s="1">
        <v>4.5936000000000003</v>
      </c>
      <c r="D51" s="1">
        <v>4.5936000000000003</v>
      </c>
      <c r="E51" s="6">
        <f t="shared" si="10"/>
        <v>12</v>
      </c>
      <c r="F51" s="1"/>
      <c r="G51" s="1"/>
      <c r="H51" s="1"/>
      <c r="I51" s="1"/>
      <c r="J51" s="3">
        <v>34954.098497571104</v>
      </c>
      <c r="K51" s="14"/>
      <c r="L51" s="1"/>
      <c r="M51" s="1"/>
      <c r="N51" s="1"/>
      <c r="O51" s="6"/>
      <c r="P51" s="1"/>
      <c r="Q51" s="1"/>
      <c r="R51" s="1"/>
      <c r="S51" s="1"/>
      <c r="T51" s="7">
        <v>90.234465389968008</v>
      </c>
      <c r="U51" s="3">
        <v>7207.9949999999999</v>
      </c>
      <c r="V51" s="3">
        <v>21603.490531624364</v>
      </c>
      <c r="W51" s="99" t="str">
        <f t="shared" si="12"/>
        <v/>
      </c>
      <c r="X51" s="100" t="str">
        <f t="shared" si="13"/>
        <v/>
      </c>
      <c r="Y51" s="100" t="str">
        <f t="shared" si="14"/>
        <v/>
      </c>
      <c r="Z51" s="99"/>
      <c r="AA51" s="100"/>
      <c r="AB51" s="100"/>
      <c r="AC51" s="100"/>
      <c r="AD51" s="99">
        <f t="shared" si="15"/>
        <v>0.23440000000000003</v>
      </c>
      <c r="AE51" s="100">
        <f t="shared" si="15"/>
        <v>0.38280000000000003</v>
      </c>
      <c r="AF51" s="100">
        <f t="shared" si="16"/>
        <v>0.38280000000000003</v>
      </c>
      <c r="AH51" s="107">
        <v>1.4505999999999999</v>
      </c>
      <c r="AI51" s="3"/>
      <c r="AJ51" s="3"/>
      <c r="AK51" s="3"/>
      <c r="AL51" s="3"/>
      <c r="AM51" s="3">
        <f t="shared" si="17"/>
        <v>24096.303941521513</v>
      </c>
      <c r="AN51" s="14"/>
      <c r="AO51" s="1"/>
      <c r="AP51" s="1"/>
      <c r="AQ51" s="1"/>
      <c r="AR51" s="6"/>
      <c r="AS51" t="s">
        <v>61</v>
      </c>
    </row>
    <row r="52" spans="1:45">
      <c r="A52" s="4">
        <v>1999</v>
      </c>
      <c r="B52" s="1">
        <v>2.7743999999999991</v>
      </c>
      <c r="C52" s="1">
        <v>4.5936000000000003</v>
      </c>
      <c r="D52" s="1">
        <v>4.5936000000000003</v>
      </c>
      <c r="E52" s="6">
        <f t="shared" si="10"/>
        <v>11.961600000000001</v>
      </c>
      <c r="F52" s="1"/>
      <c r="G52" s="1"/>
      <c r="H52" s="1"/>
      <c r="I52" s="1"/>
      <c r="J52" s="3">
        <v>35660.847922294088</v>
      </c>
      <c r="K52" s="14"/>
      <c r="L52" s="1"/>
      <c r="M52" s="1"/>
      <c r="N52" s="1"/>
      <c r="O52" s="6"/>
      <c r="P52" s="1"/>
      <c r="Q52" s="1"/>
      <c r="R52" s="1"/>
      <c r="S52" s="1"/>
      <c r="T52" s="7">
        <v>90.97874626945999</v>
      </c>
      <c r="U52" s="3">
        <v>7232.8090000000002</v>
      </c>
      <c r="V52" s="3">
        <v>21828.104743186803</v>
      </c>
      <c r="W52" s="99" t="str">
        <f t="shared" si="12"/>
        <v/>
      </c>
      <c r="X52" s="100" t="str">
        <f t="shared" si="13"/>
        <v/>
      </c>
      <c r="Y52" s="100" t="str">
        <f t="shared" si="14"/>
        <v/>
      </c>
      <c r="Z52" s="99"/>
      <c r="AA52" s="100"/>
      <c r="AB52" s="100"/>
      <c r="AC52" s="100"/>
      <c r="AD52" s="99">
        <f t="shared" si="15"/>
        <v>0.23194221508828242</v>
      </c>
      <c r="AE52" s="100">
        <f t="shared" si="15"/>
        <v>0.38402889245585875</v>
      </c>
      <c r="AF52" s="100">
        <f t="shared" si="16"/>
        <v>0.38402889245585875</v>
      </c>
      <c r="AH52" s="107">
        <v>1.5044999999999999</v>
      </c>
      <c r="AI52" s="3"/>
      <c r="AJ52" s="3"/>
      <c r="AK52" s="3"/>
      <c r="AL52" s="3"/>
      <c r="AM52" s="3">
        <f t="shared" si="17"/>
        <v>23702.790244130334</v>
      </c>
      <c r="AN52" s="14"/>
      <c r="AO52" s="1"/>
      <c r="AP52" s="1"/>
      <c r="AQ52" s="1"/>
      <c r="AR52" s="6"/>
      <c r="AS52" t="s">
        <v>61</v>
      </c>
    </row>
    <row r="53" spans="1:45">
      <c r="A53" s="4">
        <v>2000</v>
      </c>
      <c r="B53" s="1">
        <v>2.7551999999999994</v>
      </c>
      <c r="C53" s="1">
        <v>4.5513600000000016</v>
      </c>
      <c r="D53" s="1">
        <v>4.5513600000000016</v>
      </c>
      <c r="E53" s="6">
        <f t="shared" si="10"/>
        <v>11.857920000000004</v>
      </c>
      <c r="F53" s="1"/>
      <c r="G53" s="1"/>
      <c r="H53" s="1"/>
      <c r="I53" s="1"/>
      <c r="J53" s="3">
        <v>36641.543652606604</v>
      </c>
      <c r="K53" s="14"/>
      <c r="L53" s="1"/>
      <c r="M53" s="1"/>
      <c r="N53" s="1"/>
      <c r="O53" s="6"/>
      <c r="P53" s="1"/>
      <c r="Q53" s="1"/>
      <c r="R53" s="1"/>
      <c r="S53" s="1"/>
      <c r="T53" s="7">
        <v>92.382905042110025</v>
      </c>
      <c r="U53" s="3">
        <v>7266.92</v>
      </c>
      <c r="V53" s="3">
        <v>22521.381194342735</v>
      </c>
      <c r="W53" s="99" t="str">
        <f t="shared" si="12"/>
        <v/>
      </c>
      <c r="X53" s="100" t="str">
        <f t="shared" si="13"/>
        <v/>
      </c>
      <c r="Y53" s="100" t="str">
        <f t="shared" si="14"/>
        <v/>
      </c>
      <c r="Z53" s="99"/>
      <c r="AA53" s="100"/>
      <c r="AB53" s="100"/>
      <c r="AC53" s="100"/>
      <c r="AD53" s="99">
        <f t="shared" si="15"/>
        <v>0.23235103626942993</v>
      </c>
      <c r="AE53" s="100">
        <f t="shared" si="15"/>
        <v>0.38382448186528501</v>
      </c>
      <c r="AF53" s="100">
        <f t="shared" si="16"/>
        <v>0.38382448186528501</v>
      </c>
      <c r="AH53" s="107">
        <v>1.6888430000000001</v>
      </c>
      <c r="AI53" s="3"/>
      <c r="AJ53" s="3"/>
      <c r="AK53" s="3"/>
      <c r="AL53" s="3"/>
      <c r="AM53" s="3">
        <f t="shared" si="17"/>
        <v>21696.240356626757</v>
      </c>
      <c r="AN53" s="14"/>
      <c r="AO53" s="1"/>
      <c r="AP53" s="1"/>
      <c r="AQ53" s="1"/>
      <c r="AR53" s="6"/>
      <c r="AS53" t="s">
        <v>61</v>
      </c>
    </row>
    <row r="54" spans="1:45">
      <c r="A54" s="4">
        <v>2001</v>
      </c>
      <c r="B54" s="1">
        <v>2.6640000000000006</v>
      </c>
      <c r="C54" s="1">
        <v>4.4140799999999993</v>
      </c>
      <c r="D54" s="1">
        <v>4.4140799999999993</v>
      </c>
      <c r="E54" s="6">
        <f t="shared" si="10"/>
        <v>11.492159999999998</v>
      </c>
      <c r="F54" s="1"/>
      <c r="G54" s="1"/>
      <c r="H54" s="1"/>
      <c r="I54" s="1"/>
      <c r="J54" s="3">
        <v>37429.760750472182</v>
      </c>
      <c r="K54" s="14"/>
      <c r="L54" s="1"/>
      <c r="M54" s="1"/>
      <c r="N54" s="1"/>
      <c r="O54" s="6"/>
      <c r="P54" s="1"/>
      <c r="Q54" s="1"/>
      <c r="R54" s="1"/>
      <c r="S54" s="1"/>
      <c r="T54" s="7">
        <v>93.296590818685331</v>
      </c>
      <c r="U54" s="3">
        <v>7311.2370000000001</v>
      </c>
      <c r="V54" s="3">
        <v>22692.356869262381</v>
      </c>
      <c r="W54" s="99" t="str">
        <f t="shared" si="12"/>
        <v/>
      </c>
      <c r="X54" s="100" t="str">
        <f t="shared" si="13"/>
        <v/>
      </c>
      <c r="Y54" s="100" t="str">
        <f t="shared" si="14"/>
        <v/>
      </c>
      <c r="Z54" s="99"/>
      <c r="AA54" s="100"/>
      <c r="AB54" s="100"/>
      <c r="AC54" s="100"/>
      <c r="AD54" s="99">
        <f t="shared" si="15"/>
        <v>0.23181020800267321</v>
      </c>
      <c r="AE54" s="100">
        <f t="shared" si="15"/>
        <v>0.38409489599866342</v>
      </c>
      <c r="AF54" s="100">
        <f t="shared" si="16"/>
        <v>0.38409489599866342</v>
      </c>
      <c r="AH54" s="107">
        <v>1.6876150000000001</v>
      </c>
      <c r="AI54" s="3"/>
      <c r="AJ54" s="3"/>
      <c r="AK54" s="3"/>
      <c r="AL54" s="3"/>
      <c r="AM54" s="3">
        <f t="shared" si="17"/>
        <v>22179.087499502068</v>
      </c>
      <c r="AN54" s="14"/>
      <c r="AO54" s="1"/>
      <c r="AP54" s="1"/>
      <c r="AQ54" s="1"/>
      <c r="AR54" s="6"/>
      <c r="AS54" t="s">
        <v>61</v>
      </c>
    </row>
    <row r="55" spans="1:45">
      <c r="A55" s="4">
        <v>2002</v>
      </c>
      <c r="B55" s="1">
        <v>2.7887999999999997</v>
      </c>
      <c r="C55" s="1">
        <v>4.3190399999999993</v>
      </c>
      <c r="D55" s="1">
        <v>4.3190399999999993</v>
      </c>
      <c r="E55" s="6">
        <f t="shared" si="10"/>
        <v>11.426879999999999</v>
      </c>
      <c r="F55" s="1"/>
      <c r="G55" s="1"/>
      <c r="H55" s="1"/>
      <c r="I55" s="1"/>
      <c r="J55" s="3">
        <v>37171.2648216995</v>
      </c>
      <c r="K55" s="14"/>
      <c r="L55" s="1"/>
      <c r="M55" s="1"/>
      <c r="N55" s="1"/>
      <c r="O55" s="6"/>
      <c r="P55" s="1"/>
      <c r="Q55" s="1"/>
      <c r="R55" s="1"/>
      <c r="S55" s="1"/>
      <c r="T55" s="7">
        <v>93.89620731093261</v>
      </c>
      <c r="U55" s="3">
        <v>7361.7569999999996</v>
      </c>
      <c r="V55" s="3">
        <v>22621.667640612588</v>
      </c>
      <c r="W55" s="99" t="str">
        <f t="shared" si="12"/>
        <v/>
      </c>
      <c r="X55" s="100" t="str">
        <f t="shared" si="13"/>
        <v/>
      </c>
      <c r="Y55" s="100" t="str">
        <f t="shared" si="14"/>
        <v/>
      </c>
      <c r="Z55" s="99"/>
      <c r="AA55" s="100"/>
      <c r="AB55" s="100"/>
      <c r="AC55" s="100"/>
      <c r="AD55" s="99">
        <f t="shared" si="15"/>
        <v>0.24405612030580526</v>
      </c>
      <c r="AE55" s="100">
        <f t="shared" si="15"/>
        <v>0.37797193984709737</v>
      </c>
      <c r="AF55" s="100">
        <f t="shared" si="16"/>
        <v>0.37797193984709737</v>
      </c>
      <c r="AH55" s="107">
        <v>1.5586070000000001</v>
      </c>
      <c r="AI55" s="3"/>
      <c r="AJ55" s="3"/>
      <c r="AK55" s="3"/>
      <c r="AL55" s="3"/>
      <c r="AM55" s="3">
        <f t="shared" si="17"/>
        <v>23849.029820666467</v>
      </c>
      <c r="AN55" s="14"/>
      <c r="AO55" s="1"/>
      <c r="AP55" s="1"/>
      <c r="AQ55" s="1"/>
      <c r="AR55" s="6"/>
      <c r="AS55" t="s">
        <v>61</v>
      </c>
    </row>
    <row r="56" spans="1:45">
      <c r="A56" s="4">
        <v>2003</v>
      </c>
      <c r="B56" s="1">
        <v>2.7360000000000002</v>
      </c>
      <c r="C56" s="1">
        <v>4.24512</v>
      </c>
      <c r="D56" s="1">
        <v>4.24512</v>
      </c>
      <c r="E56" s="6">
        <f t="shared" si="10"/>
        <v>11.226240000000001</v>
      </c>
      <c r="F56" s="1"/>
      <c r="G56" s="1"/>
      <c r="H56" s="1"/>
      <c r="I56" s="1"/>
      <c r="J56" s="3">
        <v>37398.971278099663</v>
      </c>
      <c r="K56" s="14"/>
      <c r="L56" s="1"/>
      <c r="M56" s="1"/>
      <c r="N56" s="1"/>
      <c r="O56" s="6"/>
      <c r="P56" s="1"/>
      <c r="Q56" s="1"/>
      <c r="R56" s="1"/>
      <c r="S56" s="1"/>
      <c r="T56" s="7">
        <v>94.495593074026146</v>
      </c>
      <c r="U56" s="3">
        <v>7408.3190000000004</v>
      </c>
      <c r="V56" s="3">
        <v>22516.4820417724</v>
      </c>
      <c r="W56" s="99" t="str">
        <f t="shared" si="12"/>
        <v/>
      </c>
      <c r="X56" s="100" t="str">
        <f t="shared" si="13"/>
        <v/>
      </c>
      <c r="Y56" s="100" t="str">
        <f t="shared" si="14"/>
        <v/>
      </c>
      <c r="Z56" s="99"/>
      <c r="AA56" s="100"/>
      <c r="AB56" s="100"/>
      <c r="AC56" s="100"/>
      <c r="AD56" s="99">
        <f t="shared" si="15"/>
        <v>0.24371472550025655</v>
      </c>
      <c r="AE56" s="100">
        <f t="shared" si="15"/>
        <v>0.37814263724987168</v>
      </c>
      <c r="AF56" s="100">
        <f t="shared" si="16"/>
        <v>0.37814263724987168</v>
      </c>
      <c r="AH56" s="107">
        <v>1.3448162049050549</v>
      </c>
      <c r="AI56" s="3"/>
      <c r="AJ56" s="3"/>
      <c r="AK56" s="3"/>
      <c r="AL56" s="3"/>
      <c r="AM56" s="3">
        <f t="shared" si="17"/>
        <v>27809.726817457602</v>
      </c>
      <c r="AN56" s="14"/>
      <c r="AO56" s="1"/>
      <c r="AP56" s="1"/>
      <c r="AQ56" s="1"/>
      <c r="AR56" s="6"/>
      <c r="AS56" t="s">
        <v>61</v>
      </c>
    </row>
    <row r="57" spans="1:45">
      <c r="A57" s="4">
        <v>2004</v>
      </c>
      <c r="B57" s="1">
        <v>2.6399999999999992</v>
      </c>
      <c r="C57" s="1">
        <v>4.0972799999999996</v>
      </c>
      <c r="D57" s="1">
        <v>4.0972799999999996</v>
      </c>
      <c r="E57" s="6">
        <f t="shared" si="10"/>
        <v>10.834559999999998</v>
      </c>
      <c r="F57" s="1"/>
      <c r="G57" s="1"/>
      <c r="H57" s="1"/>
      <c r="I57" s="1"/>
      <c r="J57" s="3">
        <v>38139.06828561025</v>
      </c>
      <c r="K57" s="14"/>
      <c r="L57" s="1"/>
      <c r="M57" s="1"/>
      <c r="N57" s="1"/>
      <c r="O57" s="6"/>
      <c r="P57" s="1"/>
      <c r="Q57" s="1"/>
      <c r="R57" s="1"/>
      <c r="S57" s="1"/>
      <c r="T57" s="7">
        <v>95.254301104936303</v>
      </c>
      <c r="U57" s="3">
        <v>7450.8670000000002</v>
      </c>
      <c r="V57" s="3">
        <v>22959.647174249545</v>
      </c>
      <c r="W57" s="99" t="str">
        <f t="shared" si="12"/>
        <v/>
      </c>
      <c r="X57" s="100" t="str">
        <f t="shared" si="13"/>
        <v/>
      </c>
      <c r="Y57" s="100" t="str">
        <f t="shared" si="14"/>
        <v/>
      </c>
      <c r="Z57" s="99"/>
      <c r="AA57" s="100"/>
      <c r="AB57" s="100"/>
      <c r="AC57" s="100"/>
      <c r="AD57" s="99">
        <f t="shared" si="15"/>
        <v>0.24366471734892786</v>
      </c>
      <c r="AE57" s="100">
        <f t="shared" si="15"/>
        <v>0.3781676413255361</v>
      </c>
      <c r="AF57" s="100">
        <f t="shared" si="16"/>
        <v>0.3781676413255361</v>
      </c>
      <c r="AH57" s="107">
        <v>1.2427427319611535</v>
      </c>
      <c r="AI57" s="3"/>
      <c r="AJ57" s="3"/>
      <c r="AK57" s="3"/>
      <c r="AL57" s="3"/>
      <c r="AM57" s="3">
        <f t="shared" si="17"/>
        <v>30689.43177436537</v>
      </c>
      <c r="AN57" s="14"/>
      <c r="AO57" s="1"/>
      <c r="AP57" s="1"/>
      <c r="AQ57" s="1"/>
      <c r="AR57" s="6"/>
      <c r="AS57" t="s">
        <v>61</v>
      </c>
    </row>
    <row r="58" spans="1:45">
      <c r="A58" s="4">
        <v>2005</v>
      </c>
      <c r="B58" s="1">
        <v>2.7264000000000004</v>
      </c>
      <c r="C58" s="1">
        <v>4.0444800000000001</v>
      </c>
      <c r="D58" s="1">
        <v>4.0444800000000001</v>
      </c>
      <c r="E58" s="6">
        <f t="shared" si="10"/>
        <v>10.81536</v>
      </c>
      <c r="F58" s="1">
        <f t="shared" ref="F58:F67" si="18">L58*B58</f>
        <v>471.1409310267145</v>
      </c>
      <c r="G58" s="1">
        <f t="shared" ref="G58:G67" si="19">M58*C58</f>
        <v>572.33609139672535</v>
      </c>
      <c r="H58" s="1">
        <f t="shared" ref="H58:H67" si="20">N58*D58</f>
        <v>658.35829246451954</v>
      </c>
      <c r="I58" s="1">
        <f t="shared" ref="I58:I67" si="21">SUM(F58:H58)</f>
        <v>1701.8353148879594</v>
      </c>
      <c r="J58" s="3">
        <v>38931.981501781862</v>
      </c>
      <c r="K58" s="14">
        <f t="shared" ref="K58:K67" si="22">J58-I58</f>
        <v>37230.1461868939</v>
      </c>
      <c r="L58" s="1">
        <f t="shared" ref="L58:L66" si="23">L$67*(P58/100)</f>
        <v>172.80697294113645</v>
      </c>
      <c r="M58" s="1">
        <f t="shared" ref="M58:M66" si="24">M$67*(Q58/100)</f>
        <v>141.51042690203076</v>
      </c>
      <c r="N58" s="1">
        <f t="shared" ref="N58:N66" si="25">N$67*(R58/100)</f>
        <v>162.77946546021232</v>
      </c>
      <c r="O58" s="6">
        <f>I58/E58</f>
        <v>157.35355225234846</v>
      </c>
      <c r="P58" s="1">
        <v>92.164544564152791</v>
      </c>
      <c r="Q58" s="1">
        <v>98.502994011976043</v>
      </c>
      <c r="R58" s="1">
        <v>99.305555555555557</v>
      </c>
      <c r="S58" s="26">
        <v>97.713717693836983</v>
      </c>
      <c r="T58" s="7">
        <v>96.370654525904229</v>
      </c>
      <c r="U58" s="3">
        <v>7489.37</v>
      </c>
      <c r="V58" s="3">
        <v>23480.640366415169</v>
      </c>
      <c r="W58" s="99">
        <f t="shared" si="12"/>
        <v>0.27684284542992466</v>
      </c>
      <c r="X58" s="100">
        <f t="shared" si="13"/>
        <v>0.3363052149581261</v>
      </c>
      <c r="Y58" s="100">
        <f t="shared" si="14"/>
        <v>0.38685193961194925</v>
      </c>
      <c r="Z58" s="99">
        <f t="shared" ref="Z58:Z67" si="26">IFERROR(F58/$J58,"")</f>
        <v>1.2101642733112648E-2</v>
      </c>
      <c r="AA58" s="100">
        <f t="shared" ref="AA58:AA67" si="27">IFERROR(G58/$J58,"")</f>
        <v>1.4700923747498706E-2</v>
      </c>
      <c r="AB58" s="100">
        <f t="shared" ref="AB58:AB67" si="28">IFERROR(H58/$J58,"")</f>
        <v>1.691047480936431E-2</v>
      </c>
      <c r="AC58" s="100">
        <f t="shared" ref="AC58:AC67" si="29">IFERROR(I58/$J58,"")</f>
        <v>4.371304128997567E-2</v>
      </c>
      <c r="AD58" s="99">
        <f t="shared" si="15"/>
        <v>0.25208592224391979</v>
      </c>
      <c r="AE58" s="100">
        <f t="shared" si="15"/>
        <v>0.3739570388780401</v>
      </c>
      <c r="AF58" s="100">
        <f t="shared" si="16"/>
        <v>0.3739570388780401</v>
      </c>
      <c r="AH58" s="107">
        <v>1.2459385778570089</v>
      </c>
      <c r="AI58" s="3">
        <f t="shared" si="17"/>
        <v>378.14137823476671</v>
      </c>
      <c r="AJ58" s="3">
        <f t="shared" si="17"/>
        <v>459.36140157176345</v>
      </c>
      <c r="AK58" s="3">
        <f t="shared" si="17"/>
        <v>528.40348967834632</v>
      </c>
      <c r="AL58" s="3">
        <f t="shared" si="17"/>
        <v>1365.9062694848765</v>
      </c>
      <c r="AM58" s="3">
        <f t="shared" si="17"/>
        <v>31247.111369441776</v>
      </c>
      <c r="AN58" s="14">
        <f t="shared" ref="AN58:AR67" si="30">IFERROR(K58/$AH58," ")</f>
        <v>29881.2050999569</v>
      </c>
      <c r="AO58" s="1">
        <f t="shared" si="30"/>
        <v>138.69622147695372</v>
      </c>
      <c r="AP58" s="1">
        <f t="shared" si="30"/>
        <v>113.57737003811701</v>
      </c>
      <c r="AQ58" s="1">
        <f t="shared" si="30"/>
        <v>130.64806592648409</v>
      </c>
      <c r="AR58" s="6">
        <f t="shared" si="30"/>
        <v>126.29318575478547</v>
      </c>
      <c r="AS58" t="s">
        <v>61</v>
      </c>
    </row>
    <row r="59" spans="1:45">
      <c r="A59" s="4">
        <v>2006</v>
      </c>
      <c r="B59" s="1">
        <v>2.7551999999999994</v>
      </c>
      <c r="C59" s="1">
        <v>4.1500799999999991</v>
      </c>
      <c r="D59" s="1">
        <v>4.1500799999999991</v>
      </c>
      <c r="E59" s="6">
        <f t="shared" si="10"/>
        <v>11.055359999999997</v>
      </c>
      <c r="F59" s="1">
        <f t="shared" si="18"/>
        <v>468.0222518160071</v>
      </c>
      <c r="G59" s="1">
        <f t="shared" si="19"/>
        <v>584.89953333886615</v>
      </c>
      <c r="H59" s="1">
        <f t="shared" si="20"/>
        <v>672.17343936168766</v>
      </c>
      <c r="I59" s="1">
        <f t="shared" si="21"/>
        <v>1725.0952245165608</v>
      </c>
      <c r="J59" s="3">
        <v>39819.391012733497</v>
      </c>
      <c r="K59" s="14">
        <f t="shared" si="22"/>
        <v>38094.295788216936</v>
      </c>
      <c r="L59" s="1">
        <f t="shared" si="23"/>
        <v>169.86870347561236</v>
      </c>
      <c r="M59" s="1">
        <f t="shared" si="24"/>
        <v>140.93692973120187</v>
      </c>
      <c r="N59" s="1">
        <f t="shared" si="25"/>
        <v>161.96638121715432</v>
      </c>
      <c r="O59" s="6">
        <f t="shared" ref="O59:O67" si="31">I59/E59</f>
        <v>156.04152415810623</v>
      </c>
      <c r="P59" s="1">
        <v>90.597453476983361</v>
      </c>
      <c r="Q59" s="1">
        <v>98.10379241516965</v>
      </c>
      <c r="R59" s="1">
        <v>98.80952380952381</v>
      </c>
      <c r="S59" s="26">
        <v>97.117296222664024</v>
      </c>
      <c r="T59" s="7">
        <v>97.391005419347522</v>
      </c>
      <c r="U59" s="3">
        <v>7523.9340000000002</v>
      </c>
      <c r="V59" s="3">
        <v>24262.435535186778</v>
      </c>
      <c r="W59" s="99">
        <f t="shared" si="12"/>
        <v>0.2713022708338696</v>
      </c>
      <c r="X59" s="100">
        <f t="shared" si="13"/>
        <v>0.33905347660027169</v>
      </c>
      <c r="Y59" s="100">
        <f t="shared" si="14"/>
        <v>0.38964425256585877</v>
      </c>
      <c r="Z59" s="99">
        <f t="shared" si="26"/>
        <v>1.1753626560143582E-2</v>
      </c>
      <c r="AA59" s="100">
        <f t="shared" si="27"/>
        <v>1.4688811618234598E-2</v>
      </c>
      <c r="AB59" s="100">
        <f t="shared" si="28"/>
        <v>1.688055548480737E-2</v>
      </c>
      <c r="AC59" s="100">
        <f t="shared" si="29"/>
        <v>4.3322993663185545E-2</v>
      </c>
      <c r="AD59" s="99">
        <f t="shared" si="15"/>
        <v>0.24921847863841615</v>
      </c>
      <c r="AE59" s="100">
        <f t="shared" si="15"/>
        <v>0.37539076068079197</v>
      </c>
      <c r="AF59" s="100">
        <f t="shared" si="16"/>
        <v>0.37539076068079197</v>
      </c>
      <c r="AH59" s="107">
        <v>1.2532042048187242</v>
      </c>
      <c r="AI59" s="3">
        <f t="shared" si="17"/>
        <v>373.46048634085651</v>
      </c>
      <c r="AJ59" s="3">
        <f t="shared" si="17"/>
        <v>466.72324517413489</v>
      </c>
      <c r="AK59" s="3">
        <f t="shared" si="17"/>
        <v>536.36385576835619</v>
      </c>
      <c r="AL59" s="3">
        <f t="shared" si="17"/>
        <v>1376.5475872833474</v>
      </c>
      <c r="AM59" s="3">
        <f t="shared" si="17"/>
        <v>31774.064322177539</v>
      </c>
      <c r="AN59" s="14">
        <f t="shared" si="30"/>
        <v>30397.51673489419</v>
      </c>
      <c r="AO59" s="1">
        <f t="shared" si="30"/>
        <v>135.54750520501474</v>
      </c>
      <c r="AP59" s="1">
        <f t="shared" si="30"/>
        <v>112.46126464408758</v>
      </c>
      <c r="AQ59" s="1">
        <f t="shared" si="30"/>
        <v>129.24181118637622</v>
      </c>
      <c r="AR59" s="6">
        <f t="shared" si="30"/>
        <v>124.5140445253115</v>
      </c>
      <c r="AS59" t="s">
        <v>61</v>
      </c>
    </row>
    <row r="60" spans="1:45">
      <c r="A60" s="4">
        <v>2007</v>
      </c>
      <c r="B60" s="1">
        <v>2.7839999999999998</v>
      </c>
      <c r="C60" s="1">
        <v>4.0761600000000007</v>
      </c>
      <c r="D60" s="1">
        <v>4.0761600000000007</v>
      </c>
      <c r="E60" s="6">
        <f t="shared" si="10"/>
        <v>10.936320000000002</v>
      </c>
      <c r="F60" s="1">
        <f t="shared" si="18"/>
        <v>472.91447047610478</v>
      </c>
      <c r="G60" s="1">
        <f t="shared" si="19"/>
        <v>577.98797483490489</v>
      </c>
      <c r="H60" s="1">
        <f t="shared" si="20"/>
        <v>662.18944134302592</v>
      </c>
      <c r="I60" s="1">
        <f t="shared" si="21"/>
        <v>1713.0918866540355</v>
      </c>
      <c r="J60" s="3">
        <v>41125.230768131092</v>
      </c>
      <c r="K60" s="14">
        <f t="shared" si="22"/>
        <v>39412.138881477054</v>
      </c>
      <c r="L60" s="1">
        <f t="shared" si="23"/>
        <v>169.86870347561236</v>
      </c>
      <c r="M60" s="1">
        <f t="shared" si="24"/>
        <v>141.79717548744523</v>
      </c>
      <c r="N60" s="1">
        <f t="shared" si="25"/>
        <v>162.45423176298914</v>
      </c>
      <c r="O60" s="6">
        <f t="shared" si="31"/>
        <v>156.6424434045488</v>
      </c>
      <c r="P60" s="1">
        <v>90.597453476983361</v>
      </c>
      <c r="Q60" s="1">
        <v>98.702594810379239</v>
      </c>
      <c r="R60" s="1">
        <v>99.107142857142861</v>
      </c>
      <c r="S60" s="26">
        <v>97.614314115308161</v>
      </c>
      <c r="T60" s="7">
        <v>98.104527395482734</v>
      </c>
      <c r="U60" s="3">
        <v>7554.6610000000001</v>
      </c>
      <c r="V60" s="3">
        <v>25025.240761716359</v>
      </c>
      <c r="W60" s="99">
        <f t="shared" si="12"/>
        <v>0.27605902179584102</v>
      </c>
      <c r="X60" s="100">
        <f t="shared" si="13"/>
        <v>0.3373946134108517</v>
      </c>
      <c r="Y60" s="100">
        <f t="shared" si="14"/>
        <v>0.38654636479330734</v>
      </c>
      <c r="Z60" s="99">
        <f t="shared" si="26"/>
        <v>1.1499375484175454E-2</v>
      </c>
      <c r="AA60" s="100">
        <f t="shared" si="27"/>
        <v>1.4054339976684127E-2</v>
      </c>
      <c r="AB60" s="100">
        <f t="shared" si="28"/>
        <v>1.6101780560856382E-2</v>
      </c>
      <c r="AC60" s="100">
        <f t="shared" si="29"/>
        <v>4.1655496021715963E-2</v>
      </c>
      <c r="AD60" s="99">
        <f t="shared" si="15"/>
        <v>0.254564606741573</v>
      </c>
      <c r="AE60" s="100">
        <f t="shared" si="15"/>
        <v>0.3727176966292135</v>
      </c>
      <c r="AF60" s="100">
        <f t="shared" si="16"/>
        <v>0.3727176966292135</v>
      </c>
      <c r="AH60" s="107">
        <v>1.1998717438543156</v>
      </c>
      <c r="AI60" s="3">
        <f t="shared" si="17"/>
        <v>394.13751752914391</v>
      </c>
      <c r="AJ60" s="3">
        <f t="shared" si="17"/>
        <v>481.70813071924647</v>
      </c>
      <c r="AK60" s="3">
        <f t="shared" si="17"/>
        <v>551.88351983012171</v>
      </c>
      <c r="AL60" s="3">
        <f t="shared" si="17"/>
        <v>1427.729168078512</v>
      </c>
      <c r="AM60" s="3">
        <f t="shared" si="17"/>
        <v>34274.688923022411</v>
      </c>
      <c r="AN60" s="14">
        <f t="shared" si="30"/>
        <v>32846.959754943891</v>
      </c>
      <c r="AO60" s="1">
        <f t="shared" si="30"/>
        <v>141.57238416995114</v>
      </c>
      <c r="AP60" s="1">
        <f t="shared" si="30"/>
        <v>118.17694367229116</v>
      </c>
      <c r="AQ60" s="1">
        <f t="shared" si="30"/>
        <v>135.39299728914509</v>
      </c>
      <c r="AR60" s="6">
        <f t="shared" si="30"/>
        <v>130.54932263124266</v>
      </c>
      <c r="AS60" t="s">
        <v>61</v>
      </c>
    </row>
    <row r="61" spans="1:45">
      <c r="A61" s="4">
        <v>2008</v>
      </c>
      <c r="B61" s="1">
        <v>2.8</v>
      </c>
      <c r="C61" s="1">
        <v>3.9359999999999995</v>
      </c>
      <c r="D61" s="1">
        <v>3.9359999999999995</v>
      </c>
      <c r="E61" s="6">
        <f t="shared" si="10"/>
        <v>10.671999999999999</v>
      </c>
      <c r="F61" s="1">
        <f t="shared" si="18"/>
        <v>493.11507305158301</v>
      </c>
      <c r="G61" s="1">
        <f t="shared" si="19"/>
        <v>569.40010704049701</v>
      </c>
      <c r="H61" s="1">
        <f t="shared" si="20"/>
        <v>647.10057521274814</v>
      </c>
      <c r="I61" s="1">
        <f t="shared" si="21"/>
        <v>1709.6157553048283</v>
      </c>
      <c r="J61" s="3">
        <v>42399.738759509964</v>
      </c>
      <c r="K61" s="14">
        <f t="shared" si="22"/>
        <v>40690.123004205139</v>
      </c>
      <c r="L61" s="1">
        <f t="shared" si="23"/>
        <v>176.11252608985109</v>
      </c>
      <c r="M61" s="1">
        <f t="shared" si="24"/>
        <v>144.66466134158969</v>
      </c>
      <c r="N61" s="1">
        <f t="shared" si="25"/>
        <v>164.40563394632832</v>
      </c>
      <c r="O61" s="6">
        <f t="shared" si="31"/>
        <v>160.19637887039246</v>
      </c>
      <c r="P61" s="1">
        <v>93.927522037218424</v>
      </c>
      <c r="Q61" s="1">
        <v>100.69860279441117</v>
      </c>
      <c r="R61" s="1">
        <v>100.29761904761905</v>
      </c>
      <c r="S61" s="26">
        <v>99.70178926441352</v>
      </c>
      <c r="T61" s="7">
        <v>100.48516818868293</v>
      </c>
      <c r="U61" s="3">
        <v>7581.52</v>
      </c>
      <c r="V61" s="3">
        <v>25293.204039277472</v>
      </c>
      <c r="W61" s="99">
        <f t="shared" si="12"/>
        <v>0.2884362006617443</v>
      </c>
      <c r="X61" s="100">
        <f t="shared" si="13"/>
        <v>0.33305735822431731</v>
      </c>
      <c r="Y61" s="100">
        <f t="shared" si="14"/>
        <v>0.37850644111393827</v>
      </c>
      <c r="Z61" s="99">
        <f t="shared" si="26"/>
        <v>1.1630144134814528E-2</v>
      </c>
      <c r="AA61" s="100">
        <f t="shared" si="27"/>
        <v>1.3429330550127141E-2</v>
      </c>
      <c r="AB61" s="100">
        <f t="shared" si="28"/>
        <v>1.5261900052806528E-2</v>
      </c>
      <c r="AC61" s="100">
        <f t="shared" si="29"/>
        <v>4.0321374737748203E-2</v>
      </c>
      <c r="AD61" s="99">
        <f t="shared" si="15"/>
        <v>0.26236881559220393</v>
      </c>
      <c r="AE61" s="100">
        <f t="shared" si="15"/>
        <v>0.36881559220389803</v>
      </c>
      <c r="AF61" s="100">
        <f t="shared" si="16"/>
        <v>0.36881559220389803</v>
      </c>
      <c r="AH61" s="107">
        <v>1.0836299855382592</v>
      </c>
      <c r="AI61" s="3">
        <f t="shared" si="17"/>
        <v>455.05853440059946</v>
      </c>
      <c r="AJ61" s="3">
        <f t="shared" si="17"/>
        <v>525.45621165850753</v>
      </c>
      <c r="AK61" s="3">
        <f t="shared" si="17"/>
        <v>597.16008586761393</v>
      </c>
      <c r="AL61" s="3">
        <f t="shared" si="17"/>
        <v>1577.6748319267213</v>
      </c>
      <c r="AM61" s="3">
        <f t="shared" si="17"/>
        <v>39127.505998691267</v>
      </c>
      <c r="AN61" s="14">
        <f t="shared" si="30"/>
        <v>37549.831166764547</v>
      </c>
      <c r="AO61" s="1">
        <f t="shared" si="30"/>
        <v>162.52090514307125</v>
      </c>
      <c r="AP61" s="1">
        <f t="shared" si="30"/>
        <v>133.50005377502734</v>
      </c>
      <c r="AQ61" s="1">
        <f t="shared" si="30"/>
        <v>151.71750149075561</v>
      </c>
      <c r="AR61" s="6">
        <f t="shared" si="30"/>
        <v>147.83309894365829</v>
      </c>
      <c r="AS61" t="s">
        <v>61</v>
      </c>
    </row>
    <row r="62" spans="1:45">
      <c r="A62" s="4">
        <v>2009</v>
      </c>
      <c r="B62" s="1">
        <v>2.7</v>
      </c>
      <c r="C62" s="1">
        <v>4.032</v>
      </c>
      <c r="D62" s="1">
        <v>4.032</v>
      </c>
      <c r="E62" s="6">
        <f t="shared" si="10"/>
        <v>10.763999999999999</v>
      </c>
      <c r="F62" s="1">
        <f t="shared" si="18"/>
        <v>486.41214583335613</v>
      </c>
      <c r="G62" s="1">
        <f t="shared" si="19"/>
        <v>592.53727690041831</v>
      </c>
      <c r="H62" s="1">
        <f t="shared" si="20"/>
        <v>668.12888514041174</v>
      </c>
      <c r="I62" s="1">
        <f t="shared" si="21"/>
        <v>1747.0783078741863</v>
      </c>
      <c r="J62" s="3">
        <v>42581.022790636503</v>
      </c>
      <c r="K62" s="14">
        <f t="shared" si="22"/>
        <v>40833.944482762316</v>
      </c>
      <c r="L62" s="1">
        <f t="shared" si="23"/>
        <v>180.15264660494671</v>
      </c>
      <c r="M62" s="1">
        <f t="shared" si="24"/>
        <v>146.95865002490532</v>
      </c>
      <c r="N62" s="1">
        <f t="shared" si="25"/>
        <v>165.70656873522117</v>
      </c>
      <c r="O62" s="6">
        <f t="shared" si="31"/>
        <v>162.30753510536849</v>
      </c>
      <c r="P62" s="1">
        <v>96.082272282076403</v>
      </c>
      <c r="Q62" s="1">
        <v>102.29540918163673</v>
      </c>
      <c r="R62" s="1">
        <v>101.09126984126985</v>
      </c>
      <c r="S62" s="26">
        <v>101.29224652087476</v>
      </c>
      <c r="T62" s="7">
        <v>100.0022566573615</v>
      </c>
      <c r="U62" s="3">
        <v>7604</v>
      </c>
      <c r="V62" s="3">
        <v>24538.194701964352</v>
      </c>
      <c r="W62" s="99">
        <f t="shared" si="12"/>
        <v>0.27841462150898877</v>
      </c>
      <c r="X62" s="100">
        <f t="shared" si="13"/>
        <v>0.33915896856472744</v>
      </c>
      <c r="Y62" s="100">
        <f t="shared" si="14"/>
        <v>0.38242640992628374</v>
      </c>
      <c r="Z62" s="99">
        <f t="shared" si="26"/>
        <v>1.1423214238534386E-2</v>
      </c>
      <c r="AA62" s="100">
        <f t="shared" si="27"/>
        <v>1.3915524758853756E-2</v>
      </c>
      <c r="AB62" s="100">
        <f t="shared" si="28"/>
        <v>1.5690766481244133E-2</v>
      </c>
      <c r="AC62" s="100">
        <f t="shared" si="29"/>
        <v>4.102950547863228E-2</v>
      </c>
      <c r="AD62" s="99">
        <f t="shared" si="15"/>
        <v>0.25083612040133785</v>
      </c>
      <c r="AE62" s="100">
        <f t="shared" si="15"/>
        <v>0.37458193979933113</v>
      </c>
      <c r="AF62" s="100">
        <f t="shared" si="16"/>
        <v>0.37458193979933113</v>
      </c>
      <c r="AH62" s="107">
        <v>1.0860989334337161</v>
      </c>
      <c r="AI62" s="3">
        <f t="shared" si="17"/>
        <v>447.85252140480213</v>
      </c>
      <c r="AJ62" s="3">
        <f t="shared" si="17"/>
        <v>545.56473509011175</v>
      </c>
      <c r="AK62" s="3">
        <f t="shared" si="17"/>
        <v>615.16392712781101</v>
      </c>
      <c r="AL62" s="3">
        <f t="shared" si="17"/>
        <v>1608.5811836227251</v>
      </c>
      <c r="AM62" s="3">
        <f t="shared" si="17"/>
        <v>39205.473350402841</v>
      </c>
      <c r="AN62" s="14">
        <f t="shared" si="30"/>
        <v>37596.892166780111</v>
      </c>
      <c r="AO62" s="1">
        <f t="shared" si="30"/>
        <v>165.8713042240008</v>
      </c>
      <c r="AP62" s="1">
        <f t="shared" si="30"/>
        <v>135.30871406004755</v>
      </c>
      <c r="AQ62" s="1">
        <f t="shared" si="30"/>
        <v>152.57041843447692</v>
      </c>
      <c r="AR62" s="6">
        <f t="shared" si="30"/>
        <v>149.44083831500606</v>
      </c>
      <c r="AS62" t="s">
        <v>61</v>
      </c>
    </row>
    <row r="63" spans="1:45">
      <c r="A63" s="4">
        <v>2010</v>
      </c>
      <c r="B63" s="1">
        <v>2.7365679366276878</v>
      </c>
      <c r="C63" s="1">
        <v>3.8966559336099591</v>
      </c>
      <c r="D63" s="1">
        <v>3.8966559336099591</v>
      </c>
      <c r="E63" s="6">
        <f t="shared" si="10"/>
        <v>10.529879803847606</v>
      </c>
      <c r="F63" s="1">
        <f t="shared" si="18"/>
        <v>502.54837553284005</v>
      </c>
      <c r="G63" s="1">
        <f t="shared" si="19"/>
        <v>568.73653359602349</v>
      </c>
      <c r="H63" s="1">
        <f t="shared" si="20"/>
        <v>645.06782239219865</v>
      </c>
      <c r="I63" s="1">
        <f t="shared" si="21"/>
        <v>1716.3527315210622</v>
      </c>
      <c r="J63" s="3">
        <v>42248.699952932358</v>
      </c>
      <c r="K63" s="14">
        <f t="shared" si="22"/>
        <v>40532.347221411299</v>
      </c>
      <c r="L63" s="1">
        <f t="shared" si="23"/>
        <v>183.64184159525661</v>
      </c>
      <c r="M63" s="1">
        <f t="shared" si="24"/>
        <v>145.95502997595474</v>
      </c>
      <c r="N63" s="1">
        <f t="shared" si="25"/>
        <v>165.54395188660953</v>
      </c>
      <c r="O63" s="6">
        <f t="shared" si="31"/>
        <v>162.99832130029716</v>
      </c>
      <c r="P63" s="1">
        <v>97.943192948090115</v>
      </c>
      <c r="Q63" s="1">
        <v>101.59680638722554</v>
      </c>
      <c r="R63" s="1">
        <v>100.99206349206349</v>
      </c>
      <c r="S63" s="26">
        <v>100.89463220675945</v>
      </c>
      <c r="T63" s="7">
        <v>100.70078253460706</v>
      </c>
      <c r="U63" s="3">
        <v>7824.9089999999997</v>
      </c>
      <c r="V63" s="3">
        <v>25033.238641853633</v>
      </c>
      <c r="W63" s="99">
        <f t="shared" si="12"/>
        <v>0.29280017230926231</v>
      </c>
      <c r="X63" s="100">
        <f t="shared" si="13"/>
        <v>0.33136343313999278</v>
      </c>
      <c r="Y63" s="100">
        <f t="shared" si="14"/>
        <v>0.37583639455074491</v>
      </c>
      <c r="Z63" s="99">
        <f t="shared" si="26"/>
        <v>1.1895002120602759E-2</v>
      </c>
      <c r="AA63" s="100">
        <f t="shared" si="27"/>
        <v>1.3461633949201534E-2</v>
      </c>
      <c r="AB63" s="100">
        <f t="shared" si="28"/>
        <v>1.5268347265379616E-2</v>
      </c>
      <c r="AC63" s="100">
        <f t="shared" si="29"/>
        <v>4.0624983335183905E-2</v>
      </c>
      <c r="AD63" s="99">
        <f t="shared" si="15"/>
        <v>0.25988596143592718</v>
      </c>
      <c r="AE63" s="100">
        <f t="shared" si="15"/>
        <v>0.37005701928203638</v>
      </c>
      <c r="AF63" s="100">
        <f t="shared" si="16"/>
        <v>0.37005701928203638</v>
      </c>
      <c r="AH63" s="107">
        <v>1.0427090493443754</v>
      </c>
      <c r="AI63" s="3">
        <f t="shared" si="17"/>
        <v>481.96414507846424</v>
      </c>
      <c r="AJ63" s="3">
        <f t="shared" si="17"/>
        <v>545.44125607582305</v>
      </c>
      <c r="AK63" s="3">
        <f t="shared" si="17"/>
        <v>618.64603821919286</v>
      </c>
      <c r="AL63" s="3">
        <f t="shared" si="17"/>
        <v>1646.0514393734802</v>
      </c>
      <c r="AM63" s="3">
        <f t="shared" si="17"/>
        <v>40518.205897893655</v>
      </c>
      <c r="AN63" s="14">
        <f t="shared" si="30"/>
        <v>38872.154458520177</v>
      </c>
      <c r="AO63" s="1">
        <f t="shared" si="30"/>
        <v>176.11992694484158</v>
      </c>
      <c r="AP63" s="1">
        <f t="shared" si="30"/>
        <v>139.97675580520468</v>
      </c>
      <c r="AQ63" s="1">
        <f t="shared" si="30"/>
        <v>158.76332136054509</v>
      </c>
      <c r="AR63" s="6">
        <f t="shared" si="30"/>
        <v>156.32195903812831</v>
      </c>
      <c r="AS63" t="s">
        <v>61</v>
      </c>
    </row>
    <row r="64" spans="1:45">
      <c r="A64" s="4">
        <v>2011</v>
      </c>
      <c r="B64" s="1">
        <v>2.7140699775393062</v>
      </c>
      <c r="C64" s="1">
        <v>3.8035304217619168</v>
      </c>
      <c r="D64" s="1">
        <v>3.8035304217619168</v>
      </c>
      <c r="E64" s="6">
        <f t="shared" si="10"/>
        <v>10.321130821063139</v>
      </c>
      <c r="F64" s="1">
        <f t="shared" si="18"/>
        <v>502.40414336486458</v>
      </c>
      <c r="G64" s="1">
        <f t="shared" si="19"/>
        <v>548.60045491458993</v>
      </c>
      <c r="H64" s="1">
        <f t="shared" si="20"/>
        <v>629.65145713941047</v>
      </c>
      <c r="I64" s="1">
        <f t="shared" si="21"/>
        <v>1680.656055418865</v>
      </c>
      <c r="J64" s="3">
        <v>42138.607259139389</v>
      </c>
      <c r="K64" s="14">
        <f t="shared" si="22"/>
        <v>40457.951203720528</v>
      </c>
      <c r="L64" s="1">
        <f t="shared" si="23"/>
        <v>185.11097632801864</v>
      </c>
      <c r="M64" s="1">
        <f t="shared" si="24"/>
        <v>144.23453846346803</v>
      </c>
      <c r="N64" s="1">
        <f t="shared" si="25"/>
        <v>165.54395188660953</v>
      </c>
      <c r="O64" s="6">
        <f t="shared" si="31"/>
        <v>162.83642602310772</v>
      </c>
      <c r="P64" s="1">
        <v>98.726738491674837</v>
      </c>
      <c r="Q64" s="1">
        <v>100.39920159680638</v>
      </c>
      <c r="R64" s="1">
        <v>100.99206349206349</v>
      </c>
      <c r="S64" s="26">
        <v>100.09940357852884</v>
      </c>
      <c r="T64" s="7">
        <v>100.92796511552562</v>
      </c>
      <c r="U64" s="3">
        <v>7912.3980000000001</v>
      </c>
      <c r="V64" s="3">
        <v>25203.184337178645</v>
      </c>
      <c r="W64" s="99">
        <f t="shared" si="12"/>
        <v>0.2989333491198185</v>
      </c>
      <c r="X64" s="100">
        <f t="shared" si="13"/>
        <v>0.32642041966038304</v>
      </c>
      <c r="Y64" s="100">
        <f t="shared" si="14"/>
        <v>0.37464623121979845</v>
      </c>
      <c r="Z64" s="99">
        <f t="shared" si="26"/>
        <v>1.1922656586043166E-2</v>
      </c>
      <c r="AA64" s="100">
        <f t="shared" si="27"/>
        <v>1.3018950805394848E-2</v>
      </c>
      <c r="AB64" s="100">
        <f t="shared" si="28"/>
        <v>1.4942388894517773E-2</v>
      </c>
      <c r="AC64" s="100">
        <f t="shared" si="29"/>
        <v>3.9883996285955785E-2</v>
      </c>
      <c r="AD64" s="99">
        <f t="shared" si="15"/>
        <v>0.26296246260152922</v>
      </c>
      <c r="AE64" s="100">
        <f t="shared" si="15"/>
        <v>0.36851876869923544</v>
      </c>
      <c r="AF64" s="100">
        <f t="shared" si="16"/>
        <v>0.36851876869923544</v>
      </c>
      <c r="AH64" s="107">
        <v>0.88721476174791403</v>
      </c>
      <c r="AI64" s="3">
        <f t="shared" si="17"/>
        <v>566.27117246682326</v>
      </c>
      <c r="AJ64" s="3">
        <f t="shared" si="17"/>
        <v>618.34008919529765</v>
      </c>
      <c r="AK64" s="3">
        <f t="shared" si="17"/>
        <v>709.69452300244131</v>
      </c>
      <c r="AL64" s="3">
        <f t="shared" si="17"/>
        <v>1894.3057846645622</v>
      </c>
      <c r="AM64" s="3">
        <f t="shared" si="17"/>
        <v>47495.385644983566</v>
      </c>
      <c r="AN64" s="14">
        <f t="shared" si="30"/>
        <v>45601.079860319005</v>
      </c>
      <c r="AO64" s="1">
        <f t="shared" si="30"/>
        <v>208.64280477404247</v>
      </c>
      <c r="AP64" s="1">
        <f t="shared" si="30"/>
        <v>162.57003905042063</v>
      </c>
      <c r="AQ64" s="1">
        <f t="shared" si="30"/>
        <v>186.58836509941418</v>
      </c>
      <c r="AR64" s="6">
        <f t="shared" si="30"/>
        <v>183.53665092575943</v>
      </c>
      <c r="AS64" t="s">
        <v>61</v>
      </c>
    </row>
    <row r="65" spans="1:45">
      <c r="A65" s="4">
        <v>2012</v>
      </c>
      <c r="B65" s="1">
        <v>2.6796387857932897</v>
      </c>
      <c r="C65" s="1">
        <v>3.8153629101634507</v>
      </c>
      <c r="D65" s="1">
        <v>3.8153629101634507</v>
      </c>
      <c r="E65" s="6">
        <f t="shared" si="10"/>
        <v>10.310364606120192</v>
      </c>
      <c r="F65" s="1">
        <f t="shared" si="18"/>
        <v>496.03055184462227</v>
      </c>
      <c r="G65" s="1">
        <f t="shared" si="19"/>
        <v>550.85413337672571</v>
      </c>
      <c r="H65" s="1">
        <f t="shared" si="20"/>
        <v>626.02627339520961</v>
      </c>
      <c r="I65" s="1">
        <f t="shared" si="21"/>
        <v>1672.9109586165578</v>
      </c>
      <c r="J65" s="3">
        <v>42376.892520702808</v>
      </c>
      <c r="K65" s="14">
        <f t="shared" si="22"/>
        <v>40703.98156208625</v>
      </c>
      <c r="L65" s="1">
        <f t="shared" si="23"/>
        <v>185.11097632801864</v>
      </c>
      <c r="M65" s="1">
        <f t="shared" si="24"/>
        <v>144.37791275617528</v>
      </c>
      <c r="N65" s="1">
        <f t="shared" si="25"/>
        <v>164.08040024910514</v>
      </c>
      <c r="O65" s="6">
        <f t="shared" si="31"/>
        <v>162.25526666860301</v>
      </c>
      <c r="P65" s="1">
        <v>98.726738491674837</v>
      </c>
      <c r="Q65" s="1">
        <v>100.49900199600798</v>
      </c>
      <c r="R65" s="1">
        <v>100.09920634920636</v>
      </c>
      <c r="S65" s="26">
        <v>100.09940357852884</v>
      </c>
      <c r="T65" s="7">
        <v>100.25483154243351</v>
      </c>
      <c r="U65" s="3">
        <v>7996.8609999999999</v>
      </c>
      <c r="V65" s="3">
        <v>25217.436492654768</v>
      </c>
      <c r="W65" s="99">
        <f t="shared" si="12"/>
        <v>0.29650744368057891</v>
      </c>
      <c r="X65" s="100">
        <f t="shared" si="13"/>
        <v>0.32927881220424543</v>
      </c>
      <c r="Y65" s="100">
        <f t="shared" si="14"/>
        <v>0.37421374411517555</v>
      </c>
      <c r="Z65" s="99">
        <f t="shared" si="26"/>
        <v>1.1705212967238962E-2</v>
      </c>
      <c r="AA65" s="100">
        <f t="shared" si="27"/>
        <v>1.2998927023910764E-2</v>
      </c>
      <c r="AB65" s="100">
        <f t="shared" si="28"/>
        <v>1.4772821605297528E-2</v>
      </c>
      <c r="AC65" s="100">
        <f t="shared" si="29"/>
        <v>3.9476961596447258E-2</v>
      </c>
      <c r="AD65" s="99">
        <f t="shared" si="15"/>
        <v>0.25989757764751276</v>
      </c>
      <c r="AE65" s="100">
        <f t="shared" si="15"/>
        <v>0.37005121117624357</v>
      </c>
      <c r="AF65" s="100">
        <f t="shared" si="16"/>
        <v>0.37005121117624357</v>
      </c>
      <c r="AH65" s="107">
        <v>0.9374800387414518</v>
      </c>
      <c r="AI65" s="3">
        <f t="shared" si="17"/>
        <v>529.11052112697075</v>
      </c>
      <c r="AJ65" s="3">
        <f t="shared" si="17"/>
        <v>587.59025324553727</v>
      </c>
      <c r="AK65" s="3">
        <f t="shared" si="17"/>
        <v>667.77557657188879</v>
      </c>
      <c r="AL65" s="3">
        <f t="shared" si="17"/>
        <v>1784.4763509443969</v>
      </c>
      <c r="AM65" s="3">
        <f t="shared" si="17"/>
        <v>45202.981151036496</v>
      </c>
      <c r="AN65" s="14">
        <f t="shared" si="30"/>
        <v>43418.504800092094</v>
      </c>
      <c r="AO65" s="1">
        <f t="shared" si="30"/>
        <v>197.45591231630533</v>
      </c>
      <c r="AP65" s="1">
        <f t="shared" si="30"/>
        <v>154.00638604529621</v>
      </c>
      <c r="AQ65" s="1">
        <f t="shared" si="30"/>
        <v>175.02282018652878</v>
      </c>
      <c r="AR65" s="6">
        <f t="shared" si="30"/>
        <v>173.07596958163234</v>
      </c>
      <c r="AS65" t="s">
        <v>61</v>
      </c>
    </row>
    <row r="66" spans="1:45">
      <c r="A66" s="4">
        <v>2013</v>
      </c>
      <c r="B66" s="1">
        <v>2.6774362589878096</v>
      </c>
      <c r="C66" s="1">
        <v>3.7053675017510312</v>
      </c>
      <c r="D66" s="1">
        <v>3.7053675017510312</v>
      </c>
      <c r="E66" s="6">
        <f t="shared" si="10"/>
        <v>10.088171262489873</v>
      </c>
      <c r="F66" s="1">
        <f t="shared" si="18"/>
        <v>503.48986916294217</v>
      </c>
      <c r="G66" s="1">
        <f t="shared" si="19"/>
        <v>533.37946256302575</v>
      </c>
      <c r="H66" s="1">
        <f t="shared" si="20"/>
        <v>606.77307238517085</v>
      </c>
      <c r="I66" s="1">
        <f t="shared" si="21"/>
        <v>1643.6424041111386</v>
      </c>
      <c r="J66" s="3">
        <v>42628.932911067546</v>
      </c>
      <c r="K66" s="14">
        <f t="shared" si="22"/>
        <v>40985.290506956408</v>
      </c>
      <c r="L66" s="1">
        <f t="shared" si="23"/>
        <v>188.04924579354275</v>
      </c>
      <c r="M66" s="1">
        <f t="shared" si="24"/>
        <v>143.94778987805358</v>
      </c>
      <c r="N66" s="1">
        <f t="shared" si="25"/>
        <v>163.75516655188196</v>
      </c>
      <c r="O66" s="6">
        <f t="shared" si="31"/>
        <v>162.92768643040159</v>
      </c>
      <c r="P66" s="1">
        <v>100.29382957884428</v>
      </c>
      <c r="Q66" s="1">
        <v>100.1996007984032</v>
      </c>
      <c r="R66" s="1">
        <v>99.900793650793659</v>
      </c>
      <c r="S66" s="26">
        <v>100.09940357852884</v>
      </c>
      <c r="T66" s="7">
        <v>100.0132270747113</v>
      </c>
      <c r="U66" s="3">
        <v>8081.482</v>
      </c>
      <c r="V66" s="3">
        <v>25394.768438903018</v>
      </c>
      <c r="W66" s="99">
        <f t="shared" si="12"/>
        <v>0.30632567516121201</v>
      </c>
      <c r="X66" s="100">
        <f t="shared" si="13"/>
        <v>0.32451064856255685</v>
      </c>
      <c r="Y66" s="100">
        <f t="shared" si="14"/>
        <v>0.36916367627623126</v>
      </c>
      <c r="Z66" s="99">
        <f t="shared" si="26"/>
        <v>1.1810989269032899E-2</v>
      </c>
      <c r="AA66" s="100">
        <f t="shared" si="27"/>
        <v>1.2512146707396164E-2</v>
      </c>
      <c r="AB66" s="100">
        <f t="shared" si="28"/>
        <v>1.4233832070134631E-2</v>
      </c>
      <c r="AC66" s="100">
        <f t="shared" si="29"/>
        <v>3.8556968046563687E-2</v>
      </c>
      <c r="AD66" s="99">
        <f t="shared" si="15"/>
        <v>0.26540352947249518</v>
      </c>
      <c r="AE66" s="100">
        <f t="shared" si="15"/>
        <v>0.36729823526375238</v>
      </c>
      <c r="AF66" s="100">
        <f t="shared" si="16"/>
        <v>0.36729823526375238</v>
      </c>
      <c r="AH66" s="107">
        <v>0.92701649225170968</v>
      </c>
      <c r="AI66" s="3">
        <f t="shared" si="17"/>
        <v>543.12935462450355</v>
      </c>
      <c r="AJ66" s="3">
        <f t="shared" si="17"/>
        <v>575.37213956944254</v>
      </c>
      <c r="AK66" s="3">
        <f t="shared" si="17"/>
        <v>654.54398865259429</v>
      </c>
      <c r="AL66" s="3">
        <f t="shared" si="17"/>
        <v>1773.0454828465402</v>
      </c>
      <c r="AM66" s="3">
        <f t="shared" si="17"/>
        <v>45985.085775035659</v>
      </c>
      <c r="AN66" s="14">
        <f t="shared" si="30"/>
        <v>44212.040292189115</v>
      </c>
      <c r="AO66" s="1">
        <f t="shared" si="30"/>
        <v>202.85426134844036</v>
      </c>
      <c r="AP66" s="1">
        <f t="shared" si="30"/>
        <v>155.28072162816272</v>
      </c>
      <c r="AQ66" s="1">
        <f t="shared" si="30"/>
        <v>176.64752236944892</v>
      </c>
      <c r="AR66" s="6">
        <f t="shared" si="30"/>
        <v>175.75489518493094</v>
      </c>
      <c r="AS66" t="s">
        <v>61</v>
      </c>
    </row>
    <row r="67" spans="1:45">
      <c r="A67" s="4">
        <v>2014</v>
      </c>
      <c r="B67" s="1">
        <v>2.6787999895257699</v>
      </c>
      <c r="C67" s="1">
        <v>3.7306957363395985</v>
      </c>
      <c r="D67" s="1">
        <v>3.7306957363395985</v>
      </c>
      <c r="E67" s="6">
        <f t="shared" si="10"/>
        <v>10.140191462204967</v>
      </c>
      <c r="F67" s="1">
        <f t="shared" si="18"/>
        <v>502.27049837204561</v>
      </c>
      <c r="G67" s="1">
        <f t="shared" si="19"/>
        <v>535.95563422855582</v>
      </c>
      <c r="H67" s="1">
        <f t="shared" si="20"/>
        <v>611.52737564245899</v>
      </c>
      <c r="I67" s="1">
        <f t="shared" si="21"/>
        <v>1649.7535082430604</v>
      </c>
      <c r="J67" s="3">
        <v>42387.414592645349</v>
      </c>
      <c r="K67" s="14">
        <f t="shared" si="22"/>
        <v>40737.661084402287</v>
      </c>
      <c r="L67" s="1">
        <v>187.49832026875697</v>
      </c>
      <c r="M67" s="1">
        <v>143.66104129263914</v>
      </c>
      <c r="N67" s="35">
        <v>163.91778340049353</v>
      </c>
      <c r="O67" s="6">
        <f t="shared" si="31"/>
        <v>162.69451266202466</v>
      </c>
      <c r="P67" s="1">
        <v>100</v>
      </c>
      <c r="Q67" s="1">
        <v>100</v>
      </c>
      <c r="R67" s="1">
        <v>100</v>
      </c>
      <c r="S67" s="26">
        <v>100</v>
      </c>
      <c r="T67" s="7">
        <v>100</v>
      </c>
      <c r="U67" s="3">
        <v>8211.3830000000016</v>
      </c>
      <c r="V67" s="3">
        <v>25465.270315488146</v>
      </c>
      <c r="W67" s="99">
        <f t="shared" si="12"/>
        <v>0.30445184438913492</v>
      </c>
      <c r="X67" s="100">
        <f t="shared" si="13"/>
        <v>0.32487012850745989</v>
      </c>
      <c r="Y67" s="100">
        <f t="shared" si="14"/>
        <v>0.37067802710340519</v>
      </c>
      <c r="Z67" s="99">
        <f t="shared" si="26"/>
        <v>1.1849519561384022E-2</v>
      </c>
      <c r="AA67" s="100">
        <f t="shared" si="27"/>
        <v>1.2644216199058991E-2</v>
      </c>
      <c r="AB67" s="100">
        <f t="shared" si="28"/>
        <v>1.4427097795876545E-2</v>
      </c>
      <c r="AC67" s="100">
        <f t="shared" si="29"/>
        <v>3.8920833556319555E-2</v>
      </c>
      <c r="AD67" s="99">
        <f t="shared" si="15"/>
        <v>0.26417647038621789</v>
      </c>
      <c r="AE67" s="100">
        <f t="shared" si="15"/>
        <v>0.36791176480689103</v>
      </c>
      <c r="AF67" s="100">
        <f t="shared" si="16"/>
        <v>0.36791176480689103</v>
      </c>
      <c r="AH67" s="107">
        <v>0.91500000000000004</v>
      </c>
      <c r="AI67" s="3">
        <f t="shared" si="17"/>
        <v>548.92950641753612</v>
      </c>
      <c r="AJ67" s="3">
        <f t="shared" si="17"/>
        <v>585.74386254486978</v>
      </c>
      <c r="AK67" s="3">
        <f t="shared" si="17"/>
        <v>668.3359296638896</v>
      </c>
      <c r="AL67" s="3">
        <f t="shared" si="17"/>
        <v>1803.0092986262955</v>
      </c>
      <c r="AM67" s="3">
        <f t="shared" si="17"/>
        <v>46325.043270650654</v>
      </c>
      <c r="AN67" s="14">
        <f t="shared" si="30"/>
        <v>44522.033972024357</v>
      </c>
      <c r="AO67" s="1">
        <f t="shared" si="30"/>
        <v>204.91619701503492</v>
      </c>
      <c r="AP67" s="1">
        <f t="shared" si="30"/>
        <v>157.00660250561654</v>
      </c>
      <c r="AQ67" s="1">
        <f t="shared" si="30"/>
        <v>179.14511847048473</v>
      </c>
      <c r="AR67" s="6">
        <f t="shared" si="30"/>
        <v>177.80821055958978</v>
      </c>
      <c r="AS67" t="s">
        <v>61</v>
      </c>
    </row>
    <row r="68" spans="1:45">
      <c r="A68" s="4">
        <v>2015</v>
      </c>
      <c r="B68" s="4"/>
      <c r="C68" s="4"/>
      <c r="D68" s="4"/>
      <c r="E68" s="1"/>
      <c r="F68" s="1"/>
      <c r="G68" s="1"/>
      <c r="H68" s="1"/>
      <c r="I68" s="1"/>
      <c r="J68" s="4"/>
      <c r="K68" s="4"/>
      <c r="L68" s="1"/>
      <c r="M68" s="1"/>
      <c r="N68" s="1"/>
      <c r="O68" s="1"/>
      <c r="P68" s="1">
        <v>97.943192948090115</v>
      </c>
      <c r="Q68" s="1">
        <v>99.800399201596804</v>
      </c>
      <c r="R68" s="1">
        <v>99.206349206349216</v>
      </c>
      <c r="S68" s="43">
        <v>99.40357852882704</v>
      </c>
      <c r="T68" s="7"/>
      <c r="U68" s="3">
        <v>8298.6629999999986</v>
      </c>
      <c r="V68" s="14">
        <v>25455.986163523445</v>
      </c>
      <c r="W68" s="4"/>
      <c r="X68" s="4"/>
      <c r="Y68" s="4"/>
      <c r="Z68" s="1"/>
      <c r="AA68" s="4"/>
      <c r="AB68" s="4"/>
      <c r="AC68" s="4" t="str">
        <f>IFERROR(LN(B68)-LN(B67),"")</f>
        <v/>
      </c>
      <c r="AD68" s="4"/>
      <c r="AE68" s="1"/>
      <c r="AF68" s="4" t="str">
        <f>IFERROR(LN(F68)-LN(F67),"")</f>
        <v/>
      </c>
      <c r="AH68" s="107">
        <v>0.96199999999999997</v>
      </c>
      <c r="AI68" s="3"/>
      <c r="AJ68" s="3"/>
      <c r="AK68" s="3"/>
      <c r="AL68" s="3"/>
      <c r="AM68" s="3"/>
      <c r="AN68" s="14"/>
      <c r="AO68" s="1"/>
      <c r="AP68" s="1"/>
      <c r="AQ68" s="1"/>
      <c r="AR68" s="6"/>
      <c r="AS68" t="s">
        <v>61</v>
      </c>
    </row>
    <row r="69" spans="1:45"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46"/>
      <c r="AA69" s="46"/>
      <c r="AB69" s="46"/>
      <c r="AC69" s="46"/>
      <c r="AD69" s="33"/>
      <c r="AE69" s="33"/>
      <c r="AF69" s="33"/>
      <c r="AH69" s="33"/>
    </row>
    <row r="71" spans="1:45">
      <c r="AD71" s="33"/>
    </row>
    <row r="72" spans="1:45">
      <c r="P72" s="26"/>
      <c r="Q72" s="26"/>
      <c r="R72" s="26"/>
    </row>
    <row r="73" spans="1:45">
      <c r="P73" s="26"/>
      <c r="Q73" s="26"/>
      <c r="R73" s="26"/>
      <c r="Z73" s="23"/>
    </row>
    <row r="74" spans="1:45">
      <c r="P74" s="26"/>
      <c r="Q74" s="26"/>
      <c r="R74" s="26"/>
      <c r="Z74" s="23"/>
    </row>
    <row r="75" spans="1:45">
      <c r="P75" s="26"/>
      <c r="Q75" s="26"/>
      <c r="R75" s="26"/>
      <c r="Z75" s="23"/>
      <c r="AG75" s="37"/>
      <c r="AI75" s="37"/>
      <c r="AJ75" s="37"/>
      <c r="AK75" s="37"/>
    </row>
    <row r="76" spans="1:45">
      <c r="P76" s="26"/>
      <c r="Q76" s="26"/>
      <c r="R76" s="26"/>
      <c r="Z76" s="23"/>
      <c r="AG76" s="23"/>
      <c r="AI76" s="23"/>
      <c r="AJ76" s="23"/>
      <c r="AK76" s="23"/>
    </row>
    <row r="77" spans="1:45">
      <c r="P77" s="26"/>
      <c r="Q77" s="26"/>
      <c r="R77" s="26"/>
      <c r="Z77" s="23"/>
      <c r="AG77" s="23"/>
      <c r="AI77" s="23"/>
      <c r="AJ77" s="23"/>
      <c r="AK77" s="23"/>
    </row>
    <row r="78" spans="1:45">
      <c r="P78" s="26"/>
      <c r="Q78" s="26"/>
      <c r="R78" s="26"/>
      <c r="Z78" s="23"/>
      <c r="AA78" s="23"/>
      <c r="AB78" s="23"/>
      <c r="AC78" s="23"/>
      <c r="AG78" s="23"/>
      <c r="AI78" s="23"/>
      <c r="AJ78" s="23"/>
      <c r="AK78" s="23"/>
    </row>
    <row r="79" spans="1:45">
      <c r="P79" s="26"/>
      <c r="Q79" s="26"/>
      <c r="R79" s="26"/>
      <c r="Z79" s="23"/>
      <c r="AA79" s="23"/>
      <c r="AB79" s="23"/>
      <c r="AC79" s="23"/>
    </row>
    <row r="80" spans="1:45">
      <c r="P80" s="26"/>
      <c r="Q80" s="26"/>
      <c r="R80" s="26"/>
      <c r="Z80" s="23"/>
      <c r="AA80" s="23"/>
      <c r="AB80" s="23"/>
      <c r="AC80" s="23"/>
      <c r="AI80" s="25"/>
      <c r="AJ80" s="25"/>
      <c r="AK80" s="25"/>
    </row>
    <row r="81" spans="10:37">
      <c r="P81" s="26"/>
      <c r="Q81" s="26"/>
      <c r="R81" s="26"/>
      <c r="Z81" s="23"/>
      <c r="AA81" s="23"/>
      <c r="AB81" s="23"/>
      <c r="AC81" s="23"/>
      <c r="AG81" s="37"/>
      <c r="AI81" s="37"/>
      <c r="AJ81" s="37"/>
      <c r="AK81" s="37"/>
    </row>
    <row r="82" spans="10:37">
      <c r="P82" s="43"/>
      <c r="Q82" s="43"/>
      <c r="R82" s="43"/>
      <c r="Z82" s="23"/>
      <c r="AA82" s="23"/>
      <c r="AB82" s="23"/>
      <c r="AC82" s="23"/>
    </row>
    <row r="83" spans="10:37">
      <c r="Z83" s="23"/>
      <c r="AA83" s="23"/>
      <c r="AB83" s="23"/>
      <c r="AC83" s="23"/>
      <c r="AG83" s="23"/>
      <c r="AI83" s="23"/>
      <c r="AJ83" s="23"/>
      <c r="AK83" s="23"/>
    </row>
    <row r="84" spans="10:37">
      <c r="Z84" s="23"/>
      <c r="AA84" s="23"/>
      <c r="AB84" s="23"/>
      <c r="AC84" s="23"/>
      <c r="AG84" s="23"/>
      <c r="AI84" s="23"/>
      <c r="AJ84" s="23"/>
      <c r="AK84" s="23"/>
    </row>
    <row r="85" spans="10:37">
      <c r="Z85" s="23"/>
      <c r="AA85" s="23"/>
      <c r="AB85" s="23"/>
      <c r="AC85" s="23"/>
      <c r="AG85" s="23"/>
      <c r="AI85" s="23"/>
      <c r="AJ85" s="23"/>
      <c r="AK85" s="23"/>
    </row>
    <row r="86" spans="10:37">
      <c r="P86" s="25"/>
      <c r="Q86" s="25"/>
      <c r="R86" s="25"/>
      <c r="Z86" s="23"/>
      <c r="AA86" s="23"/>
      <c r="AB86" s="23"/>
      <c r="AC86" s="23"/>
      <c r="AG86" s="23"/>
      <c r="AI86" s="23"/>
      <c r="AJ86" s="23"/>
      <c r="AK86" s="23"/>
    </row>
    <row r="87" spans="10:37">
      <c r="P87" s="25"/>
      <c r="Q87" s="25"/>
      <c r="R87" s="25"/>
      <c r="Z87" s="23"/>
      <c r="AA87" s="23"/>
      <c r="AB87" s="23"/>
      <c r="AC87" s="23"/>
    </row>
    <row r="88" spans="10:37">
      <c r="J88" s="81"/>
      <c r="L88" s="63"/>
      <c r="M88" s="81"/>
      <c r="N88" s="81"/>
      <c r="P88" s="25"/>
      <c r="Q88" s="25"/>
      <c r="R88" s="25"/>
      <c r="Z88" s="23"/>
      <c r="AA88" s="23"/>
      <c r="AB88" s="23"/>
      <c r="AC88" s="23"/>
    </row>
    <row r="89" spans="10:37">
      <c r="J89" s="81"/>
      <c r="L89" s="63"/>
      <c r="M89" s="81"/>
      <c r="N89" s="81"/>
      <c r="P89" s="25"/>
      <c r="Q89" s="25"/>
      <c r="R89" s="25"/>
      <c r="Z89" s="23"/>
      <c r="AA89" s="23"/>
      <c r="AB89" s="23"/>
      <c r="AC89" s="23"/>
    </row>
    <row r="90" spans="10:37">
      <c r="J90" s="81"/>
      <c r="L90" s="63"/>
      <c r="M90" s="81"/>
      <c r="N90" s="81"/>
      <c r="P90" s="25"/>
      <c r="Q90" s="25"/>
      <c r="R90" s="25"/>
      <c r="Z90" s="23"/>
      <c r="AA90" s="23"/>
      <c r="AB90" s="23"/>
      <c r="AC90" s="23"/>
    </row>
    <row r="91" spans="10:37">
      <c r="L91" s="63"/>
      <c r="P91" s="25"/>
      <c r="Q91" s="25"/>
      <c r="R91" s="25"/>
      <c r="Z91" s="23"/>
    </row>
    <row r="92" spans="10:37">
      <c r="P92" s="25"/>
      <c r="Q92" s="25"/>
      <c r="R92" s="25"/>
      <c r="Z92" s="23"/>
    </row>
    <row r="93" spans="10:37">
      <c r="P93" s="25"/>
      <c r="Q93" s="25"/>
      <c r="R93" s="25"/>
      <c r="Z93" s="23"/>
    </row>
    <row r="94" spans="10:37">
      <c r="P94" s="25"/>
      <c r="Q94" s="25"/>
      <c r="R94" s="25"/>
      <c r="Z94" s="23"/>
    </row>
    <row r="95" spans="10:37">
      <c r="P95" s="25"/>
      <c r="Q95" s="25"/>
      <c r="R95" s="25"/>
      <c r="Z95" s="23"/>
    </row>
    <row r="96" spans="10:37">
      <c r="P96" s="25"/>
      <c r="Q96" s="25"/>
      <c r="R96" s="25"/>
      <c r="Z96" s="23"/>
    </row>
    <row r="97" spans="16:26">
      <c r="P97" s="25"/>
      <c r="Q97" s="25"/>
      <c r="R97" s="25"/>
      <c r="Z97" s="23"/>
    </row>
    <row r="98" spans="16:26">
      <c r="P98" s="25"/>
      <c r="Q98" s="25"/>
      <c r="R98" s="25"/>
      <c r="Z98" s="23"/>
    </row>
    <row r="99" spans="16:26">
      <c r="P99" s="25"/>
      <c r="Q99" s="25"/>
      <c r="R99" s="25"/>
      <c r="Z99" s="23"/>
    </row>
    <row r="100" spans="16:26">
      <c r="Z100" s="23"/>
    </row>
    <row r="101" spans="16:26">
      <c r="Z101" s="23"/>
    </row>
    <row r="102" spans="16:26">
      <c r="Z102" s="23"/>
    </row>
    <row r="103" spans="16:26">
      <c r="Z103" s="23"/>
    </row>
    <row r="104" spans="16:26">
      <c r="Z104" s="23"/>
    </row>
    <row r="105" spans="16:26">
      <c r="Z105" s="23"/>
    </row>
    <row r="106" spans="16:26">
      <c r="Z106" s="23"/>
    </row>
    <row r="107" spans="16:26">
      <c r="Z107" s="23"/>
    </row>
    <row r="108" spans="16:26">
      <c r="Z108" s="23"/>
    </row>
    <row r="109" spans="16:26">
      <c r="Z109" s="23"/>
    </row>
    <row r="110" spans="16:26">
      <c r="Z110" s="23"/>
    </row>
    <row r="111" spans="16:26">
      <c r="Z111" s="23"/>
    </row>
    <row r="112" spans="16:26">
      <c r="Z112" s="23"/>
    </row>
    <row r="113" spans="26:26">
      <c r="Z113" s="23"/>
    </row>
    <row r="114" spans="26:26">
      <c r="Z114" s="23"/>
    </row>
    <row r="115" spans="26:26">
      <c r="Z115" s="23"/>
    </row>
    <row r="116" spans="26:26">
      <c r="Z116" s="23"/>
    </row>
    <row r="117" spans="26:26">
      <c r="Z117" s="23"/>
    </row>
    <row r="118" spans="26:26">
      <c r="Z118" s="23"/>
    </row>
    <row r="119" spans="26:26">
      <c r="Z119" s="23"/>
    </row>
    <row r="120" spans="26:26">
      <c r="Z120" s="23"/>
    </row>
    <row r="121" spans="26:26">
      <c r="Z121" s="23"/>
    </row>
    <row r="122" spans="26:26">
      <c r="Z122" s="23"/>
    </row>
    <row r="123" spans="26:26">
      <c r="Z123" s="23"/>
    </row>
    <row r="124" spans="26:26">
      <c r="Z124" s="23"/>
    </row>
    <row r="125" spans="26:26">
      <c r="Z125" s="23"/>
    </row>
    <row r="126" spans="26:26">
      <c r="Z126" s="23"/>
    </row>
    <row r="127" spans="26:26">
      <c r="Z127" s="23"/>
    </row>
    <row r="128" spans="26:26">
      <c r="Z128" s="23"/>
    </row>
    <row r="129" spans="26:26">
      <c r="Z129" s="23"/>
    </row>
    <row r="130" spans="26:26">
      <c r="Z130" s="23"/>
    </row>
    <row r="131" spans="26:26">
      <c r="Z131" s="23"/>
    </row>
    <row r="132" spans="26:26">
      <c r="Z132" s="23"/>
    </row>
    <row r="133" spans="26:26">
      <c r="Z133" s="23"/>
    </row>
    <row r="134" spans="26:26">
      <c r="Z134" s="23"/>
    </row>
    <row r="135" spans="26:26">
      <c r="Z135" s="23"/>
    </row>
    <row r="136" spans="26:26">
      <c r="Z136" s="23"/>
    </row>
    <row r="137" spans="26:26">
      <c r="Z137" s="23"/>
    </row>
    <row r="138" spans="26:26">
      <c r="Z138" s="23"/>
    </row>
    <row r="139" spans="26:26">
      <c r="Z139" s="23"/>
    </row>
    <row r="140" spans="26:26">
      <c r="Z140" s="23"/>
    </row>
    <row r="141" spans="26:26">
      <c r="Z141" s="23"/>
    </row>
    <row r="142" spans="26:26">
      <c r="Z142" s="23"/>
    </row>
    <row r="143" spans="26:26">
      <c r="Z143" s="23"/>
    </row>
    <row r="144" spans="26:26">
      <c r="Z144" s="23"/>
    </row>
  </sheetData>
  <mergeCells count="9">
    <mergeCell ref="AI1:AN1"/>
    <mergeCell ref="AO1:AR1"/>
    <mergeCell ref="AD1:AF1"/>
    <mergeCell ref="F1:K1"/>
    <mergeCell ref="B1:E1"/>
    <mergeCell ref="L1:O1"/>
    <mergeCell ref="P1:T1"/>
    <mergeCell ref="W1:Y1"/>
    <mergeCell ref="Z1:AC1"/>
  </mergeCell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Z141"/>
  <sheetViews>
    <sheetView zoomScaleNormal="100" zoomScalePageLayoutView="70" workbookViewId="0">
      <pane xSplit="1" ySplit="2" topLeftCell="AI55" activePane="bottomRight" state="frozen"/>
      <selection activeCell="H33" sqref="H33"/>
      <selection pane="topRight" activeCell="H33" sqref="H33"/>
      <selection pane="bottomLeft" activeCell="H33" sqref="H33"/>
      <selection pane="bottomRight" activeCell="AS3" sqref="AS3:AS68"/>
    </sheetView>
  </sheetViews>
  <sheetFormatPr defaultColWidth="8.81640625" defaultRowHeight="14.5"/>
  <cols>
    <col min="1" max="8" width="8.81640625" style="4"/>
    <col min="9" max="10" width="10.81640625" style="4" bestFit="1" customWidth="1"/>
    <col min="11" max="11" width="9.453125" customWidth="1"/>
    <col min="12" max="12" width="10.81640625" style="4" bestFit="1" customWidth="1"/>
    <col min="13" max="18" width="8.81640625" style="4"/>
    <col min="20" max="20" width="8.81640625" style="4"/>
    <col min="21" max="21" width="14.81640625" style="4" bestFit="1" customWidth="1"/>
    <col min="22" max="22" width="12.453125" style="4" bestFit="1" customWidth="1"/>
    <col min="23" max="27" width="8.81640625" style="4"/>
    <col min="31" max="31" width="8.81640625" style="4"/>
    <col min="32" max="32" width="9.453125" style="4" bestFit="1" customWidth="1"/>
    <col min="33" max="33" width="8.81640625" style="4"/>
    <col min="34" max="34" width="12.81640625" customWidth="1"/>
    <col min="35" max="16384" width="8.81640625" style="4"/>
  </cols>
  <sheetData>
    <row r="1" spans="1:45" customFormat="1">
      <c r="A1" s="58" t="s">
        <v>49</v>
      </c>
      <c r="B1" s="139" t="s">
        <v>45</v>
      </c>
      <c r="C1" s="139"/>
      <c r="D1" s="139"/>
      <c r="E1" s="139"/>
      <c r="F1" s="139" t="s">
        <v>63</v>
      </c>
      <c r="G1" s="139"/>
      <c r="H1" s="139"/>
      <c r="I1" s="139"/>
      <c r="J1" s="139"/>
      <c r="K1" s="139"/>
      <c r="L1" s="139" t="s">
        <v>64</v>
      </c>
      <c r="M1" s="139"/>
      <c r="N1" s="139"/>
      <c r="O1" s="139"/>
      <c r="P1" s="139" t="s">
        <v>21</v>
      </c>
      <c r="Q1" s="139"/>
      <c r="R1" s="139"/>
      <c r="S1" s="139"/>
      <c r="T1" s="139"/>
      <c r="U1" s="4"/>
      <c r="W1" s="139" t="s">
        <v>22</v>
      </c>
      <c r="X1" s="139"/>
      <c r="Y1" s="139"/>
      <c r="Z1" s="139" t="s">
        <v>23</v>
      </c>
      <c r="AA1" s="139"/>
      <c r="AB1" s="139"/>
      <c r="AC1" s="139"/>
      <c r="AD1" s="139" t="s">
        <v>11</v>
      </c>
      <c r="AE1" s="139"/>
      <c r="AF1" s="139"/>
      <c r="AH1" s="24" t="s">
        <v>117</v>
      </c>
      <c r="AI1" s="139" t="s">
        <v>110</v>
      </c>
      <c r="AJ1" s="139"/>
      <c r="AK1" s="139"/>
      <c r="AL1" s="139"/>
      <c r="AM1" s="139"/>
      <c r="AN1" s="139"/>
      <c r="AO1" s="139" t="s">
        <v>112</v>
      </c>
      <c r="AP1" s="139"/>
      <c r="AQ1" s="139"/>
      <c r="AR1" s="139"/>
      <c r="AS1" t="s">
        <v>69</v>
      </c>
    </row>
    <row r="2" spans="1:45" ht="12.5">
      <c r="A2" s="4" t="s">
        <v>15</v>
      </c>
      <c r="B2" s="4" t="s">
        <v>0</v>
      </c>
      <c r="C2" s="4" t="s">
        <v>1</v>
      </c>
      <c r="D2" s="4" t="s">
        <v>2</v>
      </c>
      <c r="E2" s="5" t="s">
        <v>3</v>
      </c>
      <c r="F2" s="4" t="s">
        <v>4</v>
      </c>
      <c r="G2" s="4" t="s">
        <v>1</v>
      </c>
      <c r="H2" s="4" t="s">
        <v>2</v>
      </c>
      <c r="I2" s="4" t="s">
        <v>3</v>
      </c>
      <c r="J2" s="4" t="s">
        <v>5</v>
      </c>
      <c r="K2" s="5" t="s">
        <v>19</v>
      </c>
      <c r="L2" s="4" t="s">
        <v>0</v>
      </c>
      <c r="M2" s="4" t="s">
        <v>6</v>
      </c>
      <c r="N2" s="4" t="s">
        <v>2</v>
      </c>
      <c r="O2" s="5" t="s">
        <v>3</v>
      </c>
      <c r="P2" s="4" t="s">
        <v>0</v>
      </c>
      <c r="Q2" s="4" t="s">
        <v>6</v>
      </c>
      <c r="R2" s="4" t="s">
        <v>2</v>
      </c>
      <c r="S2" s="4" t="s">
        <v>3</v>
      </c>
      <c r="T2" s="5" t="s">
        <v>17</v>
      </c>
      <c r="U2" s="4" t="s">
        <v>10</v>
      </c>
      <c r="V2" s="4" t="s">
        <v>8</v>
      </c>
      <c r="W2" s="8" t="s">
        <v>0</v>
      </c>
      <c r="X2" s="4" t="s">
        <v>1</v>
      </c>
      <c r="Y2" s="4" t="s">
        <v>2</v>
      </c>
      <c r="Z2" s="8" t="s">
        <v>0</v>
      </c>
      <c r="AA2" s="4" t="s">
        <v>1</v>
      </c>
      <c r="AB2" s="4" t="s">
        <v>2</v>
      </c>
      <c r="AC2" s="4" t="s">
        <v>3</v>
      </c>
      <c r="AD2" s="8" t="s">
        <v>0</v>
      </c>
      <c r="AE2" s="4" t="s">
        <v>1</v>
      </c>
      <c r="AF2" s="4" t="s">
        <v>2</v>
      </c>
      <c r="AH2" s="96"/>
      <c r="AI2" s="50" t="s">
        <v>4</v>
      </c>
      <c r="AJ2" s="50" t="s">
        <v>1</v>
      </c>
      <c r="AK2" s="50" t="s">
        <v>2</v>
      </c>
      <c r="AL2" s="50" t="s">
        <v>3</v>
      </c>
      <c r="AM2" s="50" t="s">
        <v>5</v>
      </c>
      <c r="AN2" s="51" t="s">
        <v>19</v>
      </c>
      <c r="AO2" s="50" t="s">
        <v>0</v>
      </c>
      <c r="AP2" s="50" t="s">
        <v>6</v>
      </c>
      <c r="AQ2" s="50" t="s">
        <v>2</v>
      </c>
      <c r="AR2" s="51" t="s">
        <v>3</v>
      </c>
      <c r="AS2" s="4" t="s">
        <v>69</v>
      </c>
    </row>
    <row r="3" spans="1:45" ht="14">
      <c r="A3" s="4">
        <v>1950</v>
      </c>
      <c r="B3" s="1"/>
      <c r="C3" s="1"/>
      <c r="D3" s="1"/>
      <c r="E3" s="6"/>
      <c r="K3" s="14"/>
      <c r="O3" s="5"/>
      <c r="S3" s="4"/>
      <c r="T3" s="5"/>
      <c r="U3" s="11">
        <v>21121.638999999999</v>
      </c>
      <c r="V3" s="3">
        <v>1622.9327657763681</v>
      </c>
      <c r="W3" s="12" t="str">
        <f t="shared" ref="W3:W34" si="0">IFERROR(F3/$I3,"")</f>
        <v/>
      </c>
      <c r="X3" s="1" t="str">
        <f t="shared" ref="X3:X34" si="1">IFERROR(G3/$I3,"")</f>
        <v/>
      </c>
      <c r="Y3" s="1" t="str">
        <f t="shared" ref="Y3:Y34" si="2">IFERROR(H3/$I3,"")</f>
        <v/>
      </c>
      <c r="Z3" s="17" t="str">
        <f t="shared" ref="Z3:Z48" si="3">IFERROR(F3/$J3,"")</f>
        <v/>
      </c>
      <c r="AA3" s="18" t="str">
        <f t="shared" ref="AA3:AA48" si="4">IFERROR(G3/$J3,"")</f>
        <v/>
      </c>
      <c r="AB3" s="18" t="str">
        <f t="shared" ref="AB3:AB48" si="5">IFERROR(H3/$J3,"")</f>
        <v/>
      </c>
      <c r="AC3" s="19" t="str">
        <f t="shared" ref="AC3:AC48" si="6">IFERROR(I3/$J3,"")</f>
        <v/>
      </c>
      <c r="AD3" s="12" t="str">
        <f t="shared" ref="AD3:AD34" si="7">IFERROR(B3/$E3,"")</f>
        <v/>
      </c>
      <c r="AE3" s="1" t="str">
        <f t="shared" ref="AE3:AE34" si="8">IFERROR(C3/$E3,"")</f>
        <v/>
      </c>
      <c r="AF3" s="1" t="str">
        <f t="shared" ref="AF3:AF34" si="9">IFERROR(D3/$E3,"")</f>
        <v/>
      </c>
      <c r="AH3" s="96"/>
      <c r="AI3" s="3" t="str">
        <f t="shared" ref="AI3:AR18" si="10">IFERROR(F3/$AH3," ")</f>
        <v xml:space="preserve"> </v>
      </c>
      <c r="AJ3" s="3" t="str">
        <f t="shared" si="10"/>
        <v xml:space="preserve"> </v>
      </c>
      <c r="AK3" s="3" t="str">
        <f t="shared" si="10"/>
        <v xml:space="preserve"> </v>
      </c>
      <c r="AL3" s="3" t="str">
        <f t="shared" si="10"/>
        <v xml:space="preserve"> </v>
      </c>
      <c r="AM3" s="3" t="str">
        <f t="shared" si="10"/>
        <v xml:space="preserve"> </v>
      </c>
      <c r="AN3" s="108" t="str">
        <f t="shared" si="10"/>
        <v xml:space="preserve"> </v>
      </c>
      <c r="AO3" s="1" t="str">
        <f t="shared" si="10"/>
        <v xml:space="preserve"> </v>
      </c>
      <c r="AP3" s="1" t="str">
        <f t="shared" si="10"/>
        <v xml:space="preserve"> </v>
      </c>
      <c r="AQ3" s="1" t="str">
        <f t="shared" si="10"/>
        <v xml:space="preserve"> </v>
      </c>
      <c r="AR3" s="6" t="str">
        <f t="shared" si="10"/>
        <v xml:space="preserve"> </v>
      </c>
      <c r="AS3" s="4" t="s">
        <v>49</v>
      </c>
    </row>
    <row r="4" spans="1:45" ht="14">
      <c r="A4" s="4">
        <v>1951</v>
      </c>
      <c r="B4" s="1"/>
      <c r="C4" s="1"/>
      <c r="D4" s="1"/>
      <c r="E4" s="6"/>
      <c r="K4" s="14"/>
      <c r="O4" s="5"/>
      <c r="S4" s="4"/>
      <c r="T4" s="5"/>
      <c r="U4" s="11">
        <v>21669.333999999999</v>
      </c>
      <c r="V4" s="3">
        <v>1784.4110944987974</v>
      </c>
      <c r="W4" s="12" t="str">
        <f t="shared" si="0"/>
        <v/>
      </c>
      <c r="X4" s="1" t="str">
        <f t="shared" si="1"/>
        <v/>
      </c>
      <c r="Y4" s="1" t="str">
        <f t="shared" si="2"/>
        <v/>
      </c>
      <c r="Z4" s="17" t="str">
        <f t="shared" si="3"/>
        <v/>
      </c>
      <c r="AA4" s="18" t="str">
        <f t="shared" si="4"/>
        <v/>
      </c>
      <c r="AB4" s="18" t="str">
        <f t="shared" si="5"/>
        <v/>
      </c>
      <c r="AC4" s="19" t="str">
        <f t="shared" si="6"/>
        <v/>
      </c>
      <c r="AD4" s="12" t="str">
        <f t="shared" si="7"/>
        <v/>
      </c>
      <c r="AE4" s="1" t="str">
        <f t="shared" si="8"/>
        <v/>
      </c>
      <c r="AF4" s="1" t="str">
        <f t="shared" si="9"/>
        <v/>
      </c>
      <c r="AH4" s="97"/>
      <c r="AI4" s="3" t="str">
        <f t="shared" si="10"/>
        <v xml:space="preserve"> </v>
      </c>
      <c r="AJ4" s="3" t="str">
        <f t="shared" si="10"/>
        <v xml:space="preserve"> </v>
      </c>
      <c r="AK4" s="3" t="str">
        <f t="shared" si="10"/>
        <v xml:space="preserve"> </v>
      </c>
      <c r="AL4" s="3" t="str">
        <f t="shared" si="10"/>
        <v xml:space="preserve"> </v>
      </c>
      <c r="AM4" s="3" t="str">
        <f t="shared" si="10"/>
        <v xml:space="preserve"> </v>
      </c>
      <c r="AN4" s="14" t="str">
        <f t="shared" si="10"/>
        <v xml:space="preserve"> </v>
      </c>
      <c r="AO4" s="1" t="str">
        <f t="shared" si="10"/>
        <v xml:space="preserve"> </v>
      </c>
      <c r="AP4" s="1" t="str">
        <f t="shared" si="10"/>
        <v xml:space="preserve"> </v>
      </c>
      <c r="AQ4" s="1" t="str">
        <f t="shared" si="10"/>
        <v xml:space="preserve"> </v>
      </c>
      <c r="AR4" s="6" t="str">
        <f t="shared" si="10"/>
        <v xml:space="preserve"> </v>
      </c>
      <c r="AS4" s="4" t="s">
        <v>49</v>
      </c>
    </row>
    <row r="5" spans="1:45" ht="14">
      <c r="A5" s="4">
        <v>1952</v>
      </c>
      <c r="B5" s="1"/>
      <c r="C5" s="1"/>
      <c r="D5" s="1"/>
      <c r="E5" s="6"/>
      <c r="K5" s="14"/>
      <c r="O5" s="5"/>
      <c r="S5" s="4"/>
      <c r="T5" s="5"/>
      <c r="U5" s="11">
        <v>22235.677</v>
      </c>
      <c r="V5" s="3">
        <v>1947.0961014589302</v>
      </c>
      <c r="W5" s="12" t="str">
        <f t="shared" si="0"/>
        <v/>
      </c>
      <c r="X5" s="1" t="str">
        <f t="shared" si="1"/>
        <v/>
      </c>
      <c r="Y5" s="1" t="str">
        <f t="shared" si="2"/>
        <v/>
      </c>
      <c r="Z5" s="17" t="str">
        <f t="shared" si="3"/>
        <v/>
      </c>
      <c r="AA5" s="18" t="str">
        <f t="shared" si="4"/>
        <v/>
      </c>
      <c r="AB5" s="18" t="str">
        <f t="shared" si="5"/>
        <v/>
      </c>
      <c r="AC5" s="19" t="str">
        <f t="shared" si="6"/>
        <v/>
      </c>
      <c r="AD5" s="12" t="str">
        <f t="shared" si="7"/>
        <v/>
      </c>
      <c r="AE5" s="1" t="str">
        <f t="shared" si="8"/>
        <v/>
      </c>
      <c r="AF5" s="1" t="str">
        <f t="shared" si="9"/>
        <v/>
      </c>
      <c r="AH5" s="97"/>
      <c r="AI5" s="3" t="str">
        <f t="shared" si="10"/>
        <v xml:space="preserve"> </v>
      </c>
      <c r="AJ5" s="3" t="str">
        <f t="shared" si="10"/>
        <v xml:space="preserve"> </v>
      </c>
      <c r="AK5" s="3" t="str">
        <f t="shared" si="10"/>
        <v xml:space="preserve"> </v>
      </c>
      <c r="AL5" s="3" t="str">
        <f t="shared" si="10"/>
        <v xml:space="preserve"> </v>
      </c>
      <c r="AM5" s="3" t="str">
        <f t="shared" si="10"/>
        <v xml:space="preserve"> </v>
      </c>
      <c r="AN5" s="14" t="str">
        <f t="shared" si="10"/>
        <v xml:space="preserve"> </v>
      </c>
      <c r="AO5" s="1" t="str">
        <f t="shared" si="10"/>
        <v xml:space="preserve"> </v>
      </c>
      <c r="AP5" s="1" t="str">
        <f t="shared" si="10"/>
        <v xml:space="preserve"> </v>
      </c>
      <c r="AQ5" s="1" t="str">
        <f t="shared" si="10"/>
        <v xml:space="preserve"> </v>
      </c>
      <c r="AR5" s="6" t="str">
        <f t="shared" si="10"/>
        <v xml:space="preserve"> </v>
      </c>
      <c r="AS5" s="4" t="s">
        <v>49</v>
      </c>
    </row>
    <row r="6" spans="1:45" ht="14">
      <c r="A6" s="4">
        <v>1953</v>
      </c>
      <c r="B6" s="1"/>
      <c r="C6" s="1"/>
      <c r="D6" s="1"/>
      <c r="E6" s="6"/>
      <c r="K6" s="14"/>
      <c r="O6" s="5"/>
      <c r="S6" s="4"/>
      <c r="T6" s="5"/>
      <c r="U6" s="11">
        <v>22830.516</v>
      </c>
      <c r="V6" s="3">
        <v>2108.055726817563</v>
      </c>
      <c r="W6" s="12" t="str">
        <f t="shared" si="0"/>
        <v/>
      </c>
      <c r="X6" s="1" t="str">
        <f t="shared" si="1"/>
        <v/>
      </c>
      <c r="Y6" s="1" t="str">
        <f t="shared" si="2"/>
        <v/>
      </c>
      <c r="Z6" s="17" t="str">
        <f t="shared" si="3"/>
        <v/>
      </c>
      <c r="AA6" s="18" t="str">
        <f t="shared" si="4"/>
        <v/>
      </c>
      <c r="AB6" s="18" t="str">
        <f t="shared" si="5"/>
        <v/>
      </c>
      <c r="AC6" s="19" t="str">
        <f t="shared" si="6"/>
        <v/>
      </c>
      <c r="AD6" s="12" t="str">
        <f t="shared" si="7"/>
        <v/>
      </c>
      <c r="AE6" s="1" t="str">
        <f t="shared" si="8"/>
        <v/>
      </c>
      <c r="AF6" s="1" t="str">
        <f t="shared" si="9"/>
        <v/>
      </c>
      <c r="AH6" s="97"/>
      <c r="AI6" s="3" t="str">
        <f t="shared" si="10"/>
        <v xml:space="preserve"> </v>
      </c>
      <c r="AJ6" s="3" t="str">
        <f t="shared" si="10"/>
        <v xml:space="preserve"> </v>
      </c>
      <c r="AK6" s="3" t="str">
        <f t="shared" si="10"/>
        <v xml:space="preserve"> </v>
      </c>
      <c r="AL6" s="3" t="str">
        <f t="shared" si="10"/>
        <v xml:space="preserve"> </v>
      </c>
      <c r="AM6" s="3" t="str">
        <f t="shared" si="10"/>
        <v xml:space="preserve"> </v>
      </c>
      <c r="AN6" s="14" t="str">
        <f t="shared" si="10"/>
        <v xml:space="preserve"> </v>
      </c>
      <c r="AO6" s="1" t="str">
        <f t="shared" si="10"/>
        <v xml:space="preserve"> </v>
      </c>
      <c r="AP6" s="1" t="str">
        <f t="shared" si="10"/>
        <v xml:space="preserve"> </v>
      </c>
      <c r="AQ6" s="1" t="str">
        <f t="shared" si="10"/>
        <v xml:space="preserve"> </v>
      </c>
      <c r="AR6" s="6" t="str">
        <f t="shared" si="10"/>
        <v xml:space="preserve"> </v>
      </c>
      <c r="AS6" s="4" t="s">
        <v>49</v>
      </c>
    </row>
    <row r="7" spans="1:45" ht="14">
      <c r="A7" s="4">
        <v>1954</v>
      </c>
      <c r="B7" s="1"/>
      <c r="C7" s="1"/>
      <c r="D7" s="1"/>
      <c r="E7" s="6"/>
      <c r="K7" s="14"/>
      <c r="O7" s="5"/>
      <c r="S7" s="4"/>
      <c r="T7" s="5"/>
      <c r="U7" s="11">
        <v>23463.816999999999</v>
      </c>
      <c r="V7" s="3">
        <v>1992.727781673374</v>
      </c>
      <c r="W7" s="12" t="str">
        <f t="shared" si="0"/>
        <v/>
      </c>
      <c r="X7" s="1" t="str">
        <f t="shared" si="1"/>
        <v/>
      </c>
      <c r="Y7" s="1" t="str">
        <f t="shared" si="2"/>
        <v/>
      </c>
      <c r="Z7" s="17" t="str">
        <f t="shared" si="3"/>
        <v/>
      </c>
      <c r="AA7" s="18" t="str">
        <f t="shared" si="4"/>
        <v/>
      </c>
      <c r="AB7" s="18" t="str">
        <f t="shared" si="5"/>
        <v/>
      </c>
      <c r="AC7" s="19" t="str">
        <f t="shared" si="6"/>
        <v/>
      </c>
      <c r="AD7" s="12" t="str">
        <f t="shared" si="7"/>
        <v/>
      </c>
      <c r="AE7" s="1" t="str">
        <f t="shared" si="8"/>
        <v/>
      </c>
      <c r="AF7" s="1" t="str">
        <f t="shared" si="9"/>
        <v/>
      </c>
      <c r="AH7" s="97"/>
      <c r="AI7" s="3" t="str">
        <f t="shared" si="10"/>
        <v xml:space="preserve"> </v>
      </c>
      <c r="AJ7" s="3" t="str">
        <f t="shared" si="10"/>
        <v xml:space="preserve"> </v>
      </c>
      <c r="AK7" s="3" t="str">
        <f t="shared" si="10"/>
        <v xml:space="preserve"> </v>
      </c>
      <c r="AL7" s="3" t="str">
        <f t="shared" si="10"/>
        <v xml:space="preserve"> </v>
      </c>
      <c r="AM7" s="3" t="str">
        <f t="shared" si="10"/>
        <v xml:space="preserve"> </v>
      </c>
      <c r="AN7" s="14" t="str">
        <f t="shared" si="10"/>
        <v xml:space="preserve"> </v>
      </c>
      <c r="AO7" s="1" t="str">
        <f t="shared" si="10"/>
        <v xml:space="preserve"> </v>
      </c>
      <c r="AP7" s="1" t="str">
        <f t="shared" si="10"/>
        <v xml:space="preserve"> </v>
      </c>
      <c r="AQ7" s="1" t="str">
        <f t="shared" si="10"/>
        <v xml:space="preserve"> </v>
      </c>
      <c r="AR7" s="6" t="str">
        <f t="shared" si="10"/>
        <v xml:space="preserve"> </v>
      </c>
      <c r="AS7" s="4" t="s">
        <v>49</v>
      </c>
    </row>
    <row r="8" spans="1:45" ht="14">
      <c r="A8" s="4">
        <v>1955</v>
      </c>
      <c r="B8" s="1"/>
      <c r="C8" s="1"/>
      <c r="D8" s="1"/>
      <c r="E8" s="6"/>
      <c r="K8" s="14"/>
      <c r="O8" s="5"/>
      <c r="S8" s="4"/>
      <c r="T8" s="7"/>
      <c r="U8" s="11">
        <v>24144.571</v>
      </c>
      <c r="V8" s="3">
        <v>2092.7271807811371</v>
      </c>
      <c r="W8" s="12" t="str">
        <f t="shared" si="0"/>
        <v/>
      </c>
      <c r="X8" s="1" t="str">
        <f t="shared" si="1"/>
        <v/>
      </c>
      <c r="Y8" s="1" t="str">
        <f t="shared" si="2"/>
        <v/>
      </c>
      <c r="Z8" s="17" t="str">
        <f t="shared" si="3"/>
        <v/>
      </c>
      <c r="AA8" s="18" t="str">
        <f t="shared" si="4"/>
        <v/>
      </c>
      <c r="AB8" s="18" t="str">
        <f t="shared" si="5"/>
        <v/>
      </c>
      <c r="AC8" s="19" t="str">
        <f t="shared" si="6"/>
        <v/>
      </c>
      <c r="AD8" s="12" t="str">
        <f t="shared" si="7"/>
        <v/>
      </c>
      <c r="AE8" s="1" t="str">
        <f t="shared" si="8"/>
        <v/>
      </c>
      <c r="AF8" s="1" t="str">
        <f t="shared" si="9"/>
        <v/>
      </c>
      <c r="AH8" s="97"/>
      <c r="AI8" s="3" t="str">
        <f>IFERROR(F8/$AH8," ")</f>
        <v xml:space="preserve"> </v>
      </c>
      <c r="AJ8" s="3" t="str">
        <f t="shared" si="10"/>
        <v xml:space="preserve"> </v>
      </c>
      <c r="AK8" s="3" t="str">
        <f t="shared" si="10"/>
        <v xml:space="preserve"> </v>
      </c>
      <c r="AL8" s="3" t="str">
        <f t="shared" si="10"/>
        <v xml:space="preserve"> </v>
      </c>
      <c r="AM8" s="3" t="str">
        <f t="shared" si="10"/>
        <v xml:space="preserve"> </v>
      </c>
      <c r="AN8" s="14" t="str">
        <f t="shared" si="10"/>
        <v xml:space="preserve"> </v>
      </c>
      <c r="AO8" s="1" t="str">
        <f>IFERROR(L8/$AH8," ")</f>
        <v xml:space="preserve"> </v>
      </c>
      <c r="AP8" s="1" t="str">
        <f t="shared" si="10"/>
        <v xml:space="preserve"> </v>
      </c>
      <c r="AQ8" s="1" t="str">
        <f t="shared" si="10"/>
        <v xml:space="preserve"> </v>
      </c>
      <c r="AR8" s="6" t="str">
        <f t="shared" si="10"/>
        <v xml:space="preserve"> </v>
      </c>
      <c r="AS8" s="4" t="s">
        <v>49</v>
      </c>
    </row>
    <row r="9" spans="1:45" ht="14">
      <c r="A9" s="4">
        <v>1956</v>
      </c>
      <c r="B9" s="1"/>
      <c r="C9" s="1"/>
      <c r="D9" s="1"/>
      <c r="E9" s="6"/>
      <c r="K9" s="14"/>
      <c r="O9" s="5"/>
      <c r="S9" s="4"/>
      <c r="T9" s="7"/>
      <c r="U9" s="11">
        <v>24877.395</v>
      </c>
      <c r="V9" s="3">
        <v>2097.2051133167279</v>
      </c>
      <c r="W9" s="12" t="str">
        <f t="shared" si="0"/>
        <v/>
      </c>
      <c r="X9" s="1" t="str">
        <f t="shared" si="1"/>
        <v/>
      </c>
      <c r="Y9" s="1" t="str">
        <f t="shared" si="2"/>
        <v/>
      </c>
      <c r="Z9" s="17" t="str">
        <f t="shared" si="3"/>
        <v/>
      </c>
      <c r="AA9" s="18" t="str">
        <f t="shared" si="4"/>
        <v/>
      </c>
      <c r="AB9" s="18" t="str">
        <f t="shared" si="5"/>
        <v/>
      </c>
      <c r="AC9" s="19" t="str">
        <f t="shared" si="6"/>
        <v/>
      </c>
      <c r="AD9" s="12" t="str">
        <f t="shared" si="7"/>
        <v/>
      </c>
      <c r="AE9" s="1" t="str">
        <f t="shared" si="8"/>
        <v/>
      </c>
      <c r="AF9" s="1" t="str">
        <f t="shared" si="9"/>
        <v/>
      </c>
      <c r="AH9" s="97"/>
      <c r="AI9" s="3" t="str">
        <f t="shared" ref="AI9:AR43" si="11">IFERROR(F9/$AH9," ")</f>
        <v xml:space="preserve"> </v>
      </c>
      <c r="AJ9" s="3" t="str">
        <f t="shared" si="10"/>
        <v xml:space="preserve"> </v>
      </c>
      <c r="AK9" s="3" t="str">
        <f t="shared" si="10"/>
        <v xml:space="preserve"> </v>
      </c>
      <c r="AL9" s="3" t="str">
        <f t="shared" si="10"/>
        <v xml:space="preserve"> </v>
      </c>
      <c r="AM9" s="3" t="str">
        <f t="shared" si="10"/>
        <v xml:space="preserve"> </v>
      </c>
      <c r="AN9" s="14" t="str">
        <f t="shared" si="10"/>
        <v xml:space="preserve"> </v>
      </c>
      <c r="AO9" s="1" t="str">
        <f t="shared" si="10"/>
        <v xml:space="preserve"> </v>
      </c>
      <c r="AP9" s="1" t="str">
        <f t="shared" si="10"/>
        <v xml:space="preserve"> </v>
      </c>
      <c r="AQ9" s="1" t="str">
        <f t="shared" si="10"/>
        <v xml:space="preserve"> </v>
      </c>
      <c r="AR9" s="6" t="str">
        <f t="shared" si="10"/>
        <v xml:space="preserve"> </v>
      </c>
      <c r="AS9" s="4" t="s">
        <v>49</v>
      </c>
    </row>
    <row r="10" spans="1:45" ht="14">
      <c r="A10" s="4">
        <v>1957</v>
      </c>
      <c r="B10" s="1"/>
      <c r="C10" s="1"/>
      <c r="D10" s="1"/>
      <c r="E10" s="6"/>
      <c r="K10" s="14"/>
      <c r="O10" s="5"/>
      <c r="S10" s="4"/>
      <c r="T10" s="7"/>
      <c r="U10" s="11">
        <v>25670.938999999998</v>
      </c>
      <c r="V10" s="3">
        <v>2193.9594807965536</v>
      </c>
      <c r="W10" s="12" t="str">
        <f t="shared" si="0"/>
        <v/>
      </c>
      <c r="X10" s="1" t="str">
        <f t="shared" si="1"/>
        <v/>
      </c>
      <c r="Y10" s="1" t="str">
        <f t="shared" si="2"/>
        <v/>
      </c>
      <c r="Z10" s="17" t="str">
        <f t="shared" si="3"/>
        <v/>
      </c>
      <c r="AA10" s="18" t="str">
        <f t="shared" si="4"/>
        <v/>
      </c>
      <c r="AB10" s="18" t="str">
        <f t="shared" si="5"/>
        <v/>
      </c>
      <c r="AC10" s="19" t="str">
        <f t="shared" si="6"/>
        <v/>
      </c>
      <c r="AD10" s="12" t="str">
        <f t="shared" si="7"/>
        <v/>
      </c>
      <c r="AE10" s="1" t="str">
        <f t="shared" si="8"/>
        <v/>
      </c>
      <c r="AF10" s="1" t="str">
        <f t="shared" si="9"/>
        <v/>
      </c>
      <c r="AH10" s="97"/>
      <c r="AI10" s="3" t="str">
        <f t="shared" si="11"/>
        <v xml:space="preserve"> </v>
      </c>
      <c r="AJ10" s="3" t="str">
        <f t="shared" si="10"/>
        <v xml:space="preserve"> </v>
      </c>
      <c r="AK10" s="3" t="str">
        <f t="shared" si="10"/>
        <v xml:space="preserve"> </v>
      </c>
      <c r="AL10" s="3" t="str">
        <f t="shared" si="10"/>
        <v xml:space="preserve"> </v>
      </c>
      <c r="AM10" s="3" t="str">
        <f t="shared" si="10"/>
        <v xml:space="preserve"> </v>
      </c>
      <c r="AN10" s="14" t="str">
        <f t="shared" si="10"/>
        <v xml:space="preserve"> </v>
      </c>
      <c r="AO10" s="1" t="str">
        <f t="shared" si="10"/>
        <v xml:space="preserve"> </v>
      </c>
      <c r="AP10" s="1" t="str">
        <f t="shared" si="10"/>
        <v xml:space="preserve"> </v>
      </c>
      <c r="AQ10" s="1" t="str">
        <f t="shared" si="10"/>
        <v xml:space="preserve"> </v>
      </c>
      <c r="AR10" s="6" t="str">
        <f t="shared" si="10"/>
        <v xml:space="preserve"> </v>
      </c>
      <c r="AS10" s="4" t="s">
        <v>49</v>
      </c>
    </row>
    <row r="11" spans="1:45" ht="14">
      <c r="A11" s="4">
        <v>1958</v>
      </c>
      <c r="B11" s="1"/>
      <c r="C11" s="1"/>
      <c r="D11" s="1"/>
      <c r="E11" s="6"/>
      <c r="K11" s="14"/>
      <c r="O11" s="5"/>
      <c r="S11" s="4"/>
      <c r="T11" s="7"/>
      <c r="U11" s="11">
        <v>26505.694</v>
      </c>
      <c r="V11" s="3">
        <v>2221.8622157186301</v>
      </c>
      <c r="W11" s="12" t="str">
        <f t="shared" si="0"/>
        <v/>
      </c>
      <c r="X11" s="1" t="str">
        <f t="shared" si="1"/>
        <v/>
      </c>
      <c r="Y11" s="1" t="str">
        <f t="shared" si="2"/>
        <v/>
      </c>
      <c r="Z11" s="17" t="str">
        <f t="shared" si="3"/>
        <v/>
      </c>
      <c r="AA11" s="18" t="str">
        <f t="shared" si="4"/>
        <v/>
      </c>
      <c r="AB11" s="18" t="str">
        <f t="shared" si="5"/>
        <v/>
      </c>
      <c r="AC11" s="19" t="str">
        <f t="shared" si="6"/>
        <v/>
      </c>
      <c r="AD11" s="12" t="str">
        <f t="shared" si="7"/>
        <v/>
      </c>
      <c r="AE11" s="1" t="str">
        <f t="shared" si="8"/>
        <v/>
      </c>
      <c r="AF11" s="1" t="str">
        <f t="shared" si="9"/>
        <v/>
      </c>
      <c r="AH11" s="97"/>
      <c r="AI11" s="3" t="str">
        <f t="shared" si="11"/>
        <v xml:space="preserve"> </v>
      </c>
      <c r="AJ11" s="3" t="str">
        <f t="shared" si="10"/>
        <v xml:space="preserve"> </v>
      </c>
      <c r="AK11" s="3" t="str">
        <f t="shared" si="10"/>
        <v xml:space="preserve"> </v>
      </c>
      <c r="AL11" s="3" t="str">
        <f t="shared" si="10"/>
        <v xml:space="preserve"> </v>
      </c>
      <c r="AM11" s="3" t="str">
        <f t="shared" si="10"/>
        <v xml:space="preserve"> </v>
      </c>
      <c r="AN11" s="14" t="str">
        <f t="shared" si="10"/>
        <v xml:space="preserve"> </v>
      </c>
      <c r="AO11" s="1" t="str">
        <f t="shared" si="10"/>
        <v xml:space="preserve"> </v>
      </c>
      <c r="AP11" s="1" t="str">
        <f t="shared" si="10"/>
        <v xml:space="preserve"> </v>
      </c>
      <c r="AQ11" s="1" t="str">
        <f t="shared" si="10"/>
        <v xml:space="preserve"> </v>
      </c>
      <c r="AR11" s="6" t="str">
        <f t="shared" si="10"/>
        <v xml:space="preserve"> </v>
      </c>
      <c r="AS11" s="4" t="s">
        <v>49</v>
      </c>
    </row>
    <row r="12" spans="1:45" ht="14">
      <c r="A12" s="4">
        <v>1959</v>
      </c>
      <c r="B12" s="1"/>
      <c r="C12" s="1" t="s">
        <v>14</v>
      </c>
      <c r="D12" s="1"/>
      <c r="E12" s="6"/>
      <c r="J12" s="45"/>
      <c r="K12" s="14"/>
      <c r="O12" s="5"/>
      <c r="S12" s="4"/>
      <c r="T12" s="7"/>
      <c r="U12" s="11">
        <v>27355.811000000002</v>
      </c>
      <c r="V12" s="3">
        <v>2251.8067550620231</v>
      </c>
      <c r="W12" s="12" t="str">
        <f t="shared" si="0"/>
        <v/>
      </c>
      <c r="X12" s="1" t="str">
        <f t="shared" si="1"/>
        <v/>
      </c>
      <c r="Y12" s="1" t="str">
        <f t="shared" si="2"/>
        <v/>
      </c>
      <c r="Z12" s="17" t="str">
        <f t="shared" si="3"/>
        <v/>
      </c>
      <c r="AA12" s="18" t="str">
        <f t="shared" si="4"/>
        <v/>
      </c>
      <c r="AB12" s="18" t="str">
        <f t="shared" si="5"/>
        <v/>
      </c>
      <c r="AC12" s="19" t="str">
        <f t="shared" si="6"/>
        <v/>
      </c>
      <c r="AD12" s="12" t="str">
        <f t="shared" si="7"/>
        <v/>
      </c>
      <c r="AE12" s="1" t="str">
        <f t="shared" si="8"/>
        <v/>
      </c>
      <c r="AF12" s="1" t="str">
        <f t="shared" si="9"/>
        <v/>
      </c>
      <c r="AH12" s="97"/>
      <c r="AI12" s="3" t="str">
        <f t="shared" si="11"/>
        <v xml:space="preserve"> </v>
      </c>
      <c r="AJ12" s="3" t="str">
        <f t="shared" si="10"/>
        <v xml:space="preserve"> </v>
      </c>
      <c r="AK12" s="3" t="str">
        <f t="shared" si="10"/>
        <v xml:space="preserve"> </v>
      </c>
      <c r="AL12" s="3" t="str">
        <f t="shared" si="10"/>
        <v xml:space="preserve"> </v>
      </c>
      <c r="AM12" s="3" t="str">
        <f t="shared" si="10"/>
        <v xml:space="preserve"> </v>
      </c>
      <c r="AN12" s="14" t="str">
        <f t="shared" si="10"/>
        <v xml:space="preserve"> </v>
      </c>
      <c r="AO12" s="1" t="str">
        <f t="shared" si="10"/>
        <v xml:space="preserve"> </v>
      </c>
      <c r="AP12" s="1" t="str">
        <f t="shared" si="10"/>
        <v xml:space="preserve"> </v>
      </c>
      <c r="AQ12" s="1" t="str">
        <f t="shared" si="10"/>
        <v xml:space="preserve"> </v>
      </c>
      <c r="AR12" s="6" t="str">
        <f t="shared" si="10"/>
        <v xml:space="preserve"> </v>
      </c>
      <c r="AS12" s="4" t="s">
        <v>49</v>
      </c>
    </row>
    <row r="13" spans="1:45" ht="14">
      <c r="A13" s="4">
        <v>1960</v>
      </c>
      <c r="B13" s="1"/>
      <c r="C13" s="1" t="s">
        <v>14</v>
      </c>
      <c r="D13" s="1"/>
      <c r="E13" s="6"/>
      <c r="J13" s="45"/>
      <c r="K13" s="14"/>
      <c r="O13" s="5"/>
      <c r="S13" s="4"/>
      <c r="T13" s="7">
        <v>5.4448595446502507E-5</v>
      </c>
      <c r="U13" s="11">
        <v>28217.121999999999</v>
      </c>
      <c r="V13" s="3">
        <v>2247.4652092442311</v>
      </c>
      <c r="W13" s="12" t="str">
        <f t="shared" si="0"/>
        <v/>
      </c>
      <c r="X13" s="1" t="str">
        <f t="shared" si="1"/>
        <v/>
      </c>
      <c r="Y13" s="1" t="str">
        <f t="shared" si="2"/>
        <v/>
      </c>
      <c r="Z13" s="17" t="str">
        <f t="shared" si="3"/>
        <v/>
      </c>
      <c r="AA13" s="18" t="str">
        <f t="shared" si="4"/>
        <v/>
      </c>
      <c r="AB13" s="18" t="str">
        <f t="shared" si="5"/>
        <v/>
      </c>
      <c r="AC13" s="19" t="str">
        <f t="shared" si="6"/>
        <v/>
      </c>
      <c r="AD13" s="12" t="str">
        <f t="shared" si="7"/>
        <v/>
      </c>
      <c r="AE13" s="1" t="str">
        <f t="shared" si="8"/>
        <v/>
      </c>
      <c r="AF13" s="1" t="str">
        <f t="shared" si="9"/>
        <v/>
      </c>
      <c r="AH13" s="97"/>
      <c r="AI13" s="3" t="str">
        <f t="shared" si="11"/>
        <v xml:space="preserve"> </v>
      </c>
      <c r="AJ13" s="3" t="str">
        <f t="shared" si="10"/>
        <v xml:space="preserve"> </v>
      </c>
      <c r="AK13" s="3" t="str">
        <f t="shared" si="10"/>
        <v xml:space="preserve"> </v>
      </c>
      <c r="AL13" s="3" t="str">
        <f t="shared" si="10"/>
        <v xml:space="preserve"> </v>
      </c>
      <c r="AM13" s="3" t="str">
        <f t="shared" si="10"/>
        <v xml:space="preserve"> </v>
      </c>
      <c r="AN13" s="14" t="str">
        <f t="shared" si="10"/>
        <v xml:space="preserve"> </v>
      </c>
      <c r="AO13" s="1" t="str">
        <f t="shared" si="10"/>
        <v xml:space="preserve"> </v>
      </c>
      <c r="AP13" s="1" t="str">
        <f t="shared" si="10"/>
        <v xml:space="preserve"> </v>
      </c>
      <c r="AQ13" s="1" t="str">
        <f t="shared" si="10"/>
        <v xml:space="preserve"> </v>
      </c>
      <c r="AR13" s="6" t="str">
        <f t="shared" si="10"/>
        <v xml:space="preserve"> </v>
      </c>
      <c r="AS13" s="4" t="s">
        <v>49</v>
      </c>
    </row>
    <row r="14" spans="1:45" ht="14">
      <c r="A14" s="4">
        <v>1961</v>
      </c>
      <c r="B14" s="1">
        <v>0.1199686782780557</v>
      </c>
      <c r="C14" s="1">
        <v>0.11425588407399599</v>
      </c>
      <c r="D14" s="1">
        <v>0.19423500292657014</v>
      </c>
      <c r="E14" s="6">
        <f>SUM(B14:D14)</f>
        <v>0.42845956527862183</v>
      </c>
      <c r="J14" s="45"/>
      <c r="K14" s="14"/>
      <c r="O14" s="5"/>
      <c r="S14" s="4"/>
      <c r="T14" s="7">
        <v>5.4728536811969484E-5</v>
      </c>
      <c r="U14" s="11">
        <v>29029.975999999999</v>
      </c>
      <c r="V14" s="3">
        <v>2221.152370225866</v>
      </c>
      <c r="W14" s="99" t="str">
        <f t="shared" si="0"/>
        <v/>
      </c>
      <c r="X14" s="100" t="str">
        <f t="shared" si="1"/>
        <v/>
      </c>
      <c r="Y14" s="100" t="str">
        <f t="shared" si="2"/>
        <v/>
      </c>
      <c r="Z14" s="99" t="str">
        <f t="shared" si="3"/>
        <v/>
      </c>
      <c r="AA14" s="100" t="str">
        <f t="shared" si="4"/>
        <v/>
      </c>
      <c r="AB14" s="100" t="str">
        <f t="shared" si="5"/>
        <v/>
      </c>
      <c r="AC14" s="101" t="str">
        <f t="shared" si="6"/>
        <v/>
      </c>
      <c r="AD14" s="99">
        <f t="shared" si="7"/>
        <v>0.28000000000009706</v>
      </c>
      <c r="AE14" s="100">
        <f t="shared" si="8"/>
        <v>0.26666666666595912</v>
      </c>
      <c r="AF14" s="100">
        <f t="shared" si="9"/>
        <v>0.45333333333394382</v>
      </c>
      <c r="AH14" s="97"/>
      <c r="AI14" s="3" t="str">
        <f t="shared" si="11"/>
        <v xml:space="preserve"> </v>
      </c>
      <c r="AJ14" s="3" t="str">
        <f t="shared" si="10"/>
        <v xml:space="preserve"> </v>
      </c>
      <c r="AK14" s="3" t="str">
        <f t="shared" si="10"/>
        <v xml:space="preserve"> </v>
      </c>
      <c r="AL14" s="3" t="str">
        <f t="shared" si="10"/>
        <v xml:space="preserve"> </v>
      </c>
      <c r="AM14" s="3" t="str">
        <f t="shared" si="10"/>
        <v xml:space="preserve"> </v>
      </c>
      <c r="AN14" s="14" t="str">
        <f t="shared" si="10"/>
        <v xml:space="preserve"> </v>
      </c>
      <c r="AO14" s="1" t="str">
        <f t="shared" si="10"/>
        <v xml:space="preserve"> </v>
      </c>
      <c r="AP14" s="1" t="str">
        <f t="shared" si="10"/>
        <v xml:space="preserve"> </v>
      </c>
      <c r="AQ14" s="1" t="str">
        <f t="shared" si="10"/>
        <v xml:space="preserve"> </v>
      </c>
      <c r="AR14" s="6" t="str">
        <f t="shared" si="10"/>
        <v xml:space="preserve"> </v>
      </c>
      <c r="AS14" s="4" t="s">
        <v>49</v>
      </c>
    </row>
    <row r="15" spans="1:45" ht="14">
      <c r="A15" s="4">
        <v>1962</v>
      </c>
      <c r="B15" s="1">
        <v>0.12502788361863162</v>
      </c>
      <c r="C15" s="1">
        <v>0.13071096923726824</v>
      </c>
      <c r="D15" s="1">
        <v>0.2045910822852382</v>
      </c>
      <c r="E15" s="6">
        <f t="shared" ref="E15:E66" si="12">SUM(B15:D15)</f>
        <v>0.46032993514113807</v>
      </c>
      <c r="J15" s="45"/>
      <c r="K15" s="14"/>
      <c r="O15" s="5"/>
      <c r="S15" s="4"/>
      <c r="T15" s="7">
        <v>5.6338199659380298E-5</v>
      </c>
      <c r="U15" s="11">
        <v>29788.695</v>
      </c>
      <c r="V15" s="3">
        <v>2296.9116304020704</v>
      </c>
      <c r="W15" s="99" t="str">
        <f t="shared" si="0"/>
        <v/>
      </c>
      <c r="X15" s="100" t="str">
        <f t="shared" si="1"/>
        <v/>
      </c>
      <c r="Y15" s="100" t="str">
        <f t="shared" si="2"/>
        <v/>
      </c>
      <c r="Z15" s="99" t="str">
        <f t="shared" si="3"/>
        <v/>
      </c>
      <c r="AA15" s="100" t="str">
        <f t="shared" si="4"/>
        <v/>
      </c>
      <c r="AB15" s="100" t="str">
        <f t="shared" si="5"/>
        <v/>
      </c>
      <c r="AC15" s="101" t="str">
        <f t="shared" si="6"/>
        <v/>
      </c>
      <c r="AD15" s="99">
        <f t="shared" si="7"/>
        <v>0.27160493827171556</v>
      </c>
      <c r="AE15" s="100">
        <f t="shared" si="8"/>
        <v>0.28395061728321447</v>
      </c>
      <c r="AF15" s="100">
        <f t="shared" si="9"/>
        <v>0.44444444444506997</v>
      </c>
      <c r="AH15" s="97"/>
      <c r="AI15" s="3" t="str">
        <f t="shared" si="11"/>
        <v xml:space="preserve"> </v>
      </c>
      <c r="AJ15" s="3" t="str">
        <f t="shared" si="10"/>
        <v xml:space="preserve"> </v>
      </c>
      <c r="AK15" s="3" t="str">
        <f t="shared" si="10"/>
        <v xml:space="preserve"> </v>
      </c>
      <c r="AL15" s="3" t="str">
        <f t="shared" si="10"/>
        <v xml:space="preserve"> </v>
      </c>
      <c r="AM15" s="3" t="str">
        <f t="shared" si="10"/>
        <v xml:space="preserve"> </v>
      </c>
      <c r="AN15" s="14" t="str">
        <f t="shared" si="10"/>
        <v xml:space="preserve"> </v>
      </c>
      <c r="AO15" s="1" t="str">
        <f t="shared" si="10"/>
        <v xml:space="preserve"> </v>
      </c>
      <c r="AP15" s="1" t="str">
        <f t="shared" si="10"/>
        <v xml:space="preserve"> </v>
      </c>
      <c r="AQ15" s="1" t="str">
        <f t="shared" si="10"/>
        <v xml:space="preserve"> </v>
      </c>
      <c r="AR15" s="6" t="str">
        <f t="shared" si="10"/>
        <v xml:space="preserve"> </v>
      </c>
      <c r="AS15" s="4" t="s">
        <v>49</v>
      </c>
    </row>
    <row r="16" spans="1:45" ht="14">
      <c r="A16" s="4">
        <v>1963</v>
      </c>
      <c r="B16" s="1">
        <v>4.5251384707354771E-2</v>
      </c>
      <c r="C16" s="1">
        <v>8.484634632603566E-2</v>
      </c>
      <c r="D16" s="1">
        <v>4.5251384707400026E-2</v>
      </c>
      <c r="E16" s="6">
        <f t="shared" si="12"/>
        <v>0.17534911574079046</v>
      </c>
      <c r="J16" s="45"/>
      <c r="K16" s="14"/>
      <c r="O16" s="5"/>
      <c r="S16" s="4"/>
      <c r="T16" s="7">
        <v>5.8087833189174705E-5</v>
      </c>
      <c r="U16" s="11">
        <v>30509.221000000001</v>
      </c>
      <c r="V16" s="3">
        <v>2453.8810741840966</v>
      </c>
      <c r="W16" s="99" t="str">
        <f t="shared" si="0"/>
        <v/>
      </c>
      <c r="X16" s="100" t="str">
        <f t="shared" si="1"/>
        <v/>
      </c>
      <c r="Y16" s="100" t="str">
        <f t="shared" si="2"/>
        <v/>
      </c>
      <c r="Z16" s="99" t="str">
        <f t="shared" si="3"/>
        <v/>
      </c>
      <c r="AA16" s="100" t="str">
        <f t="shared" si="4"/>
        <v/>
      </c>
      <c r="AB16" s="100" t="str">
        <f t="shared" si="5"/>
        <v/>
      </c>
      <c r="AC16" s="101" t="str">
        <f t="shared" si="6"/>
        <v/>
      </c>
      <c r="AD16" s="99">
        <f t="shared" si="7"/>
        <v>0.25806451612934028</v>
      </c>
      <c r="AE16" s="100">
        <f t="shared" si="8"/>
        <v>0.48387096774106142</v>
      </c>
      <c r="AF16" s="100">
        <f t="shared" si="9"/>
        <v>0.25806451612959835</v>
      </c>
      <c r="AH16" s="97"/>
      <c r="AI16" s="3" t="str">
        <f t="shared" si="11"/>
        <v xml:space="preserve"> </v>
      </c>
      <c r="AJ16" s="3" t="str">
        <f t="shared" si="10"/>
        <v xml:space="preserve"> </v>
      </c>
      <c r="AK16" s="3" t="str">
        <f t="shared" si="10"/>
        <v xml:space="preserve"> </v>
      </c>
      <c r="AL16" s="3" t="str">
        <f t="shared" si="10"/>
        <v xml:space="preserve"> </v>
      </c>
      <c r="AM16" s="3" t="str">
        <f t="shared" si="10"/>
        <v xml:space="preserve"> </v>
      </c>
      <c r="AN16" s="14" t="str">
        <f t="shared" si="10"/>
        <v xml:space="preserve"> </v>
      </c>
      <c r="AO16" s="1" t="str">
        <f t="shared" si="10"/>
        <v xml:space="preserve"> </v>
      </c>
      <c r="AP16" s="1" t="str">
        <f t="shared" si="10"/>
        <v xml:space="preserve"> </v>
      </c>
      <c r="AQ16" s="1" t="str">
        <f t="shared" si="10"/>
        <v xml:space="preserve"> </v>
      </c>
      <c r="AR16" s="6" t="str">
        <f t="shared" si="10"/>
        <v xml:space="preserve"> </v>
      </c>
      <c r="AS16" s="4" t="s">
        <v>49</v>
      </c>
    </row>
    <row r="17" spans="1:45" ht="14">
      <c r="A17" s="4">
        <v>1964</v>
      </c>
      <c r="B17" s="1">
        <v>4.5162622389328416E-2</v>
      </c>
      <c r="C17" s="1">
        <v>9.5970572577034979E-2</v>
      </c>
      <c r="D17" s="1">
        <v>4.5162622389373581E-2</v>
      </c>
      <c r="E17" s="6">
        <f t="shared" si="12"/>
        <v>0.18629581735573697</v>
      </c>
      <c r="J17" s="45"/>
      <c r="K17" s="14"/>
      <c r="O17" s="5"/>
      <c r="S17" s="4"/>
      <c r="T17" s="7">
        <v>5.9067627965859598E-5</v>
      </c>
      <c r="U17" s="11">
        <v>31227.361000000001</v>
      </c>
      <c r="V17" s="3">
        <v>2496.2403963626643</v>
      </c>
      <c r="W17" s="99" t="str">
        <f t="shared" si="0"/>
        <v/>
      </c>
      <c r="X17" s="100" t="str">
        <f t="shared" si="1"/>
        <v/>
      </c>
      <c r="Y17" s="100" t="str">
        <f t="shared" si="2"/>
        <v/>
      </c>
      <c r="Z17" s="99" t="str">
        <f t="shared" si="3"/>
        <v/>
      </c>
      <c r="AA17" s="100" t="str">
        <f t="shared" si="4"/>
        <v/>
      </c>
      <c r="AB17" s="100" t="str">
        <f t="shared" si="5"/>
        <v/>
      </c>
      <c r="AC17" s="101" t="str">
        <f t="shared" si="6"/>
        <v/>
      </c>
      <c r="AD17" s="99">
        <f t="shared" si="7"/>
        <v>0.24242424242455832</v>
      </c>
      <c r="AE17" s="100">
        <f t="shared" si="8"/>
        <v>0.51515151515064095</v>
      </c>
      <c r="AF17" s="100">
        <f t="shared" si="9"/>
        <v>0.24242424242480073</v>
      </c>
      <c r="AH17" s="97"/>
      <c r="AI17" s="3" t="str">
        <f t="shared" si="11"/>
        <v xml:space="preserve"> </v>
      </c>
      <c r="AJ17" s="3" t="str">
        <f t="shared" si="10"/>
        <v xml:space="preserve"> </v>
      </c>
      <c r="AK17" s="3" t="str">
        <f t="shared" si="10"/>
        <v xml:space="preserve"> </v>
      </c>
      <c r="AL17" s="3" t="str">
        <f t="shared" si="10"/>
        <v xml:space="preserve"> </v>
      </c>
      <c r="AM17" s="3" t="str">
        <f t="shared" si="10"/>
        <v xml:space="preserve"> </v>
      </c>
      <c r="AN17" s="14" t="str">
        <f t="shared" si="10"/>
        <v xml:space="preserve"> </v>
      </c>
      <c r="AO17" s="1" t="str">
        <f t="shared" si="10"/>
        <v xml:space="preserve"> </v>
      </c>
      <c r="AP17" s="1" t="str">
        <f t="shared" si="10"/>
        <v xml:space="preserve"> </v>
      </c>
      <c r="AQ17" s="1" t="str">
        <f t="shared" si="10"/>
        <v xml:space="preserve"> </v>
      </c>
      <c r="AR17" s="6" t="str">
        <f t="shared" si="10"/>
        <v xml:space="preserve"> </v>
      </c>
      <c r="AS17" s="4" t="s">
        <v>49</v>
      </c>
    </row>
    <row r="18" spans="1:45" ht="14">
      <c r="A18" s="4">
        <v>1965</v>
      </c>
      <c r="B18" s="1">
        <v>5.0888849727758638E-2</v>
      </c>
      <c r="C18" s="1">
        <v>9.612338281881129E-2</v>
      </c>
      <c r="D18" s="1">
        <v>5.0888849727809528E-2</v>
      </c>
      <c r="E18" s="6">
        <f t="shared" si="12"/>
        <v>0.19790108227437944</v>
      </c>
      <c r="J18" s="45"/>
      <c r="K18" s="14"/>
      <c r="O18" s="5"/>
      <c r="S18" s="4"/>
      <c r="T18" s="7">
        <v>6.2566895025448473E-5</v>
      </c>
      <c r="U18" s="11">
        <v>31950.718000000001</v>
      </c>
      <c r="V18" s="3">
        <v>2504.1064804866046</v>
      </c>
      <c r="W18" s="99" t="str">
        <f t="shared" si="0"/>
        <v/>
      </c>
      <c r="X18" s="100" t="str">
        <f t="shared" si="1"/>
        <v/>
      </c>
      <c r="Y18" s="100" t="str">
        <f t="shared" si="2"/>
        <v/>
      </c>
      <c r="Z18" s="99" t="str">
        <f t="shared" si="3"/>
        <v/>
      </c>
      <c r="AA18" s="100" t="str">
        <f t="shared" si="4"/>
        <v/>
      </c>
      <c r="AB18" s="100" t="str">
        <f t="shared" si="5"/>
        <v/>
      </c>
      <c r="AC18" s="101" t="str">
        <f t="shared" si="6"/>
        <v/>
      </c>
      <c r="AD18" s="99">
        <f t="shared" si="7"/>
        <v>0.2571428571431657</v>
      </c>
      <c r="AE18" s="100">
        <f t="shared" si="8"/>
        <v>0.48571428571341146</v>
      </c>
      <c r="AF18" s="100">
        <f t="shared" si="9"/>
        <v>0.25714285714342289</v>
      </c>
      <c r="AH18" s="97"/>
      <c r="AI18" s="3" t="str">
        <f t="shared" si="11"/>
        <v xml:space="preserve"> </v>
      </c>
      <c r="AJ18" s="3" t="str">
        <f t="shared" si="10"/>
        <v xml:space="preserve"> </v>
      </c>
      <c r="AK18" s="3" t="str">
        <f t="shared" si="10"/>
        <v xml:space="preserve"> </v>
      </c>
      <c r="AL18" s="3" t="str">
        <f t="shared" si="10"/>
        <v xml:space="preserve"> </v>
      </c>
      <c r="AM18" s="3" t="str">
        <f t="shared" si="10"/>
        <v xml:space="preserve"> </v>
      </c>
      <c r="AN18" s="14" t="str">
        <f t="shared" si="10"/>
        <v xml:space="preserve"> </v>
      </c>
      <c r="AO18" s="1" t="str">
        <f t="shared" si="10"/>
        <v xml:space="preserve"> </v>
      </c>
      <c r="AP18" s="1" t="str">
        <f t="shared" si="10"/>
        <v xml:space="preserve"> </v>
      </c>
      <c r="AQ18" s="1" t="str">
        <f t="shared" si="10"/>
        <v xml:space="preserve"> </v>
      </c>
      <c r="AR18" s="6" t="str">
        <f t="shared" si="10"/>
        <v xml:space="preserve"> </v>
      </c>
      <c r="AS18" s="4" t="s">
        <v>49</v>
      </c>
    </row>
    <row r="19" spans="1:45" ht="14">
      <c r="A19" s="4">
        <v>1966</v>
      </c>
      <c r="B19" s="1">
        <v>5.6577333073573613E-2</v>
      </c>
      <c r="C19" s="1">
        <v>8.4865999610105824E-2</v>
      </c>
      <c r="D19" s="1">
        <v>5.6577333073630193E-2</v>
      </c>
      <c r="E19" s="6">
        <f t="shared" si="12"/>
        <v>0.19802066575730962</v>
      </c>
      <c r="J19" s="45"/>
      <c r="K19" s="14"/>
      <c r="O19" s="5"/>
      <c r="S19" s="4"/>
      <c r="T19" s="7">
        <v>6.5296323331227873E-5</v>
      </c>
      <c r="U19" s="11">
        <v>32677.758000000002</v>
      </c>
      <c r="V19" s="3">
        <v>2734.7653410004441</v>
      </c>
      <c r="W19" s="99" t="str">
        <f t="shared" si="0"/>
        <v/>
      </c>
      <c r="X19" s="100" t="str">
        <f t="shared" si="1"/>
        <v/>
      </c>
      <c r="Y19" s="100" t="str">
        <f t="shared" si="2"/>
        <v/>
      </c>
      <c r="Z19" s="99" t="str">
        <f t="shared" si="3"/>
        <v/>
      </c>
      <c r="AA19" s="100" t="str">
        <f t="shared" si="4"/>
        <v/>
      </c>
      <c r="AB19" s="100" t="str">
        <f t="shared" si="5"/>
        <v/>
      </c>
      <c r="AC19" s="101" t="str">
        <f t="shared" si="6"/>
        <v/>
      </c>
      <c r="AD19" s="99">
        <f t="shared" si="7"/>
        <v>0.28571428571457141</v>
      </c>
      <c r="AE19" s="100">
        <f t="shared" si="8"/>
        <v>0.42857142857057146</v>
      </c>
      <c r="AF19" s="100">
        <f t="shared" si="9"/>
        <v>0.28571428571485719</v>
      </c>
      <c r="AH19" s="97"/>
      <c r="AI19" s="3" t="str">
        <f t="shared" si="11"/>
        <v xml:space="preserve"> </v>
      </c>
      <c r="AJ19" s="3" t="str">
        <f t="shared" si="11"/>
        <v xml:space="preserve"> </v>
      </c>
      <c r="AK19" s="3" t="str">
        <f t="shared" si="11"/>
        <v xml:space="preserve"> </v>
      </c>
      <c r="AL19" s="3" t="str">
        <f t="shared" si="11"/>
        <v xml:space="preserve"> </v>
      </c>
      <c r="AM19" s="3" t="str">
        <f t="shared" si="11"/>
        <v xml:space="preserve"> </v>
      </c>
      <c r="AN19" s="14" t="str">
        <f t="shared" si="11"/>
        <v xml:space="preserve"> </v>
      </c>
      <c r="AO19" s="1" t="str">
        <f t="shared" si="11"/>
        <v xml:space="preserve"> </v>
      </c>
      <c r="AP19" s="1" t="str">
        <f t="shared" si="11"/>
        <v xml:space="preserve"> </v>
      </c>
      <c r="AQ19" s="1" t="str">
        <f t="shared" si="11"/>
        <v xml:space="preserve"> </v>
      </c>
      <c r="AR19" s="6" t="str">
        <f t="shared" si="11"/>
        <v xml:space="preserve"> </v>
      </c>
      <c r="AS19" s="4" t="s">
        <v>49</v>
      </c>
    </row>
    <row r="20" spans="1:45" ht="14">
      <c r="A20" s="4">
        <v>1967</v>
      </c>
      <c r="B20" s="1">
        <v>5.1119776800065159E-2</v>
      </c>
      <c r="C20" s="1">
        <v>8.5199627999853006E-2</v>
      </c>
      <c r="D20" s="1">
        <v>5.1119776800116284E-2</v>
      </c>
      <c r="E20" s="6">
        <f t="shared" si="12"/>
        <v>0.18743918160003445</v>
      </c>
      <c r="J20" s="45"/>
      <c r="K20" s="14"/>
      <c r="O20" s="5"/>
      <c r="S20" s="4"/>
      <c r="T20" s="7">
        <v>6.9705399826309848E-5</v>
      </c>
      <c r="U20" s="11">
        <v>33411.317000000003</v>
      </c>
      <c r="V20" s="3">
        <v>2794.7716038849949</v>
      </c>
      <c r="W20" s="99" t="str">
        <f t="shared" si="0"/>
        <v/>
      </c>
      <c r="X20" s="100" t="str">
        <f t="shared" si="1"/>
        <v/>
      </c>
      <c r="Y20" s="100" t="str">
        <f t="shared" si="2"/>
        <v/>
      </c>
      <c r="Z20" s="99" t="str">
        <f t="shared" si="3"/>
        <v/>
      </c>
      <c r="AA20" s="100" t="str">
        <f t="shared" si="4"/>
        <v/>
      </c>
      <c r="AB20" s="100" t="str">
        <f t="shared" si="5"/>
        <v/>
      </c>
      <c r="AC20" s="101" t="str">
        <f t="shared" si="6"/>
        <v/>
      </c>
      <c r="AD20" s="99">
        <f t="shared" si="7"/>
        <v>0.27272727272757025</v>
      </c>
      <c r="AE20" s="100">
        <f t="shared" si="8"/>
        <v>0.45454545454458678</v>
      </c>
      <c r="AF20" s="100">
        <f t="shared" si="9"/>
        <v>0.27272727272784297</v>
      </c>
      <c r="AH20" s="97"/>
      <c r="AI20" s="3" t="str">
        <f t="shared" si="11"/>
        <v xml:space="preserve"> </v>
      </c>
      <c r="AJ20" s="3" t="str">
        <f t="shared" si="11"/>
        <v xml:space="preserve"> </v>
      </c>
      <c r="AK20" s="3" t="str">
        <f t="shared" si="11"/>
        <v xml:space="preserve"> </v>
      </c>
      <c r="AL20" s="3" t="str">
        <f t="shared" si="11"/>
        <v xml:space="preserve"> </v>
      </c>
      <c r="AM20" s="3" t="str">
        <f t="shared" si="11"/>
        <v xml:space="preserve"> </v>
      </c>
      <c r="AN20" s="14" t="str">
        <f t="shared" si="11"/>
        <v xml:space="preserve"> </v>
      </c>
      <c r="AO20" s="1" t="str">
        <f t="shared" si="11"/>
        <v xml:space="preserve"> </v>
      </c>
      <c r="AP20" s="1" t="str">
        <f t="shared" si="11"/>
        <v xml:space="preserve"> </v>
      </c>
      <c r="AQ20" s="1" t="str">
        <f t="shared" si="11"/>
        <v xml:space="preserve"> </v>
      </c>
      <c r="AR20" s="6" t="str">
        <f t="shared" si="11"/>
        <v xml:space="preserve"> </v>
      </c>
      <c r="AS20" s="4" t="s">
        <v>49</v>
      </c>
    </row>
    <row r="21" spans="1:45" ht="14">
      <c r="A21" s="4">
        <v>1968</v>
      </c>
      <c r="B21" s="1">
        <v>5.1435940324483023E-2</v>
      </c>
      <c r="C21" s="1">
        <v>9.7156776168176501E-2</v>
      </c>
      <c r="D21" s="1">
        <v>5.1435940324534468E-2</v>
      </c>
      <c r="E21" s="6">
        <f t="shared" si="12"/>
        <v>0.20002865681719401</v>
      </c>
      <c r="J21" s="45"/>
      <c r="K21" s="14"/>
      <c r="O21" s="5"/>
      <c r="S21" s="4"/>
      <c r="T21" s="7">
        <v>6.9985341191776819E-5</v>
      </c>
      <c r="U21" s="11">
        <v>34164.758999999998</v>
      </c>
      <c r="V21" s="3">
        <v>2916.7482200006157</v>
      </c>
      <c r="W21" s="99" t="str">
        <f t="shared" si="0"/>
        <v/>
      </c>
      <c r="X21" s="100" t="str">
        <f t="shared" si="1"/>
        <v/>
      </c>
      <c r="Y21" s="100" t="str">
        <f t="shared" si="2"/>
        <v/>
      </c>
      <c r="Z21" s="99" t="str">
        <f t="shared" si="3"/>
        <v/>
      </c>
      <c r="AA21" s="100" t="str">
        <f t="shared" si="4"/>
        <v/>
      </c>
      <c r="AB21" s="100" t="str">
        <f t="shared" si="5"/>
        <v/>
      </c>
      <c r="AC21" s="101" t="str">
        <f t="shared" si="6"/>
        <v/>
      </c>
      <c r="AD21" s="99">
        <f t="shared" si="7"/>
        <v>0.25714285714316565</v>
      </c>
      <c r="AE21" s="100">
        <f t="shared" si="8"/>
        <v>0.48571428571341146</v>
      </c>
      <c r="AF21" s="100">
        <f t="shared" si="9"/>
        <v>0.25714285714342283</v>
      </c>
      <c r="AH21" s="97"/>
      <c r="AI21" s="3" t="str">
        <f t="shared" si="11"/>
        <v xml:space="preserve"> </v>
      </c>
      <c r="AJ21" s="3" t="str">
        <f t="shared" si="11"/>
        <v xml:space="preserve"> </v>
      </c>
      <c r="AK21" s="3" t="str">
        <f t="shared" si="11"/>
        <v xml:space="preserve"> </v>
      </c>
      <c r="AL21" s="3" t="str">
        <f t="shared" si="11"/>
        <v xml:space="preserve"> </v>
      </c>
      <c r="AM21" s="3" t="str">
        <f t="shared" si="11"/>
        <v xml:space="preserve"> </v>
      </c>
      <c r="AN21" s="14" t="str">
        <f t="shared" si="11"/>
        <v xml:space="preserve"> </v>
      </c>
      <c r="AO21" s="1" t="str">
        <f t="shared" si="11"/>
        <v xml:space="preserve"> </v>
      </c>
      <c r="AP21" s="1" t="str">
        <f t="shared" si="11"/>
        <v xml:space="preserve"> </v>
      </c>
      <c r="AQ21" s="1" t="str">
        <f t="shared" si="11"/>
        <v xml:space="preserve"> </v>
      </c>
      <c r="AR21" s="6" t="str">
        <f t="shared" si="11"/>
        <v xml:space="preserve"> </v>
      </c>
      <c r="AS21" s="4" t="s">
        <v>49</v>
      </c>
    </row>
    <row r="22" spans="1:45" ht="14">
      <c r="A22" s="4">
        <v>1969</v>
      </c>
      <c r="B22" s="1">
        <v>5.1780035391419447E-2</v>
      </c>
      <c r="C22" s="1">
        <v>9.7806733516832223E-2</v>
      </c>
      <c r="D22" s="1">
        <v>5.1780035391471226E-2</v>
      </c>
      <c r="E22" s="6">
        <f t="shared" si="12"/>
        <v>0.2013668042997229</v>
      </c>
      <c r="J22" s="45"/>
      <c r="K22" s="14"/>
      <c r="O22" s="5"/>
      <c r="S22" s="4"/>
      <c r="T22" s="7">
        <v>7.5490854698454817E-5</v>
      </c>
      <c r="U22" s="11">
        <v>34952.315000000002</v>
      </c>
      <c r="V22" s="3">
        <v>3002.0615229635005</v>
      </c>
      <c r="W22" s="99" t="str">
        <f t="shared" si="0"/>
        <v/>
      </c>
      <c r="X22" s="100" t="str">
        <f t="shared" si="1"/>
        <v/>
      </c>
      <c r="Y22" s="100" t="str">
        <f t="shared" si="2"/>
        <v/>
      </c>
      <c r="Z22" s="99" t="str">
        <f t="shared" si="3"/>
        <v/>
      </c>
      <c r="AA22" s="100" t="str">
        <f t="shared" si="4"/>
        <v/>
      </c>
      <c r="AB22" s="100" t="str">
        <f t="shared" si="5"/>
        <v/>
      </c>
      <c r="AC22" s="101" t="str">
        <f t="shared" si="6"/>
        <v/>
      </c>
      <c r="AD22" s="99">
        <f t="shared" si="7"/>
        <v>0.2571428571431657</v>
      </c>
      <c r="AE22" s="100">
        <f t="shared" si="8"/>
        <v>0.48571428571341146</v>
      </c>
      <c r="AF22" s="100">
        <f t="shared" si="9"/>
        <v>0.25714285714342283</v>
      </c>
      <c r="AH22" s="97"/>
      <c r="AI22" s="3" t="str">
        <f t="shared" si="11"/>
        <v xml:space="preserve"> </v>
      </c>
      <c r="AJ22" s="3" t="str">
        <f t="shared" si="11"/>
        <v xml:space="preserve"> </v>
      </c>
      <c r="AK22" s="3" t="str">
        <f t="shared" si="11"/>
        <v xml:space="preserve"> </v>
      </c>
      <c r="AL22" s="3" t="str">
        <f t="shared" si="11"/>
        <v xml:space="preserve"> </v>
      </c>
      <c r="AM22" s="3" t="str">
        <f t="shared" si="11"/>
        <v xml:space="preserve"> </v>
      </c>
      <c r="AN22" s="14" t="str">
        <f t="shared" si="11"/>
        <v xml:space="preserve"> </v>
      </c>
      <c r="AO22" s="1" t="str">
        <f t="shared" si="11"/>
        <v xml:space="preserve"> </v>
      </c>
      <c r="AP22" s="1" t="str">
        <f t="shared" si="11"/>
        <v xml:space="preserve"> </v>
      </c>
      <c r="AQ22" s="1" t="str">
        <f t="shared" si="11"/>
        <v xml:space="preserve"> </v>
      </c>
      <c r="AR22" s="6" t="str">
        <f t="shared" si="11"/>
        <v xml:space="preserve"> </v>
      </c>
      <c r="AS22" s="4" t="s">
        <v>49</v>
      </c>
    </row>
    <row r="23" spans="1:45" ht="14">
      <c r="A23" s="4">
        <v>1970</v>
      </c>
      <c r="B23" s="1">
        <v>6.3678792015277624E-2</v>
      </c>
      <c r="C23" s="1">
        <v>9.8412678568770215E-2</v>
      </c>
      <c r="D23" s="1">
        <v>6.367879201534131E-2</v>
      </c>
      <c r="E23" s="6">
        <f t="shared" si="12"/>
        <v>0.22577026259938915</v>
      </c>
      <c r="J23" s="45"/>
      <c r="K23" s="14"/>
      <c r="O23" s="5"/>
      <c r="S23" s="4"/>
      <c r="T23" s="7">
        <v>8.0722258952657281E-5</v>
      </c>
      <c r="U23" s="11">
        <v>35758.381999999998</v>
      </c>
      <c r="V23" s="3">
        <v>3078.1873743616256</v>
      </c>
      <c r="W23" s="99" t="str">
        <f t="shared" si="0"/>
        <v/>
      </c>
      <c r="X23" s="100" t="str">
        <f t="shared" si="1"/>
        <v/>
      </c>
      <c r="Y23" s="100" t="str">
        <f t="shared" si="2"/>
        <v/>
      </c>
      <c r="Z23" s="99" t="str">
        <f t="shared" si="3"/>
        <v/>
      </c>
      <c r="AA23" s="100" t="str">
        <f t="shared" si="4"/>
        <v/>
      </c>
      <c r="AB23" s="100" t="str">
        <f t="shared" si="5"/>
        <v/>
      </c>
      <c r="AC23" s="101" t="str">
        <f t="shared" si="6"/>
        <v/>
      </c>
      <c r="AD23" s="99">
        <f t="shared" si="7"/>
        <v>0.28205128205157126</v>
      </c>
      <c r="AE23" s="100">
        <f t="shared" si="8"/>
        <v>0.43589743589657537</v>
      </c>
      <c r="AF23" s="100">
        <f t="shared" si="9"/>
        <v>0.28205128205185337</v>
      </c>
      <c r="AH23" s="97"/>
      <c r="AI23" s="3" t="str">
        <f t="shared" si="11"/>
        <v xml:space="preserve"> </v>
      </c>
      <c r="AJ23" s="3" t="str">
        <f t="shared" si="11"/>
        <v xml:space="preserve"> </v>
      </c>
      <c r="AK23" s="3" t="str">
        <f t="shared" si="11"/>
        <v xml:space="preserve"> </v>
      </c>
      <c r="AL23" s="3" t="str">
        <f t="shared" si="11"/>
        <v xml:space="preserve"> </v>
      </c>
      <c r="AM23" s="3" t="str">
        <f t="shared" si="11"/>
        <v xml:space="preserve"> </v>
      </c>
      <c r="AN23" s="14" t="str">
        <f t="shared" si="11"/>
        <v xml:space="preserve"> </v>
      </c>
      <c r="AO23" s="1" t="str">
        <f t="shared" si="11"/>
        <v xml:space="preserve"> </v>
      </c>
      <c r="AP23" s="1" t="str">
        <f t="shared" si="11"/>
        <v xml:space="preserve"> </v>
      </c>
      <c r="AQ23" s="1" t="str">
        <f t="shared" si="11"/>
        <v xml:space="preserve"> </v>
      </c>
      <c r="AR23" s="6" t="str">
        <f t="shared" si="11"/>
        <v xml:space="preserve"> </v>
      </c>
      <c r="AS23" s="4" t="s">
        <v>49</v>
      </c>
    </row>
    <row r="24" spans="1:45" ht="14">
      <c r="A24" s="4">
        <v>1971</v>
      </c>
      <c r="B24" s="1">
        <v>0.11048245511913364</v>
      </c>
      <c r="C24" s="1">
        <v>9.8852723001033552E-2</v>
      </c>
      <c r="D24" s="1">
        <v>0.11048245511924412</v>
      </c>
      <c r="E24" s="6">
        <f t="shared" si="12"/>
        <v>0.31981763323941131</v>
      </c>
      <c r="F24" s="2"/>
      <c r="G24" s="2"/>
      <c r="H24" s="2"/>
      <c r="I24" s="2"/>
      <c r="J24" s="45"/>
      <c r="K24" s="14"/>
      <c r="L24" s="3"/>
      <c r="M24" s="3"/>
      <c r="N24" s="3"/>
      <c r="O24" s="14"/>
      <c r="P24" s="2"/>
      <c r="Q24" s="2"/>
      <c r="R24" s="2"/>
      <c r="S24" s="2"/>
      <c r="T24" s="7">
        <v>9.3430430490730132E-5</v>
      </c>
      <c r="U24" s="11">
        <v>36579.964</v>
      </c>
      <c r="V24" s="3">
        <v>3281.7418847104391</v>
      </c>
      <c r="W24" s="99" t="str">
        <f t="shared" si="0"/>
        <v/>
      </c>
      <c r="X24" s="100" t="str">
        <f t="shared" si="1"/>
        <v/>
      </c>
      <c r="Y24" s="100" t="str">
        <f t="shared" si="2"/>
        <v/>
      </c>
      <c r="Z24" s="99" t="str">
        <f t="shared" si="3"/>
        <v/>
      </c>
      <c r="AA24" s="100" t="str">
        <f t="shared" si="4"/>
        <v/>
      </c>
      <c r="AB24" s="100" t="str">
        <f t="shared" si="5"/>
        <v/>
      </c>
      <c r="AC24" s="101" t="str">
        <f t="shared" si="6"/>
        <v/>
      </c>
      <c r="AD24" s="99">
        <f t="shared" si="7"/>
        <v>0.34545454545474641</v>
      </c>
      <c r="AE24" s="100">
        <f t="shared" si="8"/>
        <v>0.30909090909016168</v>
      </c>
      <c r="AF24" s="100">
        <f t="shared" si="9"/>
        <v>0.34545454545509191</v>
      </c>
      <c r="AH24" s="97"/>
      <c r="AI24" s="3" t="str">
        <f t="shared" si="11"/>
        <v xml:space="preserve"> </v>
      </c>
      <c r="AJ24" s="3" t="str">
        <f t="shared" si="11"/>
        <v xml:space="preserve"> </v>
      </c>
      <c r="AK24" s="3" t="str">
        <f t="shared" si="11"/>
        <v xml:space="preserve"> </v>
      </c>
      <c r="AL24" s="3" t="str">
        <f t="shared" si="11"/>
        <v xml:space="preserve"> </v>
      </c>
      <c r="AM24" s="3" t="str">
        <f t="shared" si="11"/>
        <v xml:space="preserve"> </v>
      </c>
      <c r="AN24" s="14" t="str">
        <f t="shared" si="11"/>
        <v xml:space="preserve"> </v>
      </c>
      <c r="AO24" s="1" t="str">
        <f t="shared" si="11"/>
        <v xml:space="preserve"> </v>
      </c>
      <c r="AP24" s="1" t="str">
        <f t="shared" si="11"/>
        <v xml:space="preserve"> </v>
      </c>
      <c r="AQ24" s="1" t="str">
        <f t="shared" si="11"/>
        <v xml:space="preserve"> </v>
      </c>
      <c r="AR24" s="6" t="str">
        <f t="shared" si="11"/>
        <v xml:space="preserve"> </v>
      </c>
      <c r="AS24" s="4" t="s">
        <v>49</v>
      </c>
    </row>
    <row r="25" spans="1:45" ht="14">
      <c r="A25" s="4">
        <v>1972</v>
      </c>
      <c r="B25" s="1">
        <v>7.5907091352233308E-2</v>
      </c>
      <c r="C25" s="1">
        <v>8.758510540616031E-2</v>
      </c>
      <c r="D25" s="1">
        <v>7.5907091352309233E-2</v>
      </c>
      <c r="E25" s="6">
        <f t="shared" si="12"/>
        <v>0.23939928811070282</v>
      </c>
      <c r="F25" s="2"/>
      <c r="G25" s="2"/>
      <c r="H25" s="2"/>
      <c r="I25" s="2"/>
      <c r="J25" s="45"/>
      <c r="K25" s="14"/>
      <c r="L25" s="3"/>
      <c r="M25" s="3"/>
      <c r="N25" s="3"/>
      <c r="O25" s="14"/>
      <c r="P25" s="2"/>
      <c r="Q25" s="2"/>
      <c r="R25" s="2"/>
      <c r="S25" s="2"/>
      <c r="T25" s="7">
        <v>1.0433064738134948E-4</v>
      </c>
      <c r="U25" s="11">
        <v>37492.953000000001</v>
      </c>
      <c r="V25" s="3">
        <v>3412.1345416564009</v>
      </c>
      <c r="W25" s="99" t="str">
        <f t="shared" si="0"/>
        <v/>
      </c>
      <c r="X25" s="100" t="str">
        <f t="shared" si="1"/>
        <v/>
      </c>
      <c r="Y25" s="100" t="str">
        <f t="shared" si="2"/>
        <v/>
      </c>
      <c r="Z25" s="99" t="str">
        <f t="shared" si="3"/>
        <v/>
      </c>
      <c r="AA25" s="100" t="str">
        <f t="shared" si="4"/>
        <v/>
      </c>
      <c r="AB25" s="100" t="str">
        <f t="shared" si="5"/>
        <v/>
      </c>
      <c r="AC25" s="101" t="str">
        <f t="shared" si="6"/>
        <v/>
      </c>
      <c r="AD25" s="99">
        <f t="shared" si="7"/>
        <v>0.31707317073195479</v>
      </c>
      <c r="AE25" s="100">
        <f t="shared" si="8"/>
        <v>0.3658536585357734</v>
      </c>
      <c r="AF25" s="100">
        <f t="shared" si="9"/>
        <v>0.31707317073227193</v>
      </c>
      <c r="AH25" s="97"/>
      <c r="AI25" s="3" t="str">
        <f t="shared" si="11"/>
        <v xml:space="preserve"> </v>
      </c>
      <c r="AJ25" s="3" t="str">
        <f t="shared" si="11"/>
        <v xml:space="preserve"> </v>
      </c>
      <c r="AK25" s="3" t="str">
        <f t="shared" si="11"/>
        <v xml:space="preserve"> </v>
      </c>
      <c r="AL25" s="3" t="str">
        <f t="shared" si="11"/>
        <v xml:space="preserve"> </v>
      </c>
      <c r="AM25" s="3" t="str">
        <f t="shared" si="11"/>
        <v xml:space="preserve"> </v>
      </c>
      <c r="AN25" s="14" t="str">
        <f t="shared" si="11"/>
        <v xml:space="preserve"> </v>
      </c>
      <c r="AO25" s="1" t="str">
        <f t="shared" si="11"/>
        <v xml:space="preserve"> </v>
      </c>
      <c r="AP25" s="1" t="str">
        <f t="shared" si="11"/>
        <v xml:space="preserve"> </v>
      </c>
      <c r="AQ25" s="1" t="str">
        <f t="shared" si="11"/>
        <v xml:space="preserve"> </v>
      </c>
      <c r="AR25" s="6" t="str">
        <f t="shared" si="11"/>
        <v xml:space="preserve"> </v>
      </c>
      <c r="AS25" s="4" t="s">
        <v>49</v>
      </c>
    </row>
    <row r="26" spans="1:45" ht="14">
      <c r="A26" s="4">
        <v>1973</v>
      </c>
      <c r="B26" s="1">
        <v>0.16413800312463164</v>
      </c>
      <c r="C26" s="1">
        <v>7.620693002192179E-2</v>
      </c>
      <c r="D26" s="1">
        <v>0.16413800312479582</v>
      </c>
      <c r="E26" s="6">
        <f t="shared" si="12"/>
        <v>0.40448293627134924</v>
      </c>
      <c r="F26" s="2"/>
      <c r="G26" s="2"/>
      <c r="H26" s="2"/>
      <c r="I26" s="2"/>
      <c r="J26" s="45"/>
      <c r="K26" s="14"/>
      <c r="L26" s="3"/>
      <c r="M26" s="3"/>
      <c r="N26" s="3"/>
      <c r="O26" s="14"/>
      <c r="P26" s="2"/>
      <c r="Q26" s="2"/>
      <c r="R26" s="2"/>
      <c r="S26" s="2"/>
      <c r="T26" s="7">
        <v>1.2043894007904869E-4</v>
      </c>
      <c r="U26" s="11">
        <v>38503.442000000003</v>
      </c>
      <c r="V26" s="3">
        <v>3476.5203588811614</v>
      </c>
      <c r="W26" s="99" t="str">
        <f t="shared" si="0"/>
        <v/>
      </c>
      <c r="X26" s="100" t="str">
        <f t="shared" si="1"/>
        <v/>
      </c>
      <c r="Y26" s="100" t="str">
        <f t="shared" si="2"/>
        <v/>
      </c>
      <c r="Z26" s="99" t="str">
        <f t="shared" si="3"/>
        <v/>
      </c>
      <c r="AA26" s="100" t="str">
        <f t="shared" si="4"/>
        <v/>
      </c>
      <c r="AB26" s="100" t="str">
        <f t="shared" si="5"/>
        <v/>
      </c>
      <c r="AC26" s="101" t="str">
        <f t="shared" si="6"/>
        <v/>
      </c>
      <c r="AD26" s="99">
        <f t="shared" si="7"/>
        <v>0.40579710144934</v>
      </c>
      <c r="AE26" s="100">
        <f t="shared" si="8"/>
        <v>0.1884057971009141</v>
      </c>
      <c r="AF26" s="100">
        <f t="shared" si="9"/>
        <v>0.4057971014497459</v>
      </c>
      <c r="AH26" s="97"/>
      <c r="AI26" s="3" t="str">
        <f t="shared" si="11"/>
        <v xml:space="preserve"> </v>
      </c>
      <c r="AJ26" s="3" t="str">
        <f t="shared" si="11"/>
        <v xml:space="preserve"> </v>
      </c>
      <c r="AK26" s="3" t="str">
        <f t="shared" si="11"/>
        <v xml:space="preserve"> </v>
      </c>
      <c r="AL26" s="3" t="str">
        <f t="shared" si="11"/>
        <v xml:space="preserve"> </v>
      </c>
      <c r="AM26" s="3" t="str">
        <f t="shared" si="11"/>
        <v xml:space="preserve"> </v>
      </c>
      <c r="AN26" s="14" t="str">
        <f t="shared" si="11"/>
        <v xml:space="preserve"> </v>
      </c>
      <c r="AO26" s="1" t="str">
        <f t="shared" si="11"/>
        <v xml:space="preserve"> </v>
      </c>
      <c r="AP26" s="1" t="str">
        <f t="shared" si="11"/>
        <v xml:space="preserve"> </v>
      </c>
      <c r="AQ26" s="1" t="str">
        <f t="shared" si="11"/>
        <v xml:space="preserve"> </v>
      </c>
      <c r="AR26" s="6" t="str">
        <f t="shared" si="11"/>
        <v xml:space="preserve"> </v>
      </c>
      <c r="AS26" s="4" t="s">
        <v>49</v>
      </c>
    </row>
    <row r="27" spans="1:45" ht="14">
      <c r="A27" s="4">
        <v>1974</v>
      </c>
      <c r="B27" s="1">
        <v>0.14126007568670404</v>
      </c>
      <c r="C27" s="1">
        <v>6.4744201356211797E-2</v>
      </c>
      <c r="D27" s="1">
        <v>0.14126007568684529</v>
      </c>
      <c r="E27" s="6">
        <f t="shared" si="12"/>
        <v>0.34726435272976114</v>
      </c>
      <c r="F27" s="2"/>
      <c r="G27" s="2"/>
      <c r="H27" s="2"/>
      <c r="I27" s="2"/>
      <c r="J27" s="45"/>
      <c r="K27" s="14"/>
      <c r="L27" s="3"/>
      <c r="M27" s="3"/>
      <c r="N27" s="3"/>
      <c r="O27" s="14"/>
      <c r="P27" s="2"/>
      <c r="Q27" s="2"/>
      <c r="R27" s="2"/>
      <c r="S27" s="2"/>
      <c r="T27" s="7">
        <v>1.3948661710645239E-4</v>
      </c>
      <c r="U27" s="11">
        <v>39512.945</v>
      </c>
      <c r="V27" s="3">
        <v>3665.3557460725847</v>
      </c>
      <c r="W27" s="99" t="str">
        <f t="shared" si="0"/>
        <v/>
      </c>
      <c r="X27" s="100" t="str">
        <f t="shared" si="1"/>
        <v/>
      </c>
      <c r="Y27" s="100" t="str">
        <f t="shared" si="2"/>
        <v/>
      </c>
      <c r="Z27" s="99" t="str">
        <f t="shared" si="3"/>
        <v/>
      </c>
      <c r="AA27" s="100" t="str">
        <f t="shared" si="4"/>
        <v/>
      </c>
      <c r="AB27" s="100" t="str">
        <f t="shared" si="5"/>
        <v/>
      </c>
      <c r="AC27" s="101" t="str">
        <f t="shared" si="6"/>
        <v/>
      </c>
      <c r="AD27" s="99">
        <f t="shared" si="7"/>
        <v>0.40677966101701118</v>
      </c>
      <c r="AE27" s="100">
        <f t="shared" si="8"/>
        <v>0.18644067796557084</v>
      </c>
      <c r="AF27" s="100">
        <f t="shared" si="9"/>
        <v>0.40677966101741792</v>
      </c>
      <c r="AH27" s="97"/>
      <c r="AI27" s="3" t="str">
        <f t="shared" si="11"/>
        <v xml:space="preserve"> </v>
      </c>
      <c r="AJ27" s="3" t="str">
        <f t="shared" si="11"/>
        <v xml:space="preserve"> </v>
      </c>
      <c r="AK27" s="3" t="str">
        <f t="shared" si="11"/>
        <v xml:space="preserve"> </v>
      </c>
      <c r="AL27" s="3" t="str">
        <f t="shared" si="11"/>
        <v xml:space="preserve"> </v>
      </c>
      <c r="AM27" s="3" t="str">
        <f t="shared" si="11"/>
        <v xml:space="preserve"> </v>
      </c>
      <c r="AN27" s="14" t="str">
        <f t="shared" si="11"/>
        <v xml:space="preserve"> </v>
      </c>
      <c r="AO27" s="1" t="str">
        <f t="shared" si="11"/>
        <v xml:space="preserve"> </v>
      </c>
      <c r="AP27" s="1" t="str">
        <f t="shared" si="11"/>
        <v xml:space="preserve"> </v>
      </c>
      <c r="AQ27" s="1" t="str">
        <f t="shared" si="11"/>
        <v xml:space="preserve"> </v>
      </c>
      <c r="AR27" s="6" t="str">
        <f t="shared" si="11"/>
        <v xml:space="preserve"> </v>
      </c>
      <c r="AS27" s="4" t="s">
        <v>49</v>
      </c>
    </row>
    <row r="28" spans="1:45" ht="14">
      <c r="A28" s="4">
        <v>1975</v>
      </c>
      <c r="B28" s="1">
        <v>0.19505980801058193</v>
      </c>
      <c r="C28" s="1">
        <v>6.5019936003332252E-2</v>
      </c>
      <c r="D28" s="1">
        <v>0.19505980801077699</v>
      </c>
      <c r="E28" s="6">
        <f t="shared" si="12"/>
        <v>0.4551395520246912</v>
      </c>
      <c r="F28" s="2"/>
      <c r="G28" s="2"/>
      <c r="H28" s="2"/>
      <c r="I28" s="2"/>
      <c r="J28" s="45"/>
      <c r="K28" s="14"/>
      <c r="L28" s="3"/>
      <c r="M28" s="3"/>
      <c r="N28" s="3"/>
      <c r="O28" s="14"/>
      <c r="P28" s="2"/>
      <c r="Q28" s="2"/>
      <c r="R28" s="2"/>
      <c r="S28" s="2"/>
      <c r="T28" s="7">
        <v>1.6626767433595546E-4</v>
      </c>
      <c r="U28" s="11">
        <v>40529.798000000003</v>
      </c>
      <c r="V28" s="3">
        <v>3894.78871816731</v>
      </c>
      <c r="W28" s="99" t="str">
        <f t="shared" si="0"/>
        <v/>
      </c>
      <c r="X28" s="100" t="str">
        <f t="shared" si="1"/>
        <v/>
      </c>
      <c r="Y28" s="100" t="str">
        <f t="shared" si="2"/>
        <v/>
      </c>
      <c r="Z28" s="99" t="str">
        <f t="shared" si="3"/>
        <v/>
      </c>
      <c r="AA28" s="100" t="str">
        <f t="shared" si="4"/>
        <v/>
      </c>
      <c r="AB28" s="100" t="str">
        <f t="shared" si="5"/>
        <v/>
      </c>
      <c r="AC28" s="101" t="str">
        <f t="shared" si="6"/>
        <v/>
      </c>
      <c r="AD28" s="99">
        <f t="shared" si="7"/>
        <v>0.42857142857142855</v>
      </c>
      <c r="AE28" s="100">
        <f t="shared" si="8"/>
        <v>0.14285714285671428</v>
      </c>
      <c r="AF28" s="100">
        <f t="shared" si="9"/>
        <v>0.42857142857185715</v>
      </c>
      <c r="AH28" s="97"/>
      <c r="AI28" s="3" t="str">
        <f t="shared" si="11"/>
        <v xml:space="preserve"> </v>
      </c>
      <c r="AJ28" s="3" t="str">
        <f t="shared" si="11"/>
        <v xml:space="preserve"> </v>
      </c>
      <c r="AK28" s="3" t="str">
        <f t="shared" si="11"/>
        <v xml:space="preserve"> </v>
      </c>
      <c r="AL28" s="3" t="str">
        <f t="shared" si="11"/>
        <v xml:space="preserve"> </v>
      </c>
      <c r="AM28" s="3" t="str">
        <f t="shared" si="11"/>
        <v xml:space="preserve"> </v>
      </c>
      <c r="AN28" s="14" t="str">
        <f t="shared" si="11"/>
        <v xml:space="preserve"> </v>
      </c>
      <c r="AO28" s="1" t="str">
        <f t="shared" si="11"/>
        <v xml:space="preserve"> </v>
      </c>
      <c r="AP28" s="1" t="str">
        <f t="shared" si="11"/>
        <v xml:space="preserve"> </v>
      </c>
      <c r="AQ28" s="1" t="str">
        <f t="shared" si="11"/>
        <v xml:space="preserve"> </v>
      </c>
      <c r="AR28" s="6" t="str">
        <f t="shared" si="11"/>
        <v xml:space="preserve"> </v>
      </c>
      <c r="AS28" s="4" t="s">
        <v>49</v>
      </c>
    </row>
    <row r="29" spans="1:45" ht="14">
      <c r="A29" s="4">
        <v>1976</v>
      </c>
      <c r="B29" s="1">
        <v>0.20724664230246004</v>
      </c>
      <c r="C29" s="1">
        <v>4.1449328460367668E-2</v>
      </c>
      <c r="D29" s="1">
        <v>0.20724664230266726</v>
      </c>
      <c r="E29" s="6">
        <f t="shared" si="12"/>
        <v>0.45594261306549499</v>
      </c>
      <c r="F29" s="2"/>
      <c r="G29" s="2"/>
      <c r="H29" s="2"/>
      <c r="I29" s="2"/>
      <c r="J29" s="45"/>
      <c r="K29" s="14"/>
      <c r="L29" s="3"/>
      <c r="M29" s="3"/>
      <c r="N29" s="3"/>
      <c r="O29" s="14"/>
      <c r="P29" s="2"/>
      <c r="Q29" s="2"/>
      <c r="R29" s="2"/>
      <c r="S29" s="2"/>
      <c r="T29" s="7">
        <v>1.9513662757767963E-4</v>
      </c>
      <c r="U29" s="11">
        <v>41471.745000000003</v>
      </c>
      <c r="V29" s="3">
        <v>4137.7810362211667</v>
      </c>
      <c r="W29" s="99" t="str">
        <f t="shared" si="0"/>
        <v/>
      </c>
      <c r="X29" s="100" t="str">
        <f t="shared" si="1"/>
        <v/>
      </c>
      <c r="Y29" s="100" t="str">
        <f t="shared" si="2"/>
        <v/>
      </c>
      <c r="Z29" s="99" t="str">
        <f t="shared" si="3"/>
        <v/>
      </c>
      <c r="AA29" s="100" t="str">
        <f t="shared" si="4"/>
        <v/>
      </c>
      <c r="AB29" s="100" t="str">
        <f t="shared" si="5"/>
        <v/>
      </c>
      <c r="AC29" s="101" t="str">
        <f t="shared" si="6"/>
        <v/>
      </c>
      <c r="AD29" s="99">
        <f t="shared" si="7"/>
        <v>0.45454545454537187</v>
      </c>
      <c r="AE29" s="100">
        <f t="shared" si="8"/>
        <v>9.0909090908801671E-2</v>
      </c>
      <c r="AF29" s="100">
        <f t="shared" si="9"/>
        <v>0.4545454545458264</v>
      </c>
      <c r="AH29" s="97"/>
      <c r="AI29" s="3" t="str">
        <f t="shared" si="11"/>
        <v xml:space="preserve"> </v>
      </c>
      <c r="AJ29" s="3" t="str">
        <f t="shared" si="11"/>
        <v xml:space="preserve"> </v>
      </c>
      <c r="AK29" s="3" t="str">
        <f t="shared" si="11"/>
        <v xml:space="preserve"> </v>
      </c>
      <c r="AL29" s="3" t="str">
        <f t="shared" si="11"/>
        <v xml:space="preserve"> </v>
      </c>
      <c r="AM29" s="3" t="str">
        <f t="shared" si="11"/>
        <v xml:space="preserve"> </v>
      </c>
      <c r="AN29" s="14" t="str">
        <f t="shared" si="11"/>
        <v xml:space="preserve"> </v>
      </c>
      <c r="AO29" s="1" t="str">
        <f t="shared" si="11"/>
        <v xml:space="preserve"> </v>
      </c>
      <c r="AP29" s="1" t="str">
        <f t="shared" si="11"/>
        <v xml:space="preserve"> </v>
      </c>
      <c r="AQ29" s="1" t="str">
        <f t="shared" si="11"/>
        <v xml:space="preserve"> </v>
      </c>
      <c r="AR29" s="6" t="str">
        <f t="shared" si="11"/>
        <v xml:space="preserve"> </v>
      </c>
      <c r="AS29" s="4" t="s">
        <v>49</v>
      </c>
    </row>
    <row r="30" spans="1:45" ht="14">
      <c r="A30" s="4">
        <v>1977</v>
      </c>
      <c r="B30" s="1">
        <v>0.23152944922663862</v>
      </c>
      <c r="C30" s="1">
        <v>4.1556567809784825E-2</v>
      </c>
      <c r="D30" s="1">
        <v>0.23152944922687016</v>
      </c>
      <c r="E30" s="6">
        <f t="shared" si="12"/>
        <v>0.50461546626329357</v>
      </c>
      <c r="F30" s="2"/>
      <c r="G30" s="2"/>
      <c r="H30" s="2"/>
      <c r="I30" s="2"/>
      <c r="J30" s="45"/>
      <c r="K30" s="14"/>
      <c r="L30" s="3"/>
      <c r="M30" s="3"/>
      <c r="N30" s="3"/>
      <c r="O30" s="14"/>
      <c r="P30" s="2"/>
      <c r="Q30" s="2"/>
      <c r="R30" s="2"/>
      <c r="S30" s="2"/>
      <c r="T30" s="7">
        <v>2.4798139228894605E-4</v>
      </c>
      <c r="U30" s="11">
        <v>42376.642</v>
      </c>
      <c r="V30" s="3">
        <v>4224.1431022307052</v>
      </c>
      <c r="W30" s="99" t="str">
        <f t="shared" si="0"/>
        <v/>
      </c>
      <c r="X30" s="100" t="str">
        <f t="shared" si="1"/>
        <v/>
      </c>
      <c r="Y30" s="100" t="str">
        <f t="shared" si="2"/>
        <v/>
      </c>
      <c r="Z30" s="99" t="str">
        <f t="shared" si="3"/>
        <v/>
      </c>
      <c r="AA30" s="100" t="str">
        <f t="shared" si="4"/>
        <v/>
      </c>
      <c r="AB30" s="100" t="str">
        <f t="shared" si="5"/>
        <v/>
      </c>
      <c r="AC30" s="101" t="str">
        <f t="shared" si="6"/>
        <v/>
      </c>
      <c r="AD30" s="99">
        <f t="shared" si="7"/>
        <v>0.4588235294116676</v>
      </c>
      <c r="AE30" s="100">
        <f t="shared" si="8"/>
        <v>8.235294117620609E-2</v>
      </c>
      <c r="AF30" s="100">
        <f t="shared" si="9"/>
        <v>0.4588235294121264</v>
      </c>
      <c r="AH30" s="97"/>
      <c r="AI30" s="3" t="str">
        <f t="shared" si="11"/>
        <v xml:space="preserve"> </v>
      </c>
      <c r="AJ30" s="3" t="str">
        <f t="shared" si="11"/>
        <v xml:space="preserve"> </v>
      </c>
      <c r="AK30" s="3" t="str">
        <f t="shared" si="11"/>
        <v xml:space="preserve"> </v>
      </c>
      <c r="AL30" s="3" t="str">
        <f t="shared" si="11"/>
        <v xml:space="preserve"> </v>
      </c>
      <c r="AM30" s="3" t="str">
        <f t="shared" si="11"/>
        <v xml:space="preserve"> </v>
      </c>
      <c r="AN30" s="14" t="str">
        <f t="shared" si="11"/>
        <v xml:space="preserve"> </v>
      </c>
      <c r="AO30" s="1" t="str">
        <f t="shared" si="11"/>
        <v xml:space="preserve"> </v>
      </c>
      <c r="AP30" s="1" t="str">
        <f t="shared" si="11"/>
        <v xml:space="preserve"> </v>
      </c>
      <c r="AQ30" s="1" t="str">
        <f t="shared" si="11"/>
        <v xml:space="preserve"> </v>
      </c>
      <c r="AR30" s="6" t="str">
        <f t="shared" si="11"/>
        <v xml:space="preserve"> </v>
      </c>
      <c r="AS30" s="4" t="s">
        <v>49</v>
      </c>
    </row>
    <row r="31" spans="1:45" ht="14">
      <c r="A31" s="4">
        <v>1978</v>
      </c>
      <c r="B31" s="1">
        <v>0.24415202879476394</v>
      </c>
      <c r="C31" s="1">
        <v>5.3594347784055689E-2</v>
      </c>
      <c r="D31" s="1">
        <v>0.24415202879500811</v>
      </c>
      <c r="E31" s="6">
        <f t="shared" si="12"/>
        <v>0.54189840537382772</v>
      </c>
      <c r="F31" s="2"/>
      <c r="G31" s="2"/>
      <c r="H31" s="2"/>
      <c r="I31" s="2"/>
      <c r="J31" s="45"/>
      <c r="K31" s="14"/>
      <c r="L31" s="3"/>
      <c r="M31" s="3"/>
      <c r="N31" s="3"/>
      <c r="O31" s="14"/>
      <c r="P31" s="2"/>
      <c r="Q31" s="2"/>
      <c r="R31" s="2"/>
      <c r="S31" s="2"/>
      <c r="T31" s="7">
        <v>3.6027870434309227E-4</v>
      </c>
      <c r="U31" s="11">
        <v>43274.733</v>
      </c>
      <c r="V31" s="3">
        <v>4254.5149845291935</v>
      </c>
      <c r="W31" s="99" t="str">
        <f t="shared" si="0"/>
        <v/>
      </c>
      <c r="X31" s="100" t="str">
        <f t="shared" si="1"/>
        <v/>
      </c>
      <c r="Y31" s="100" t="str">
        <f t="shared" si="2"/>
        <v/>
      </c>
      <c r="Z31" s="99" t="str">
        <f t="shared" si="3"/>
        <v/>
      </c>
      <c r="AA31" s="100" t="str">
        <f t="shared" si="4"/>
        <v/>
      </c>
      <c r="AB31" s="100" t="str">
        <f t="shared" si="5"/>
        <v/>
      </c>
      <c r="AC31" s="101" t="str">
        <f t="shared" si="6"/>
        <v/>
      </c>
      <c r="AD31" s="99">
        <f t="shared" si="7"/>
        <v>0.45054945054938123</v>
      </c>
      <c r="AE31" s="100">
        <f t="shared" si="8"/>
        <v>9.890109890078698E-2</v>
      </c>
      <c r="AF31" s="100">
        <f t="shared" si="9"/>
        <v>0.45054945054983181</v>
      </c>
      <c r="AH31" s="97"/>
      <c r="AI31" s="3" t="str">
        <f t="shared" si="11"/>
        <v xml:space="preserve"> </v>
      </c>
      <c r="AJ31" s="3" t="str">
        <f t="shared" si="11"/>
        <v xml:space="preserve"> </v>
      </c>
      <c r="AK31" s="3" t="str">
        <f t="shared" si="11"/>
        <v xml:space="preserve"> </v>
      </c>
      <c r="AL31" s="3" t="str">
        <f t="shared" si="11"/>
        <v xml:space="preserve"> </v>
      </c>
      <c r="AM31" s="3" t="str">
        <f t="shared" si="11"/>
        <v xml:space="preserve"> </v>
      </c>
      <c r="AN31" s="14" t="str">
        <f t="shared" si="11"/>
        <v xml:space="preserve"> </v>
      </c>
      <c r="AO31" s="1" t="str">
        <f t="shared" si="11"/>
        <v xml:space="preserve"> </v>
      </c>
      <c r="AP31" s="1" t="str">
        <f t="shared" si="11"/>
        <v xml:space="preserve"> </v>
      </c>
      <c r="AQ31" s="1" t="str">
        <f t="shared" si="11"/>
        <v xml:space="preserve"> </v>
      </c>
      <c r="AR31" s="6" t="str">
        <f t="shared" si="11"/>
        <v xml:space="preserve"> </v>
      </c>
      <c r="AS31" s="4" t="s">
        <v>49</v>
      </c>
    </row>
    <row r="32" spans="1:45" ht="14">
      <c r="A32" s="4">
        <v>1979</v>
      </c>
      <c r="B32" s="1">
        <v>0.20909747193968697</v>
      </c>
      <c r="C32" s="1">
        <v>6.5716348323704474E-2</v>
      </c>
      <c r="D32" s="1">
        <v>0.20909747193989608</v>
      </c>
      <c r="E32" s="6">
        <f t="shared" si="12"/>
        <v>0.48391129220328755</v>
      </c>
      <c r="F32" s="2"/>
      <c r="G32" s="2"/>
      <c r="H32" s="2"/>
      <c r="I32" s="2"/>
      <c r="J32" s="45"/>
      <c r="K32" s="14"/>
      <c r="L32" s="3"/>
      <c r="M32" s="3"/>
      <c r="N32" s="3"/>
      <c r="O32" s="14"/>
      <c r="P32" s="2"/>
      <c r="Q32" s="2"/>
      <c r="R32" s="2"/>
      <c r="S32" s="2"/>
      <c r="T32" s="7">
        <v>5.7173358064123046E-4</v>
      </c>
      <c r="U32" s="11">
        <v>44165.463000000003</v>
      </c>
      <c r="V32" s="3">
        <v>4133.003202072171</v>
      </c>
      <c r="W32" s="99" t="str">
        <f t="shared" si="0"/>
        <v/>
      </c>
      <c r="X32" s="100" t="str">
        <f t="shared" si="1"/>
        <v/>
      </c>
      <c r="Y32" s="100" t="str">
        <f t="shared" si="2"/>
        <v/>
      </c>
      <c r="Z32" s="99" t="str">
        <f t="shared" si="3"/>
        <v/>
      </c>
      <c r="AA32" s="100" t="str">
        <f t="shared" si="4"/>
        <v/>
      </c>
      <c r="AB32" s="100" t="str">
        <f t="shared" si="5"/>
        <v/>
      </c>
      <c r="AC32" s="101" t="str">
        <f t="shared" si="6"/>
        <v/>
      </c>
      <c r="AD32" s="99">
        <f t="shared" si="7"/>
        <v>0.43209876543208808</v>
      </c>
      <c r="AE32" s="100">
        <f t="shared" si="8"/>
        <v>0.13580246913539171</v>
      </c>
      <c r="AF32" s="100">
        <f t="shared" si="9"/>
        <v>0.43209876543252018</v>
      </c>
      <c r="AH32" s="97"/>
      <c r="AI32" s="3" t="str">
        <f t="shared" si="11"/>
        <v xml:space="preserve"> </v>
      </c>
      <c r="AJ32" s="3" t="str">
        <f t="shared" si="11"/>
        <v xml:space="preserve"> </v>
      </c>
      <c r="AK32" s="3" t="str">
        <f t="shared" si="11"/>
        <v xml:space="preserve"> </v>
      </c>
      <c r="AL32" s="3" t="str">
        <f t="shared" si="11"/>
        <v xml:space="preserve"> </v>
      </c>
      <c r="AM32" s="3" t="str">
        <f t="shared" si="11"/>
        <v xml:space="preserve"> </v>
      </c>
      <c r="AN32" s="14" t="str">
        <f t="shared" si="11"/>
        <v xml:space="preserve"> </v>
      </c>
      <c r="AO32" s="1" t="str">
        <f t="shared" si="11"/>
        <v xml:space="preserve"> </v>
      </c>
      <c r="AP32" s="1" t="str">
        <f t="shared" si="11"/>
        <v xml:space="preserve"> </v>
      </c>
      <c r="AQ32" s="1" t="str">
        <f t="shared" si="11"/>
        <v xml:space="preserve"> </v>
      </c>
      <c r="AR32" s="6" t="str">
        <f t="shared" si="11"/>
        <v xml:space="preserve"> </v>
      </c>
      <c r="AS32" s="4" t="s">
        <v>49</v>
      </c>
    </row>
    <row r="33" spans="1:45" ht="14">
      <c r="A33" s="4">
        <v>1980</v>
      </c>
      <c r="B33" s="1">
        <v>0.22178054056174054</v>
      </c>
      <c r="C33" s="1">
        <v>6.5934755301941275E-2</v>
      </c>
      <c r="D33" s="1">
        <v>0.40160260047706697</v>
      </c>
      <c r="E33" s="6">
        <f t="shared" si="12"/>
        <v>0.6893178963407488</v>
      </c>
      <c r="F33" s="2"/>
      <c r="G33" s="2"/>
      <c r="H33" s="2"/>
      <c r="I33" s="2"/>
      <c r="J33" s="45"/>
      <c r="K33" s="14"/>
      <c r="L33" s="3"/>
      <c r="M33" s="3"/>
      <c r="N33" s="3"/>
      <c r="O33" s="14"/>
      <c r="P33" s="2"/>
      <c r="Q33" s="2"/>
      <c r="R33" s="2"/>
      <c r="S33" s="2"/>
      <c r="T33" s="7">
        <v>1.2016308119258765E-3</v>
      </c>
      <c r="U33" s="11">
        <v>45047.972999999998</v>
      </c>
      <c r="V33" s="3">
        <v>4021.6015934834627</v>
      </c>
      <c r="W33" s="99" t="str">
        <f t="shared" si="0"/>
        <v/>
      </c>
      <c r="X33" s="100" t="str">
        <f t="shared" si="1"/>
        <v/>
      </c>
      <c r="Y33" s="100" t="str">
        <f t="shared" si="2"/>
        <v/>
      </c>
      <c r="Z33" s="99" t="str">
        <f t="shared" si="3"/>
        <v/>
      </c>
      <c r="AA33" s="100" t="str">
        <f t="shared" si="4"/>
        <v/>
      </c>
      <c r="AB33" s="100" t="str">
        <f t="shared" si="5"/>
        <v/>
      </c>
      <c r="AC33" s="101" t="str">
        <f t="shared" si="6"/>
        <v/>
      </c>
      <c r="AD33" s="99">
        <f t="shared" si="7"/>
        <v>0.32173913043468744</v>
      </c>
      <c r="AE33" s="100">
        <f t="shared" si="8"/>
        <v>9.5652173912728233E-2</v>
      </c>
      <c r="AF33" s="100">
        <f t="shared" si="9"/>
        <v>0.58260869565258433</v>
      </c>
      <c r="AH33" s="97"/>
      <c r="AI33" s="3" t="str">
        <f t="shared" si="11"/>
        <v xml:space="preserve"> </v>
      </c>
      <c r="AJ33" s="3" t="str">
        <f t="shared" si="11"/>
        <v xml:space="preserve"> </v>
      </c>
      <c r="AK33" s="3" t="str">
        <f t="shared" si="11"/>
        <v xml:space="preserve"> </v>
      </c>
      <c r="AL33" s="3" t="str">
        <f t="shared" si="11"/>
        <v xml:space="preserve"> </v>
      </c>
      <c r="AM33" s="3" t="str">
        <f t="shared" si="11"/>
        <v xml:space="preserve"> </v>
      </c>
      <c r="AN33" s="14" t="str">
        <f t="shared" si="11"/>
        <v xml:space="preserve"> </v>
      </c>
      <c r="AO33" s="1" t="str">
        <f t="shared" si="11"/>
        <v xml:space="preserve"> </v>
      </c>
      <c r="AP33" s="1" t="str">
        <f t="shared" si="11"/>
        <v xml:space="preserve"> </v>
      </c>
      <c r="AQ33" s="1" t="str">
        <f t="shared" si="11"/>
        <v xml:space="preserve"> </v>
      </c>
      <c r="AR33" s="6" t="str">
        <f t="shared" si="11"/>
        <v xml:space="preserve"> </v>
      </c>
      <c r="AS33" s="4" t="s">
        <v>49</v>
      </c>
    </row>
    <row r="34" spans="1:45" ht="14">
      <c r="A34" s="4">
        <v>1981</v>
      </c>
      <c r="B34" s="1">
        <v>0.33695630907313673</v>
      </c>
      <c r="C34" s="1">
        <v>9.0256154215747994E-2</v>
      </c>
      <c r="D34" s="1">
        <v>0.49941738666246988</v>
      </c>
      <c r="E34" s="6">
        <f t="shared" si="12"/>
        <v>0.92662984995135456</v>
      </c>
      <c r="F34" s="2"/>
      <c r="G34" s="2"/>
      <c r="H34" s="2"/>
      <c r="I34" s="2"/>
      <c r="J34" s="45"/>
      <c r="K34" s="14"/>
      <c r="L34" s="3"/>
      <c r="M34" s="3"/>
      <c r="N34" s="3"/>
      <c r="O34" s="14"/>
      <c r="P34" s="2"/>
      <c r="Q34" s="2"/>
      <c r="R34" s="2"/>
      <c r="S34" s="2"/>
      <c r="T34" s="7">
        <v>1.6411329224987042E-3</v>
      </c>
      <c r="U34" s="11">
        <v>46253.233999999997</v>
      </c>
      <c r="V34" s="3">
        <v>4086.5034431970748</v>
      </c>
      <c r="W34" s="99" t="str">
        <f t="shared" si="0"/>
        <v/>
      </c>
      <c r="X34" s="100" t="str">
        <f t="shared" si="1"/>
        <v/>
      </c>
      <c r="Y34" s="100" t="str">
        <f t="shared" si="2"/>
        <v/>
      </c>
      <c r="Z34" s="99" t="str">
        <f t="shared" si="3"/>
        <v/>
      </c>
      <c r="AA34" s="100" t="str">
        <f t="shared" si="4"/>
        <v/>
      </c>
      <c r="AB34" s="100" t="str">
        <f t="shared" si="5"/>
        <v/>
      </c>
      <c r="AC34" s="101" t="str">
        <f t="shared" si="6"/>
        <v/>
      </c>
      <c r="AD34" s="99">
        <f t="shared" si="7"/>
        <v>0.36363636363627394</v>
      </c>
      <c r="AE34" s="100">
        <f t="shared" si="8"/>
        <v>9.740259740228116E-2</v>
      </c>
      <c r="AF34" s="100">
        <f t="shared" si="9"/>
        <v>0.53896103896144498</v>
      </c>
      <c r="AH34" s="97"/>
      <c r="AI34" s="3" t="str">
        <f t="shared" si="11"/>
        <v xml:space="preserve"> </v>
      </c>
      <c r="AJ34" s="3" t="str">
        <f t="shared" si="11"/>
        <v xml:space="preserve"> </v>
      </c>
      <c r="AK34" s="3" t="str">
        <f t="shared" si="11"/>
        <v xml:space="preserve"> </v>
      </c>
      <c r="AL34" s="3" t="str">
        <f t="shared" si="11"/>
        <v xml:space="preserve"> </v>
      </c>
      <c r="AM34" s="3" t="str">
        <f t="shared" si="11"/>
        <v xml:space="preserve"> </v>
      </c>
      <c r="AN34" s="14" t="str">
        <f t="shared" si="11"/>
        <v xml:space="preserve"> </v>
      </c>
      <c r="AO34" s="1" t="str">
        <f t="shared" si="11"/>
        <v xml:space="preserve"> </v>
      </c>
      <c r="AP34" s="1" t="str">
        <f t="shared" si="11"/>
        <v xml:space="preserve"> </v>
      </c>
      <c r="AQ34" s="1" t="str">
        <f t="shared" si="11"/>
        <v xml:space="preserve"> </v>
      </c>
      <c r="AR34" s="6" t="str">
        <f t="shared" si="11"/>
        <v xml:space="preserve"> </v>
      </c>
      <c r="AS34" s="4" t="s">
        <v>49</v>
      </c>
    </row>
    <row r="35" spans="1:45" ht="14">
      <c r="A35" s="4">
        <v>1982</v>
      </c>
      <c r="B35" s="1">
        <v>0.32026252153868767</v>
      </c>
      <c r="C35" s="1">
        <v>4.2298823599322431E-2</v>
      </c>
      <c r="D35" s="1">
        <v>0.39881747965234954</v>
      </c>
      <c r="E35" s="6">
        <f t="shared" si="12"/>
        <v>0.76137882479035968</v>
      </c>
      <c r="F35" s="2"/>
      <c r="G35" s="2"/>
      <c r="H35" s="2"/>
      <c r="I35" s="2"/>
      <c r="J35" s="45"/>
      <c r="K35" s="14"/>
      <c r="L35" s="3"/>
      <c r="M35" s="3"/>
      <c r="N35" s="3"/>
      <c r="O35" s="14"/>
      <c r="P35" s="2"/>
      <c r="Q35" s="2"/>
      <c r="R35" s="2"/>
      <c r="S35" s="2"/>
      <c r="T35" s="7">
        <v>2.1472202531018117E-3</v>
      </c>
      <c r="U35" s="11">
        <v>47464.184000000001</v>
      </c>
      <c r="V35" s="3">
        <v>4181.9954178502257</v>
      </c>
      <c r="W35" s="99" t="str">
        <f t="shared" ref="W35:W67" si="13">IFERROR(F35/$I35,"")</f>
        <v/>
      </c>
      <c r="X35" s="100" t="str">
        <f t="shared" ref="X35:X67" si="14">IFERROR(G35/$I35,"")</f>
        <v/>
      </c>
      <c r="Y35" s="100" t="str">
        <f t="shared" ref="Y35:Y67" si="15">IFERROR(H35/$I35,"")</f>
        <v/>
      </c>
      <c r="Z35" s="99" t="str">
        <f t="shared" si="3"/>
        <v/>
      </c>
      <c r="AA35" s="100" t="str">
        <f t="shared" si="4"/>
        <v/>
      </c>
      <c r="AB35" s="100" t="str">
        <f t="shared" si="5"/>
        <v/>
      </c>
      <c r="AC35" s="101" t="str">
        <f t="shared" si="6"/>
        <v/>
      </c>
      <c r="AD35" s="99">
        <f t="shared" ref="AD35:AD67" si="16">IFERROR(B35/$E35,"")</f>
        <v>0.42063492063477037</v>
      </c>
      <c r="AE35" s="100">
        <f t="shared" ref="AE35:AE67" si="17">IFERROR(C35/$E35,"")</f>
        <v>5.5555555555369056E-2</v>
      </c>
      <c r="AF35" s="100">
        <f t="shared" ref="AF35:AF67" si="18">IFERROR(D35/$E35,"")</f>
        <v>0.52380952380986057</v>
      </c>
      <c r="AH35" s="97"/>
      <c r="AI35" s="3" t="str">
        <f t="shared" si="11"/>
        <v xml:space="preserve"> </v>
      </c>
      <c r="AJ35" s="3" t="str">
        <f t="shared" si="11"/>
        <v xml:space="preserve"> </v>
      </c>
      <c r="AK35" s="3" t="str">
        <f t="shared" si="11"/>
        <v xml:space="preserve"> </v>
      </c>
      <c r="AL35" s="3" t="str">
        <f t="shared" si="11"/>
        <v xml:space="preserve"> </v>
      </c>
      <c r="AM35" s="3" t="str">
        <f t="shared" si="11"/>
        <v xml:space="preserve"> </v>
      </c>
      <c r="AN35" s="14" t="str">
        <f t="shared" si="11"/>
        <v xml:space="preserve"> </v>
      </c>
      <c r="AO35" s="1" t="str">
        <f t="shared" si="11"/>
        <v xml:space="preserve"> </v>
      </c>
      <c r="AP35" s="1" t="str">
        <f t="shared" si="11"/>
        <v xml:space="preserve"> </v>
      </c>
      <c r="AQ35" s="1" t="str">
        <f t="shared" si="11"/>
        <v xml:space="preserve"> </v>
      </c>
      <c r="AR35" s="6" t="str">
        <f t="shared" si="11"/>
        <v xml:space="preserve"> </v>
      </c>
      <c r="AS35" s="4" t="s">
        <v>49</v>
      </c>
    </row>
    <row r="36" spans="1:45" ht="14">
      <c r="A36" s="4">
        <v>1983</v>
      </c>
      <c r="B36" s="1">
        <v>0.34001468412494618</v>
      </c>
      <c r="C36" s="1">
        <v>3.0358453939636265E-2</v>
      </c>
      <c r="D36" s="1">
        <v>0.39465990121685002</v>
      </c>
      <c r="E36" s="6">
        <f t="shared" si="12"/>
        <v>0.7650330392814324</v>
      </c>
      <c r="F36" s="2"/>
      <c r="G36" s="2"/>
      <c r="H36" s="2"/>
      <c r="I36" s="2"/>
      <c r="J36" s="45"/>
      <c r="K36" s="14"/>
      <c r="L36" s="3"/>
      <c r="M36" s="3"/>
      <c r="N36" s="3"/>
      <c r="O36" s="14"/>
      <c r="P36" s="2"/>
      <c r="Q36" s="2"/>
      <c r="R36" s="2"/>
      <c r="S36" s="2"/>
      <c r="T36" s="7">
        <v>2.821543794354116E-3</v>
      </c>
      <c r="U36" s="11">
        <v>48660.620999999999</v>
      </c>
      <c r="V36" s="3">
        <v>4229.5185669743096</v>
      </c>
      <c r="W36" s="99" t="str">
        <f t="shared" si="13"/>
        <v/>
      </c>
      <c r="X36" s="100" t="str">
        <f t="shared" si="14"/>
        <v/>
      </c>
      <c r="Y36" s="100" t="str">
        <f t="shared" si="15"/>
        <v/>
      </c>
      <c r="Z36" s="99" t="str">
        <f t="shared" si="3"/>
        <v/>
      </c>
      <c r="AA36" s="100" t="str">
        <f t="shared" si="4"/>
        <v/>
      </c>
      <c r="AB36" s="100" t="str">
        <f t="shared" si="5"/>
        <v/>
      </c>
      <c r="AC36" s="101" t="str">
        <f t="shared" si="6"/>
        <v/>
      </c>
      <c r="AD36" s="99">
        <f t="shared" si="16"/>
        <v>0.44444444444426812</v>
      </c>
      <c r="AE36" s="100">
        <f t="shared" si="17"/>
        <v>3.9682539682404899E-2</v>
      </c>
      <c r="AF36" s="100">
        <f t="shared" si="18"/>
        <v>0.51587301587332701</v>
      </c>
      <c r="AH36" s="97"/>
      <c r="AI36" s="3" t="str">
        <f t="shared" si="11"/>
        <v xml:space="preserve"> </v>
      </c>
      <c r="AJ36" s="3" t="str">
        <f t="shared" si="11"/>
        <v xml:space="preserve"> </v>
      </c>
      <c r="AK36" s="3" t="str">
        <f t="shared" si="11"/>
        <v xml:space="preserve"> </v>
      </c>
      <c r="AL36" s="3" t="str">
        <f t="shared" si="11"/>
        <v xml:space="preserve"> </v>
      </c>
      <c r="AM36" s="3" t="str">
        <f t="shared" si="11"/>
        <v xml:space="preserve"> </v>
      </c>
      <c r="AN36" s="14" t="str">
        <f t="shared" si="11"/>
        <v xml:space="preserve"> </v>
      </c>
      <c r="AO36" s="1" t="str">
        <f t="shared" si="11"/>
        <v xml:space="preserve"> </v>
      </c>
      <c r="AP36" s="1" t="str">
        <f t="shared" si="11"/>
        <v xml:space="preserve"> </v>
      </c>
      <c r="AQ36" s="1" t="str">
        <f t="shared" si="11"/>
        <v xml:space="preserve"> </v>
      </c>
      <c r="AR36" s="6" t="str">
        <f t="shared" si="11"/>
        <v xml:space="preserve"> </v>
      </c>
      <c r="AS36" s="4" t="s">
        <v>49</v>
      </c>
    </row>
    <row r="37" spans="1:45" ht="14">
      <c r="A37" s="4">
        <v>1984</v>
      </c>
      <c r="B37" s="1">
        <v>0.26865223248599146</v>
      </c>
      <c r="C37" s="1">
        <v>4.274012789537044E-2</v>
      </c>
      <c r="D37" s="1">
        <v>0.29918089526878977</v>
      </c>
      <c r="E37" s="6">
        <f t="shared" si="12"/>
        <v>0.61057325565015175</v>
      </c>
      <c r="F37" s="2"/>
      <c r="G37" s="2"/>
      <c r="H37" s="2"/>
      <c r="I37" s="2"/>
      <c r="J37" s="45"/>
      <c r="K37" s="14"/>
      <c r="L37" s="3"/>
      <c r="M37" s="3"/>
      <c r="N37" s="3"/>
      <c r="O37" s="14"/>
      <c r="P37" s="2"/>
      <c r="Q37" s="2"/>
      <c r="R37" s="2"/>
      <c r="S37" s="2"/>
      <c r="T37" s="7">
        <v>4.1865452506746762E-3</v>
      </c>
      <c r="U37" s="11">
        <v>49839.741999999998</v>
      </c>
      <c r="V37" s="3">
        <v>4366.7360878392992</v>
      </c>
      <c r="W37" s="99" t="str">
        <f t="shared" si="13"/>
        <v/>
      </c>
      <c r="X37" s="100" t="str">
        <f t="shared" si="14"/>
        <v/>
      </c>
      <c r="Y37" s="100" t="str">
        <f t="shared" si="15"/>
        <v/>
      </c>
      <c r="Z37" s="99" t="str">
        <f t="shared" si="3"/>
        <v/>
      </c>
      <c r="AA37" s="100" t="str">
        <f t="shared" si="4"/>
        <v/>
      </c>
      <c r="AB37" s="100" t="str">
        <f t="shared" si="5"/>
        <v/>
      </c>
      <c r="AC37" s="101" t="str">
        <f t="shared" si="6"/>
        <v/>
      </c>
      <c r="AD37" s="99">
        <f t="shared" si="16"/>
        <v>0.43999999999987666</v>
      </c>
      <c r="AE37" s="100">
        <f t="shared" si="17"/>
        <v>6.9999999999770413E-2</v>
      </c>
      <c r="AF37" s="100">
        <f t="shared" si="18"/>
        <v>0.49000000000035282</v>
      </c>
      <c r="AH37" s="97"/>
      <c r="AI37" s="3" t="str">
        <f t="shared" si="11"/>
        <v xml:space="preserve"> </v>
      </c>
      <c r="AJ37" s="3" t="str">
        <f t="shared" si="11"/>
        <v xml:space="preserve"> </v>
      </c>
      <c r="AK37" s="3" t="str">
        <f t="shared" si="11"/>
        <v xml:space="preserve"> </v>
      </c>
      <c r="AL37" s="3" t="str">
        <f t="shared" si="11"/>
        <v xml:space="preserve"> </v>
      </c>
      <c r="AM37" s="3" t="str">
        <f t="shared" si="11"/>
        <v xml:space="preserve"> </v>
      </c>
      <c r="AN37" s="14" t="str">
        <f t="shared" si="11"/>
        <v xml:space="preserve"> </v>
      </c>
      <c r="AO37" s="1" t="str">
        <f t="shared" si="11"/>
        <v xml:space="preserve"> </v>
      </c>
      <c r="AP37" s="1" t="str">
        <f t="shared" si="11"/>
        <v xml:space="preserve"> </v>
      </c>
      <c r="AQ37" s="1" t="str">
        <f t="shared" si="11"/>
        <v xml:space="preserve"> </v>
      </c>
      <c r="AR37" s="6" t="str">
        <f t="shared" si="11"/>
        <v xml:space="preserve"> </v>
      </c>
      <c r="AS37" s="4" t="s">
        <v>49</v>
      </c>
    </row>
    <row r="38" spans="1:45" ht="14">
      <c r="A38" s="4">
        <v>1985</v>
      </c>
      <c r="B38" s="1">
        <v>0.19665871047932404</v>
      </c>
      <c r="C38" s="1">
        <v>0.11062052464428794</v>
      </c>
      <c r="D38" s="1">
        <v>0.2949880657192811</v>
      </c>
      <c r="E38" s="6">
        <f t="shared" si="12"/>
        <v>0.60226730084289315</v>
      </c>
      <c r="F38" s="2"/>
      <c r="G38" s="2"/>
      <c r="H38" s="2"/>
      <c r="I38" s="2"/>
      <c r="J38" s="45"/>
      <c r="K38" s="14"/>
      <c r="L38" s="3"/>
      <c r="M38" s="3"/>
      <c r="N38" s="3"/>
      <c r="O38" s="14"/>
      <c r="P38" s="2"/>
      <c r="Q38" s="2"/>
      <c r="R38" s="2"/>
      <c r="S38" s="2"/>
      <c r="T38" s="7">
        <v>6.0688246479318935E-3</v>
      </c>
      <c r="U38" s="11">
        <v>50997.012999999999</v>
      </c>
      <c r="V38" s="3">
        <v>4485.4391766043236</v>
      </c>
      <c r="W38" s="99" t="str">
        <f t="shared" si="13"/>
        <v/>
      </c>
      <c r="X38" s="100" t="str">
        <f t="shared" si="14"/>
        <v/>
      </c>
      <c r="Y38" s="100" t="str">
        <f t="shared" si="15"/>
        <v/>
      </c>
      <c r="Z38" s="99" t="str">
        <f t="shared" si="3"/>
        <v/>
      </c>
      <c r="AA38" s="100" t="str">
        <f t="shared" si="4"/>
        <v/>
      </c>
      <c r="AB38" s="100" t="str">
        <f t="shared" si="5"/>
        <v/>
      </c>
      <c r="AC38" s="101" t="str">
        <f t="shared" si="6"/>
        <v/>
      </c>
      <c r="AD38" s="99">
        <f t="shared" si="16"/>
        <v>0.32653061224491786</v>
      </c>
      <c r="AE38" s="100">
        <f t="shared" si="17"/>
        <v>0.18367346938721532</v>
      </c>
      <c r="AF38" s="100">
        <f t="shared" si="18"/>
        <v>0.48979591836786668</v>
      </c>
      <c r="AH38" s="97"/>
      <c r="AI38" s="3" t="str">
        <f t="shared" si="11"/>
        <v xml:space="preserve"> </v>
      </c>
      <c r="AJ38" s="3" t="str">
        <f t="shared" si="11"/>
        <v xml:space="preserve"> </v>
      </c>
      <c r="AK38" s="3" t="str">
        <f t="shared" si="11"/>
        <v xml:space="preserve"> </v>
      </c>
      <c r="AL38" s="3" t="str">
        <f t="shared" si="11"/>
        <v xml:space="preserve"> </v>
      </c>
      <c r="AM38" s="3" t="str">
        <f t="shared" si="11"/>
        <v xml:space="preserve"> </v>
      </c>
      <c r="AN38" s="14" t="str">
        <f t="shared" si="11"/>
        <v xml:space="preserve"> </v>
      </c>
      <c r="AO38" s="1" t="str">
        <f t="shared" si="11"/>
        <v xml:space="preserve"> </v>
      </c>
      <c r="AP38" s="1" t="str">
        <f t="shared" si="11"/>
        <v xml:space="preserve"> </v>
      </c>
      <c r="AQ38" s="1" t="str">
        <f t="shared" si="11"/>
        <v xml:space="preserve"> </v>
      </c>
      <c r="AR38" s="6" t="str">
        <f t="shared" si="11"/>
        <v xml:space="preserve"> </v>
      </c>
      <c r="AS38" s="4" t="s">
        <v>49</v>
      </c>
    </row>
    <row r="39" spans="1:45" ht="14">
      <c r="A39" s="4">
        <v>1986</v>
      </c>
      <c r="B39" s="1">
        <v>0.18538807917738637</v>
      </c>
      <c r="C39" s="1">
        <v>4.3257218474593719E-2</v>
      </c>
      <c r="D39" s="1">
        <v>0.29662092668411483</v>
      </c>
      <c r="E39" s="6">
        <f t="shared" si="12"/>
        <v>0.52526622433609493</v>
      </c>
      <c r="F39" s="2"/>
      <c r="G39" s="2"/>
      <c r="H39" s="2"/>
      <c r="I39" s="2"/>
      <c r="J39" s="45"/>
      <c r="K39" s="14"/>
      <c r="L39" s="3"/>
      <c r="M39" s="3"/>
      <c r="N39" s="3"/>
      <c r="O39" s="14"/>
      <c r="P39" s="2"/>
      <c r="Q39" s="2"/>
      <c r="R39" s="2"/>
      <c r="S39" s="2"/>
      <c r="T39" s="7">
        <v>8.1698165377120675E-3</v>
      </c>
      <c r="U39" s="11">
        <v>52127.339</v>
      </c>
      <c r="V39" s="3">
        <v>4695.2713239400155</v>
      </c>
      <c r="W39" s="99" t="str">
        <f t="shared" si="13"/>
        <v/>
      </c>
      <c r="X39" s="100" t="str">
        <f t="shared" si="14"/>
        <v/>
      </c>
      <c r="Y39" s="100" t="str">
        <f t="shared" si="15"/>
        <v/>
      </c>
      <c r="Z39" s="99" t="str">
        <f t="shared" si="3"/>
        <v/>
      </c>
      <c r="AA39" s="100" t="str">
        <f t="shared" si="4"/>
        <v/>
      </c>
      <c r="AB39" s="100" t="str">
        <f t="shared" si="5"/>
        <v/>
      </c>
      <c r="AC39" s="101" t="str">
        <f t="shared" si="6"/>
        <v/>
      </c>
      <c r="AD39" s="99">
        <f t="shared" si="16"/>
        <v>0.35294117647047607</v>
      </c>
      <c r="AE39" s="100">
        <f t="shared" si="17"/>
        <v>8.2352941176197375E-2</v>
      </c>
      <c r="AF39" s="100">
        <f t="shared" si="18"/>
        <v>0.56470588235332653</v>
      </c>
      <c r="AH39" s="97"/>
      <c r="AI39" s="3" t="str">
        <f t="shared" si="11"/>
        <v xml:space="preserve"> </v>
      </c>
      <c r="AJ39" s="3" t="str">
        <f t="shared" si="11"/>
        <v xml:space="preserve"> </v>
      </c>
      <c r="AK39" s="3" t="str">
        <f t="shared" si="11"/>
        <v xml:space="preserve"> </v>
      </c>
      <c r="AL39" s="3" t="str">
        <f t="shared" si="11"/>
        <v xml:space="preserve"> </v>
      </c>
      <c r="AM39" s="3" t="str">
        <f t="shared" si="11"/>
        <v xml:space="preserve"> </v>
      </c>
      <c r="AN39" s="14" t="str">
        <f t="shared" si="11"/>
        <v xml:space="preserve"> </v>
      </c>
      <c r="AO39" s="1" t="str">
        <f t="shared" si="11"/>
        <v xml:space="preserve"> </v>
      </c>
      <c r="AP39" s="1" t="str">
        <f t="shared" si="11"/>
        <v xml:space="preserve"> </v>
      </c>
      <c r="AQ39" s="1" t="str">
        <f t="shared" si="11"/>
        <v xml:space="preserve"> </v>
      </c>
      <c r="AR39" s="6" t="str">
        <f t="shared" si="11"/>
        <v xml:space="preserve"> </v>
      </c>
      <c r="AS39" s="4" t="s">
        <v>49</v>
      </c>
    </row>
    <row r="40" spans="1:45" ht="14">
      <c r="A40" s="4">
        <v>1987</v>
      </c>
      <c r="B40" s="1">
        <v>0.1990703303205521</v>
      </c>
      <c r="C40" s="1">
        <v>5.5988530402487309E-2</v>
      </c>
      <c r="D40" s="1">
        <v>0.29860549548112675</v>
      </c>
      <c r="E40" s="6">
        <f t="shared" si="12"/>
        <v>0.5536643562041661</v>
      </c>
      <c r="F40" s="2"/>
      <c r="G40" s="2"/>
      <c r="H40" s="2"/>
      <c r="I40" s="2"/>
      <c r="J40" s="45"/>
      <c r="K40" s="14"/>
      <c r="L40" s="3"/>
      <c r="M40" s="3"/>
      <c r="N40" s="3"/>
      <c r="O40" s="14"/>
      <c r="P40" s="2"/>
      <c r="Q40" s="2"/>
      <c r="R40" s="2"/>
      <c r="S40" s="2"/>
      <c r="T40" s="7">
        <v>1.1343480903284194E-2</v>
      </c>
      <c r="U40" s="11">
        <v>53242.665000000001</v>
      </c>
      <c r="V40" s="3">
        <v>4998.0217932366832</v>
      </c>
      <c r="W40" s="99" t="str">
        <f t="shared" si="13"/>
        <v/>
      </c>
      <c r="X40" s="100" t="str">
        <f t="shared" si="14"/>
        <v/>
      </c>
      <c r="Y40" s="100" t="str">
        <f t="shared" si="15"/>
        <v/>
      </c>
      <c r="Z40" s="99" t="str">
        <f t="shared" si="3"/>
        <v/>
      </c>
      <c r="AA40" s="100" t="str">
        <f t="shared" si="4"/>
        <v/>
      </c>
      <c r="AB40" s="100" t="str">
        <f t="shared" si="5"/>
        <v/>
      </c>
      <c r="AC40" s="101" t="str">
        <f t="shared" si="6"/>
        <v/>
      </c>
      <c r="AD40" s="99">
        <f t="shared" si="16"/>
        <v>0.35955056179766803</v>
      </c>
      <c r="AE40" s="100">
        <f t="shared" si="17"/>
        <v>0.10112359550529075</v>
      </c>
      <c r="AF40" s="100">
        <f t="shared" si="18"/>
        <v>0.53932584269704131</v>
      </c>
      <c r="AH40" s="97"/>
      <c r="AI40" s="3" t="str">
        <f t="shared" si="11"/>
        <v xml:space="preserve"> </v>
      </c>
      <c r="AJ40" s="3" t="str">
        <f t="shared" si="11"/>
        <v xml:space="preserve"> </v>
      </c>
      <c r="AK40" s="3" t="str">
        <f t="shared" si="11"/>
        <v xml:space="preserve"> </v>
      </c>
      <c r="AL40" s="3" t="str">
        <f t="shared" si="11"/>
        <v xml:space="preserve"> </v>
      </c>
      <c r="AM40" s="3" t="str">
        <f t="shared" si="11"/>
        <v xml:space="preserve"> </v>
      </c>
      <c r="AN40" s="14" t="str">
        <f t="shared" si="11"/>
        <v xml:space="preserve"> </v>
      </c>
      <c r="AO40" s="1" t="str">
        <f t="shared" si="11"/>
        <v xml:space="preserve"> </v>
      </c>
      <c r="AP40" s="1" t="str">
        <f t="shared" si="11"/>
        <v xml:space="preserve"> </v>
      </c>
      <c r="AQ40" s="1" t="str">
        <f t="shared" si="11"/>
        <v xml:space="preserve"> </v>
      </c>
      <c r="AR40" s="6" t="str">
        <f t="shared" si="11"/>
        <v xml:space="preserve"> </v>
      </c>
      <c r="AS40" s="4" t="s">
        <v>49</v>
      </c>
    </row>
    <row r="41" spans="1:45" ht="14">
      <c r="A41" s="4">
        <v>1988</v>
      </c>
      <c r="B41" s="1">
        <v>0.2005884416132844</v>
      </c>
      <c r="C41" s="1">
        <v>4.3878721602774326E-2</v>
      </c>
      <c r="D41" s="1">
        <v>0.20058844161348499</v>
      </c>
      <c r="E41" s="6">
        <f t="shared" si="12"/>
        <v>0.44505560482954371</v>
      </c>
      <c r="F41" s="2"/>
      <c r="G41" s="2"/>
      <c r="H41" s="2"/>
      <c r="I41" s="2"/>
      <c r="J41" s="45"/>
      <c r="K41" s="14"/>
      <c r="L41" s="3"/>
      <c r="M41" s="3"/>
      <c r="N41" s="3"/>
      <c r="O41" s="14"/>
      <c r="P41" s="2"/>
      <c r="Q41" s="2"/>
      <c r="R41" s="2"/>
      <c r="S41" s="2"/>
      <c r="T41" s="7">
        <v>1.9699845168703517E-2</v>
      </c>
      <c r="U41" s="11">
        <v>54355.531000000003</v>
      </c>
      <c r="V41" s="3">
        <v>5086.1429354815791</v>
      </c>
      <c r="W41" s="99" t="str">
        <f t="shared" si="13"/>
        <v/>
      </c>
      <c r="X41" s="100" t="str">
        <f t="shared" si="14"/>
        <v/>
      </c>
      <c r="Y41" s="100" t="str">
        <f t="shared" si="15"/>
        <v/>
      </c>
      <c r="Z41" s="99" t="str">
        <f t="shared" si="3"/>
        <v/>
      </c>
      <c r="AA41" s="100" t="str">
        <f t="shared" si="4"/>
        <v/>
      </c>
      <c r="AB41" s="100" t="str">
        <f t="shared" si="5"/>
        <v/>
      </c>
      <c r="AC41" s="101" t="str">
        <f t="shared" si="6"/>
        <v/>
      </c>
      <c r="AD41" s="99">
        <f t="shared" si="16"/>
        <v>0.45070422535204285</v>
      </c>
      <c r="AE41" s="100">
        <f t="shared" si="17"/>
        <v>9.8591549295463599E-2</v>
      </c>
      <c r="AF41" s="100">
        <f t="shared" si="18"/>
        <v>0.45070422535249355</v>
      </c>
      <c r="AH41" s="97"/>
      <c r="AI41" s="3" t="str">
        <f t="shared" si="11"/>
        <v xml:space="preserve"> </v>
      </c>
      <c r="AJ41" s="3" t="str">
        <f t="shared" si="11"/>
        <v xml:space="preserve"> </v>
      </c>
      <c r="AK41" s="3" t="str">
        <f t="shared" si="11"/>
        <v xml:space="preserve"> </v>
      </c>
      <c r="AL41" s="3" t="str">
        <f t="shared" si="11"/>
        <v xml:space="preserve"> </v>
      </c>
      <c r="AM41" s="3" t="str">
        <f t="shared" si="11"/>
        <v xml:space="preserve"> </v>
      </c>
      <c r="AN41" s="14" t="str">
        <f t="shared" si="11"/>
        <v xml:space="preserve"> </v>
      </c>
      <c r="AO41" s="1" t="str">
        <f t="shared" si="11"/>
        <v xml:space="preserve"> </v>
      </c>
      <c r="AP41" s="1" t="str">
        <f t="shared" si="11"/>
        <v xml:space="preserve"> </v>
      </c>
      <c r="AQ41" s="1" t="str">
        <f t="shared" si="11"/>
        <v xml:space="preserve"> </v>
      </c>
      <c r="AR41" s="6" t="str">
        <f t="shared" si="11"/>
        <v xml:space="preserve"> </v>
      </c>
      <c r="AS41" s="4" t="s">
        <v>49</v>
      </c>
    </row>
    <row r="42" spans="1:45" ht="14">
      <c r="A42" s="4">
        <v>1989</v>
      </c>
      <c r="B42" s="1">
        <v>0.21488200791704837</v>
      </c>
      <c r="C42" s="1">
        <v>4.4240413394553715E-2</v>
      </c>
      <c r="D42" s="1">
        <v>0.195921830748093</v>
      </c>
      <c r="E42" s="6">
        <f t="shared" si="12"/>
        <v>0.45504425205969506</v>
      </c>
      <c r="F42" s="2"/>
      <c r="G42" s="2"/>
      <c r="H42" s="2"/>
      <c r="I42" s="2"/>
      <c r="J42" s="45"/>
      <c r="K42" s="14"/>
      <c r="L42" s="3"/>
      <c r="M42" s="3"/>
      <c r="N42" s="3"/>
      <c r="O42" s="14"/>
      <c r="P42" s="2"/>
      <c r="Q42" s="2"/>
      <c r="R42" s="2"/>
      <c r="S42" s="2"/>
      <c r="T42" s="7">
        <v>3.2164440101262209E-2</v>
      </c>
      <c r="U42" s="11">
        <v>55462.482000000004</v>
      </c>
      <c r="V42" s="3">
        <v>5041.4981428346464</v>
      </c>
      <c r="W42" s="99" t="str">
        <f t="shared" si="13"/>
        <v/>
      </c>
      <c r="X42" s="100" t="str">
        <f t="shared" si="14"/>
        <v/>
      </c>
      <c r="Y42" s="100" t="str">
        <f t="shared" si="15"/>
        <v/>
      </c>
      <c r="Z42" s="99" t="str">
        <f t="shared" si="3"/>
        <v/>
      </c>
      <c r="AA42" s="100" t="str">
        <f t="shared" si="4"/>
        <v/>
      </c>
      <c r="AB42" s="100" t="str">
        <f t="shared" si="5"/>
        <v/>
      </c>
      <c r="AC42" s="101" t="str">
        <f t="shared" si="6"/>
        <v/>
      </c>
      <c r="AD42" s="99">
        <f t="shared" si="16"/>
        <v>0.4722222222221566</v>
      </c>
      <c r="AE42" s="100">
        <f t="shared" si="17"/>
        <v>9.7222222221917065E-2</v>
      </c>
      <c r="AF42" s="100">
        <f t="shared" si="18"/>
        <v>0.43055555555592634</v>
      </c>
      <c r="AH42" s="97"/>
      <c r="AI42" s="3" t="str">
        <f t="shared" si="11"/>
        <v xml:space="preserve"> </v>
      </c>
      <c r="AJ42" s="3" t="str">
        <f t="shared" si="11"/>
        <v xml:space="preserve"> </v>
      </c>
      <c r="AK42" s="3" t="str">
        <f t="shared" si="11"/>
        <v xml:space="preserve"> </v>
      </c>
      <c r="AL42" s="3" t="str">
        <f t="shared" si="11"/>
        <v xml:space="preserve"> </v>
      </c>
      <c r="AM42" s="3" t="str">
        <f t="shared" si="11"/>
        <v xml:space="preserve"> </v>
      </c>
      <c r="AN42" s="14" t="str">
        <f t="shared" si="11"/>
        <v xml:space="preserve"> </v>
      </c>
      <c r="AO42" s="1" t="str">
        <f t="shared" si="11"/>
        <v xml:space="preserve"> </v>
      </c>
      <c r="AP42" s="1" t="str">
        <f t="shared" si="11"/>
        <v xml:space="preserve"> </v>
      </c>
      <c r="AQ42" s="1" t="str">
        <f t="shared" si="11"/>
        <v xml:space="preserve"> </v>
      </c>
      <c r="AR42" s="6" t="str">
        <f t="shared" si="11"/>
        <v xml:space="preserve"> </v>
      </c>
      <c r="AS42" s="4" t="s">
        <v>49</v>
      </c>
    </row>
    <row r="43" spans="1:45" ht="14">
      <c r="A43" s="4">
        <v>1990</v>
      </c>
      <c r="B43" s="1">
        <v>0.30598573468559465</v>
      </c>
      <c r="C43" s="1">
        <v>4.4622919641515352E-2</v>
      </c>
      <c r="D43" s="1">
        <v>0.29961103187994437</v>
      </c>
      <c r="E43" s="6">
        <f t="shared" si="12"/>
        <v>0.65021968620705439</v>
      </c>
      <c r="F43" s="2"/>
      <c r="G43" s="2"/>
      <c r="H43" s="2"/>
      <c r="I43" s="2"/>
      <c r="J43" s="45"/>
      <c r="K43" s="14"/>
      <c r="L43" s="3"/>
      <c r="M43" s="3"/>
      <c r="N43" s="3"/>
      <c r="O43" s="14"/>
      <c r="P43" s="2"/>
      <c r="Q43" s="2"/>
      <c r="R43" s="2"/>
      <c r="S43" s="2"/>
      <c r="T43" s="7">
        <v>5.1563683026028699E-2</v>
      </c>
      <c r="U43" s="11">
        <v>56560.675999999999</v>
      </c>
      <c r="V43" s="3">
        <v>5399.4223548938944</v>
      </c>
      <c r="W43" s="99" t="str">
        <f t="shared" si="13"/>
        <v/>
      </c>
      <c r="X43" s="100" t="str">
        <f t="shared" si="14"/>
        <v/>
      </c>
      <c r="Y43" s="100" t="str">
        <f t="shared" si="15"/>
        <v/>
      </c>
      <c r="Z43" s="99" t="str">
        <f t="shared" si="3"/>
        <v/>
      </c>
      <c r="AA43" s="100" t="str">
        <f t="shared" si="4"/>
        <v/>
      </c>
      <c r="AB43" s="100" t="str">
        <f t="shared" si="5"/>
        <v/>
      </c>
      <c r="AC43" s="101" t="str">
        <f t="shared" si="6"/>
        <v/>
      </c>
      <c r="AD43" s="99">
        <f t="shared" si="16"/>
        <v>0.47058823529399768</v>
      </c>
      <c r="AE43" s="100">
        <f t="shared" si="17"/>
        <v>6.8627450980168786E-2</v>
      </c>
      <c r="AF43" s="100">
        <f t="shared" si="18"/>
        <v>0.46078431372583351</v>
      </c>
      <c r="AH43" s="97"/>
      <c r="AI43" s="3" t="str">
        <f t="shared" si="11"/>
        <v xml:space="preserve"> </v>
      </c>
      <c r="AJ43" s="3" t="str">
        <f t="shared" si="11"/>
        <v xml:space="preserve"> </v>
      </c>
      <c r="AK43" s="3" t="str">
        <f t="shared" si="11"/>
        <v xml:space="preserve"> </v>
      </c>
      <c r="AL43" s="3" t="str">
        <f t="shared" si="11"/>
        <v xml:space="preserve"> </v>
      </c>
      <c r="AM43" s="3" t="str">
        <f t="shared" si="11"/>
        <v xml:space="preserve"> </v>
      </c>
      <c r="AN43" s="14" t="str">
        <f t="shared" ref="AN43:AR67" si="19">IFERROR(K43/$AH43," ")</f>
        <v xml:space="preserve"> </v>
      </c>
      <c r="AO43" s="1" t="str">
        <f t="shared" si="19"/>
        <v xml:space="preserve"> </v>
      </c>
      <c r="AP43" s="1" t="str">
        <f t="shared" si="19"/>
        <v xml:space="preserve"> </v>
      </c>
      <c r="AQ43" s="1" t="str">
        <f t="shared" si="19"/>
        <v xml:space="preserve"> </v>
      </c>
      <c r="AR43" s="6" t="str">
        <f t="shared" si="19"/>
        <v xml:space="preserve"> </v>
      </c>
      <c r="AS43" s="4" t="s">
        <v>49</v>
      </c>
    </row>
    <row r="44" spans="1:45" ht="14">
      <c r="A44" s="4">
        <v>1991</v>
      </c>
      <c r="B44" s="1">
        <v>0.3344111420554276</v>
      </c>
      <c r="C44" s="1">
        <v>5.1447868008372984E-2</v>
      </c>
      <c r="D44" s="1">
        <v>0.39228999356541311</v>
      </c>
      <c r="E44" s="6">
        <f t="shared" si="12"/>
        <v>0.77814900362921369</v>
      </c>
      <c r="F44" s="2"/>
      <c r="G44" s="2"/>
      <c r="H44" s="2"/>
      <c r="I44" s="2"/>
      <c r="J44" s="45"/>
      <c r="K44" s="14"/>
      <c r="L44" s="3"/>
      <c r="M44" s="3"/>
      <c r="N44" s="3"/>
      <c r="O44" s="14"/>
      <c r="P44" s="2"/>
      <c r="Q44" s="2"/>
      <c r="R44" s="2"/>
      <c r="S44" s="2"/>
      <c r="T44" s="7">
        <v>8.5579946384752206E-2</v>
      </c>
      <c r="U44" s="11">
        <v>57650.232000000004</v>
      </c>
      <c r="V44" s="3">
        <v>5346.4579412779449</v>
      </c>
      <c r="W44" s="99" t="str">
        <f t="shared" si="13"/>
        <v/>
      </c>
      <c r="X44" s="100" t="str">
        <f t="shared" si="14"/>
        <v/>
      </c>
      <c r="Y44" s="100" t="str">
        <f t="shared" si="15"/>
        <v/>
      </c>
      <c r="Z44" s="99" t="str">
        <f t="shared" si="3"/>
        <v/>
      </c>
      <c r="AA44" s="100" t="str">
        <f t="shared" si="4"/>
        <v/>
      </c>
      <c r="AB44" s="100" t="str">
        <f t="shared" si="5"/>
        <v/>
      </c>
      <c r="AC44" s="101" t="str">
        <f t="shared" si="6"/>
        <v/>
      </c>
      <c r="AD44" s="99">
        <f t="shared" si="16"/>
        <v>0.4297520661155711</v>
      </c>
      <c r="AE44" s="100">
        <f t="shared" si="17"/>
        <v>6.6115702479120284E-2</v>
      </c>
      <c r="AF44" s="100">
        <f t="shared" si="18"/>
        <v>0.50413223140530861</v>
      </c>
      <c r="AH44" s="97"/>
      <c r="AI44" s="3" t="str">
        <f t="shared" ref="AI44:AM67" si="20">IFERROR(F44/$AH44," ")</f>
        <v xml:space="preserve"> </v>
      </c>
      <c r="AJ44" s="3" t="str">
        <f t="shared" si="20"/>
        <v xml:space="preserve"> </v>
      </c>
      <c r="AK44" s="3" t="str">
        <f t="shared" si="20"/>
        <v xml:space="preserve"> </v>
      </c>
      <c r="AL44" s="3" t="str">
        <f t="shared" si="20"/>
        <v xml:space="preserve"> </v>
      </c>
      <c r="AM44" s="3" t="str">
        <f t="shared" si="20"/>
        <v xml:space="preserve"> </v>
      </c>
      <c r="AN44" s="14" t="str">
        <f t="shared" si="19"/>
        <v xml:space="preserve"> </v>
      </c>
      <c r="AO44" s="1" t="str">
        <f t="shared" si="19"/>
        <v xml:space="preserve"> </v>
      </c>
      <c r="AP44" s="1" t="str">
        <f t="shared" si="19"/>
        <v xml:space="preserve"> </v>
      </c>
      <c r="AQ44" s="1" t="str">
        <f t="shared" si="19"/>
        <v xml:space="preserve"> </v>
      </c>
      <c r="AR44" s="6" t="str">
        <f t="shared" si="19"/>
        <v xml:space="preserve"> </v>
      </c>
      <c r="AS44" s="4" t="s">
        <v>49</v>
      </c>
    </row>
    <row r="45" spans="1:45" ht="14">
      <c r="A45" s="4">
        <v>1992</v>
      </c>
      <c r="B45" s="1">
        <v>0.38932059685399462</v>
      </c>
      <c r="C45" s="1">
        <v>6.4886766142137772E-2</v>
      </c>
      <c r="D45" s="1">
        <v>0.39580927346862366</v>
      </c>
      <c r="E45" s="6">
        <f t="shared" si="12"/>
        <v>0.85001663646475611</v>
      </c>
      <c r="F45" s="2"/>
      <c r="G45" s="2"/>
      <c r="H45" s="2"/>
      <c r="I45" s="2"/>
      <c r="J45" s="45"/>
      <c r="K45" s="14"/>
      <c r="L45" s="3"/>
      <c r="M45" s="3"/>
      <c r="N45" s="3"/>
      <c r="O45" s="14"/>
      <c r="P45" s="2"/>
      <c r="Q45" s="2"/>
      <c r="R45" s="2"/>
      <c r="S45" s="2"/>
      <c r="T45" s="7">
        <v>0.14554820347003902</v>
      </c>
      <c r="U45" s="11">
        <v>58731.173999999999</v>
      </c>
      <c r="V45" s="3">
        <v>5562.115653408574</v>
      </c>
      <c r="W45" s="99" t="str">
        <f t="shared" si="13"/>
        <v/>
      </c>
      <c r="X45" s="100" t="str">
        <f t="shared" si="14"/>
        <v/>
      </c>
      <c r="Y45" s="100" t="str">
        <f t="shared" si="15"/>
        <v/>
      </c>
      <c r="Z45" s="99" t="str">
        <f t="shared" si="3"/>
        <v/>
      </c>
      <c r="AA45" s="100" t="str">
        <f t="shared" si="4"/>
        <v/>
      </c>
      <c r="AB45" s="100" t="str">
        <f t="shared" si="5"/>
        <v/>
      </c>
      <c r="AC45" s="101" t="str">
        <f t="shared" si="6"/>
        <v/>
      </c>
      <c r="AD45" s="99">
        <f t="shared" si="16"/>
        <v>0.45801526717546409</v>
      </c>
      <c r="AE45" s="100">
        <f t="shared" si="17"/>
        <v>7.6335877862348342E-2</v>
      </c>
      <c r="AF45" s="100">
        <f t="shared" si="18"/>
        <v>0.4656488549621875</v>
      </c>
      <c r="AH45" s="97"/>
      <c r="AI45" s="3" t="str">
        <f t="shared" si="20"/>
        <v xml:space="preserve"> </v>
      </c>
      <c r="AJ45" s="3" t="str">
        <f t="shared" si="20"/>
        <v xml:space="preserve"> </v>
      </c>
      <c r="AK45" s="3" t="str">
        <f t="shared" si="20"/>
        <v xml:space="preserve"> </v>
      </c>
      <c r="AL45" s="3" t="str">
        <f t="shared" si="20"/>
        <v xml:space="preserve"> </v>
      </c>
      <c r="AM45" s="3" t="str">
        <f t="shared" si="20"/>
        <v xml:space="preserve"> </v>
      </c>
      <c r="AN45" s="14" t="str">
        <f t="shared" si="19"/>
        <v xml:space="preserve"> </v>
      </c>
      <c r="AO45" s="1" t="str">
        <f t="shared" si="19"/>
        <v xml:space="preserve"> </v>
      </c>
      <c r="AP45" s="1" t="str">
        <f t="shared" si="19"/>
        <v xml:space="preserve"> </v>
      </c>
      <c r="AQ45" s="1" t="str">
        <f t="shared" si="19"/>
        <v xml:space="preserve"> </v>
      </c>
      <c r="AR45" s="6" t="str">
        <f t="shared" si="19"/>
        <v xml:space="preserve"> </v>
      </c>
      <c r="AS45" s="4" t="s">
        <v>49</v>
      </c>
    </row>
    <row r="46" spans="1:45" ht="14">
      <c r="A46" s="4">
        <v>1993</v>
      </c>
      <c r="B46" s="1">
        <v>0.44524788504831753</v>
      </c>
      <c r="C46" s="1">
        <v>7.8573156184761475E-2</v>
      </c>
      <c r="D46" s="1">
        <v>0.39286578092537888</v>
      </c>
      <c r="E46" s="6">
        <f t="shared" si="12"/>
        <v>0.91668682215845787</v>
      </c>
      <c r="F46" s="2"/>
      <c r="G46" s="2"/>
      <c r="H46" s="2"/>
      <c r="I46" s="2"/>
      <c r="J46" s="45"/>
      <c r="K46" s="14"/>
      <c r="L46" s="3"/>
      <c r="M46" s="3"/>
      <c r="N46" s="3"/>
      <c r="O46" s="14"/>
      <c r="P46" s="2"/>
      <c r="Q46" s="2"/>
      <c r="R46" s="2"/>
      <c r="S46" s="2"/>
      <c r="T46" s="7">
        <v>0.24175131972071692</v>
      </c>
      <c r="U46" s="11">
        <v>59800.534</v>
      </c>
      <c r="V46" s="3">
        <v>5901.9609023532075</v>
      </c>
      <c r="W46" s="99" t="str">
        <f t="shared" si="13"/>
        <v/>
      </c>
      <c r="X46" s="100" t="str">
        <f t="shared" si="14"/>
        <v/>
      </c>
      <c r="Y46" s="100" t="str">
        <f t="shared" si="15"/>
        <v/>
      </c>
      <c r="Z46" s="99" t="str">
        <f t="shared" si="3"/>
        <v/>
      </c>
      <c r="AA46" s="100" t="str">
        <f t="shared" si="4"/>
        <v/>
      </c>
      <c r="AB46" s="100" t="str">
        <f t="shared" si="5"/>
        <v/>
      </c>
      <c r="AC46" s="101" t="str">
        <f t="shared" si="6"/>
        <v/>
      </c>
      <c r="AD46" s="99">
        <f t="shared" si="16"/>
        <v>0.4857142857142025</v>
      </c>
      <c r="AE46" s="100">
        <f t="shared" si="17"/>
        <v>8.5714285714013863E-2</v>
      </c>
      <c r="AF46" s="100">
        <f t="shared" si="18"/>
        <v>0.42857142857178365</v>
      </c>
      <c r="AH46" s="97"/>
      <c r="AI46" s="3" t="str">
        <f t="shared" si="20"/>
        <v xml:space="preserve"> </v>
      </c>
      <c r="AJ46" s="3" t="str">
        <f t="shared" si="20"/>
        <v xml:space="preserve"> </v>
      </c>
      <c r="AK46" s="3" t="str">
        <f t="shared" si="20"/>
        <v xml:space="preserve"> </v>
      </c>
      <c r="AL46" s="3" t="str">
        <f t="shared" si="20"/>
        <v xml:space="preserve"> </v>
      </c>
      <c r="AM46" s="3" t="str">
        <f t="shared" si="20"/>
        <v xml:space="preserve"> </v>
      </c>
      <c r="AN46" s="14" t="str">
        <f t="shared" si="19"/>
        <v xml:space="preserve"> </v>
      </c>
      <c r="AO46" s="1" t="str">
        <f t="shared" si="19"/>
        <v xml:space="preserve"> </v>
      </c>
      <c r="AP46" s="1" t="str">
        <f t="shared" si="19"/>
        <v xml:space="preserve"> </v>
      </c>
      <c r="AQ46" s="1" t="str">
        <f t="shared" si="19"/>
        <v xml:space="preserve"> </v>
      </c>
      <c r="AR46" s="6" t="str">
        <f t="shared" si="19"/>
        <v xml:space="preserve"> </v>
      </c>
      <c r="AS46" s="4" t="s">
        <v>49</v>
      </c>
    </row>
    <row r="47" spans="1:45" ht="14">
      <c r="A47" s="4">
        <v>1994</v>
      </c>
      <c r="B47" s="1">
        <v>0.49557994374036074</v>
      </c>
      <c r="C47" s="1">
        <v>6.6077325831849873E-2</v>
      </c>
      <c r="D47" s="1">
        <v>0.39646395499268511</v>
      </c>
      <c r="E47" s="6">
        <f t="shared" si="12"/>
        <v>0.95812122456489579</v>
      </c>
      <c r="F47" s="2"/>
      <c r="G47" s="2"/>
      <c r="H47" s="2"/>
      <c r="I47" s="2"/>
      <c r="J47" s="45"/>
      <c r="K47" s="14"/>
      <c r="L47" s="3"/>
      <c r="M47" s="3"/>
      <c r="N47" s="3"/>
      <c r="O47" s="14"/>
      <c r="P47" s="2"/>
      <c r="Q47" s="2"/>
      <c r="R47" s="2"/>
      <c r="S47" s="2"/>
      <c r="T47" s="7">
        <v>0.49864286847915312</v>
      </c>
      <c r="U47" s="11">
        <v>60867.087</v>
      </c>
      <c r="V47" s="3">
        <v>5482.1934151936621</v>
      </c>
      <c r="W47" s="99" t="str">
        <f t="shared" si="13"/>
        <v/>
      </c>
      <c r="X47" s="100" t="str">
        <f t="shared" si="14"/>
        <v/>
      </c>
      <c r="Y47" s="100" t="str">
        <f t="shared" si="15"/>
        <v/>
      </c>
      <c r="Z47" s="99" t="str">
        <f t="shared" si="3"/>
        <v/>
      </c>
      <c r="AA47" s="100" t="str">
        <f t="shared" si="4"/>
        <v/>
      </c>
      <c r="AB47" s="100" t="str">
        <f t="shared" si="5"/>
        <v/>
      </c>
      <c r="AC47" s="101" t="str">
        <f t="shared" si="6"/>
        <v/>
      </c>
      <c r="AD47" s="99">
        <f t="shared" si="16"/>
        <v>0.51724137931023773</v>
      </c>
      <c r="AE47" s="100">
        <f t="shared" si="17"/>
        <v>6.8965517241158139E-2</v>
      </c>
      <c r="AF47" s="100">
        <f t="shared" si="18"/>
        <v>0.41379310344860404</v>
      </c>
      <c r="AH47" s="97"/>
      <c r="AI47" s="3" t="str">
        <f t="shared" si="20"/>
        <v xml:space="preserve"> </v>
      </c>
      <c r="AJ47" s="3" t="str">
        <f t="shared" si="20"/>
        <v xml:space="preserve"> </v>
      </c>
      <c r="AK47" s="3" t="str">
        <f t="shared" si="20"/>
        <v xml:space="preserve"> </v>
      </c>
      <c r="AL47" s="3" t="str">
        <f t="shared" si="20"/>
        <v xml:space="preserve"> </v>
      </c>
      <c r="AM47" s="3" t="str">
        <f t="shared" si="20"/>
        <v xml:space="preserve"> </v>
      </c>
      <c r="AN47" s="14" t="str">
        <f t="shared" si="19"/>
        <v xml:space="preserve"> </v>
      </c>
      <c r="AO47" s="1" t="str">
        <f t="shared" si="19"/>
        <v xml:space="preserve"> </v>
      </c>
      <c r="AP47" s="1" t="str">
        <f t="shared" si="19"/>
        <v xml:space="preserve"> </v>
      </c>
      <c r="AQ47" s="1" t="str">
        <f t="shared" si="19"/>
        <v xml:space="preserve"> </v>
      </c>
      <c r="AR47" s="6" t="str">
        <f t="shared" si="19"/>
        <v xml:space="preserve"> </v>
      </c>
      <c r="AS47" s="4" t="s">
        <v>49</v>
      </c>
    </row>
    <row r="48" spans="1:45" ht="14">
      <c r="A48" s="4">
        <v>1995</v>
      </c>
      <c r="B48" s="1">
        <v>0.54672945330889144</v>
      </c>
      <c r="C48" s="1">
        <v>5.3339458859244036E-2</v>
      </c>
      <c r="D48" s="1">
        <v>0.39337850908849825</v>
      </c>
      <c r="E48" s="6">
        <f t="shared" si="12"/>
        <v>0.99344742125663377</v>
      </c>
      <c r="F48" s="2"/>
      <c r="G48" s="2"/>
      <c r="H48" s="2"/>
      <c r="I48" s="2"/>
      <c r="J48" s="45"/>
      <c r="K48" s="14"/>
      <c r="L48" s="3"/>
      <c r="M48" s="3"/>
      <c r="N48" s="3"/>
      <c r="O48" s="14"/>
      <c r="P48" s="2"/>
      <c r="Q48" s="2"/>
      <c r="R48" s="2"/>
      <c r="S48" s="2"/>
      <c r="T48" s="7">
        <v>0.9379856439129286</v>
      </c>
      <c r="U48" s="11">
        <v>61940.15</v>
      </c>
      <c r="V48" s="3">
        <v>5774.6256668735869</v>
      </c>
      <c r="W48" s="99" t="str">
        <f t="shared" si="13"/>
        <v/>
      </c>
      <c r="X48" s="100" t="str">
        <f t="shared" si="14"/>
        <v/>
      </c>
      <c r="Y48" s="100" t="str">
        <f t="shared" si="15"/>
        <v/>
      </c>
      <c r="Z48" s="99" t="str">
        <f t="shared" si="3"/>
        <v/>
      </c>
      <c r="AA48" s="100" t="str">
        <f t="shared" si="4"/>
        <v/>
      </c>
      <c r="AB48" s="100" t="str">
        <f t="shared" si="5"/>
        <v/>
      </c>
      <c r="AC48" s="101" t="str">
        <f t="shared" si="6"/>
        <v/>
      </c>
      <c r="AD48" s="99">
        <f t="shared" si="16"/>
        <v>0.5503355704696693</v>
      </c>
      <c r="AE48" s="100">
        <f t="shared" si="17"/>
        <v>5.3691275167611553E-2</v>
      </c>
      <c r="AF48" s="100">
        <f t="shared" si="18"/>
        <v>0.39597315436271907</v>
      </c>
      <c r="AH48" s="97"/>
      <c r="AI48" s="3" t="str">
        <f t="shared" si="20"/>
        <v xml:space="preserve"> </v>
      </c>
      <c r="AJ48" s="3" t="str">
        <f t="shared" si="20"/>
        <v xml:space="preserve"> </v>
      </c>
      <c r="AK48" s="3" t="str">
        <f t="shared" si="20"/>
        <v xml:space="preserve"> </v>
      </c>
      <c r="AL48" s="3" t="str">
        <f t="shared" si="20"/>
        <v xml:space="preserve"> </v>
      </c>
      <c r="AM48" s="3" t="str">
        <f t="shared" si="20"/>
        <v xml:space="preserve"> </v>
      </c>
      <c r="AN48" s="14" t="str">
        <f t="shared" si="19"/>
        <v xml:space="preserve"> </v>
      </c>
      <c r="AO48" s="1" t="str">
        <f t="shared" si="19"/>
        <v xml:space="preserve"> </v>
      </c>
      <c r="AP48" s="1" t="str">
        <f t="shared" si="19"/>
        <v xml:space="preserve"> </v>
      </c>
      <c r="AQ48" s="1" t="str">
        <f t="shared" si="19"/>
        <v xml:space="preserve"> </v>
      </c>
      <c r="AR48" s="6" t="str">
        <f t="shared" si="19"/>
        <v xml:space="preserve"> </v>
      </c>
      <c r="AS48" s="4" t="s">
        <v>49</v>
      </c>
    </row>
    <row r="49" spans="1:45">
      <c r="A49" s="4">
        <v>1996</v>
      </c>
      <c r="B49" s="1">
        <v>0.56472617337965414</v>
      </c>
      <c r="C49" s="1">
        <v>6.7229306354519056E-2</v>
      </c>
      <c r="D49" s="1">
        <v>0.29580894796106705</v>
      </c>
      <c r="E49" s="6">
        <f t="shared" si="12"/>
        <v>0.92776442769524026</v>
      </c>
      <c r="F49" s="2">
        <f t="shared" ref="F49:F67" si="21">B49*L49</f>
        <v>2.8748772489660257</v>
      </c>
      <c r="G49" s="2">
        <f t="shared" ref="G49:G67" si="22">C49*M49</f>
        <v>0.31492065720005202</v>
      </c>
      <c r="H49" s="2">
        <f t="shared" ref="H49:H67" si="23">D49*N49</f>
        <v>1.1999849984542934</v>
      </c>
      <c r="I49" s="2">
        <f>SUM(F49:H49)</f>
        <v>4.3897829046203709</v>
      </c>
      <c r="J49" s="3">
        <v>157.69667391906214</v>
      </c>
      <c r="K49" s="14">
        <f t="shared" ref="K49:K67" si="24">J49-I49</f>
        <v>153.30689101444176</v>
      </c>
      <c r="L49" s="27">
        <f>((P49/$P$63))*$L$63</f>
        <v>5.0907455409071378</v>
      </c>
      <c r="M49" s="27">
        <f>((Q49/$Q$63))*$M$63</f>
        <v>4.6842764603190572</v>
      </c>
      <c r="N49" s="27">
        <f>((R49/$R$63))*$N$63</f>
        <v>4.0566217037228691</v>
      </c>
      <c r="O49" s="14">
        <f>I49/E49</f>
        <v>4.7315706159649862</v>
      </c>
      <c r="P49" s="2">
        <v>1.3820441397043068</v>
      </c>
      <c r="Q49" s="2">
        <v>1.0626643295354952</v>
      </c>
      <c r="R49" s="2">
        <v>0.66770531938571109</v>
      </c>
      <c r="S49" s="43">
        <v>0.67461209804362487</v>
      </c>
      <c r="T49" s="7">
        <v>1.6916280573214095</v>
      </c>
      <c r="U49" s="11">
        <v>63017.798999999999</v>
      </c>
      <c r="V49" s="3">
        <v>6073.4886016331893</v>
      </c>
      <c r="W49" s="99">
        <f t="shared" si="13"/>
        <v>0.65490191916783314</v>
      </c>
      <c r="X49" s="100">
        <f t="shared" si="14"/>
        <v>7.1739460479603473E-2</v>
      </c>
      <c r="Y49" s="100">
        <f t="shared" si="15"/>
        <v>0.27335862035256348</v>
      </c>
      <c r="Z49" s="99">
        <f t="shared" ref="Z49:Z65" si="25">IFERROR(F49/$J51,"")</f>
        <v>4.0150454780176472E-3</v>
      </c>
      <c r="AA49" s="100">
        <f t="shared" ref="AA49:AA65" si="26">IFERROR(G49/$J51,"")</f>
        <v>4.3981730387973063E-4</v>
      </c>
      <c r="AB49" s="100">
        <f t="shared" ref="AB49:AB65" si="27">IFERROR(H49/$J51,"")</f>
        <v>1.6758956729250813E-3</v>
      </c>
      <c r="AC49" s="101">
        <f t="shared" ref="AC49:AC65" si="28">IFERROR(I49/$J51,"")</f>
        <v>6.1307584548224592E-3</v>
      </c>
      <c r="AD49" s="99">
        <f t="shared" si="16"/>
        <v>0.60869565217385124</v>
      </c>
      <c r="AE49" s="100">
        <f t="shared" si="17"/>
        <v>7.2463768115717295E-2</v>
      </c>
      <c r="AF49" s="100">
        <f t="shared" si="18"/>
        <v>0.31884057971043145</v>
      </c>
      <c r="AG49"/>
      <c r="AH49" s="107">
        <v>8.1404891666666701E-2</v>
      </c>
      <c r="AI49" s="3">
        <f t="shared" si="20"/>
        <v>35.315780048426959</v>
      </c>
      <c r="AJ49" s="3">
        <f t="shared" si="20"/>
        <v>3.8685716638451626</v>
      </c>
      <c r="AK49" s="3">
        <f t="shared" si="20"/>
        <v>14.740944602788012</v>
      </c>
      <c r="AL49" s="3">
        <f t="shared" si="20"/>
        <v>53.92529631506013</v>
      </c>
      <c r="AM49" s="3">
        <f t="shared" si="20"/>
        <v>1937.1891625971543</v>
      </c>
      <c r="AN49" s="14">
        <f t="shared" si="19"/>
        <v>1883.2638662820941</v>
      </c>
      <c r="AO49" s="1">
        <f t="shared" si="19"/>
        <v>62.536113453138746</v>
      </c>
      <c r="AP49" s="1">
        <f t="shared" si="19"/>
        <v>57.542935865574684</v>
      </c>
      <c r="AQ49" s="1">
        <f t="shared" si="19"/>
        <v>49.832652813221003</v>
      </c>
      <c r="AR49" s="6">
        <f t="shared" si="19"/>
        <v>58.123910235512888</v>
      </c>
      <c r="AS49" s="4" t="s">
        <v>49</v>
      </c>
    </row>
    <row r="50" spans="1:45">
      <c r="A50" s="4">
        <v>1997</v>
      </c>
      <c r="B50" s="1">
        <v>0.64373746235164164</v>
      </c>
      <c r="C50" s="1">
        <v>7.4538021956282258E-2</v>
      </c>
      <c r="D50" s="1">
        <v>0.39301866122560575</v>
      </c>
      <c r="E50" s="6">
        <f t="shared" si="12"/>
        <v>1.1112941455335297</v>
      </c>
      <c r="F50" s="2">
        <f t="shared" si="21"/>
        <v>7.3925360639582598</v>
      </c>
      <c r="G50" s="2">
        <f t="shared" si="22"/>
        <v>0.71991072504857312</v>
      </c>
      <c r="H50" s="2">
        <f t="shared" si="23"/>
        <v>3.6403823376689677</v>
      </c>
      <c r="I50" s="2">
        <f t="shared" ref="I50:I67" si="29">SUM(F50:H50)</f>
        <v>11.752829126675801</v>
      </c>
      <c r="J50" s="109">
        <v>306.08116445255416</v>
      </c>
      <c r="K50" s="14">
        <f t="shared" si="24"/>
        <v>294.32833532587836</v>
      </c>
      <c r="L50" s="27">
        <f t="shared" ref="L50:L61" si="30">((P50/$P$63))*$L$63</f>
        <v>11.483774824837033</v>
      </c>
      <c r="M50" s="27">
        <f t="shared" ref="M50:M61" si="31">((Q50/$Q$63))*$M$63</f>
        <v>9.6583019800392922</v>
      </c>
      <c r="N50" s="27">
        <f t="shared" ref="N50:N61" si="32">((R50/$R$63))*$N$63</f>
        <v>9.2626195568338865</v>
      </c>
      <c r="O50" s="14">
        <f t="shared" ref="O50:O67" si="33">I50/E50</f>
        <v>10.57580405144067</v>
      </c>
      <c r="P50" s="2">
        <v>3.1176344546818084</v>
      </c>
      <c r="Q50" s="2">
        <v>2.1910604732690619</v>
      </c>
      <c r="R50" s="2">
        <v>1.5245938125973739</v>
      </c>
      <c r="S50" s="43">
        <v>1.3717112660220374</v>
      </c>
      <c r="T50" s="7">
        <v>3.1462126925977802</v>
      </c>
      <c r="U50" s="11">
        <v>64097.690999999999</v>
      </c>
      <c r="V50" s="3">
        <v>6420.7223380436944</v>
      </c>
      <c r="W50" s="99">
        <f t="shared" si="13"/>
        <v>0.62900055674077371</v>
      </c>
      <c r="X50" s="100">
        <f t="shared" si="14"/>
        <v>6.1254249278122064E-2</v>
      </c>
      <c r="Y50" s="100">
        <f t="shared" si="15"/>
        <v>0.30974519398110423</v>
      </c>
      <c r="Z50" s="99">
        <f t="shared" si="25"/>
        <v>6.836628301616147E-3</v>
      </c>
      <c r="AA50" s="100">
        <f t="shared" si="26"/>
        <v>6.6577450484140983E-4</v>
      </c>
      <c r="AB50" s="100">
        <f t="shared" si="27"/>
        <v>3.3666309779333309E-3</v>
      </c>
      <c r="AC50" s="101">
        <f t="shared" si="28"/>
        <v>1.0869033784390887E-2</v>
      </c>
      <c r="AD50" s="99">
        <f t="shared" si="16"/>
        <v>0.57926829268283853</v>
      </c>
      <c r="AE50" s="100">
        <f t="shared" si="17"/>
        <v>6.7073170731495879E-2</v>
      </c>
      <c r="AF50" s="100">
        <f t="shared" si="18"/>
        <v>0.35365853658566554</v>
      </c>
      <c r="AG50"/>
      <c r="AH50" s="107">
        <v>0.151865</v>
      </c>
      <c r="AI50" s="3">
        <f t="shared" si="20"/>
        <v>48.67833973567484</v>
      </c>
      <c r="AJ50" s="3">
        <f t="shared" si="20"/>
        <v>4.7404650515166304</v>
      </c>
      <c r="AK50" s="3">
        <f t="shared" si="20"/>
        <v>23.971173987877179</v>
      </c>
      <c r="AL50" s="3">
        <f t="shared" si="20"/>
        <v>77.389978775068656</v>
      </c>
      <c r="AM50" s="3">
        <f t="shared" si="20"/>
        <v>2015.4819375929553</v>
      </c>
      <c r="AN50" s="14">
        <f t="shared" si="19"/>
        <v>1938.0919588178867</v>
      </c>
      <c r="AO50" s="1">
        <f t="shared" si="19"/>
        <v>75.618311163448013</v>
      </c>
      <c r="AP50" s="1">
        <f t="shared" si="19"/>
        <v>63.597945412302323</v>
      </c>
      <c r="AQ50" s="1">
        <f t="shared" si="19"/>
        <v>60.992457490757495</v>
      </c>
      <c r="AR50" s="6">
        <f t="shared" si="19"/>
        <v>69.639509112966579</v>
      </c>
      <c r="AS50" s="4" t="s">
        <v>49</v>
      </c>
    </row>
    <row r="51" spans="1:45">
      <c r="A51" s="4">
        <v>1998</v>
      </c>
      <c r="B51" s="1">
        <v>0.58716584502176961</v>
      </c>
      <c r="C51" s="1">
        <v>7.5102608083954525E-2</v>
      </c>
      <c r="D51" s="1">
        <v>0.3891680600729574</v>
      </c>
      <c r="E51" s="6">
        <f t="shared" si="12"/>
        <v>1.0514365131786816</v>
      </c>
      <c r="F51" s="2">
        <f t="shared" si="21"/>
        <v>9.2453926435635712</v>
      </c>
      <c r="G51" s="2">
        <f t="shared" si="22"/>
        <v>1.2439986912431846</v>
      </c>
      <c r="H51" s="2">
        <f t="shared" si="23"/>
        <v>5.0255525231257954</v>
      </c>
      <c r="I51" s="2">
        <f t="shared" si="29"/>
        <v>15.51494385793255</v>
      </c>
      <c r="J51" s="45">
        <v>716.02607360388902</v>
      </c>
      <c r="K51" s="14">
        <f t="shared" si="24"/>
        <v>700.51112974595651</v>
      </c>
      <c r="L51" s="27">
        <f t="shared" si="30"/>
        <v>15.745794347456963</v>
      </c>
      <c r="M51" s="27">
        <f t="shared" si="31"/>
        <v>16.563987895767387</v>
      </c>
      <c r="N51" s="27">
        <f t="shared" si="32"/>
        <v>12.913579090184466</v>
      </c>
      <c r="O51" s="14">
        <f t="shared" si="33"/>
        <v>14.755949278409675</v>
      </c>
      <c r="P51" s="2">
        <v>4.2746946646668098</v>
      </c>
      <c r="Q51" s="2">
        <v>3.7576687116564416</v>
      </c>
      <c r="R51" s="2">
        <v>2.1255286000445137</v>
      </c>
      <c r="S51" s="43">
        <v>2.2824375983809309</v>
      </c>
      <c r="T51" s="7">
        <v>5.7321409330891075</v>
      </c>
      <c r="U51" s="11">
        <v>65177.180999999997</v>
      </c>
      <c r="V51" s="3">
        <v>6509.6117997127212</v>
      </c>
      <c r="W51" s="99">
        <f t="shared" si="13"/>
        <v>0.59590242338109045</v>
      </c>
      <c r="X51" s="100">
        <f t="shared" si="14"/>
        <v>8.0180676297268549E-2</v>
      </c>
      <c r="Y51" s="100">
        <f t="shared" si="15"/>
        <v>0.32391690032164105</v>
      </c>
      <c r="Z51" s="99">
        <f t="shared" si="25"/>
        <v>5.2977852180123401E-3</v>
      </c>
      <c r="AA51" s="100">
        <f t="shared" si="26"/>
        <v>7.1283482830585367E-4</v>
      </c>
      <c r="AB51" s="100">
        <f t="shared" si="27"/>
        <v>2.8797368479418425E-3</v>
      </c>
      <c r="AC51" s="101">
        <f t="shared" si="28"/>
        <v>8.8903568942600361E-3</v>
      </c>
      <c r="AD51" s="99">
        <f t="shared" si="16"/>
        <v>0.55844155844147136</v>
      </c>
      <c r="AE51" s="100">
        <f t="shared" si="17"/>
        <v>7.1428571428346008E-2</v>
      </c>
      <c r="AF51" s="100">
        <f t="shared" si="18"/>
        <v>0.37012987013018256</v>
      </c>
      <c r="AG51"/>
      <c r="AH51" s="107">
        <v>0.26072424999999999</v>
      </c>
      <c r="AI51" s="3">
        <f t="shared" si="20"/>
        <v>35.460424734421792</v>
      </c>
      <c r="AJ51" s="3">
        <f t="shared" si="20"/>
        <v>4.7713194735172682</v>
      </c>
      <c r="AK51" s="3">
        <f t="shared" si="20"/>
        <v>19.275355181291328</v>
      </c>
      <c r="AL51" s="3">
        <f t="shared" si="20"/>
        <v>59.50709938923039</v>
      </c>
      <c r="AM51" s="3">
        <f t="shared" si="20"/>
        <v>2746.2964170148693</v>
      </c>
      <c r="AN51" s="14">
        <f t="shared" si="19"/>
        <v>2686.7893176256389</v>
      </c>
      <c r="AO51" s="1">
        <f t="shared" si="19"/>
        <v>60.392519481624603</v>
      </c>
      <c r="AP51" s="1">
        <f t="shared" si="19"/>
        <v>63.530676167511793</v>
      </c>
      <c r="AQ51" s="1">
        <f t="shared" si="19"/>
        <v>49.529643254068105</v>
      </c>
      <c r="AR51" s="6">
        <f t="shared" si="19"/>
        <v>56.595998563270108</v>
      </c>
      <c r="AS51" s="4" t="s">
        <v>49</v>
      </c>
    </row>
    <row r="52" spans="1:45">
      <c r="A52" s="4">
        <v>1999</v>
      </c>
      <c r="B52" s="1">
        <v>0.53647086086275664</v>
      </c>
      <c r="C52" s="1">
        <v>7.5656147044520783E-2</v>
      </c>
      <c r="D52" s="1">
        <v>0.39203639832317572</v>
      </c>
      <c r="E52" s="6">
        <f t="shared" si="12"/>
        <v>1.004163406230453</v>
      </c>
      <c r="F52" s="2">
        <f t="shared" si="21"/>
        <v>15.348849348865711</v>
      </c>
      <c r="G52" s="2">
        <f t="shared" si="22"/>
        <v>2.0204129144281908</v>
      </c>
      <c r="H52" s="2">
        <f t="shared" si="23"/>
        <v>14.02152730906827</v>
      </c>
      <c r="I52" s="2">
        <f t="shared" si="29"/>
        <v>31.390789572362173</v>
      </c>
      <c r="J52" s="45">
        <v>1081.3131470392648</v>
      </c>
      <c r="K52" s="14">
        <f t="shared" si="24"/>
        <v>1049.9223574669027</v>
      </c>
      <c r="L52" s="27">
        <f t="shared" si="30"/>
        <v>28.610779202772676</v>
      </c>
      <c r="M52" s="27">
        <f t="shared" si="31"/>
        <v>26.705204974808648</v>
      </c>
      <c r="N52" s="27">
        <f t="shared" si="32"/>
        <v>35.765881354489963</v>
      </c>
      <c r="O52" s="14">
        <f t="shared" si="33"/>
        <v>31.260638833873287</v>
      </c>
      <c r="P52" s="2">
        <v>7.7673023355474609</v>
      </c>
      <c r="Q52" s="2">
        <v>6.0582822085889569</v>
      </c>
      <c r="R52" s="2">
        <v>5.8869352325840199</v>
      </c>
      <c r="S52" s="43">
        <v>3.8790195637508438</v>
      </c>
      <c r="T52" s="7">
        <v>9.2446934597564923</v>
      </c>
      <c r="U52" s="11">
        <v>66253.997000000003</v>
      </c>
      <c r="V52" s="3">
        <v>6188.3013855767194</v>
      </c>
      <c r="W52" s="99">
        <f t="shared" si="13"/>
        <v>0.48896028287162008</v>
      </c>
      <c r="X52" s="100">
        <f t="shared" si="14"/>
        <v>6.4363239725803226E-2</v>
      </c>
      <c r="Y52" s="100">
        <f t="shared" si="15"/>
        <v>0.4466764774025766</v>
      </c>
      <c r="Z52" s="99">
        <f t="shared" si="25"/>
        <v>6.3903985928506334E-3</v>
      </c>
      <c r="AA52" s="100">
        <f t="shared" si="26"/>
        <v>8.411864337109613E-4</v>
      </c>
      <c r="AB52" s="100">
        <f t="shared" si="27"/>
        <v>5.8377762624993342E-3</v>
      </c>
      <c r="AC52" s="101">
        <f t="shared" si="28"/>
        <v>1.306936128906093E-2</v>
      </c>
      <c r="AD52" s="99">
        <f t="shared" si="16"/>
        <v>0.53424657534237807</v>
      </c>
      <c r="AE52" s="100">
        <f t="shared" si="17"/>
        <v>7.5342465753186275E-2</v>
      </c>
      <c r="AF52" s="100">
        <f t="shared" si="18"/>
        <v>0.39041095890443589</v>
      </c>
      <c r="AG52"/>
      <c r="AH52" s="107">
        <v>0.418782916666667</v>
      </c>
      <c r="AI52" s="3">
        <f t="shared" si="20"/>
        <v>36.651087563542447</v>
      </c>
      <c r="AJ52" s="3">
        <f t="shared" si="20"/>
        <v>4.8244874230062056</v>
      </c>
      <c r="AK52" s="3">
        <f t="shared" si="20"/>
        <v>33.481612432220572</v>
      </c>
      <c r="AL52" s="3">
        <f t="shared" si="20"/>
        <v>74.957187418769223</v>
      </c>
      <c r="AM52" s="3">
        <f t="shared" si="20"/>
        <v>2582.0373850157384</v>
      </c>
      <c r="AN52" s="14">
        <f t="shared" si="19"/>
        <v>2507.0801975969694</v>
      </c>
      <c r="AO52" s="1">
        <f t="shared" si="19"/>
        <v>68.318878502738954</v>
      </c>
      <c r="AP52" s="1">
        <f t="shared" si="19"/>
        <v>63.768611163441584</v>
      </c>
      <c r="AQ52" s="1">
        <f t="shared" si="19"/>
        <v>85.404346574523842</v>
      </c>
      <c r="AR52" s="6">
        <f t="shared" si="19"/>
        <v>74.646404114796781</v>
      </c>
      <c r="AS52" s="4" t="s">
        <v>49</v>
      </c>
    </row>
    <row r="53" spans="1:45">
      <c r="A53" s="4">
        <v>2000</v>
      </c>
      <c r="B53" s="1">
        <v>0.52650215273764589</v>
      </c>
      <c r="C53" s="1">
        <v>3.4638299522109638E-2</v>
      </c>
      <c r="D53" s="1">
        <v>0.5057191730248235</v>
      </c>
      <c r="E53" s="6">
        <f t="shared" si="12"/>
        <v>1.066859625284579</v>
      </c>
      <c r="F53" s="2">
        <f t="shared" si="21"/>
        <v>21.359198170111171</v>
      </c>
      <c r="G53" s="2">
        <f t="shared" si="22"/>
        <v>1.324806741163959</v>
      </c>
      <c r="H53" s="2">
        <f t="shared" si="23"/>
        <v>19.899660320828417</v>
      </c>
      <c r="I53" s="2">
        <f t="shared" si="29"/>
        <v>42.583665232103542</v>
      </c>
      <c r="J53" s="45">
        <v>1745.1429726009771</v>
      </c>
      <c r="K53" s="14">
        <f t="shared" si="24"/>
        <v>1702.5593073688735</v>
      </c>
      <c r="L53" s="27">
        <f t="shared" si="30"/>
        <v>40.56811175234526</v>
      </c>
      <c r="M53" s="27">
        <f t="shared" si="31"/>
        <v>38.246875840955603</v>
      </c>
      <c r="N53" s="27">
        <f t="shared" si="32"/>
        <v>39.349230526111832</v>
      </c>
      <c r="O53" s="14">
        <f t="shared" si="33"/>
        <v>39.914965589540031</v>
      </c>
      <c r="P53" s="2">
        <v>11.013499035783159</v>
      </c>
      <c r="Q53" s="2">
        <v>8.676599474145485</v>
      </c>
      <c r="R53" s="2">
        <v>6.4767415980413983</v>
      </c>
      <c r="S53" s="43">
        <v>6.847312795142793</v>
      </c>
      <c r="T53" s="7">
        <v>14.157957116690012</v>
      </c>
      <c r="U53" s="11">
        <v>67329.298999999999</v>
      </c>
      <c r="V53" s="3">
        <v>6501.9979414608488</v>
      </c>
      <c r="W53" s="99">
        <f t="shared" si="13"/>
        <v>0.50158195762840563</v>
      </c>
      <c r="X53" s="100">
        <f t="shared" si="14"/>
        <v>3.1110679034861376E-2</v>
      </c>
      <c r="Y53" s="100">
        <f t="shared" si="15"/>
        <v>0.46730736333673306</v>
      </c>
      <c r="Z53" s="99">
        <f t="shared" si="25"/>
        <v>6.2249260810532296E-3</v>
      </c>
      <c r="AA53" s="100">
        <f t="shared" si="26"/>
        <v>3.8610176139321526E-4</v>
      </c>
      <c r="AB53" s="100">
        <f t="shared" si="27"/>
        <v>5.7995582768910724E-3</v>
      </c>
      <c r="AC53" s="101">
        <f t="shared" si="28"/>
        <v>1.2410586119337515E-2</v>
      </c>
      <c r="AD53" s="99">
        <f t="shared" si="16"/>
        <v>0.49350649350630765</v>
      </c>
      <c r="AE53" s="100">
        <f t="shared" si="17"/>
        <v>3.2467532467422844E-2</v>
      </c>
      <c r="AF53" s="100">
        <f t="shared" si="18"/>
        <v>0.47402597402626956</v>
      </c>
      <c r="AG53"/>
      <c r="AH53" s="107">
        <v>0.62521850000000001</v>
      </c>
      <c r="AI53" s="3">
        <f t="shared" si="20"/>
        <v>34.162773766469115</v>
      </c>
      <c r="AJ53" s="3">
        <f t="shared" si="20"/>
        <v>2.118950000942005</v>
      </c>
      <c r="AK53" s="3">
        <f t="shared" si="20"/>
        <v>31.828329329391913</v>
      </c>
      <c r="AL53" s="3">
        <f t="shared" si="20"/>
        <v>68.110053096803028</v>
      </c>
      <c r="AM53" s="3">
        <f t="shared" si="20"/>
        <v>2791.2529341357895</v>
      </c>
      <c r="AN53" s="14">
        <f t="shared" si="19"/>
        <v>2723.1428810389862</v>
      </c>
      <c r="AO53" s="1">
        <f t="shared" si="19"/>
        <v>64.886294555175922</v>
      </c>
      <c r="AP53" s="1">
        <f t="shared" si="19"/>
        <v>61.173615049707585</v>
      </c>
      <c r="AQ53" s="1">
        <f t="shared" si="19"/>
        <v>62.936766148333476</v>
      </c>
      <c r="AR53" s="6">
        <f t="shared" si="19"/>
        <v>63.841625910845615</v>
      </c>
      <c r="AS53" s="4" t="s">
        <v>49</v>
      </c>
    </row>
    <row r="54" spans="1:45">
      <c r="A54" s="4">
        <v>2001</v>
      </c>
      <c r="B54" s="1">
        <v>0.51564724004833618</v>
      </c>
      <c r="C54" s="1">
        <v>3.4841029732891167E-2</v>
      </c>
      <c r="D54" s="1">
        <v>0.48080621031582121</v>
      </c>
      <c r="E54" s="6">
        <f t="shared" si="12"/>
        <v>1.0312944800970485</v>
      </c>
      <c r="F54" s="2">
        <f t="shared" si="21"/>
        <v>47.860991817637164</v>
      </c>
      <c r="G54" s="2">
        <f t="shared" si="22"/>
        <v>2.5557568911317294</v>
      </c>
      <c r="H54" s="2">
        <f t="shared" si="23"/>
        <v>35.595692571947225</v>
      </c>
      <c r="I54" s="2">
        <f t="shared" si="29"/>
        <v>86.012441280716118</v>
      </c>
      <c r="J54" s="45">
        <v>2401.8610303960531</v>
      </c>
      <c r="K54" s="14">
        <f t="shared" si="24"/>
        <v>2315.8485891153368</v>
      </c>
      <c r="L54" s="27">
        <f t="shared" si="30"/>
        <v>92.817314048167361</v>
      </c>
      <c r="M54" s="27">
        <f t="shared" si="31"/>
        <v>73.354803538398414</v>
      </c>
      <c r="N54" s="27">
        <f t="shared" si="32"/>
        <v>74.033346092942367</v>
      </c>
      <c r="O54" s="14">
        <f t="shared" si="33"/>
        <v>83.402406335600716</v>
      </c>
      <c r="P54" s="2">
        <v>25.198200128562245</v>
      </c>
      <c r="Q54" s="2">
        <v>16.641104294478524</v>
      </c>
      <c r="R54" s="2">
        <v>12.185622078789228</v>
      </c>
      <c r="S54" s="43">
        <v>10.64762761412188</v>
      </c>
      <c r="T54" s="7">
        <v>22.195884064217221</v>
      </c>
      <c r="U54" s="11">
        <v>68404.900999999998</v>
      </c>
      <c r="V54" s="3">
        <v>6035.1354946794754</v>
      </c>
      <c r="W54" s="99">
        <f t="shared" si="13"/>
        <v>0.55644266230549999</v>
      </c>
      <c r="X54" s="100">
        <f t="shared" si="14"/>
        <v>2.9713804806337091E-2</v>
      </c>
      <c r="Y54" s="100">
        <f t="shared" si="15"/>
        <v>0.41384353288816295</v>
      </c>
      <c r="Z54" s="99">
        <f t="shared" si="25"/>
        <v>1.0420875010117859E-2</v>
      </c>
      <c r="AA54" s="100">
        <f t="shared" si="26"/>
        <v>5.5647035523648692E-4</v>
      </c>
      <c r="AB54" s="100">
        <f t="shared" si="27"/>
        <v>7.7503254551057792E-3</v>
      </c>
      <c r="AC54" s="101">
        <f t="shared" si="28"/>
        <v>1.8727670820460125E-2</v>
      </c>
      <c r="AD54" s="99">
        <f t="shared" si="16"/>
        <v>0.49999999999981765</v>
      </c>
      <c r="AE54" s="100">
        <f t="shared" si="17"/>
        <v>3.3783783783670113E-2</v>
      </c>
      <c r="AF54" s="100">
        <f t="shared" si="18"/>
        <v>0.46621621621651232</v>
      </c>
      <c r="AG54"/>
      <c r="AH54" s="107">
        <v>1.2255879999999999</v>
      </c>
      <c r="AI54" s="3">
        <f t="shared" si="20"/>
        <v>39.051452704854462</v>
      </c>
      <c r="AJ54" s="3">
        <f t="shared" si="20"/>
        <v>2.0853311970513171</v>
      </c>
      <c r="AK54" s="3">
        <f t="shared" si="20"/>
        <v>29.043767213735144</v>
      </c>
      <c r="AL54" s="3">
        <f t="shared" si="20"/>
        <v>70.180551115640924</v>
      </c>
      <c r="AM54" s="3">
        <f t="shared" si="20"/>
        <v>1959.7621961018331</v>
      </c>
      <c r="AN54" s="14">
        <f t="shared" si="19"/>
        <v>1889.581644986192</v>
      </c>
      <c r="AO54" s="1">
        <f t="shared" si="19"/>
        <v>75.732884173284475</v>
      </c>
      <c r="AP54" s="1">
        <f t="shared" si="19"/>
        <v>59.852742959622987</v>
      </c>
      <c r="AQ54" s="1">
        <f t="shared" si="19"/>
        <v>60.40638949870786</v>
      </c>
      <c r="AR54" s="6">
        <f t="shared" si="19"/>
        <v>68.050932561024354</v>
      </c>
      <c r="AS54" s="4" t="s">
        <v>49</v>
      </c>
    </row>
    <row r="55" spans="1:45">
      <c r="A55" s="4">
        <v>2002</v>
      </c>
      <c r="B55" s="1">
        <v>0.5399330197508132</v>
      </c>
      <c r="C55" s="1">
        <v>2.8048468558399653E-2</v>
      </c>
      <c r="D55" s="1">
        <v>0.46279973121544554</v>
      </c>
      <c r="E55" s="6">
        <f t="shared" si="12"/>
        <v>1.0307812195246584</v>
      </c>
      <c r="F55" s="2">
        <f t="shared" si="21"/>
        <v>59.170800762993665</v>
      </c>
      <c r="G55" s="2">
        <f t="shared" si="22"/>
        <v>2.3744435785695059</v>
      </c>
      <c r="H55" s="2">
        <f t="shared" si="23"/>
        <v>47.373146654438173</v>
      </c>
      <c r="I55" s="2">
        <f t="shared" si="29"/>
        <v>108.91839099600134</v>
      </c>
      <c r="J55" s="45">
        <v>3431.2372375186969</v>
      </c>
      <c r="K55" s="14">
        <f t="shared" si="24"/>
        <v>3322.3188465226958</v>
      </c>
      <c r="L55" s="27">
        <f t="shared" si="30"/>
        <v>109.58915013255132</v>
      </c>
      <c r="M55" s="27">
        <f t="shared" si="31"/>
        <v>84.655016855044408</v>
      </c>
      <c r="N55" s="27">
        <f t="shared" si="32"/>
        <v>102.36208765727376</v>
      </c>
      <c r="O55" s="14">
        <f t="shared" si="33"/>
        <v>105.66586675514783</v>
      </c>
      <c r="P55" s="2">
        <v>29.751446325262478</v>
      </c>
      <c r="Q55" s="2">
        <v>19.204645048203329</v>
      </c>
      <c r="R55" s="2">
        <v>16.848430892499447</v>
      </c>
      <c r="S55" s="43">
        <v>15.572295929840342</v>
      </c>
      <c r="T55" s="7">
        <v>32.625794634198904</v>
      </c>
      <c r="U55" s="11">
        <v>69479.043999999994</v>
      </c>
      <c r="V55" s="3">
        <v>6308.077946960696</v>
      </c>
      <c r="W55" s="99">
        <f t="shared" si="13"/>
        <v>0.54325812401292239</v>
      </c>
      <c r="X55" s="100">
        <f t="shared" si="14"/>
        <v>2.1800207998451591E-2</v>
      </c>
      <c r="Y55" s="100">
        <f t="shared" si="15"/>
        <v>0.4349416679886261</v>
      </c>
      <c r="Z55" s="99">
        <f t="shared" si="25"/>
        <v>1.0631871517081681E-2</v>
      </c>
      <c r="AA55" s="100">
        <f t="shared" si="26"/>
        <v>4.2664251161696469E-4</v>
      </c>
      <c r="AB55" s="100">
        <f t="shared" si="27"/>
        <v>8.5120566579327851E-3</v>
      </c>
      <c r="AC55" s="101">
        <f t="shared" si="28"/>
        <v>1.9570570686631428E-2</v>
      </c>
      <c r="AD55" s="99">
        <f t="shared" si="16"/>
        <v>0.52380952380933143</v>
      </c>
      <c r="AE55" s="100">
        <f t="shared" si="17"/>
        <v>2.7210884353649864E-2</v>
      </c>
      <c r="AF55" s="100">
        <f t="shared" si="18"/>
        <v>0.44897959183701874</v>
      </c>
      <c r="AH55" s="107">
        <v>1.507226</v>
      </c>
      <c r="AI55" s="3">
        <f t="shared" si="20"/>
        <v>39.258081245276863</v>
      </c>
      <c r="AJ55" s="3">
        <f t="shared" si="20"/>
        <v>1.5753732874628663</v>
      </c>
      <c r="AK55" s="3">
        <f t="shared" si="20"/>
        <v>31.430685679810576</v>
      </c>
      <c r="AL55" s="3">
        <f t="shared" si="20"/>
        <v>72.264140212550302</v>
      </c>
      <c r="AM55" s="3">
        <f t="shared" si="20"/>
        <v>2276.5247132936247</v>
      </c>
      <c r="AN55" s="14">
        <f t="shared" si="19"/>
        <v>2204.2605730810747</v>
      </c>
      <c r="AO55" s="1">
        <f t="shared" si="19"/>
        <v>72.709169117671351</v>
      </c>
      <c r="AP55" s="1">
        <f t="shared" si="19"/>
        <v>56.166107043697764</v>
      </c>
      <c r="AQ55" s="1">
        <f t="shared" si="19"/>
        <v>67.914226305327645</v>
      </c>
      <c r="AR55" s="6">
        <f t="shared" si="19"/>
        <v>70.106186301953286</v>
      </c>
      <c r="AS55" s="4" t="s">
        <v>49</v>
      </c>
    </row>
    <row r="56" spans="1:45">
      <c r="A56" s="4">
        <v>2003</v>
      </c>
      <c r="B56" s="1">
        <v>0.55747914948510569</v>
      </c>
      <c r="C56" s="1">
        <v>2.822679237890802E-2</v>
      </c>
      <c r="D56" s="1">
        <v>0.41634518759055855</v>
      </c>
      <c r="E56" s="6">
        <f t="shared" si="12"/>
        <v>1.0020511294545722</v>
      </c>
      <c r="F56" s="2">
        <f t="shared" si="21"/>
        <v>78.011573776022942</v>
      </c>
      <c r="G56" s="2">
        <f t="shared" si="22"/>
        <v>3.400970486923983</v>
      </c>
      <c r="H56" s="2">
        <f t="shared" si="23"/>
        <v>59.16972084518904</v>
      </c>
      <c r="I56" s="2">
        <f t="shared" si="29"/>
        <v>140.58226510813597</v>
      </c>
      <c r="J56" s="45">
        <v>4592.799718945661</v>
      </c>
      <c r="K56" s="14">
        <f t="shared" si="24"/>
        <v>4452.2174538375248</v>
      </c>
      <c r="L56" s="27">
        <f t="shared" si="30"/>
        <v>139.93630765935436</v>
      </c>
      <c r="M56" s="27">
        <f t="shared" si="31"/>
        <v>120.48731720099019</v>
      </c>
      <c r="N56" s="27">
        <f t="shared" si="32"/>
        <v>142.11698035375787</v>
      </c>
      <c r="O56" s="14">
        <f t="shared" si="33"/>
        <v>140.29450292088038</v>
      </c>
      <c r="P56" s="2">
        <v>37.990143561174207</v>
      </c>
      <c r="Q56" s="2">
        <v>27.33347940403155</v>
      </c>
      <c r="R56" s="2">
        <v>23.391943022479417</v>
      </c>
      <c r="S56" s="43">
        <v>23.18416910276591</v>
      </c>
      <c r="T56" s="7">
        <v>40.879215601767051</v>
      </c>
      <c r="U56" s="11">
        <v>70548.634999999995</v>
      </c>
      <c r="V56" s="3">
        <v>6539.5415134862988</v>
      </c>
      <c r="W56" s="99">
        <f t="shared" si="13"/>
        <v>0.5549176044077565</v>
      </c>
      <c r="X56" s="100">
        <f t="shared" si="14"/>
        <v>2.4192030796402052E-2</v>
      </c>
      <c r="Y56" s="100">
        <f t="shared" si="15"/>
        <v>0.42089036479584147</v>
      </c>
      <c r="Z56" s="99">
        <f t="shared" si="25"/>
        <v>1.2181729399951997E-2</v>
      </c>
      <c r="AA56" s="100">
        <f t="shared" si="26"/>
        <v>5.3107122653208761E-4</v>
      </c>
      <c r="AB56" s="100">
        <f t="shared" si="27"/>
        <v>9.2395204085515877E-3</v>
      </c>
      <c r="AC56" s="101">
        <f t="shared" si="28"/>
        <v>2.1952321035035673E-2</v>
      </c>
      <c r="AD56" s="99">
        <f t="shared" si="16"/>
        <v>0.55633802816882993</v>
      </c>
      <c r="AE56" s="100">
        <f t="shared" si="17"/>
        <v>2.8169014084413222E-2</v>
      </c>
      <c r="AF56" s="100">
        <f t="shared" si="18"/>
        <v>0.41549295774675687</v>
      </c>
      <c r="AH56" s="107">
        <v>1.5025415854052966</v>
      </c>
      <c r="AI56" s="3">
        <f t="shared" si="20"/>
        <v>51.919743542392567</v>
      </c>
      <c r="AJ56" s="3">
        <f t="shared" si="20"/>
        <v>2.263478442100225</v>
      </c>
      <c r="AK56" s="3">
        <f t="shared" si="20"/>
        <v>39.379755888239565</v>
      </c>
      <c r="AL56" s="3">
        <f t="shared" si="20"/>
        <v>93.562977872732361</v>
      </c>
      <c r="AM56" s="3">
        <f t="shared" si="20"/>
        <v>3056.6872581478642</v>
      </c>
      <c r="AN56" s="14">
        <f t="shared" si="19"/>
        <v>2963.1242802751317</v>
      </c>
      <c r="AO56" s="1">
        <f t="shared" si="19"/>
        <v>93.133068008635405</v>
      </c>
      <c r="AP56" s="1">
        <f t="shared" si="19"/>
        <v>80.189006661329685</v>
      </c>
      <c r="AQ56" s="1">
        <f t="shared" si="19"/>
        <v>94.584390697860883</v>
      </c>
      <c r="AR56" s="6">
        <f t="shared" si="19"/>
        <v>93.371460919024912</v>
      </c>
      <c r="AS56" s="4" t="s">
        <v>49</v>
      </c>
    </row>
    <row r="57" spans="1:45">
      <c r="A57" s="4">
        <v>2004</v>
      </c>
      <c r="B57" s="1">
        <v>0.57500540653589394</v>
      </c>
      <c r="C57" s="1">
        <v>4.9691825256039303E-2</v>
      </c>
      <c r="D57" s="1">
        <v>0.33364511243474121</v>
      </c>
      <c r="E57" s="6">
        <f t="shared" si="12"/>
        <v>0.95834234422667453</v>
      </c>
      <c r="F57" s="2">
        <f t="shared" si="21"/>
        <v>94.464801933330008</v>
      </c>
      <c r="G57" s="2">
        <f t="shared" si="22"/>
        <v>6.6567491346163106</v>
      </c>
      <c r="H57" s="2">
        <f t="shared" si="23"/>
        <v>61.402513268268336</v>
      </c>
      <c r="I57" s="2">
        <f t="shared" si="29"/>
        <v>162.52406433621465</v>
      </c>
      <c r="J57" s="45">
        <v>5565.4172144506247</v>
      </c>
      <c r="K57" s="14">
        <f t="shared" si="24"/>
        <v>5402.8931501144098</v>
      </c>
      <c r="L57" s="27">
        <f t="shared" si="30"/>
        <v>164.28506733950712</v>
      </c>
      <c r="M57" s="27">
        <f t="shared" si="31"/>
        <v>133.96064846314499</v>
      </c>
      <c r="N57" s="27">
        <f t="shared" si="32"/>
        <v>184.03540462556083</v>
      </c>
      <c r="O57" s="14">
        <f t="shared" si="33"/>
        <v>169.58873341588796</v>
      </c>
      <c r="P57" s="2">
        <v>44.600385686736665</v>
      </c>
      <c r="Q57" s="2">
        <v>30.390008764241891</v>
      </c>
      <c r="R57" s="2">
        <v>30.291564656131762</v>
      </c>
      <c r="S57" s="43">
        <v>30.335057342028335</v>
      </c>
      <c r="T57" s="7">
        <v>44.995151384549075</v>
      </c>
      <c r="U57" s="11">
        <v>71613.543000000005</v>
      </c>
      <c r="V57" s="3">
        <v>7045.4778523726109</v>
      </c>
      <c r="W57" s="99">
        <f t="shared" si="13"/>
        <v>0.58123578387696495</v>
      </c>
      <c r="X57" s="100">
        <f t="shared" si="14"/>
        <v>4.0958544581099376E-2</v>
      </c>
      <c r="Y57" s="100">
        <f t="shared" si="15"/>
        <v>0.37780567154193567</v>
      </c>
      <c r="Z57" s="99">
        <f t="shared" si="25"/>
        <v>1.3021471520285705E-2</v>
      </c>
      <c r="AA57" s="100">
        <f t="shared" si="26"/>
        <v>9.1759753368528751E-4</v>
      </c>
      <c r="AB57" s="100">
        <f t="shared" si="27"/>
        <v>8.4640105249044698E-3</v>
      </c>
      <c r="AC57" s="101">
        <f t="shared" si="28"/>
        <v>2.2403079578875461E-2</v>
      </c>
      <c r="AD57" s="99">
        <f t="shared" si="16"/>
        <v>0.5999999999998844</v>
      </c>
      <c r="AE57" s="100">
        <f t="shared" si="17"/>
        <v>5.1851851851686323E-2</v>
      </c>
      <c r="AF57" s="100">
        <f t="shared" si="18"/>
        <v>0.3481481481484292</v>
      </c>
      <c r="AH57" s="107">
        <v>1.4259953991671375</v>
      </c>
      <c r="AI57" s="3">
        <f t="shared" si="20"/>
        <v>66.244815367919728</v>
      </c>
      <c r="AJ57" s="3">
        <f t="shared" si="20"/>
        <v>4.6681420841218921</v>
      </c>
      <c r="AK57" s="3">
        <f t="shared" si="20"/>
        <v>43.059404892982755</v>
      </c>
      <c r="AL57" s="3">
        <f t="shared" si="20"/>
        <v>113.97236234502437</v>
      </c>
      <c r="AM57" s="3">
        <f t="shared" si="20"/>
        <v>3902.829712985852</v>
      </c>
      <c r="AN57" s="14">
        <f t="shared" si="19"/>
        <v>3788.8573506408275</v>
      </c>
      <c r="AO57" s="1">
        <f t="shared" si="19"/>
        <v>115.20729129663319</v>
      </c>
      <c r="AP57" s="1">
        <f t="shared" si="19"/>
        <v>93.941851804981724</v>
      </c>
      <c r="AQ57" s="1">
        <f t="shared" si="19"/>
        <v>129.05750238257991</v>
      </c>
      <c r="AR57" s="6">
        <f t="shared" si="19"/>
        <v>118.92656421958826</v>
      </c>
      <c r="AS57" s="4" t="s">
        <v>49</v>
      </c>
    </row>
    <row r="58" spans="1:45">
      <c r="A58" s="4">
        <v>2005</v>
      </c>
      <c r="B58" s="1">
        <v>0.54959635748614999</v>
      </c>
      <c r="C58" s="1">
        <v>4.2825690193597499E-2</v>
      </c>
      <c r="D58" s="1">
        <v>0.32833029148556075</v>
      </c>
      <c r="E58" s="6">
        <f t="shared" si="12"/>
        <v>0.9207523391653083</v>
      </c>
      <c r="F58" s="2">
        <f t="shared" si="21"/>
        <v>112.60824984838784</v>
      </c>
      <c r="G58" s="2">
        <f t="shared" si="22"/>
        <v>6.9757594571542185</v>
      </c>
      <c r="H58" s="2">
        <f t="shared" si="23"/>
        <v>73.321743842970491</v>
      </c>
      <c r="I58" s="2">
        <f t="shared" si="29"/>
        <v>192.90575314851253</v>
      </c>
      <c r="J58" s="45">
        <v>6403.981833345465</v>
      </c>
      <c r="K58" s="14">
        <f t="shared" si="24"/>
        <v>6211.0760801969527</v>
      </c>
      <c r="L58" s="27">
        <f t="shared" si="30"/>
        <v>204.89264223558033</v>
      </c>
      <c r="M58" s="27">
        <f t="shared" si="31"/>
        <v>162.88726289336265</v>
      </c>
      <c r="N58" s="27">
        <f t="shared" si="32"/>
        <v>223.31702478994396</v>
      </c>
      <c r="O58" s="14">
        <f t="shared" si="33"/>
        <v>209.5088385258818</v>
      </c>
      <c r="P58" s="2">
        <v>55.624598242982643</v>
      </c>
      <c r="Q58" s="2">
        <v>36.952234881682728</v>
      </c>
      <c r="R58" s="2">
        <v>36.757177832183395</v>
      </c>
      <c r="S58" s="43">
        <v>37.542163256127729</v>
      </c>
      <c r="T58" s="7">
        <v>48.647775024243074</v>
      </c>
      <c r="U58" s="11">
        <v>72673.81</v>
      </c>
      <c r="V58" s="3">
        <v>7525.9864592210042</v>
      </c>
      <c r="W58" s="99">
        <f t="shared" si="13"/>
        <v>0.58374749332485709</v>
      </c>
      <c r="X58" s="100">
        <f t="shared" si="14"/>
        <v>3.6161489967506483E-2</v>
      </c>
      <c r="Y58" s="100">
        <f t="shared" si="15"/>
        <v>0.38009101670763656</v>
      </c>
      <c r="Z58" s="99">
        <f t="shared" si="25"/>
        <v>1.4003550435528315E-2</v>
      </c>
      <c r="AA58" s="100">
        <f t="shared" si="26"/>
        <v>8.6747995387454488E-4</v>
      </c>
      <c r="AB58" s="100">
        <f t="shared" si="27"/>
        <v>9.1180241173122595E-3</v>
      </c>
      <c r="AC58" s="101">
        <f t="shared" si="28"/>
        <v>2.3989054506715117E-2</v>
      </c>
      <c r="AD58" s="99">
        <f t="shared" si="16"/>
        <v>0.59689922480607194</v>
      </c>
      <c r="AE58" s="100">
        <f t="shared" si="17"/>
        <v>4.6511627906827113E-2</v>
      </c>
      <c r="AF58" s="100">
        <f t="shared" si="18"/>
        <v>0.35658914728710084</v>
      </c>
      <c r="AH58" s="107">
        <v>1.3412976424179686</v>
      </c>
      <c r="AI58" s="3">
        <f t="shared" si="20"/>
        <v>83.954706462756477</v>
      </c>
      <c r="AJ58" s="3">
        <f t="shared" si="20"/>
        <v>5.2007542819347377</v>
      </c>
      <c r="AK58" s="3">
        <f t="shared" si="20"/>
        <v>54.66478246453395</v>
      </c>
      <c r="AL58" s="3">
        <f t="shared" si="20"/>
        <v>143.82024320922514</v>
      </c>
      <c r="AM58" s="3">
        <f t="shared" si="20"/>
        <v>4774.4673745947639</v>
      </c>
      <c r="AN58" s="14">
        <f t="shared" si="19"/>
        <v>4630.6471313855391</v>
      </c>
      <c r="AO58" s="1">
        <f t="shared" si="19"/>
        <v>152.75702853411315</v>
      </c>
      <c r="AP58" s="1">
        <f t="shared" si="19"/>
        <v>121.44005755480521</v>
      </c>
      <c r="AQ58" s="1">
        <f t="shared" si="19"/>
        <v>166.49326572092417</v>
      </c>
      <c r="AR58" s="6">
        <f t="shared" si="19"/>
        <v>156.19861833813295</v>
      </c>
      <c r="AS58" s="4" t="s">
        <v>49</v>
      </c>
    </row>
    <row r="59" spans="1:45">
      <c r="A59" s="4">
        <v>2006</v>
      </c>
      <c r="B59" s="1">
        <v>0.54549569133629872</v>
      </c>
      <c r="C59" s="1">
        <v>3.5887874429911995E-2</v>
      </c>
      <c r="D59" s="1">
        <v>0.33734601964252203</v>
      </c>
      <c r="E59" s="6">
        <f t="shared" si="12"/>
        <v>0.91872958540873273</v>
      </c>
      <c r="F59" s="2">
        <f t="shared" si="21"/>
        <v>119.4316565798059</v>
      </c>
      <c r="G59" s="2">
        <f t="shared" si="22"/>
        <v>6.0709779905818468</v>
      </c>
      <c r="H59" s="2">
        <f t="shared" si="23"/>
        <v>81.082747208072789</v>
      </c>
      <c r="I59" s="2">
        <f t="shared" si="29"/>
        <v>206.58538177846054</v>
      </c>
      <c r="J59" s="45">
        <v>7254.5412234067808</v>
      </c>
      <c r="K59" s="14">
        <f t="shared" si="24"/>
        <v>7047.9558416283198</v>
      </c>
      <c r="L59" s="27">
        <f t="shared" si="30"/>
        <v>218.94152140273488</v>
      </c>
      <c r="M59" s="27">
        <f t="shared" si="31"/>
        <v>169.16515918038823</v>
      </c>
      <c r="N59" s="27">
        <f t="shared" si="32"/>
        <v>240.35483594557999</v>
      </c>
      <c r="O59" s="14">
        <f t="shared" si="33"/>
        <v>224.85983368713764</v>
      </c>
      <c r="P59" s="2">
        <v>59.438611527748016</v>
      </c>
      <c r="Q59" s="2">
        <v>38.37642418930762</v>
      </c>
      <c r="R59" s="2">
        <v>39.561540173603383</v>
      </c>
      <c r="S59" s="43">
        <v>39.723409039802114</v>
      </c>
      <c r="T59" s="7">
        <v>53.162374744100859</v>
      </c>
      <c r="U59" s="11">
        <v>73726.123999999996</v>
      </c>
      <c r="V59" s="3">
        <v>7929.9644413675924</v>
      </c>
      <c r="W59" s="99">
        <f t="shared" si="13"/>
        <v>0.57812249614003597</v>
      </c>
      <c r="X59" s="100">
        <f t="shared" si="14"/>
        <v>2.9387258373839268E-2</v>
      </c>
      <c r="Y59" s="100">
        <f t="shared" si="15"/>
        <v>0.39249024548612477</v>
      </c>
      <c r="Z59" s="99">
        <f t="shared" si="25"/>
        <v>1.3633951010772631E-2</v>
      </c>
      <c r="AA59" s="100">
        <f t="shared" si="26"/>
        <v>6.9304419683539052E-4</v>
      </c>
      <c r="AB59" s="100">
        <f t="shared" si="27"/>
        <v>9.2561573280617593E-3</v>
      </c>
      <c r="AC59" s="101">
        <f t="shared" si="28"/>
        <v>2.3583152535669782E-2</v>
      </c>
      <c r="AD59" s="99">
        <f t="shared" si="16"/>
        <v>0.59374999999985156</v>
      </c>
      <c r="AE59" s="100">
        <f t="shared" si="17"/>
        <v>3.9062499999873053E-2</v>
      </c>
      <c r="AF59" s="100">
        <f t="shared" si="18"/>
        <v>0.36718750000027534</v>
      </c>
      <c r="AH59" s="107">
        <v>1.4299544162902316</v>
      </c>
      <c r="AI59" s="3">
        <f t="shared" si="20"/>
        <v>83.521303350110003</v>
      </c>
      <c r="AJ59" s="3">
        <f t="shared" si="20"/>
        <v>4.2455744892427729</v>
      </c>
      <c r="AK59" s="3">
        <f t="shared" si="20"/>
        <v>56.703029330422922</v>
      </c>
      <c r="AL59" s="3">
        <f t="shared" si="20"/>
        <v>144.46990716977569</v>
      </c>
      <c r="AM59" s="3">
        <f t="shared" si="20"/>
        <v>5073.2674697613284</v>
      </c>
      <c r="AN59" s="14">
        <f t="shared" si="19"/>
        <v>4928.7975625915524</v>
      </c>
      <c r="AO59" s="1">
        <f t="shared" si="19"/>
        <v>153.11083969427546</v>
      </c>
      <c r="AP59" s="1">
        <f t="shared" si="19"/>
        <v>118.30108516274096</v>
      </c>
      <c r="AQ59" s="1">
        <f t="shared" si="19"/>
        <v>168.08566287668029</v>
      </c>
      <c r="AR59" s="6">
        <f t="shared" si="19"/>
        <v>157.24965154518523</v>
      </c>
      <c r="AS59" s="4" t="s">
        <v>49</v>
      </c>
    </row>
    <row r="60" spans="1:45">
      <c r="A60" s="4">
        <v>2007</v>
      </c>
      <c r="B60" s="1">
        <v>0.56986948707721718</v>
      </c>
      <c r="C60" s="1">
        <v>3.606768905541187E-2</v>
      </c>
      <c r="D60" s="1">
        <v>0.30296858806667154</v>
      </c>
      <c r="E60" s="6">
        <f t="shared" si="12"/>
        <v>0.90890576419930058</v>
      </c>
      <c r="F60" s="2">
        <f t="shared" si="21"/>
        <v>135.2928703118456</v>
      </c>
      <c r="G60" s="2">
        <f t="shared" si="22"/>
        <v>6.4619413350884969</v>
      </c>
      <c r="H60" s="2">
        <f t="shared" si="23"/>
        <v>79.190432005064395</v>
      </c>
      <c r="I60" s="2">
        <f t="shared" si="29"/>
        <v>220.94524365199851</v>
      </c>
      <c r="J60" s="45">
        <v>8041.4070964953435</v>
      </c>
      <c r="K60" s="14">
        <f t="shared" si="24"/>
        <v>7820.4618528433448</v>
      </c>
      <c r="L60" s="27">
        <f>((P60/$P$63))*$L$63</f>
        <v>237.41027266742122</v>
      </c>
      <c r="M60" s="27">
        <f t="shared" si="31"/>
        <v>179.16150172972888</v>
      </c>
      <c r="N60" s="27">
        <f t="shared" si="32"/>
        <v>261.3816584432102</v>
      </c>
      <c r="O60" s="14">
        <f t="shared" si="33"/>
        <v>243.08927542850381</v>
      </c>
      <c r="P60" s="2">
        <v>64.452539104349682</v>
      </c>
      <c r="Q60" s="2">
        <v>40.644171779141097</v>
      </c>
      <c r="R60" s="2">
        <v>43.022479412419315</v>
      </c>
      <c r="S60" s="43">
        <v>42.534292781650549</v>
      </c>
      <c r="T60" s="7">
        <v>57.817045576985237</v>
      </c>
      <c r="U60" s="11">
        <v>74767.835999999996</v>
      </c>
      <c r="V60" s="3">
        <v>8184.5369613459479</v>
      </c>
      <c r="W60" s="99">
        <f t="shared" si="13"/>
        <v>0.61233664991195591</v>
      </c>
      <c r="X60" s="100">
        <f t="shared" si="14"/>
        <v>2.9246799923271609E-2</v>
      </c>
      <c r="Y60" s="100">
        <f t="shared" si="15"/>
        <v>0.35841655016477242</v>
      </c>
      <c r="Z60" s="99">
        <f t="shared" si="25"/>
        <v>1.5264082680019725E-2</v>
      </c>
      <c r="AA60" s="100">
        <f t="shared" si="26"/>
        <v>7.2905251093332592E-4</v>
      </c>
      <c r="AB60" s="100">
        <f t="shared" si="27"/>
        <v>8.934464165078395E-3</v>
      </c>
      <c r="AC60" s="101">
        <f t="shared" si="28"/>
        <v>2.4927599356031446E-2</v>
      </c>
      <c r="AD60" s="99">
        <f t="shared" si="16"/>
        <v>0.62698412698399264</v>
      </c>
      <c r="AE60" s="100">
        <f t="shared" si="17"/>
        <v>3.968253968241213E-2</v>
      </c>
      <c r="AF60" s="100">
        <f t="shared" si="18"/>
        <v>0.33333333333359522</v>
      </c>
      <c r="AH60" s="107">
        <v>1.2998854834839073</v>
      </c>
      <c r="AI60" s="3">
        <f t="shared" si="20"/>
        <v>104.0806071233586</v>
      </c>
      <c r="AJ60" s="3">
        <f t="shared" si="20"/>
        <v>4.9711620117253936</v>
      </c>
      <c r="AK60" s="3">
        <f t="shared" si="20"/>
        <v>60.921083442536023</v>
      </c>
      <c r="AL60" s="3">
        <f t="shared" si="20"/>
        <v>169.97285257762002</v>
      </c>
      <c r="AM60" s="3">
        <f t="shared" si="20"/>
        <v>6186.2427103524897</v>
      </c>
      <c r="AN60" s="14">
        <f t="shared" si="19"/>
        <v>6016.2698577748697</v>
      </c>
      <c r="AO60" s="1">
        <f t="shared" si="19"/>
        <v>182.63937530183242</v>
      </c>
      <c r="AP60" s="1">
        <f t="shared" si="19"/>
        <v>137.82868106930968</v>
      </c>
      <c r="AQ60" s="1">
        <f t="shared" si="19"/>
        <v>201.08052729588476</v>
      </c>
      <c r="AR60" s="6">
        <f t="shared" si="19"/>
        <v>187.00822381444286</v>
      </c>
      <c r="AS60" s="4" t="s">
        <v>49</v>
      </c>
    </row>
    <row r="61" spans="1:45">
      <c r="A61" s="4">
        <v>2008</v>
      </c>
      <c r="B61" s="1">
        <v>0.61601500387524555</v>
      </c>
      <c r="C61" s="1">
        <v>5.7977882717496251E-2</v>
      </c>
      <c r="D61" s="1">
        <v>0.33337282562693693</v>
      </c>
      <c r="E61" s="6">
        <f t="shared" si="12"/>
        <v>1.0073657122196789</v>
      </c>
      <c r="F61" s="2">
        <f t="shared" si="21"/>
        <v>149.72460411226558</v>
      </c>
      <c r="G61" s="2">
        <f t="shared" si="22"/>
        <v>11.025767940148448</v>
      </c>
      <c r="H61" s="2">
        <f t="shared" si="23"/>
        <v>91.397499477857295</v>
      </c>
      <c r="I61" s="2">
        <f t="shared" si="29"/>
        <v>252.14787153027135</v>
      </c>
      <c r="J61" s="45">
        <v>8759.8713304337853</v>
      </c>
      <c r="K61" s="14">
        <f t="shared" si="24"/>
        <v>8507.7234589035143</v>
      </c>
      <c r="L61" s="27">
        <f t="shared" si="30"/>
        <v>243.0535022205199</v>
      </c>
      <c r="M61" s="27">
        <f t="shared" si="31"/>
        <v>190.1719659869737</v>
      </c>
      <c r="N61" s="27">
        <f t="shared" si="32"/>
        <v>274.16001680993719</v>
      </c>
      <c r="O61" s="14">
        <f t="shared" si="33"/>
        <v>250.30420280503333</v>
      </c>
      <c r="P61" s="2">
        <v>65.984572530533541</v>
      </c>
      <c r="Q61" s="2">
        <v>43.141980718667838</v>
      </c>
      <c r="R61" s="2">
        <v>45.125751168484307</v>
      </c>
      <c r="S61" s="43">
        <v>45.648751967618622</v>
      </c>
      <c r="T61" s="7">
        <v>63.861652839133718</v>
      </c>
      <c r="U61" s="11">
        <v>75793.835999999996</v>
      </c>
      <c r="V61" s="3">
        <v>8126.9380202929415</v>
      </c>
      <c r="W61" s="99">
        <f t="shared" si="13"/>
        <v>0.59379681931715433</v>
      </c>
      <c r="X61" s="100">
        <f t="shared" si="14"/>
        <v>4.3727388509106492E-2</v>
      </c>
      <c r="Y61" s="100">
        <f t="shared" si="15"/>
        <v>0.3624757921737391</v>
      </c>
      <c r="Z61" s="99">
        <f t="shared" si="25"/>
        <v>1.3710856674649783E-2</v>
      </c>
      <c r="AA61" s="100">
        <f t="shared" si="26"/>
        <v>1.009671889611226E-3</v>
      </c>
      <c r="AB61" s="100">
        <f t="shared" si="27"/>
        <v>8.3696198309708633E-3</v>
      </c>
      <c r="AC61" s="101">
        <f t="shared" si="28"/>
        <v>2.3090148395231873E-2</v>
      </c>
      <c r="AD61" s="99">
        <f t="shared" si="16"/>
        <v>0.61151079136680953</v>
      </c>
      <c r="AE61" s="100">
        <f t="shared" si="17"/>
        <v>5.7553956834350606E-2</v>
      </c>
      <c r="AF61" s="100">
        <f t="shared" si="18"/>
        <v>0.3309352517988397</v>
      </c>
      <c r="AH61" s="107">
        <v>1.2987782289510008</v>
      </c>
      <c r="AI61" s="3">
        <f t="shared" si="20"/>
        <v>115.28111634054366</v>
      </c>
      <c r="AJ61" s="3">
        <f t="shared" si="20"/>
        <v>8.489338436981468</v>
      </c>
      <c r="AK61" s="3">
        <f t="shared" si="20"/>
        <v>70.371906027157053</v>
      </c>
      <c r="AL61" s="3">
        <f t="shared" si="20"/>
        <v>194.1423608046822</v>
      </c>
      <c r="AM61" s="3">
        <f t="shared" si="20"/>
        <v>6744.7013933310009</v>
      </c>
      <c r="AN61" s="14">
        <f t="shared" si="19"/>
        <v>6550.5590325263192</v>
      </c>
      <c r="AO61" s="1">
        <f t="shared" si="19"/>
        <v>187.14011122347634</v>
      </c>
      <c r="AP61" s="1">
        <f t="shared" si="19"/>
        <v>146.42374021049929</v>
      </c>
      <c r="AQ61" s="1">
        <f t="shared" si="19"/>
        <v>211.09070871273471</v>
      </c>
      <c r="AR61" s="6">
        <f t="shared" si="19"/>
        <v>192.72281997458444</v>
      </c>
      <c r="AS61" s="4" t="s">
        <v>49</v>
      </c>
    </row>
    <row r="62" spans="1:45">
      <c r="A62" s="4">
        <v>2009</v>
      </c>
      <c r="B62" s="1">
        <v>0.61154732960421865</v>
      </c>
      <c r="C62" s="1">
        <v>7.280325352409335E-2</v>
      </c>
      <c r="D62" s="1">
        <v>0.34217529156460741</v>
      </c>
      <c r="E62" s="6">
        <f t="shared" si="12"/>
        <v>1.0265258746929193</v>
      </c>
      <c r="F62" s="2">
        <f t="shared" si="21"/>
        <v>151.92088713630065</v>
      </c>
      <c r="G62" s="2">
        <f t="shared" si="22"/>
        <v>14.906903122499132</v>
      </c>
      <c r="H62" s="2">
        <f t="shared" si="23"/>
        <v>97.003357830046937</v>
      </c>
      <c r="I62" s="2">
        <f t="shared" si="29"/>
        <v>263.8311480888467</v>
      </c>
      <c r="J62" s="45">
        <v>8863.4786084420484</v>
      </c>
      <c r="K62" s="14">
        <f t="shared" si="24"/>
        <v>8599.6474603532024</v>
      </c>
      <c r="L62" s="27">
        <f>((P62/$P$63))*$L$63</f>
        <v>248.42048976752275</v>
      </c>
      <c r="M62" s="27">
        <f>((Q62/$Q$63))*$M$63</f>
        <v>204.75600197683301</v>
      </c>
      <c r="N62" s="27">
        <f>((R62/$R$63))*$N$63</f>
        <v>283.49024672849987</v>
      </c>
      <c r="O62" s="14">
        <f t="shared" si="33"/>
        <v>257.01363657079821</v>
      </c>
      <c r="P62" s="2">
        <v>67.441611313477608</v>
      </c>
      <c r="Q62" s="2">
        <v>46.450482033304112</v>
      </c>
      <c r="R62" s="2">
        <v>46.661473403071447</v>
      </c>
      <c r="S62" s="43">
        <v>47.706318866651678</v>
      </c>
      <c r="T62" s="7">
        <v>67.84829220989117</v>
      </c>
      <c r="U62" s="11">
        <v>76806</v>
      </c>
      <c r="V62" s="3">
        <v>7632.8603725357243</v>
      </c>
      <c r="W62" s="99">
        <f t="shared" si="13"/>
        <v>0.57582619882751829</v>
      </c>
      <c r="X62" s="100">
        <f t="shared" si="14"/>
        <v>5.6501680072586213E-2</v>
      </c>
      <c r="Y62" s="100">
        <f t="shared" si="15"/>
        <v>0.36767212109989561</v>
      </c>
      <c r="Z62" s="99">
        <f t="shared" si="25"/>
        <v>1.2014178710530562E-2</v>
      </c>
      <c r="AA62" s="100">
        <f t="shared" si="26"/>
        <v>1.1788648783599492E-3</v>
      </c>
      <c r="AB62" s="100">
        <f t="shared" si="27"/>
        <v>7.6712010998602077E-3</v>
      </c>
      <c r="AC62" s="101">
        <f t="shared" si="28"/>
        <v>2.086424468875072E-2</v>
      </c>
      <c r="AD62" s="99">
        <f t="shared" si="16"/>
        <v>0.59574468085099197</v>
      </c>
      <c r="AE62" s="100">
        <f t="shared" si="17"/>
        <v>7.0921985815381533E-2</v>
      </c>
      <c r="AF62" s="100">
        <f t="shared" si="18"/>
        <v>0.33333333333362652</v>
      </c>
      <c r="AH62" s="107">
        <v>1.5468692564621369</v>
      </c>
      <c r="AI62" s="3">
        <f t="shared" si="20"/>
        <v>98.211847253180736</v>
      </c>
      <c r="AJ62" s="3">
        <f t="shared" si="20"/>
        <v>9.6368216384317371</v>
      </c>
      <c r="AK62" s="3">
        <f t="shared" si="20"/>
        <v>62.709474265397496</v>
      </c>
      <c r="AL62" s="3">
        <f t="shared" si="20"/>
        <v>170.55814315700997</v>
      </c>
      <c r="AM62" s="3">
        <f t="shared" si="20"/>
        <v>5729.9468403126812</v>
      </c>
      <c r="AN62" s="14">
        <f t="shared" si="19"/>
        <v>5559.3886971556722</v>
      </c>
      <c r="AO62" s="1">
        <f t="shared" si="19"/>
        <v>160.5956603828873</v>
      </c>
      <c r="AP62" s="1">
        <f t="shared" si="19"/>
        <v>132.36800791111003</v>
      </c>
      <c r="AQ62" s="1">
        <f t="shared" si="19"/>
        <v>183.26710259719931</v>
      </c>
      <c r="AR62" s="6">
        <f t="shared" si="19"/>
        <v>166.15084661945971</v>
      </c>
      <c r="AS62" s="4" t="s">
        <v>49</v>
      </c>
    </row>
    <row r="63" spans="1:45" ht="14">
      <c r="A63" s="4">
        <v>2010</v>
      </c>
      <c r="B63" s="1">
        <v>0.62885672376652524</v>
      </c>
      <c r="C63" s="1">
        <v>9.5059737313259354E-2</v>
      </c>
      <c r="D63" s="1">
        <v>0.36561437428322918</v>
      </c>
      <c r="E63" s="6">
        <f t="shared" si="12"/>
        <v>1.0895308353630138</v>
      </c>
      <c r="F63" s="2">
        <f t="shared" si="21"/>
        <v>176.99244247226392</v>
      </c>
      <c r="G63" s="2">
        <f t="shared" si="22"/>
        <v>26.446321272748008</v>
      </c>
      <c r="H63" s="2">
        <f t="shared" si="23"/>
        <v>132.8663455294737</v>
      </c>
      <c r="I63" s="2">
        <f t="shared" si="29"/>
        <v>336.30510927448563</v>
      </c>
      <c r="J63" s="45">
        <v>10920.149460032921</v>
      </c>
      <c r="K63" s="14">
        <f t="shared" si="24"/>
        <v>10583.844350758434</v>
      </c>
      <c r="L63" s="3">
        <v>281.45114106782717</v>
      </c>
      <c r="M63" s="3">
        <v>278.20738853503184</v>
      </c>
      <c r="N63" s="3">
        <v>363.4056942918404</v>
      </c>
      <c r="O63" s="14">
        <f t="shared" si="33"/>
        <v>308.66965702942616</v>
      </c>
      <c r="P63" s="2">
        <v>76.408827940861357</v>
      </c>
      <c r="Q63" s="2">
        <v>63.113496932515332</v>
      </c>
      <c r="R63" s="2">
        <v>59.81526819496996</v>
      </c>
      <c r="S63" s="43">
        <v>55.250730829772884</v>
      </c>
      <c r="T63" s="7">
        <v>73.66663075099666</v>
      </c>
      <c r="U63" s="11">
        <v>72137.546000000002</v>
      </c>
      <c r="V63" s="3">
        <v>8224.8608428448279</v>
      </c>
      <c r="W63" s="99">
        <f t="shared" si="13"/>
        <v>0.52628532124918193</v>
      </c>
      <c r="X63" s="100">
        <f t="shared" si="14"/>
        <v>7.8637881326872855E-2</v>
      </c>
      <c r="Y63" s="100">
        <f t="shared" si="15"/>
        <v>0.39507679742394519</v>
      </c>
      <c r="Z63" s="99">
        <f t="shared" si="25"/>
        <v>1.3170744526151197E-2</v>
      </c>
      <c r="AA63" s="100">
        <f t="shared" si="26"/>
        <v>1.9679808712423745E-3</v>
      </c>
      <c r="AB63" s="100">
        <f t="shared" si="27"/>
        <v>9.887137940176512E-3</v>
      </c>
      <c r="AC63" s="101">
        <f t="shared" si="28"/>
        <v>2.5025863337570085E-2</v>
      </c>
      <c r="AD63" s="99">
        <f t="shared" si="16"/>
        <v>0.57718120805364859</v>
      </c>
      <c r="AE63" s="100">
        <f t="shared" si="17"/>
        <v>8.7248322147382831E-2</v>
      </c>
      <c r="AF63" s="100">
        <f t="shared" si="18"/>
        <v>0.33557046979896854</v>
      </c>
      <c r="AH63" s="107">
        <v>1.4989639818997429</v>
      </c>
      <c r="AI63" s="3">
        <f t="shared" si="20"/>
        <v>118.07651458572667</v>
      </c>
      <c r="AJ63" s="3">
        <f t="shared" si="20"/>
        <v>17.64306653935121</v>
      </c>
      <c r="AK63" s="3">
        <f t="shared" si="20"/>
        <v>88.638784609809505</v>
      </c>
      <c r="AL63" s="3">
        <f t="shared" si="20"/>
        <v>224.35836573488737</v>
      </c>
      <c r="AM63" s="3">
        <f t="shared" si="20"/>
        <v>7285.1313252991204</v>
      </c>
      <c r="AN63" s="14">
        <f t="shared" si="19"/>
        <v>7060.7729595642322</v>
      </c>
      <c r="AO63" s="1">
        <f t="shared" si="19"/>
        <v>187.76377849394638</v>
      </c>
      <c r="AP63" s="1">
        <f t="shared" si="19"/>
        <v>185.59978217918217</v>
      </c>
      <c r="AQ63" s="1">
        <f t="shared" si="19"/>
        <v>242.43790956956198</v>
      </c>
      <c r="AR63" s="6">
        <f t="shared" si="19"/>
        <v>205.92199729724481</v>
      </c>
      <c r="AS63" s="4" t="s">
        <v>49</v>
      </c>
    </row>
    <row r="64" spans="1:45">
      <c r="A64" s="4">
        <v>2011</v>
      </c>
      <c r="B64" s="1">
        <v>0.63099219633512271</v>
      </c>
      <c r="C64" s="1">
        <v>9.5382541306185897E-2</v>
      </c>
      <c r="D64" s="1">
        <v>0.36685592810218237</v>
      </c>
      <c r="E64" s="6">
        <f t="shared" si="12"/>
        <v>1.0932306657434909</v>
      </c>
      <c r="F64" s="2">
        <f t="shared" si="21"/>
        <v>196.84189698672091</v>
      </c>
      <c r="G64" s="2">
        <f t="shared" si="22"/>
        <v>29.778869252835463</v>
      </c>
      <c r="H64" s="2">
        <f t="shared" si="23"/>
        <v>162.31254653658459</v>
      </c>
      <c r="I64" s="2">
        <f t="shared" si="29"/>
        <v>388.93331277614095</v>
      </c>
      <c r="J64" s="45">
        <v>12645.132954709612</v>
      </c>
      <c r="K64" s="14">
        <f t="shared" si="24"/>
        <v>12256.199641933472</v>
      </c>
      <c r="L64" s="27">
        <f>((P64/$P$63))*$L$63</f>
        <v>311.95615116954207</v>
      </c>
      <c r="M64" s="27">
        <f>((Q64/$Q$63))*$M$63</f>
        <v>312.20461150477018</v>
      </c>
      <c r="N64" s="27">
        <f>((R64/$R$63))*$N$63</f>
        <v>442.44220715270762</v>
      </c>
      <c r="O64" s="14">
        <f t="shared" si="33"/>
        <v>355.7650960253963</v>
      </c>
      <c r="P64" s="2">
        <v>84.690379258624375</v>
      </c>
      <c r="Q64" s="2">
        <v>70.826029798422439</v>
      </c>
      <c r="R64" s="2">
        <v>72.824393501001566</v>
      </c>
      <c r="S64" s="43">
        <v>66.111985608275248</v>
      </c>
      <c r="T64" s="7">
        <v>78.429048593901527</v>
      </c>
      <c r="U64" s="11">
        <v>73058.638000000006</v>
      </c>
      <c r="V64" s="3">
        <v>8833.6146590492444</v>
      </c>
      <c r="W64" s="99">
        <f t="shared" si="13"/>
        <v>0.50610706391205307</v>
      </c>
      <c r="X64" s="100">
        <f t="shared" si="14"/>
        <v>7.6565488927340455E-2</v>
      </c>
      <c r="Y64" s="100">
        <f t="shared" si="15"/>
        <v>0.41732744716060649</v>
      </c>
      <c r="Z64" s="99">
        <f t="shared" si="25"/>
        <v>1.3291506167716308E-2</v>
      </c>
      <c r="AA64" s="100">
        <f t="shared" si="26"/>
        <v>2.0107813956313446E-3</v>
      </c>
      <c r="AB64" s="100">
        <f t="shared" si="27"/>
        <v>1.0959954391896011E-2</v>
      </c>
      <c r="AC64" s="101">
        <f t="shared" si="28"/>
        <v>2.6262241955243664E-2</v>
      </c>
      <c r="AD64" s="99">
        <f t="shared" si="16"/>
        <v>0.5771812080536487</v>
      </c>
      <c r="AE64" s="100">
        <f t="shared" si="17"/>
        <v>8.7248322147382831E-2</v>
      </c>
      <c r="AF64" s="100">
        <f t="shared" si="18"/>
        <v>0.33557046979896854</v>
      </c>
      <c r="AH64" s="107">
        <v>1.6716575818746471</v>
      </c>
      <c r="AI64" s="3">
        <f t="shared" si="20"/>
        <v>117.75252247890174</v>
      </c>
      <c r="AJ64" s="3">
        <f t="shared" si="20"/>
        <v>17.813976723295536</v>
      </c>
      <c r="AK64" s="3">
        <f t="shared" si="20"/>
        <v>97.096766883659527</v>
      </c>
      <c r="AL64" s="3">
        <f t="shared" si="20"/>
        <v>232.6632660858568</v>
      </c>
      <c r="AM64" s="3">
        <f t="shared" si="20"/>
        <v>7564.4277224100997</v>
      </c>
      <c r="AN64" s="14">
        <f t="shared" si="19"/>
        <v>7331.7644563242438</v>
      </c>
      <c r="AO64" s="1">
        <f t="shared" si="19"/>
        <v>186.61486332607964</v>
      </c>
      <c r="AP64" s="1">
        <f t="shared" si="19"/>
        <v>186.76349444403235</v>
      </c>
      <c r="AQ64" s="1">
        <f t="shared" si="19"/>
        <v>264.67274874351938</v>
      </c>
      <c r="AR64" s="6">
        <f t="shared" si="19"/>
        <v>212.82175242278424</v>
      </c>
      <c r="AS64" s="4" t="s">
        <v>49</v>
      </c>
    </row>
    <row r="65" spans="1:52">
      <c r="A65" s="4">
        <v>2012</v>
      </c>
      <c r="B65" s="1">
        <v>0.6624165136215896</v>
      </c>
      <c r="C65" s="1">
        <v>8.8322201815946993E-2</v>
      </c>
      <c r="D65" s="1">
        <v>0.37536935771927621</v>
      </c>
      <c r="E65" s="6">
        <f t="shared" si="12"/>
        <v>1.1261080731568127</v>
      </c>
      <c r="F65" s="2">
        <f t="shared" si="21"/>
        <v>223.40131147291012</v>
      </c>
      <c r="G65" s="2">
        <f t="shared" si="22"/>
        <v>32.104254362566515</v>
      </c>
      <c r="H65" s="2">
        <f t="shared" si="23"/>
        <v>196.63539222777052</v>
      </c>
      <c r="I65" s="2">
        <f t="shared" si="29"/>
        <v>452.14095806324713</v>
      </c>
      <c r="J65" s="45">
        <v>13438.301997342385</v>
      </c>
      <c r="K65" s="14">
        <f t="shared" si="24"/>
        <v>12986.161039279137</v>
      </c>
      <c r="L65" s="27">
        <f t="shared" ref="L65:L67" si="34">((P65/$P$63))*$L$63</f>
        <v>337.25202629916589</v>
      </c>
      <c r="M65" s="27">
        <f>((Q65/$Q$63))*$M$63</f>
        <v>363.49019501877882</v>
      </c>
      <c r="N65" s="27">
        <f t="shared" ref="N65:N67" si="35">((R65/$R$63))*$N$63</f>
        <v>523.84508267407989</v>
      </c>
      <c r="O65" s="14">
        <f t="shared" si="33"/>
        <v>401.50760734337229</v>
      </c>
      <c r="P65" s="2">
        <v>91.557745875294614</v>
      </c>
      <c r="Q65" s="2">
        <v>82.460560911481153</v>
      </c>
      <c r="R65" s="2">
        <v>86.22301357667483</v>
      </c>
      <c r="S65" s="43">
        <v>78.423656397571406</v>
      </c>
      <c r="T65" s="7">
        <v>85.454153647236296</v>
      </c>
      <c r="U65" s="11">
        <v>73997.127999999997</v>
      </c>
      <c r="V65" s="3">
        <v>8907.1279587890967</v>
      </c>
      <c r="W65" s="99">
        <f t="shared" si="13"/>
        <v>0.49409660303692271</v>
      </c>
      <c r="X65" s="100">
        <f t="shared" si="14"/>
        <v>7.100496822956627E-2</v>
      </c>
      <c r="Y65" s="100">
        <f t="shared" si="15"/>
        <v>0.43489842873351114</v>
      </c>
      <c r="Z65" s="99">
        <f t="shared" si="25"/>
        <v>1.4380134516285569E-2</v>
      </c>
      <c r="AA65" s="100">
        <f t="shared" si="26"/>
        <v>2.0665209762420582E-3</v>
      </c>
      <c r="AB65" s="100">
        <f t="shared" si="27"/>
        <v>1.2657237203555079E-2</v>
      </c>
      <c r="AC65" s="101">
        <f t="shared" si="28"/>
        <v>2.9103892696082705E-2</v>
      </c>
      <c r="AD65" s="99">
        <f t="shared" si="16"/>
        <v>0.58823529411758935</v>
      </c>
      <c r="AE65" s="100">
        <f t="shared" si="17"/>
        <v>7.8431372548776634E-2</v>
      </c>
      <c r="AF65" s="100">
        <f t="shared" si="18"/>
        <v>0.33333333333363407</v>
      </c>
      <c r="AH65" s="107">
        <v>1.7916036926720622</v>
      </c>
      <c r="AI65" s="3">
        <f t="shared" si="20"/>
        <v>124.69348683900141</v>
      </c>
      <c r="AJ65" s="3">
        <f t="shared" si="20"/>
        <v>17.919283429632294</v>
      </c>
      <c r="AK65" s="3">
        <f t="shared" si="20"/>
        <v>109.75384401809389</v>
      </c>
      <c r="AL65" s="3">
        <f t="shared" si="20"/>
        <v>252.36661428672758</v>
      </c>
      <c r="AM65" s="3">
        <f t="shared" si="20"/>
        <v>7500.7112634937794</v>
      </c>
      <c r="AN65" s="14">
        <f t="shared" si="19"/>
        <v>7248.3446492070516</v>
      </c>
      <c r="AO65" s="1">
        <f t="shared" si="19"/>
        <v>188.24030541942906</v>
      </c>
      <c r="AP65" s="1">
        <f t="shared" si="19"/>
        <v>202.88537945389947</v>
      </c>
      <c r="AQ65" s="1">
        <f t="shared" si="19"/>
        <v>292.38892776158463</v>
      </c>
      <c r="AR65" s="6">
        <f t="shared" si="19"/>
        <v>224.10514612444754</v>
      </c>
      <c r="AS65" s="4" t="s">
        <v>49</v>
      </c>
    </row>
    <row r="66" spans="1:52">
      <c r="A66" s="4">
        <v>2013</v>
      </c>
      <c r="B66" s="1">
        <v>0.57581057891969845</v>
      </c>
      <c r="C66" s="1">
        <v>9.596842981966186E-2</v>
      </c>
      <c r="D66" s="1">
        <v>0.36172715855248005</v>
      </c>
      <c r="E66" s="6">
        <f t="shared" si="12"/>
        <v>1.0335061672918404</v>
      </c>
      <c r="F66" s="2">
        <f t="shared" si="21"/>
        <v>200.96482660468888</v>
      </c>
      <c r="G66" s="2">
        <f t="shared" si="22"/>
        <v>36.70956066001942</v>
      </c>
      <c r="H66" s="2">
        <f t="shared" si="23"/>
        <v>199.54061643652238</v>
      </c>
      <c r="I66" s="2">
        <f t="shared" si="29"/>
        <v>437.21500370123067</v>
      </c>
      <c r="J66" s="39">
        <v>14809.600545108236</v>
      </c>
      <c r="K66" s="14">
        <f t="shared" si="24"/>
        <v>14372.385541407006</v>
      </c>
      <c r="L66" s="27">
        <f t="shared" si="34"/>
        <v>349.01204313009868</v>
      </c>
      <c r="M66" s="27">
        <f t="shared" ref="M66:M67" si="36">((Q66/$Q$63))*$M$63</f>
        <v>382.51704991945616</v>
      </c>
      <c r="N66" s="27">
        <f t="shared" si="35"/>
        <v>551.63294134458158</v>
      </c>
      <c r="O66" s="14">
        <f t="shared" si="33"/>
        <v>423.04053670709288</v>
      </c>
      <c r="P66" s="2">
        <v>94.750374973216196</v>
      </c>
      <c r="Q66" s="2">
        <v>86.776950043821188</v>
      </c>
      <c r="R66" s="2">
        <v>90.796795014466966</v>
      </c>
      <c r="S66" s="43">
        <v>89.228693501236791</v>
      </c>
      <c r="T66" s="7">
        <v>91.822001939446181</v>
      </c>
      <c r="U66" s="11">
        <v>74932.641000000003</v>
      </c>
      <c r="V66" s="3">
        <v>9164.6949337228234</v>
      </c>
      <c r="W66" s="99">
        <f t="shared" si="13"/>
        <v>0.45964759878647138</v>
      </c>
      <c r="X66" s="100">
        <f t="shared" si="14"/>
        <v>8.3962261928926779E-2</v>
      </c>
      <c r="Y66" s="100">
        <f t="shared" si="15"/>
        <v>0.45639013928460187</v>
      </c>
      <c r="Z66" s="99" t="str">
        <f t="shared" ref="Z66:Z67" si="37">IFERROR(F66/$J68,"")</f>
        <v/>
      </c>
      <c r="AA66" s="100" t="str">
        <f t="shared" ref="AA66:AA67" si="38">IFERROR(G66/$J68,"")</f>
        <v/>
      </c>
      <c r="AB66" s="100" t="str">
        <f t="shared" ref="AB66:AB67" si="39">IFERROR(H66/$J68,"")</f>
        <v/>
      </c>
      <c r="AC66" s="101" t="str">
        <f>IFERROR(I66/#REF!,"")</f>
        <v/>
      </c>
      <c r="AD66" s="99">
        <f t="shared" si="16"/>
        <v>0.5571428571428173</v>
      </c>
      <c r="AE66" s="100">
        <f t="shared" si="17"/>
        <v>9.2857142856857658E-2</v>
      </c>
      <c r="AF66" s="100">
        <f t="shared" si="18"/>
        <v>0.350000000000325</v>
      </c>
      <c r="AH66" s="107">
        <v>1.9045290909090908</v>
      </c>
      <c r="AI66" s="3">
        <f t="shared" si="20"/>
        <v>105.51943131977161</v>
      </c>
      <c r="AJ66" s="3">
        <f t="shared" si="20"/>
        <v>19.274875261945624</v>
      </c>
      <c r="AK66" s="3">
        <f t="shared" si="20"/>
        <v>104.77162957971697</v>
      </c>
      <c r="AL66" s="3">
        <f t="shared" si="20"/>
        <v>229.56593616143419</v>
      </c>
      <c r="AM66" s="3">
        <f t="shared" si="20"/>
        <v>7775.9907243208108</v>
      </c>
      <c r="AN66" s="14">
        <f t="shared" si="19"/>
        <v>7546.4247881593765</v>
      </c>
      <c r="AO66" s="1">
        <f t="shared" si="19"/>
        <v>183.25372124586681</v>
      </c>
      <c r="AP66" s="1">
        <f t="shared" si="19"/>
        <v>200.8460000665408</v>
      </c>
      <c r="AQ66" s="1">
        <f t="shared" si="19"/>
        <v>289.64269644275691</v>
      </c>
      <c r="AR66" s="6">
        <f t="shared" si="19"/>
        <v>222.12343131244191</v>
      </c>
      <c r="AS66" s="4" t="s">
        <v>49</v>
      </c>
    </row>
    <row r="67" spans="1:52">
      <c r="A67" s="4">
        <v>2014</v>
      </c>
      <c r="B67" s="1">
        <v>0.61465694749013489</v>
      </c>
      <c r="C67" s="1">
        <v>9.6271570088527492E-2</v>
      </c>
      <c r="D67" s="1">
        <v>0.35546425878983107</v>
      </c>
      <c r="E67" s="6">
        <f>SUM(B67:D67)</f>
        <v>1.0663927763684935</v>
      </c>
      <c r="F67" s="2">
        <f t="shared" si="21"/>
        <v>226.40826184411674</v>
      </c>
      <c r="G67" s="2">
        <f t="shared" si="22"/>
        <v>42.43698005378306</v>
      </c>
      <c r="H67" s="2">
        <f t="shared" si="23"/>
        <v>215.96114112603095</v>
      </c>
      <c r="I67" s="2">
        <f t="shared" si="29"/>
        <v>484.80638302393072</v>
      </c>
      <c r="J67" s="30">
        <v>15535.41180160082</v>
      </c>
      <c r="K67" s="14">
        <f t="shared" si="24"/>
        <v>15050.605418576888</v>
      </c>
      <c r="L67" s="27">
        <f t="shared" si="34"/>
        <v>368.34898355680025</v>
      </c>
      <c r="M67" s="27">
        <f t="shared" si="36"/>
        <v>440.80490236899334</v>
      </c>
      <c r="N67" s="27">
        <f t="shared" si="35"/>
        <v>607.54671049422836</v>
      </c>
      <c r="O67" s="14">
        <f t="shared" si="33"/>
        <v>454.62271853987613</v>
      </c>
      <c r="P67" s="2">
        <v>100</v>
      </c>
      <c r="Q67" s="2">
        <v>100</v>
      </c>
      <c r="R67" s="2">
        <v>100</v>
      </c>
      <c r="S67" s="43">
        <v>100</v>
      </c>
      <c r="T67" s="7">
        <v>100</v>
      </c>
      <c r="U67" s="11">
        <v>77523.788</v>
      </c>
      <c r="V67" s="3">
        <v>9116.5208359764802</v>
      </c>
      <c r="W67" s="99">
        <f t="shared" si="13"/>
        <v>0.4670075926639376</v>
      </c>
      <c r="X67" s="100">
        <f t="shared" si="14"/>
        <v>8.7533872365884904E-2</v>
      </c>
      <c r="Y67" s="100">
        <f t="shared" si="15"/>
        <v>0.44545853497017757</v>
      </c>
      <c r="Z67" s="99" t="str">
        <f t="shared" si="37"/>
        <v/>
      </c>
      <c r="AA67" s="100" t="str">
        <f t="shared" si="38"/>
        <v/>
      </c>
      <c r="AB67" s="100" t="str">
        <f t="shared" si="39"/>
        <v/>
      </c>
      <c r="AC67" s="101" t="str">
        <f>IFERROR(I67/#REF!,"")</f>
        <v/>
      </c>
      <c r="AD67" s="99">
        <f t="shared" si="16"/>
        <v>0.57638888888885287</v>
      </c>
      <c r="AE67" s="100">
        <f t="shared" si="17"/>
        <v>9.0277777777501289E-2</v>
      </c>
      <c r="AF67" s="100">
        <f t="shared" si="18"/>
        <v>0.33333333333364584</v>
      </c>
      <c r="AH67" s="107">
        <v>2.1890000000000001</v>
      </c>
      <c r="AI67" s="3">
        <f t="shared" si="20"/>
        <v>103.42999627415109</v>
      </c>
      <c r="AJ67" s="3">
        <f t="shared" si="20"/>
        <v>19.386468731741918</v>
      </c>
      <c r="AK67" s="3">
        <f t="shared" si="20"/>
        <v>98.65744226862995</v>
      </c>
      <c r="AL67" s="3">
        <f t="shared" si="20"/>
        <v>221.47390727452293</v>
      </c>
      <c r="AM67" s="3">
        <f t="shared" si="20"/>
        <v>7097.0359989039835</v>
      </c>
      <c r="AN67" s="14">
        <f t="shared" si="19"/>
        <v>6875.5620916294602</v>
      </c>
      <c r="AO67" s="1">
        <f t="shared" si="19"/>
        <v>168.27271976098686</v>
      </c>
      <c r="AP67" s="1">
        <f t="shared" si="19"/>
        <v>201.37272835495355</v>
      </c>
      <c r="AQ67" s="1">
        <f t="shared" si="19"/>
        <v>277.54532229064796</v>
      </c>
      <c r="AR67" s="6">
        <f t="shared" si="19"/>
        <v>207.68511582452084</v>
      </c>
      <c r="AS67" s="4" t="s">
        <v>49</v>
      </c>
    </row>
    <row r="68" spans="1:52" ht="14">
      <c r="A68" s="4">
        <v>2015</v>
      </c>
      <c r="E68" s="1"/>
      <c r="F68" s="2"/>
      <c r="G68" s="2"/>
      <c r="H68" s="2"/>
      <c r="I68" s="2"/>
      <c r="J68" s="10"/>
      <c r="K68" s="4"/>
      <c r="L68" s="3"/>
      <c r="M68" s="3"/>
      <c r="N68" s="3"/>
      <c r="O68" s="3"/>
      <c r="P68" s="2">
        <v>109.7385901007071</v>
      </c>
      <c r="Q68" s="2">
        <v>112.07274320771252</v>
      </c>
      <c r="R68" s="2">
        <v>113.54328956154018</v>
      </c>
      <c r="S68" s="43">
        <v>112.43534967393749</v>
      </c>
      <c r="T68" s="7">
        <v>107.74701002047193</v>
      </c>
      <c r="U68" s="11">
        <v>78665.83</v>
      </c>
      <c r="V68" s="14">
        <v>9373.043392718977</v>
      </c>
      <c r="Z68" s="4" t="str">
        <f>IFERROR(LN(B68)-LN(B67),"")</f>
        <v/>
      </c>
      <c r="AA68" s="4" t="str">
        <f>IFERROR(LN(C68)-LN(C67),"")</f>
        <v/>
      </c>
      <c r="AB68" s="4" t="str">
        <f>IFERROR(LN(D68)-LN(D67),"")</f>
        <v/>
      </c>
      <c r="AC68" s="4" t="str">
        <f>IFERROR(LN(F68)-LN(F67),"")</f>
        <v/>
      </c>
      <c r="AD68" s="4" t="str">
        <f>IFERROR(LN(G68)-LN(G67),"")</f>
        <v/>
      </c>
      <c r="AE68" s="4" t="str">
        <f>IFERROR(LN(H68)-LN(H67),"")</f>
        <v/>
      </c>
      <c r="AH68" s="107">
        <v>2.7229999999999999</v>
      </c>
      <c r="AI68" s="3"/>
      <c r="AJ68" s="3"/>
      <c r="AK68" s="3"/>
      <c r="AL68" s="3"/>
      <c r="AM68" s="3"/>
      <c r="AN68" s="14"/>
      <c r="AO68" s="1"/>
      <c r="AP68" s="1"/>
      <c r="AQ68" s="1"/>
      <c r="AR68" s="6"/>
      <c r="AS68" s="4" t="s">
        <v>49</v>
      </c>
    </row>
    <row r="69" spans="1:52">
      <c r="E69" s="1"/>
      <c r="F69" s="2"/>
      <c r="G69" s="2"/>
      <c r="H69" s="2"/>
      <c r="I69" s="2"/>
      <c r="L69" s="3"/>
      <c r="N69" s="18"/>
      <c r="S69" s="4"/>
      <c r="AA69"/>
      <c r="AD69" s="4"/>
      <c r="AH69" s="33"/>
    </row>
    <row r="70" spans="1:52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47"/>
      <c r="AA70" s="47"/>
      <c r="AB70" s="47"/>
      <c r="AC70" s="47"/>
      <c r="AD70" s="1"/>
      <c r="AE70" s="1"/>
      <c r="AF70" s="1"/>
    </row>
    <row r="71" spans="1:52">
      <c r="S71" s="4"/>
      <c r="AA71"/>
      <c r="AD71" s="4"/>
    </row>
    <row r="72" spans="1:52">
      <c r="L72" s="76"/>
      <c r="M72" s="76"/>
      <c r="N72" s="76"/>
      <c r="S72" s="4"/>
      <c r="AA72"/>
      <c r="AD72" s="4"/>
    </row>
    <row r="73" spans="1:52">
      <c r="I73" s="1"/>
      <c r="L73" s="76"/>
      <c r="M73" s="76"/>
      <c r="N73" s="76"/>
      <c r="S73" s="4"/>
      <c r="AA73"/>
      <c r="AD73" s="4"/>
    </row>
    <row r="74" spans="1:52">
      <c r="I74" s="1"/>
      <c r="L74" s="76"/>
      <c r="M74" s="76"/>
      <c r="N74" s="76"/>
      <c r="P74"/>
      <c r="Q74"/>
      <c r="R74"/>
      <c r="T74"/>
      <c r="AA74"/>
      <c r="AD74" s="4"/>
      <c r="AX74"/>
      <c r="AY74"/>
      <c r="AZ74"/>
    </row>
    <row r="75" spans="1:52">
      <c r="I75" s="1"/>
      <c r="L75" s="76"/>
      <c r="M75" s="76"/>
      <c r="N75" s="76"/>
      <c r="P75"/>
      <c r="Q75"/>
      <c r="R75"/>
      <c r="T75"/>
      <c r="AD75" s="4"/>
      <c r="AX75"/>
      <c r="AY75"/>
      <c r="AZ75"/>
    </row>
    <row r="76" spans="1:52">
      <c r="I76" s="1"/>
      <c r="L76" s="76"/>
      <c r="M76" s="76"/>
      <c r="N76" s="76"/>
      <c r="P76"/>
      <c r="Q76" s="25"/>
      <c r="R76" s="25"/>
      <c r="S76" s="25"/>
      <c r="T76" s="25"/>
      <c r="AD76" s="3"/>
      <c r="AE76" s="3"/>
      <c r="AF76" s="3"/>
      <c r="AV76" s="77"/>
      <c r="AW76"/>
      <c r="AX76"/>
      <c r="AY76"/>
      <c r="AZ76"/>
    </row>
    <row r="77" spans="1:52">
      <c r="I77" s="1"/>
      <c r="L77" s="76"/>
      <c r="M77" s="76"/>
      <c r="N77" s="76"/>
      <c r="P77"/>
      <c r="Q77" s="25"/>
      <c r="R77" s="25"/>
      <c r="S77" s="25"/>
      <c r="T77" s="25"/>
      <c r="AD77" s="3"/>
      <c r="AE77" s="3"/>
      <c r="AF77" s="3"/>
      <c r="AG77" s="23"/>
      <c r="AI77" s="23"/>
      <c r="AJ77" s="23"/>
      <c r="AK77" s="23"/>
      <c r="AM77" s="1"/>
      <c r="AN77" s="1"/>
      <c r="AO77" s="1"/>
      <c r="AP77" s="1"/>
      <c r="AQ77" s="1"/>
      <c r="AR77" s="1"/>
      <c r="AV77" s="78"/>
      <c r="AW77" s="78"/>
      <c r="AX77" s="78"/>
      <c r="AY77"/>
      <c r="AZ77"/>
    </row>
    <row r="78" spans="1:52">
      <c r="I78" s="1"/>
      <c r="L78" s="76"/>
      <c r="M78" s="76"/>
      <c r="N78" s="76"/>
      <c r="P78"/>
      <c r="Q78" s="25"/>
      <c r="R78" s="25"/>
      <c r="S78" s="25"/>
      <c r="T78" s="25"/>
      <c r="AD78" s="3"/>
      <c r="AE78" s="3"/>
      <c r="AF78" s="3"/>
      <c r="AG78" s="23"/>
      <c r="AI78" s="23"/>
      <c r="AJ78" s="23"/>
      <c r="AK78" s="23"/>
      <c r="AM78" s="1"/>
      <c r="AN78" s="1"/>
      <c r="AO78" s="1"/>
      <c r="AP78" s="1"/>
      <c r="AQ78" s="1"/>
      <c r="AR78" s="1"/>
      <c r="AV78"/>
      <c r="AW78"/>
      <c r="AX78"/>
      <c r="AY78"/>
      <c r="AZ78"/>
    </row>
    <row r="79" spans="1:52">
      <c r="I79" s="1"/>
      <c r="L79" s="76"/>
      <c r="M79" s="76"/>
      <c r="N79" s="76"/>
      <c r="P79"/>
      <c r="Q79" s="25"/>
      <c r="R79" s="25"/>
      <c r="S79" s="25"/>
      <c r="T79" s="25"/>
      <c r="AD79" s="3"/>
      <c r="AE79" s="3"/>
      <c r="AF79" s="3"/>
      <c r="AG79" s="23"/>
      <c r="AI79" s="23"/>
      <c r="AJ79" s="23"/>
      <c r="AK79" s="23"/>
      <c r="AM79" s="1"/>
      <c r="AN79" s="1"/>
      <c r="AO79" s="1"/>
      <c r="AP79" s="1"/>
      <c r="AQ79" s="1"/>
      <c r="AR79" s="1"/>
      <c r="AV79" s="79"/>
      <c r="AW79" s="79"/>
      <c r="AX79" s="79"/>
      <c r="AY79"/>
      <c r="AZ79"/>
    </row>
    <row r="80" spans="1:52">
      <c r="I80" s="1"/>
      <c r="P80"/>
      <c r="Q80" s="25"/>
      <c r="R80" s="25"/>
      <c r="S80" s="25"/>
      <c r="T80" s="25"/>
      <c r="AD80" s="3"/>
      <c r="AE80" s="3"/>
      <c r="AF80" s="3"/>
      <c r="AG80" s="23"/>
      <c r="AI80" s="23"/>
      <c r="AJ80" s="23"/>
      <c r="AK80" s="23"/>
      <c r="AM80" s="1"/>
      <c r="AN80" s="1"/>
      <c r="AO80" s="1"/>
      <c r="AP80" s="1"/>
      <c r="AQ80" s="1"/>
      <c r="AR80" s="1"/>
      <c r="AV80" s="79"/>
      <c r="AW80" s="79"/>
      <c r="AX80" s="79"/>
      <c r="AY80"/>
      <c r="AZ80"/>
    </row>
    <row r="81" spans="9:52">
      <c r="I81" s="1"/>
      <c r="P81"/>
      <c r="Q81" s="25"/>
      <c r="R81" s="25"/>
      <c r="S81" s="25"/>
      <c r="T81" s="25"/>
      <c r="AD81" s="3"/>
      <c r="AE81" s="3"/>
      <c r="AF81" s="3"/>
      <c r="AV81" s="79"/>
      <c r="AW81" s="79"/>
      <c r="AX81" s="79"/>
      <c r="AY81"/>
      <c r="AZ81"/>
    </row>
    <row r="82" spans="9:52">
      <c r="I82" s="1"/>
      <c r="P82"/>
      <c r="Q82" s="25"/>
      <c r="R82" s="25"/>
      <c r="S82" s="25"/>
      <c r="T82" s="25"/>
      <c r="AD82" s="3"/>
      <c r="AE82" s="3"/>
      <c r="AF82" s="3"/>
      <c r="AV82" s="79"/>
      <c r="AW82" s="79"/>
      <c r="AX82" s="79"/>
      <c r="AY82"/>
      <c r="AZ82"/>
    </row>
    <row r="83" spans="9:52">
      <c r="I83" s="1"/>
      <c r="P83"/>
      <c r="Q83" s="25"/>
      <c r="R83" s="25"/>
      <c r="S83" s="25"/>
      <c r="T83" s="25"/>
      <c r="AD83" s="3"/>
      <c r="AE83" s="3"/>
      <c r="AF83" s="3"/>
      <c r="AG83" s="37"/>
      <c r="AI83" s="37"/>
      <c r="AJ83" s="37"/>
      <c r="AK83"/>
      <c r="AV83" s="79"/>
      <c r="AW83" s="79"/>
      <c r="AX83" s="79"/>
      <c r="AY83"/>
      <c r="AZ83"/>
    </row>
    <row r="84" spans="9:52">
      <c r="I84" s="1"/>
      <c r="P84"/>
      <c r="Q84" s="25"/>
      <c r="R84" s="25"/>
      <c r="S84" s="25"/>
      <c r="T84" s="25"/>
      <c r="AD84" s="3"/>
      <c r="AE84" s="3"/>
      <c r="AF84" s="3"/>
      <c r="AG84"/>
      <c r="AI84"/>
      <c r="AJ84"/>
      <c r="AK84"/>
      <c r="AV84" s="79"/>
      <c r="AW84" s="79"/>
      <c r="AX84" s="79"/>
      <c r="AY84"/>
      <c r="AZ84"/>
    </row>
    <row r="85" spans="9:52">
      <c r="I85" s="1"/>
      <c r="P85"/>
      <c r="Q85" s="25"/>
      <c r="R85" s="25"/>
      <c r="S85" s="25"/>
      <c r="T85" s="25"/>
      <c r="AD85" s="3"/>
      <c r="AE85" s="3"/>
      <c r="AF85" s="3"/>
      <c r="AG85" s="23"/>
      <c r="AI85" s="23"/>
      <c r="AJ85" s="23"/>
      <c r="AK85" s="23"/>
      <c r="AV85" s="79"/>
      <c r="AW85" s="79"/>
      <c r="AX85" s="79"/>
      <c r="AY85"/>
      <c r="AZ85"/>
    </row>
    <row r="86" spans="9:52">
      <c r="I86" s="1"/>
      <c r="P86"/>
      <c r="Q86" s="25"/>
      <c r="R86" s="25"/>
      <c r="S86" s="25"/>
      <c r="T86" s="25"/>
      <c r="AD86" s="3"/>
      <c r="AE86" s="3"/>
      <c r="AF86" s="3"/>
      <c r="AG86" s="23"/>
      <c r="AI86" s="23"/>
      <c r="AJ86" s="23"/>
      <c r="AK86" s="23"/>
      <c r="AM86" s="1"/>
      <c r="AN86" s="1"/>
      <c r="AO86" s="1"/>
      <c r="AP86" s="1"/>
      <c r="AQ86" s="1"/>
      <c r="AR86" s="1"/>
      <c r="AV86" s="79"/>
      <c r="AW86" s="79"/>
      <c r="AX86" s="79"/>
      <c r="AY86"/>
      <c r="AZ86"/>
    </row>
    <row r="87" spans="9:52">
      <c r="I87" s="1"/>
      <c r="P87"/>
      <c r="Q87" s="25"/>
      <c r="R87" s="25"/>
      <c r="S87" s="25"/>
      <c r="T87" s="25"/>
      <c r="AD87" s="3"/>
      <c r="AE87" s="3"/>
      <c r="AF87" s="3"/>
      <c r="AG87" s="23"/>
      <c r="AI87" s="67"/>
      <c r="AJ87" s="67"/>
      <c r="AK87" s="67"/>
      <c r="AM87" s="1"/>
      <c r="AN87" s="1"/>
      <c r="AO87" s="1"/>
      <c r="AP87" s="1"/>
      <c r="AQ87" s="1"/>
      <c r="AR87" s="1"/>
      <c r="AV87" s="79"/>
      <c r="AW87" s="79"/>
      <c r="AX87" s="79"/>
      <c r="AY87"/>
      <c r="AZ87"/>
    </row>
    <row r="88" spans="9:52">
      <c r="I88" s="1"/>
      <c r="P88"/>
      <c r="Q88" s="25"/>
      <c r="R88" s="25"/>
      <c r="S88" s="25"/>
      <c r="T88" s="25"/>
      <c r="AD88" s="3"/>
      <c r="AE88" s="3"/>
      <c r="AF88" s="3"/>
      <c r="AG88" s="23"/>
      <c r="AI88" s="23"/>
      <c r="AJ88" s="23"/>
      <c r="AK88" s="23"/>
      <c r="AX88"/>
      <c r="AY88"/>
      <c r="AZ88"/>
    </row>
    <row r="89" spans="9:52">
      <c r="I89" s="1"/>
      <c r="P89"/>
      <c r="Q89" s="25"/>
      <c r="R89" s="25"/>
      <c r="S89" s="25"/>
      <c r="T89" s="25"/>
      <c r="AD89" s="3"/>
      <c r="AE89" s="3"/>
      <c r="AF89" s="3"/>
      <c r="AX89"/>
      <c r="AY89"/>
      <c r="AZ89"/>
    </row>
    <row r="90" spans="9:52">
      <c r="I90" s="1"/>
      <c r="P90"/>
      <c r="Q90" s="25"/>
      <c r="R90" s="25"/>
      <c r="S90" s="25"/>
      <c r="T90" s="25"/>
      <c r="AD90" s="3"/>
      <c r="AE90" s="3"/>
      <c r="AF90" s="3"/>
      <c r="AX90"/>
      <c r="AY90"/>
      <c r="AZ90"/>
    </row>
    <row r="91" spans="9:52">
      <c r="I91" s="1"/>
      <c r="P91"/>
      <c r="Q91" s="25"/>
      <c r="R91" s="25"/>
      <c r="S91" s="25"/>
      <c r="T91" s="25"/>
      <c r="AD91" s="3"/>
      <c r="AE91" s="3"/>
      <c r="AF91" s="3"/>
      <c r="AM91" s="1"/>
      <c r="AN91" s="1"/>
      <c r="AO91" s="1"/>
      <c r="AP91" s="1"/>
      <c r="AQ91" s="1"/>
      <c r="AR91" s="1"/>
      <c r="AX91"/>
      <c r="AY91"/>
      <c r="AZ91"/>
    </row>
    <row r="92" spans="9:52">
      <c r="P92"/>
      <c r="Q92" s="25"/>
      <c r="R92" s="25"/>
      <c r="S92" s="25"/>
      <c r="T92" s="25"/>
      <c r="AD92" s="3"/>
      <c r="AE92" s="3"/>
      <c r="AF92" s="3"/>
      <c r="AM92" s="1"/>
      <c r="AN92" s="1"/>
      <c r="AO92" s="1"/>
      <c r="AP92" s="1"/>
      <c r="AQ92" s="1"/>
      <c r="AR92" s="1"/>
      <c r="AX92"/>
      <c r="AY92"/>
      <c r="AZ92"/>
    </row>
    <row r="93" spans="9:52">
      <c r="P93"/>
      <c r="Q93" s="25"/>
      <c r="R93" s="25"/>
      <c r="S93" s="25"/>
      <c r="T93" s="25"/>
      <c r="AD93" s="3"/>
      <c r="AE93" s="3"/>
      <c r="AF93" s="3"/>
      <c r="AM93" s="1"/>
      <c r="AN93" s="1"/>
      <c r="AO93" s="1"/>
      <c r="AP93" s="1"/>
      <c r="AQ93" s="1"/>
      <c r="AR93" s="1"/>
      <c r="AX93"/>
      <c r="AY93"/>
      <c r="AZ93"/>
    </row>
    <row r="94" spans="9:52">
      <c r="P94"/>
      <c r="Q94" s="25"/>
      <c r="R94" s="25"/>
      <c r="S94" s="25"/>
      <c r="T94" s="25"/>
      <c r="AD94" s="3"/>
      <c r="AE94" s="3"/>
      <c r="AF94" s="3"/>
      <c r="AM94" s="1"/>
      <c r="AN94" s="1"/>
      <c r="AO94" s="1"/>
      <c r="AP94" s="1"/>
      <c r="AQ94" s="1"/>
      <c r="AR94" s="1"/>
      <c r="AX94"/>
      <c r="AY94"/>
      <c r="AZ94"/>
    </row>
    <row r="95" spans="9:52">
      <c r="P95"/>
      <c r="Q95" s="25"/>
      <c r="R95" s="25"/>
      <c r="S95" s="25"/>
      <c r="T95" s="25"/>
      <c r="AD95" s="3"/>
      <c r="AE95" s="3"/>
      <c r="AF95" s="3"/>
    </row>
    <row r="96" spans="9:52">
      <c r="P96"/>
      <c r="Q96" s="25"/>
      <c r="R96" s="25"/>
      <c r="S96" s="25"/>
      <c r="T96" s="25"/>
      <c r="AA96"/>
      <c r="AD96" s="3"/>
      <c r="AE96" s="3"/>
      <c r="AF96" s="3"/>
    </row>
    <row r="97" spans="16:32">
      <c r="P97"/>
      <c r="Q97" s="25"/>
      <c r="R97" s="25"/>
      <c r="S97" s="25"/>
      <c r="T97" s="25"/>
      <c r="AA97"/>
      <c r="AD97" s="3"/>
      <c r="AE97" s="3"/>
      <c r="AF97" s="3"/>
    </row>
    <row r="98" spans="16:32">
      <c r="P98"/>
      <c r="Q98" s="25"/>
      <c r="R98" s="25"/>
      <c r="S98" s="25"/>
      <c r="T98" s="25"/>
      <c r="AA98"/>
      <c r="AD98" s="3"/>
      <c r="AE98" s="3"/>
      <c r="AF98" s="3"/>
    </row>
    <row r="99" spans="16:32">
      <c r="P99"/>
      <c r="Q99" s="25"/>
      <c r="R99" s="25"/>
      <c r="S99" s="25"/>
      <c r="T99" s="25"/>
      <c r="AA99"/>
      <c r="AD99" s="3"/>
      <c r="AE99" s="3"/>
      <c r="AF99" s="3"/>
    </row>
    <row r="100" spans="16:32">
      <c r="P100"/>
      <c r="Q100" s="25"/>
      <c r="R100" s="25"/>
      <c r="S100" s="25"/>
      <c r="T100" s="25"/>
      <c r="AA100"/>
      <c r="AD100" s="3"/>
      <c r="AE100" s="3"/>
      <c r="AF100" s="3"/>
    </row>
    <row r="101" spans="16:32">
      <c r="P101"/>
      <c r="Q101" s="25"/>
      <c r="R101" s="25"/>
      <c r="S101" s="25"/>
      <c r="T101" s="25"/>
      <c r="AA101"/>
      <c r="AD101" s="3"/>
      <c r="AE101" s="3"/>
      <c r="AF101" s="3"/>
    </row>
    <row r="102" spans="16:32">
      <c r="P102"/>
      <c r="Q102" s="25"/>
      <c r="R102" s="25"/>
      <c r="S102" s="25"/>
      <c r="T102" s="25"/>
      <c r="AA102"/>
      <c r="AD102" s="3"/>
      <c r="AE102" s="3"/>
      <c r="AF102" s="3"/>
    </row>
    <row r="103" spans="16:32">
      <c r="P103"/>
      <c r="Q103" s="25"/>
      <c r="R103" s="25"/>
      <c r="S103" s="25"/>
      <c r="T103" s="25"/>
      <c r="AA103"/>
      <c r="AD103" s="3"/>
      <c r="AE103" s="3"/>
      <c r="AF103" s="3"/>
    </row>
    <row r="104" spans="16:32">
      <c r="P104"/>
      <c r="Q104" s="25"/>
      <c r="R104" s="25"/>
      <c r="S104" s="25"/>
      <c r="T104" s="25"/>
      <c r="AA104"/>
      <c r="AD104" s="3"/>
      <c r="AE104" s="3"/>
      <c r="AF104" s="3"/>
    </row>
    <row r="105" spans="16:32">
      <c r="P105"/>
      <c r="Q105" s="25"/>
      <c r="R105" s="25"/>
      <c r="S105" s="25"/>
      <c r="T105" s="25"/>
      <c r="AA105"/>
      <c r="AD105" s="3"/>
      <c r="AE105" s="3"/>
      <c r="AF105" s="3"/>
    </row>
    <row r="106" spans="16:32">
      <c r="P106"/>
      <c r="Q106" s="25"/>
      <c r="R106" s="25"/>
      <c r="S106" s="25"/>
      <c r="T106" s="25"/>
      <c r="AA106"/>
      <c r="AD106" s="3"/>
      <c r="AE106" s="3"/>
      <c r="AF106" s="3"/>
    </row>
    <row r="107" spans="16:32">
      <c r="P107"/>
      <c r="Q107" s="25"/>
      <c r="R107" s="25"/>
      <c r="S107" s="25"/>
      <c r="T107" s="25"/>
      <c r="AA107"/>
      <c r="AD107" s="3"/>
      <c r="AE107" s="3"/>
      <c r="AF107" s="3"/>
    </row>
    <row r="108" spans="16:32">
      <c r="P108"/>
      <c r="Q108" s="25"/>
      <c r="R108" s="25"/>
      <c r="S108" s="25"/>
      <c r="T108" s="25"/>
      <c r="AD108" s="3"/>
      <c r="AE108" s="3"/>
      <c r="AF108" s="3"/>
    </row>
    <row r="109" spans="16:32">
      <c r="P109"/>
      <c r="Q109" s="25"/>
      <c r="R109" s="25"/>
      <c r="S109" s="25"/>
      <c r="T109" s="25"/>
      <c r="AD109" s="3"/>
      <c r="AE109" s="3"/>
      <c r="AF109" s="3"/>
    </row>
    <row r="110" spans="16:32">
      <c r="P110"/>
      <c r="Q110" s="25"/>
      <c r="R110" s="25"/>
      <c r="S110" s="25"/>
      <c r="T110" s="25"/>
      <c r="AD110" s="3"/>
      <c r="AE110" s="3"/>
      <c r="AF110" s="3"/>
    </row>
    <row r="111" spans="16:32">
      <c r="P111"/>
      <c r="Q111" s="25"/>
      <c r="R111" s="25"/>
      <c r="S111" s="25"/>
      <c r="T111" s="25"/>
      <c r="AD111" s="3"/>
      <c r="AE111" s="3"/>
      <c r="AF111" s="3"/>
    </row>
    <row r="112" spans="16:32">
      <c r="P112"/>
      <c r="Q112" s="25"/>
      <c r="R112" s="25"/>
      <c r="S112" s="25"/>
      <c r="T112" s="25"/>
      <c r="AD112" s="3"/>
      <c r="AE112" s="3"/>
      <c r="AF112" s="3"/>
    </row>
    <row r="113" spans="16:32">
      <c r="P113"/>
      <c r="Q113" s="25"/>
      <c r="R113" s="25"/>
      <c r="S113" s="25"/>
      <c r="T113" s="25"/>
      <c r="AD113" s="3"/>
      <c r="AE113" s="3"/>
      <c r="AF113" s="3"/>
    </row>
    <row r="114" spans="16:32">
      <c r="P114"/>
      <c r="Q114" s="25"/>
      <c r="R114" s="25"/>
      <c r="S114" s="25"/>
      <c r="T114" s="25"/>
      <c r="AD114" s="3"/>
      <c r="AE114" s="3"/>
      <c r="AF114" s="3"/>
    </row>
    <row r="115" spans="16:32">
      <c r="P115"/>
      <c r="Q115" s="25"/>
      <c r="R115" s="25"/>
      <c r="S115" s="25"/>
      <c r="T115" s="25"/>
      <c r="AD115" s="3"/>
      <c r="AE115" s="3"/>
      <c r="AF115" s="3"/>
    </row>
    <row r="116" spans="16:32">
      <c r="P116"/>
      <c r="Q116" s="25"/>
      <c r="R116" s="25"/>
      <c r="S116" s="25"/>
      <c r="T116" s="25"/>
      <c r="AD116" s="3"/>
      <c r="AE116" s="3"/>
      <c r="AF116" s="3"/>
    </row>
    <row r="117" spans="16:32">
      <c r="P117"/>
      <c r="Q117" s="25"/>
      <c r="R117" s="25"/>
      <c r="S117" s="25"/>
      <c r="T117" s="25"/>
      <c r="AD117" s="3"/>
      <c r="AE117" s="3"/>
      <c r="AF117" s="3"/>
    </row>
    <row r="118" spans="16:32">
      <c r="P118"/>
      <c r="Q118" s="25"/>
      <c r="R118" s="25"/>
      <c r="S118" s="25"/>
      <c r="T118" s="25"/>
      <c r="AD118" s="3"/>
      <c r="AE118" s="3"/>
      <c r="AF118" s="3"/>
    </row>
    <row r="119" spans="16:32">
      <c r="P119"/>
      <c r="Q119" s="25"/>
      <c r="R119" s="25"/>
      <c r="S119" s="25"/>
      <c r="T119" s="25"/>
      <c r="AD119" s="3"/>
      <c r="AE119" s="3"/>
      <c r="AF119" s="3"/>
    </row>
    <row r="120" spans="16:32">
      <c r="P120"/>
      <c r="Q120" s="25"/>
      <c r="R120" s="25"/>
      <c r="S120" s="25"/>
      <c r="T120" s="25"/>
      <c r="AD120" s="3"/>
      <c r="AE120" s="3"/>
      <c r="AF120" s="3"/>
    </row>
    <row r="121" spans="16:32">
      <c r="P121"/>
      <c r="Q121" s="25"/>
      <c r="R121" s="25"/>
      <c r="S121" s="25"/>
      <c r="T121" s="25"/>
      <c r="AD121" s="3"/>
      <c r="AE121" s="3"/>
      <c r="AF121" s="3"/>
    </row>
    <row r="122" spans="16:32">
      <c r="P122"/>
      <c r="Q122" s="25"/>
      <c r="R122" s="25"/>
      <c r="S122" s="25"/>
      <c r="T122" s="25"/>
      <c r="AD122" s="3"/>
      <c r="AE122" s="3"/>
      <c r="AF122" s="3"/>
    </row>
    <row r="123" spans="16:32">
      <c r="P123"/>
      <c r="Q123" s="25"/>
      <c r="R123" s="25"/>
      <c r="S123" s="25"/>
      <c r="T123" s="25"/>
      <c r="AD123" s="3"/>
      <c r="AE123" s="3"/>
      <c r="AF123" s="3"/>
    </row>
    <row r="124" spans="16:32">
      <c r="P124"/>
      <c r="Q124" s="25"/>
      <c r="R124" s="25"/>
      <c r="S124" s="25"/>
      <c r="T124" s="25"/>
      <c r="AD124" s="3"/>
      <c r="AE124" s="3"/>
      <c r="AF124" s="3"/>
    </row>
    <row r="125" spans="16:32">
      <c r="P125"/>
      <c r="Q125" s="25"/>
      <c r="R125" s="25"/>
      <c r="S125" s="25"/>
      <c r="T125" s="25"/>
      <c r="AD125" s="3"/>
      <c r="AE125" s="3"/>
      <c r="AF125" s="3"/>
    </row>
    <row r="126" spans="16:32">
      <c r="P126"/>
      <c r="Q126" s="25"/>
      <c r="R126" s="25"/>
      <c r="S126" s="25"/>
      <c r="T126" s="25"/>
      <c r="AD126" s="3"/>
      <c r="AE126" s="3"/>
      <c r="AF126" s="3"/>
    </row>
    <row r="127" spans="16:32">
      <c r="P127"/>
      <c r="Q127" s="25"/>
      <c r="R127" s="25"/>
      <c r="S127" s="25"/>
      <c r="T127" s="25"/>
      <c r="AD127" s="3"/>
      <c r="AE127" s="3"/>
      <c r="AF127" s="3"/>
    </row>
    <row r="128" spans="16:32">
      <c r="P128"/>
      <c r="Q128" s="25"/>
      <c r="R128" s="25"/>
      <c r="S128" s="25"/>
      <c r="T128" s="25"/>
      <c r="AD128" s="3"/>
      <c r="AE128" s="3"/>
      <c r="AF128" s="3"/>
    </row>
    <row r="129" spans="16:32">
      <c r="P129"/>
      <c r="Q129" s="25"/>
      <c r="R129" s="25"/>
      <c r="S129" s="25"/>
      <c r="T129" s="25"/>
      <c r="AD129" s="3"/>
      <c r="AE129" s="3"/>
      <c r="AF129" s="3"/>
    </row>
    <row r="130" spans="16:32">
      <c r="P130"/>
      <c r="Q130" s="25"/>
      <c r="R130" s="25"/>
      <c r="S130" s="25"/>
      <c r="T130" s="25"/>
      <c r="AD130" s="3"/>
      <c r="AE130" s="3"/>
      <c r="AF130" s="3"/>
    </row>
    <row r="131" spans="16:32">
      <c r="P131"/>
      <c r="Q131" s="25"/>
      <c r="R131" s="25"/>
      <c r="S131" s="25"/>
      <c r="T131" s="25"/>
    </row>
    <row r="132" spans="16:32">
      <c r="P132"/>
      <c r="Q132" s="25"/>
      <c r="R132" s="25"/>
      <c r="S132" s="25"/>
      <c r="T132" s="25"/>
    </row>
    <row r="133" spans="16:32">
      <c r="P133"/>
      <c r="Q133" s="25"/>
      <c r="R133" s="25"/>
      <c r="S133" s="25"/>
      <c r="T133" s="25"/>
    </row>
    <row r="134" spans="16:32">
      <c r="P134"/>
      <c r="Q134" s="25"/>
      <c r="R134" s="25"/>
      <c r="S134" s="25"/>
      <c r="T134" s="25"/>
    </row>
    <row r="135" spans="16:32">
      <c r="P135"/>
      <c r="Q135" s="25"/>
      <c r="R135" s="25"/>
      <c r="S135" s="25"/>
      <c r="T135" s="25"/>
    </row>
    <row r="136" spans="16:32">
      <c r="P136"/>
      <c r="Q136" s="25"/>
      <c r="R136" s="25"/>
      <c r="S136" s="25"/>
      <c r="T136" s="25"/>
    </row>
    <row r="137" spans="16:32">
      <c r="P137"/>
      <c r="Q137" s="25"/>
      <c r="R137" s="25"/>
      <c r="S137" s="25"/>
      <c r="T137" s="25"/>
    </row>
    <row r="138" spans="16:32">
      <c r="P138"/>
      <c r="Q138" s="25"/>
      <c r="R138" s="25"/>
      <c r="S138" s="25"/>
      <c r="T138" s="25"/>
    </row>
    <row r="139" spans="16:32">
      <c r="P139"/>
      <c r="Q139" s="25"/>
      <c r="R139" s="25"/>
      <c r="S139" s="25"/>
      <c r="T139" s="25"/>
    </row>
    <row r="140" spans="16:32">
      <c r="P140"/>
      <c r="Q140" s="25"/>
      <c r="R140" s="25"/>
      <c r="S140" s="25"/>
      <c r="T140" s="25"/>
    </row>
    <row r="141" spans="16:32">
      <c r="P141"/>
      <c r="Q141" s="25"/>
      <c r="R141" s="25"/>
      <c r="S141" s="25"/>
      <c r="T141" s="25"/>
    </row>
  </sheetData>
  <mergeCells count="9">
    <mergeCell ref="AI1:AN1"/>
    <mergeCell ref="AO1:AR1"/>
    <mergeCell ref="AD1:AF1"/>
    <mergeCell ref="F1:K1"/>
    <mergeCell ref="B1:E1"/>
    <mergeCell ref="L1:O1"/>
    <mergeCell ref="P1:T1"/>
    <mergeCell ref="W1:Y1"/>
    <mergeCell ref="Z1:AC1"/>
  </mergeCells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S143"/>
  <sheetViews>
    <sheetView zoomScaleNormal="100" zoomScalePageLayoutView="85" workbookViewId="0">
      <pane xSplit="1" ySplit="2" topLeftCell="AE3" activePane="bottomRight" state="frozen"/>
      <selection activeCell="H33" sqref="H33"/>
      <selection pane="topRight" activeCell="H33" sqref="H33"/>
      <selection pane="bottomLeft" activeCell="H33" sqref="H33"/>
      <selection pane="bottomRight" activeCell="AS3" sqref="AS3:AS68"/>
    </sheetView>
  </sheetViews>
  <sheetFormatPr defaultColWidth="8.81640625" defaultRowHeight="14.5"/>
  <cols>
    <col min="10" max="10" width="9.7265625" bestFit="1" customWidth="1"/>
    <col min="11" max="11" width="9.453125" customWidth="1"/>
    <col min="21" max="21" width="14.81640625" bestFit="1" customWidth="1"/>
    <col min="22" max="22" width="11.81640625" bestFit="1" customWidth="1"/>
    <col min="25" max="27" width="8.81640625" style="4"/>
    <col min="32" max="32" width="8.81640625" style="4"/>
    <col min="34" max="34" width="12.81640625" customWidth="1"/>
    <col min="40" max="40" width="11.1796875" customWidth="1"/>
    <col min="41" max="42" width="10.453125" customWidth="1"/>
  </cols>
  <sheetData>
    <row r="1" spans="1:45">
      <c r="A1" s="58" t="s">
        <v>38</v>
      </c>
      <c r="B1" s="139" t="s">
        <v>45</v>
      </c>
      <c r="C1" s="139"/>
      <c r="D1" s="139"/>
      <c r="E1" s="139"/>
      <c r="F1" s="139" t="s">
        <v>63</v>
      </c>
      <c r="G1" s="139"/>
      <c r="H1" s="139"/>
      <c r="I1" s="139"/>
      <c r="J1" s="139"/>
      <c r="K1" s="139"/>
      <c r="L1" s="139" t="s">
        <v>64</v>
      </c>
      <c r="M1" s="139"/>
      <c r="N1" s="139"/>
      <c r="O1" s="139"/>
      <c r="P1" s="139" t="s">
        <v>21</v>
      </c>
      <c r="Q1" s="139"/>
      <c r="R1" s="139"/>
      <c r="S1" s="139"/>
      <c r="T1" s="139"/>
      <c r="U1" s="4"/>
      <c r="W1" s="139" t="s">
        <v>22</v>
      </c>
      <c r="X1" s="139"/>
      <c r="Y1" s="139"/>
      <c r="Z1" s="139" t="s">
        <v>23</v>
      </c>
      <c r="AA1" s="139"/>
      <c r="AB1" s="139"/>
      <c r="AC1" s="139"/>
      <c r="AD1" s="139" t="s">
        <v>11</v>
      </c>
      <c r="AE1" s="139"/>
      <c r="AF1" s="139"/>
      <c r="AG1" s="24"/>
      <c r="AH1" s="24" t="s">
        <v>117</v>
      </c>
      <c r="AI1" s="139" t="s">
        <v>110</v>
      </c>
      <c r="AJ1" s="139"/>
      <c r="AK1" s="139"/>
      <c r="AL1" s="139"/>
      <c r="AM1" s="139"/>
      <c r="AN1" s="139"/>
      <c r="AO1" s="139" t="s">
        <v>112</v>
      </c>
      <c r="AP1" s="139"/>
      <c r="AQ1" s="139"/>
      <c r="AR1" s="139"/>
      <c r="AS1" t="s">
        <v>69</v>
      </c>
    </row>
    <row r="2" spans="1:45">
      <c r="A2" s="4" t="s">
        <v>15</v>
      </c>
      <c r="B2" s="4" t="s">
        <v>0</v>
      </c>
      <c r="C2" s="4" t="s">
        <v>1</v>
      </c>
      <c r="D2" s="4" t="s">
        <v>2</v>
      </c>
      <c r="E2" s="5" t="s">
        <v>3</v>
      </c>
      <c r="F2" s="4" t="s">
        <v>4</v>
      </c>
      <c r="G2" s="4" t="s">
        <v>1</v>
      </c>
      <c r="H2" s="4" t="s">
        <v>2</v>
      </c>
      <c r="I2" s="4" t="s">
        <v>3</v>
      </c>
      <c r="J2" s="4" t="s">
        <v>5</v>
      </c>
      <c r="K2" s="5" t="s">
        <v>19</v>
      </c>
      <c r="L2" s="4" t="s">
        <v>0</v>
      </c>
      <c r="M2" s="4" t="s">
        <v>6</v>
      </c>
      <c r="N2" s="4" t="s">
        <v>2</v>
      </c>
      <c r="O2" s="5" t="s">
        <v>3</v>
      </c>
      <c r="P2" s="4" t="s">
        <v>0</v>
      </c>
      <c r="Q2" s="4" t="s">
        <v>6</v>
      </c>
      <c r="R2" s="4" t="s">
        <v>2</v>
      </c>
      <c r="S2" s="4" t="s">
        <v>3</v>
      </c>
      <c r="T2" s="4" t="s">
        <v>17</v>
      </c>
      <c r="U2" s="8" t="s">
        <v>10</v>
      </c>
      <c r="V2" s="4" t="s">
        <v>43</v>
      </c>
      <c r="W2" s="8" t="s">
        <v>0</v>
      </c>
      <c r="X2" s="4" t="s">
        <v>1</v>
      </c>
      <c r="Y2" s="4" t="s">
        <v>2</v>
      </c>
      <c r="Z2" s="8" t="s">
        <v>0</v>
      </c>
      <c r="AA2" s="4" t="s">
        <v>1</v>
      </c>
      <c r="AB2" s="4" t="s">
        <v>2</v>
      </c>
      <c r="AC2" s="4" t="s">
        <v>3</v>
      </c>
      <c r="AD2" s="8" t="s">
        <v>0</v>
      </c>
      <c r="AE2" s="4" t="s">
        <v>1</v>
      </c>
      <c r="AF2" s="4" t="s">
        <v>2</v>
      </c>
      <c r="AG2" s="4"/>
      <c r="AH2" s="96"/>
      <c r="AI2" s="50" t="s">
        <v>4</v>
      </c>
      <c r="AJ2" s="50" t="s">
        <v>1</v>
      </c>
      <c r="AK2" s="50" t="s">
        <v>2</v>
      </c>
      <c r="AL2" s="50" t="s">
        <v>3</v>
      </c>
      <c r="AM2" s="50" t="s">
        <v>5</v>
      </c>
      <c r="AN2" s="51" t="s">
        <v>19</v>
      </c>
      <c r="AO2" s="50" t="s">
        <v>0</v>
      </c>
      <c r="AP2" s="50" t="s">
        <v>6</v>
      </c>
      <c r="AQ2" s="50" t="s">
        <v>2</v>
      </c>
      <c r="AR2" s="51" t="s">
        <v>3</v>
      </c>
      <c r="AS2" s="140" t="s">
        <v>69</v>
      </c>
    </row>
    <row r="3" spans="1:45">
      <c r="A3" s="4">
        <v>1950</v>
      </c>
      <c r="B3" s="1">
        <v>3.7830512598001071</v>
      </c>
      <c r="C3" s="1">
        <v>9.4559818062122214E-2</v>
      </c>
      <c r="D3" s="1">
        <v>0.49393540407365294</v>
      </c>
      <c r="E3" s="6">
        <f>SUM(B3:D3)</f>
        <v>4.3715464819358827</v>
      </c>
      <c r="F3" s="4"/>
      <c r="G3" s="4"/>
      <c r="H3" s="4"/>
      <c r="I3" s="4"/>
      <c r="J3" s="4"/>
      <c r="K3" s="14"/>
      <c r="L3" s="4"/>
      <c r="M3" s="4"/>
      <c r="N3" s="4"/>
      <c r="O3" s="5"/>
      <c r="P3" s="4"/>
      <c r="Q3" s="4"/>
      <c r="R3" s="4"/>
      <c r="S3" s="4"/>
      <c r="T3" s="4"/>
      <c r="U3" s="13">
        <v>50127</v>
      </c>
      <c r="V3" s="3">
        <v>6939.3739900652345</v>
      </c>
      <c r="W3" s="99" t="str">
        <f t="shared" ref="W3:W34" si="0">IFERROR(F3/$I3,"")</f>
        <v/>
      </c>
      <c r="X3" s="100" t="str">
        <f t="shared" ref="X3:X34" si="1">IFERROR(G3/$I3,"")</f>
        <v/>
      </c>
      <c r="Y3" s="100" t="str">
        <f t="shared" ref="Y3:Y34" si="2">IFERROR(H3/$I3,"")</f>
        <v/>
      </c>
      <c r="Z3" s="99" t="str">
        <f t="shared" ref="Z3:Z34" si="3">IFERROR(F3/$J3,"")</f>
        <v/>
      </c>
      <c r="AA3" s="100" t="str">
        <f t="shared" ref="AA3:AA34" si="4">IFERROR(G3/$J3,"")</f>
        <v/>
      </c>
      <c r="AB3" s="100" t="str">
        <f t="shared" ref="AB3:AB34" si="5">IFERROR(H3/$J3,"")</f>
        <v/>
      </c>
      <c r="AC3" s="101" t="str">
        <f t="shared" ref="AC3:AC34" si="6">IFERROR(I3/$J3,"")</f>
        <v/>
      </c>
      <c r="AD3" s="99">
        <f t="shared" ref="AD3:AD34" si="7">IFERROR(B3/$E3,"")</f>
        <v>0.86538054105851159</v>
      </c>
      <c r="AE3" s="100">
        <f t="shared" ref="AE3:AE34" si="8">IFERROR(C3/$E3,"")</f>
        <v>2.1630747483267668E-2</v>
      </c>
      <c r="AF3" s="100">
        <f t="shared" ref="AF3:AF34" si="9">IFERROR(D3/$E3,"")</f>
        <v>0.11298871145822063</v>
      </c>
      <c r="AG3" s="4"/>
      <c r="AH3" s="107">
        <v>0.35699999999999998</v>
      </c>
      <c r="AI3" s="3"/>
      <c r="AJ3" s="3"/>
      <c r="AK3" s="3"/>
      <c r="AL3" s="3"/>
      <c r="AM3" s="3"/>
      <c r="AN3" s="108"/>
      <c r="AO3" s="1"/>
      <c r="AP3" s="1"/>
      <c r="AQ3" s="1"/>
      <c r="AR3" s="6"/>
      <c r="AS3" t="s">
        <v>38</v>
      </c>
    </row>
    <row r="4" spans="1:45">
      <c r="A4" s="4">
        <v>1951</v>
      </c>
      <c r="B4" s="1">
        <v>3.7905818452972753</v>
      </c>
      <c r="C4" s="1">
        <v>0.12121694173792007</v>
      </c>
      <c r="D4" s="1">
        <v>0.59670709882680462</v>
      </c>
      <c r="E4" s="6">
        <f t="shared" ref="E4:E67" si="10">SUM(B4:D4)</f>
        <v>4.5085058858620002</v>
      </c>
      <c r="F4" s="4"/>
      <c r="G4" s="4"/>
      <c r="H4" s="4"/>
      <c r="I4" s="4"/>
      <c r="J4" s="4"/>
      <c r="K4" s="14"/>
      <c r="L4" s="4"/>
      <c r="M4" s="4"/>
      <c r="N4" s="4"/>
      <c r="O4" s="5"/>
      <c r="P4" s="4"/>
      <c r="Q4" s="4"/>
      <c r="R4" s="4"/>
      <c r="S4" s="4"/>
      <c r="T4" s="4"/>
      <c r="U4" s="13">
        <v>50290</v>
      </c>
      <c r="V4" s="3">
        <v>7123.3644859813085</v>
      </c>
      <c r="W4" s="99" t="str">
        <f t="shared" si="0"/>
        <v/>
      </c>
      <c r="X4" s="100" t="str">
        <f t="shared" si="1"/>
        <v/>
      </c>
      <c r="Y4" s="100" t="str">
        <f t="shared" si="2"/>
        <v/>
      </c>
      <c r="Z4" s="99" t="str">
        <f t="shared" si="3"/>
        <v/>
      </c>
      <c r="AA4" s="100" t="str">
        <f t="shared" si="4"/>
        <v/>
      </c>
      <c r="AB4" s="100" t="str">
        <f t="shared" si="5"/>
        <v/>
      </c>
      <c r="AC4" s="101" t="str">
        <f t="shared" si="6"/>
        <v/>
      </c>
      <c r="AD4" s="99">
        <f t="shared" si="7"/>
        <v>0.84076231489105357</v>
      </c>
      <c r="AE4" s="100">
        <f t="shared" si="8"/>
        <v>2.6886277806143773E-2</v>
      </c>
      <c r="AF4" s="100">
        <f t="shared" si="9"/>
        <v>0.13235140730280265</v>
      </c>
      <c r="AG4" s="18"/>
      <c r="AH4" s="107">
        <v>0.35709999999999997</v>
      </c>
      <c r="AI4" s="3"/>
      <c r="AJ4" s="3"/>
      <c r="AK4" s="3"/>
      <c r="AL4" s="3"/>
      <c r="AM4" s="3"/>
      <c r="AN4" s="14"/>
      <c r="AO4" s="1"/>
      <c r="AP4" s="1"/>
      <c r="AQ4" s="1"/>
      <c r="AR4" s="6"/>
      <c r="AS4" t="s">
        <v>38</v>
      </c>
    </row>
    <row r="5" spans="1:45">
      <c r="A5" s="4">
        <v>1952</v>
      </c>
      <c r="B5" s="1">
        <v>3.7172816180844732</v>
      </c>
      <c r="C5" s="1">
        <v>9.2801903628792384E-2</v>
      </c>
      <c r="D5" s="1">
        <v>0.4988300614713464</v>
      </c>
      <c r="E5" s="6">
        <f t="shared" si="10"/>
        <v>4.3089135831846122</v>
      </c>
      <c r="F5" s="4"/>
      <c r="G5" s="4"/>
      <c r="H5" s="4"/>
      <c r="I5" s="4"/>
      <c r="J5" s="4"/>
      <c r="K5" s="14"/>
      <c r="L5" s="4"/>
      <c r="M5" s="4"/>
      <c r="N5" s="4"/>
      <c r="O5" s="5"/>
      <c r="P5" s="4"/>
      <c r="Q5" s="4"/>
      <c r="R5" s="4"/>
      <c r="S5" s="4"/>
      <c r="T5" s="4"/>
      <c r="U5" s="13">
        <v>50430</v>
      </c>
      <c r="V5" s="3">
        <v>7090.7198096371212</v>
      </c>
      <c r="W5" s="99" t="str">
        <f t="shared" si="0"/>
        <v/>
      </c>
      <c r="X5" s="100" t="str">
        <f t="shared" si="1"/>
        <v/>
      </c>
      <c r="Y5" s="100" t="str">
        <f t="shared" si="2"/>
        <v/>
      </c>
      <c r="Z5" s="99" t="str">
        <f t="shared" si="3"/>
        <v/>
      </c>
      <c r="AA5" s="100" t="str">
        <f t="shared" si="4"/>
        <v/>
      </c>
      <c r="AB5" s="100" t="str">
        <f t="shared" si="5"/>
        <v/>
      </c>
      <c r="AC5" s="101" t="str">
        <f t="shared" si="6"/>
        <v/>
      </c>
      <c r="AD5" s="99">
        <f t="shared" si="7"/>
        <v>0.86269579241297334</v>
      </c>
      <c r="AE5" s="100">
        <f t="shared" si="8"/>
        <v>2.1537193038855231E-2</v>
      </c>
      <c r="AF5" s="100">
        <f t="shared" si="9"/>
        <v>0.11576701454817141</v>
      </c>
      <c r="AG5" s="18"/>
      <c r="AH5" s="107">
        <v>0.35799999999999998</v>
      </c>
      <c r="AI5" s="3"/>
      <c r="AJ5" s="3"/>
      <c r="AK5" s="3"/>
      <c r="AL5" s="3"/>
      <c r="AM5" s="3"/>
      <c r="AN5" s="14"/>
      <c r="AO5" s="1"/>
      <c r="AP5" s="1"/>
      <c r="AQ5" s="1"/>
      <c r="AR5" s="6"/>
      <c r="AS5" t="s">
        <v>38</v>
      </c>
    </row>
    <row r="6" spans="1:45">
      <c r="A6" s="4">
        <v>1953</v>
      </c>
      <c r="B6" s="1">
        <v>3.6649293973474593</v>
      </c>
      <c r="C6" s="1">
        <v>0.10602257229260965</v>
      </c>
      <c r="D6" s="1">
        <v>0.59447354377087736</v>
      </c>
      <c r="E6" s="6">
        <f t="shared" si="10"/>
        <v>4.3654255134109459</v>
      </c>
      <c r="F6" s="4"/>
      <c r="G6" s="4"/>
      <c r="H6" s="4"/>
      <c r="I6" s="4"/>
      <c r="J6" s="4"/>
      <c r="K6" s="14"/>
      <c r="L6" s="4"/>
      <c r="M6" s="4"/>
      <c r="N6" s="4"/>
      <c r="O6" s="5"/>
      <c r="P6" s="4"/>
      <c r="Q6" s="4"/>
      <c r="R6" s="4"/>
      <c r="S6" s="4"/>
      <c r="T6" s="4"/>
      <c r="U6" s="13">
        <v>50593</v>
      </c>
      <c r="V6" s="3">
        <v>7345.7988259245349</v>
      </c>
      <c r="W6" s="99" t="str">
        <f t="shared" si="0"/>
        <v/>
      </c>
      <c r="X6" s="100" t="str">
        <f t="shared" si="1"/>
        <v/>
      </c>
      <c r="Y6" s="100" t="str">
        <f t="shared" si="2"/>
        <v/>
      </c>
      <c r="Z6" s="99" t="str">
        <f t="shared" si="3"/>
        <v/>
      </c>
      <c r="AA6" s="100" t="str">
        <f t="shared" si="4"/>
        <v/>
      </c>
      <c r="AB6" s="100" t="str">
        <f t="shared" si="5"/>
        <v/>
      </c>
      <c r="AC6" s="101" t="str">
        <f t="shared" si="6"/>
        <v/>
      </c>
      <c r="AD6" s="99">
        <f t="shared" si="7"/>
        <v>0.83953543270604325</v>
      </c>
      <c r="AE6" s="100">
        <f t="shared" si="8"/>
        <v>2.4286881534663598E-2</v>
      </c>
      <c r="AF6" s="100">
        <f t="shared" si="9"/>
        <v>0.13617768575929329</v>
      </c>
      <c r="AG6" s="18"/>
      <c r="AH6" s="107">
        <v>0.35549999999999998</v>
      </c>
      <c r="AI6" s="3"/>
      <c r="AJ6" s="3"/>
      <c r="AK6" s="3"/>
      <c r="AL6" s="3"/>
      <c r="AM6" s="3"/>
      <c r="AN6" s="14"/>
      <c r="AO6" s="1"/>
      <c r="AP6" s="1"/>
      <c r="AQ6" s="1"/>
      <c r="AR6" s="6"/>
      <c r="AS6" t="s">
        <v>38</v>
      </c>
    </row>
    <row r="7" spans="1:45">
      <c r="A7" s="4">
        <v>1954</v>
      </c>
      <c r="B7" s="1">
        <v>3.5573995863291636</v>
      </c>
      <c r="C7" s="1">
        <v>0.12622870087658822</v>
      </c>
      <c r="D7" s="1">
        <v>0.59438589579434653</v>
      </c>
      <c r="E7" s="6">
        <f t="shared" si="10"/>
        <v>4.2780141830000984</v>
      </c>
      <c r="F7" s="4"/>
      <c r="G7" s="4"/>
      <c r="H7" s="4"/>
      <c r="I7" s="4"/>
      <c r="J7" s="4"/>
      <c r="K7" s="14"/>
      <c r="L7" s="4"/>
      <c r="M7" s="4"/>
      <c r="N7" s="4"/>
      <c r="O7" s="5"/>
      <c r="P7" s="4"/>
      <c r="Q7" s="4"/>
      <c r="R7" s="4"/>
      <c r="S7" s="4"/>
      <c r="T7" s="4"/>
      <c r="U7" s="13">
        <v>50765</v>
      </c>
      <c r="V7" s="3">
        <v>7619.2061459667093</v>
      </c>
      <c r="W7" s="99" t="str">
        <f t="shared" si="0"/>
        <v/>
      </c>
      <c r="X7" s="100" t="str">
        <f t="shared" si="1"/>
        <v/>
      </c>
      <c r="Y7" s="100" t="str">
        <f t="shared" si="2"/>
        <v/>
      </c>
      <c r="Z7" s="99" t="str">
        <f t="shared" si="3"/>
        <v/>
      </c>
      <c r="AA7" s="100" t="str">
        <f t="shared" si="4"/>
        <v/>
      </c>
      <c r="AB7" s="100" t="str">
        <f t="shared" si="5"/>
        <v/>
      </c>
      <c r="AC7" s="101" t="str">
        <f t="shared" si="6"/>
        <v/>
      </c>
      <c r="AD7" s="99">
        <f t="shared" si="7"/>
        <v>0.8315539486674679</v>
      </c>
      <c r="AE7" s="100">
        <f t="shared" si="8"/>
        <v>2.950637736971367E-2</v>
      </c>
      <c r="AF7" s="100">
        <f t="shared" si="9"/>
        <v>0.13893967396281839</v>
      </c>
      <c r="AG7" s="18"/>
      <c r="AH7" s="107">
        <v>0.35599999999999998</v>
      </c>
      <c r="AI7" s="3"/>
      <c r="AJ7" s="3"/>
      <c r="AK7" s="3"/>
      <c r="AL7" s="3"/>
      <c r="AM7" s="3"/>
      <c r="AN7" s="14"/>
      <c r="AO7" s="1"/>
      <c r="AP7" s="1"/>
      <c r="AQ7" s="1"/>
      <c r="AR7" s="6"/>
      <c r="AS7" t="s">
        <v>38</v>
      </c>
    </row>
    <row r="8" spans="1:45">
      <c r="A8" s="4">
        <v>1955</v>
      </c>
      <c r="B8" s="1">
        <v>3.5858099752679307</v>
      </c>
      <c r="C8" s="1">
        <v>0.13849958779884583</v>
      </c>
      <c r="D8" s="1">
        <v>0.59392297727005061</v>
      </c>
      <c r="E8" s="6">
        <f t="shared" si="10"/>
        <v>4.3182325403368269</v>
      </c>
      <c r="F8" s="1">
        <f>B8*L8</f>
        <v>10.42</v>
      </c>
      <c r="G8" s="1">
        <f>C8*M8</f>
        <v>1.67</v>
      </c>
      <c r="H8" s="1">
        <f>D8*N8</f>
        <v>4.24</v>
      </c>
      <c r="I8" s="1">
        <f>SUM(F8:H8)</f>
        <v>16.329999999999998</v>
      </c>
      <c r="J8" s="4"/>
      <c r="K8" s="14"/>
      <c r="L8" s="1">
        <v>2.9058985478508021</v>
      </c>
      <c r="M8" s="1">
        <v>12.057797619047619</v>
      </c>
      <c r="N8" s="1">
        <v>7.1389728336307758</v>
      </c>
      <c r="O8" s="6">
        <v>3.7816397906922909</v>
      </c>
      <c r="P8" s="2">
        <v>3.9754707671908669</v>
      </c>
      <c r="Q8" s="2">
        <v>12.945697368593416</v>
      </c>
      <c r="R8" s="2">
        <v>7.5299216781946106</v>
      </c>
      <c r="S8" s="2"/>
      <c r="T8" s="2"/>
      <c r="U8" s="13">
        <v>50946</v>
      </c>
      <c r="V8" s="3">
        <v>7868.1348879205434</v>
      </c>
      <c r="W8" s="99">
        <f t="shared" si="0"/>
        <v>0.63808940600122477</v>
      </c>
      <c r="X8" s="100">
        <f t="shared" si="1"/>
        <v>0.10226576852418862</v>
      </c>
      <c r="Y8" s="100">
        <f t="shared" si="2"/>
        <v>0.25964482547458667</v>
      </c>
      <c r="Z8" s="99" t="str">
        <f t="shared" si="3"/>
        <v/>
      </c>
      <c r="AA8" s="100" t="str">
        <f t="shared" si="4"/>
        <v/>
      </c>
      <c r="AB8" s="100" t="str">
        <f t="shared" si="5"/>
        <v/>
      </c>
      <c r="AC8" s="101" t="str">
        <f t="shared" si="6"/>
        <v/>
      </c>
      <c r="AD8" s="99">
        <f t="shared" si="7"/>
        <v>0.83038834564204211</v>
      </c>
      <c r="AE8" s="100">
        <f t="shared" si="8"/>
        <v>3.2073212015590692E-2</v>
      </c>
      <c r="AF8" s="100">
        <f t="shared" si="9"/>
        <v>0.13753844234236723</v>
      </c>
      <c r="AG8" s="18"/>
      <c r="AH8" s="107">
        <v>0.35830000000000001</v>
      </c>
      <c r="AI8" s="3">
        <f>IFERROR(F8/$AH8," ")</f>
        <v>29.081775048841752</v>
      </c>
      <c r="AJ8" s="3">
        <f t="shared" ref="AJ8:AR18" si="11">IFERROR(G8/$AH8," ")</f>
        <v>4.6608986882500698</v>
      </c>
      <c r="AK8" s="3">
        <f t="shared" si="11"/>
        <v>11.833658945018142</v>
      </c>
      <c r="AL8" s="3">
        <f t="shared" si="11"/>
        <v>45.576332682109957</v>
      </c>
      <c r="AM8" s="3"/>
      <c r="AN8" s="14"/>
      <c r="AO8" s="1">
        <f>IFERROR(L8/$AH8," ")</f>
        <v>8.1102387603985537</v>
      </c>
      <c r="AP8" s="1">
        <f t="shared" si="11"/>
        <v>33.652798266948423</v>
      </c>
      <c r="AQ8" s="1">
        <f t="shared" si="11"/>
        <v>19.924568332768004</v>
      </c>
      <c r="AR8" s="6">
        <f t="shared" si="11"/>
        <v>10.554395173576028</v>
      </c>
      <c r="AS8" t="s">
        <v>38</v>
      </c>
    </row>
    <row r="9" spans="1:45">
      <c r="A9" s="4">
        <v>1956</v>
      </c>
      <c r="B9" s="1">
        <v>3.5940166458268208</v>
      </c>
      <c r="C9" s="1">
        <v>0.1460612691466083</v>
      </c>
      <c r="D9" s="1">
        <v>0.69191739606126912</v>
      </c>
      <c r="E9" s="6">
        <f t="shared" si="10"/>
        <v>4.4319953110346981</v>
      </c>
      <c r="F9" s="1">
        <f t="shared" ref="F9:F55" si="12">B9*L9</f>
        <v>10.69</v>
      </c>
      <c r="G9" s="1">
        <f t="shared" ref="G9:G23" si="13">C9*M9</f>
        <v>1.7</v>
      </c>
      <c r="H9" s="1">
        <f t="shared" ref="H9:H23" si="14">D9*N9</f>
        <v>4.53</v>
      </c>
      <c r="I9" s="1">
        <f t="shared" ref="I9:I55" si="15">SUM(F9:H9)</f>
        <v>16.919999999999998</v>
      </c>
      <c r="J9" s="4"/>
      <c r="K9" s="14"/>
      <c r="L9" s="1">
        <v>2.9743880046890303</v>
      </c>
      <c r="M9" s="1">
        <v>11.638951310861424</v>
      </c>
      <c r="N9" s="1">
        <v>6.5470242918980892</v>
      </c>
      <c r="O9" s="6">
        <v>3.8176935697275902</v>
      </c>
      <c r="P9" s="2">
        <v>4.0691690945886121</v>
      </c>
      <c r="Q9" s="2">
        <v>12.496008485014414</v>
      </c>
      <c r="R9" s="2">
        <v>6.9055564843993977</v>
      </c>
      <c r="S9" s="2"/>
      <c r="T9" s="2"/>
      <c r="U9" s="13">
        <v>51184</v>
      </c>
      <c r="V9" s="3">
        <v>7928.7472647702407</v>
      </c>
      <c r="W9" s="99">
        <f t="shared" si="0"/>
        <v>0.63179669030732866</v>
      </c>
      <c r="X9" s="100">
        <f t="shared" si="1"/>
        <v>0.10047281323877069</v>
      </c>
      <c r="Y9" s="100">
        <f t="shared" si="2"/>
        <v>0.26773049645390073</v>
      </c>
      <c r="Z9" s="99" t="str">
        <f t="shared" si="3"/>
        <v/>
      </c>
      <c r="AA9" s="100" t="str">
        <f t="shared" si="4"/>
        <v/>
      </c>
      <c r="AB9" s="100" t="str">
        <f t="shared" si="5"/>
        <v/>
      </c>
      <c r="AC9" s="101" t="str">
        <f t="shared" si="6"/>
        <v/>
      </c>
      <c r="AD9" s="99">
        <f t="shared" si="7"/>
        <v>0.81092519138693719</v>
      </c>
      <c r="AE9" s="100">
        <f t="shared" si="8"/>
        <v>3.2956097399956114E-2</v>
      </c>
      <c r="AF9" s="100">
        <f t="shared" si="9"/>
        <v>0.15611871121310672</v>
      </c>
      <c r="AG9" s="18"/>
      <c r="AH9" s="107">
        <v>0.35770000000000002</v>
      </c>
      <c r="AI9" s="3">
        <f t="shared" ref="AI9:AR43" si="16">IFERROR(F9/$AH9," ")</f>
        <v>29.885378809057865</v>
      </c>
      <c r="AJ9" s="3">
        <f t="shared" si="11"/>
        <v>4.7525859658932061</v>
      </c>
      <c r="AK9" s="3">
        <f t="shared" si="11"/>
        <v>12.664243779703662</v>
      </c>
      <c r="AL9" s="3">
        <f t="shared" si="11"/>
        <v>47.302208554654733</v>
      </c>
      <c r="AM9" s="3"/>
      <c r="AN9" s="14"/>
      <c r="AO9" s="1">
        <f t="shared" si="11"/>
        <v>8.3153145224742246</v>
      </c>
      <c r="AP9" s="1">
        <f t="shared" si="11"/>
        <v>32.538303916302553</v>
      </c>
      <c r="AQ9" s="1">
        <f t="shared" si="11"/>
        <v>18.303115157668685</v>
      </c>
      <c r="AR9" s="6">
        <f t="shared" si="11"/>
        <v>10.672892283275342</v>
      </c>
      <c r="AS9" t="s">
        <v>38</v>
      </c>
    </row>
    <row r="10" spans="1:45">
      <c r="A10" s="4">
        <v>1957</v>
      </c>
      <c r="B10" s="1">
        <v>3.5978694341823836</v>
      </c>
      <c r="C10" s="1">
        <v>0.16379545012638538</v>
      </c>
      <c r="D10" s="1">
        <v>0.69094886253159638</v>
      </c>
      <c r="E10" s="6">
        <f t="shared" si="10"/>
        <v>4.452613746840365</v>
      </c>
      <c r="F10" s="1">
        <f t="shared" si="12"/>
        <v>11.18</v>
      </c>
      <c r="G10" s="1">
        <f t="shared" si="13"/>
        <v>1.83</v>
      </c>
      <c r="H10" s="1">
        <f t="shared" si="14"/>
        <v>4.6100000000000003</v>
      </c>
      <c r="I10" s="1">
        <f t="shared" si="15"/>
        <v>17.62</v>
      </c>
      <c r="J10" s="4"/>
      <c r="K10" s="14"/>
      <c r="L10" s="1">
        <v>3.1073945857461771</v>
      </c>
      <c r="M10" s="1">
        <v>11.17247150997151</v>
      </c>
      <c r="N10" s="1">
        <v>6.6719843536744943</v>
      </c>
      <c r="O10" s="6">
        <v>3.9572262499758466</v>
      </c>
      <c r="P10" s="2">
        <v>4.2511313228390657</v>
      </c>
      <c r="Q10" s="2">
        <v>11.995178522389821</v>
      </c>
      <c r="R10" s="2">
        <v>7.0373596863454884</v>
      </c>
      <c r="S10" s="2"/>
      <c r="T10" s="2"/>
      <c r="U10" s="13">
        <v>51430</v>
      </c>
      <c r="V10" s="3">
        <v>8017.0134162939921</v>
      </c>
      <c r="W10" s="99">
        <f t="shared" si="0"/>
        <v>0.63450624290578883</v>
      </c>
      <c r="X10" s="100">
        <f t="shared" si="1"/>
        <v>0.10385925085130533</v>
      </c>
      <c r="Y10" s="100">
        <f t="shared" si="2"/>
        <v>0.2616345062429058</v>
      </c>
      <c r="Z10" s="99" t="str">
        <f t="shared" si="3"/>
        <v/>
      </c>
      <c r="AA10" s="100" t="str">
        <f t="shared" si="4"/>
        <v/>
      </c>
      <c r="AB10" s="100" t="str">
        <f t="shared" si="5"/>
        <v/>
      </c>
      <c r="AC10" s="101" t="str">
        <f t="shared" si="6"/>
        <v/>
      </c>
      <c r="AD10" s="99">
        <f t="shared" si="7"/>
        <v>0.80803537848650819</v>
      </c>
      <c r="AE10" s="100">
        <f t="shared" si="8"/>
        <v>3.6786359527056854E-2</v>
      </c>
      <c r="AF10" s="100">
        <f t="shared" si="9"/>
        <v>0.15517826198643506</v>
      </c>
      <c r="AG10" s="18"/>
      <c r="AH10" s="107">
        <v>0.35799999999999998</v>
      </c>
      <c r="AI10" s="3">
        <f t="shared" si="16"/>
        <v>31.229050279329609</v>
      </c>
      <c r="AJ10" s="3">
        <f t="shared" si="11"/>
        <v>5.1117318435754191</v>
      </c>
      <c r="AK10" s="3">
        <f t="shared" si="11"/>
        <v>12.87709497206704</v>
      </c>
      <c r="AL10" s="3">
        <f t="shared" si="11"/>
        <v>49.217877094972074</v>
      </c>
      <c r="AM10" s="3"/>
      <c r="AN10" s="14"/>
      <c r="AO10" s="1">
        <f t="shared" si="11"/>
        <v>8.6798731445423947</v>
      </c>
      <c r="AP10" s="1">
        <f t="shared" si="11"/>
        <v>31.208020977574051</v>
      </c>
      <c r="AQ10" s="1">
        <f t="shared" si="11"/>
        <v>18.636827803560042</v>
      </c>
      <c r="AR10" s="6">
        <f t="shared" si="11"/>
        <v>11.05370460887108</v>
      </c>
      <c r="AS10" t="s">
        <v>38</v>
      </c>
    </row>
    <row r="11" spans="1:45">
      <c r="A11" s="4">
        <v>1958</v>
      </c>
      <c r="B11" s="1">
        <v>3.4797778982420819</v>
      </c>
      <c r="C11" s="1">
        <v>0.15612173778362889</v>
      </c>
      <c r="D11" s="1">
        <v>0.69043212266707976</v>
      </c>
      <c r="E11" s="6">
        <f t="shared" si="10"/>
        <v>4.326331758692791</v>
      </c>
      <c r="F11" s="1">
        <f t="shared" si="12"/>
        <v>10.98</v>
      </c>
      <c r="G11" s="1">
        <f t="shared" si="13"/>
        <v>1.84</v>
      </c>
      <c r="H11" s="1">
        <f t="shared" si="14"/>
        <v>4.76</v>
      </c>
      <c r="I11" s="1">
        <f t="shared" si="15"/>
        <v>17.579999999999998</v>
      </c>
      <c r="J11" s="4"/>
      <c r="K11" s="14"/>
      <c r="L11" s="1">
        <v>3.1553737971457574</v>
      </c>
      <c r="M11" s="1">
        <v>11.785674603174604</v>
      </c>
      <c r="N11" s="1">
        <v>6.8942331095669918</v>
      </c>
      <c r="O11" s="6">
        <v>4.0634886505587424</v>
      </c>
      <c r="P11" s="2">
        <v>4.3167702118818285</v>
      </c>
      <c r="Q11" s="2">
        <v>12.653536036829481</v>
      </c>
      <c r="R11" s="2">
        <v>7.2717793660314758</v>
      </c>
      <c r="S11" s="2"/>
      <c r="T11" s="2"/>
      <c r="U11" s="13">
        <v>51652</v>
      </c>
      <c r="V11" s="3">
        <v>7965.8096491907381</v>
      </c>
      <c r="W11" s="99">
        <f t="shared" si="0"/>
        <v>0.62457337883959052</v>
      </c>
      <c r="X11" s="100">
        <f t="shared" si="1"/>
        <v>0.10466439135381117</v>
      </c>
      <c r="Y11" s="100">
        <f t="shared" si="2"/>
        <v>0.27076222980659842</v>
      </c>
      <c r="Z11" s="99" t="str">
        <f t="shared" si="3"/>
        <v/>
      </c>
      <c r="AA11" s="100" t="str">
        <f t="shared" si="4"/>
        <v/>
      </c>
      <c r="AB11" s="100" t="str">
        <f t="shared" si="5"/>
        <v/>
      </c>
      <c r="AC11" s="101" t="str">
        <f t="shared" si="6"/>
        <v/>
      </c>
      <c r="AD11" s="99">
        <f t="shared" si="7"/>
        <v>0.80432525574356395</v>
      </c>
      <c r="AE11" s="100">
        <f t="shared" si="8"/>
        <v>3.6086399862871675E-2</v>
      </c>
      <c r="AF11" s="100">
        <f t="shared" si="9"/>
        <v>0.15958834439356429</v>
      </c>
      <c r="AG11" s="18"/>
      <c r="AH11" s="107">
        <v>0.35589999999999999</v>
      </c>
      <c r="AI11" s="3">
        <f t="shared" si="16"/>
        <v>30.851362742343358</v>
      </c>
      <c r="AJ11" s="3">
        <f t="shared" si="11"/>
        <v>5.1699915706659176</v>
      </c>
      <c r="AK11" s="3">
        <f t="shared" si="11"/>
        <v>13.374543411070524</v>
      </c>
      <c r="AL11" s="3">
        <f t="shared" si="11"/>
        <v>49.395897724079795</v>
      </c>
      <c r="AM11" s="3"/>
      <c r="AN11" s="14"/>
      <c r="AO11" s="1">
        <f t="shared" si="11"/>
        <v>8.8658999638824323</v>
      </c>
      <c r="AP11" s="1">
        <f t="shared" si="11"/>
        <v>33.115129539687004</v>
      </c>
      <c r="AQ11" s="1">
        <f t="shared" si="11"/>
        <v>19.371264707971317</v>
      </c>
      <c r="AR11" s="6">
        <f t="shared" si="11"/>
        <v>11.417501125481154</v>
      </c>
      <c r="AS11" t="s">
        <v>38</v>
      </c>
    </row>
    <row r="12" spans="1:45">
      <c r="A12" s="4">
        <v>1959</v>
      </c>
      <c r="B12" s="1">
        <v>3.6396044345215177</v>
      </c>
      <c r="C12" s="1">
        <v>0.17969050735237507</v>
      </c>
      <c r="D12" s="1">
        <v>0.68959889136962049</v>
      </c>
      <c r="E12" s="6">
        <f t="shared" si="10"/>
        <v>4.5088938332435138</v>
      </c>
      <c r="F12" s="1">
        <f t="shared" si="12"/>
        <v>10.66</v>
      </c>
      <c r="G12" s="1">
        <f t="shared" si="13"/>
        <v>1.96</v>
      </c>
      <c r="H12" s="1">
        <f t="shared" si="14"/>
        <v>5.08</v>
      </c>
      <c r="I12" s="1">
        <f t="shared" si="15"/>
        <v>17.700000000000003</v>
      </c>
      <c r="J12" s="4"/>
      <c r="K12" s="14"/>
      <c r="L12" s="1">
        <v>2.9288897163906831</v>
      </c>
      <c r="M12" s="1">
        <v>10.907643530419881</v>
      </c>
      <c r="N12" s="1">
        <v>7.3666011700084848</v>
      </c>
      <c r="O12" s="6">
        <v>3.9255747983019922</v>
      </c>
      <c r="P12" s="2">
        <v>4.0069242804256824</v>
      </c>
      <c r="Q12" s="2">
        <v>11.710849411359158</v>
      </c>
      <c r="R12" s="2">
        <v>7.7700155382787033</v>
      </c>
      <c r="S12" s="2"/>
      <c r="T12" s="2"/>
      <c r="U12" s="13">
        <v>51956</v>
      </c>
      <c r="V12" s="3">
        <v>8239.7990607437059</v>
      </c>
      <c r="W12" s="99">
        <f t="shared" si="0"/>
        <v>0.60225988700564959</v>
      </c>
      <c r="X12" s="100">
        <f t="shared" si="1"/>
        <v>0.11073446327683614</v>
      </c>
      <c r="Y12" s="100">
        <f t="shared" si="2"/>
        <v>0.28700564971751408</v>
      </c>
      <c r="Z12" s="99" t="str">
        <f t="shared" si="3"/>
        <v/>
      </c>
      <c r="AA12" s="100" t="str">
        <f t="shared" si="4"/>
        <v/>
      </c>
      <c r="AB12" s="100" t="str">
        <f t="shared" si="5"/>
        <v/>
      </c>
      <c r="AC12" s="101" t="str">
        <f t="shared" si="6"/>
        <v/>
      </c>
      <c r="AD12" s="99">
        <f t="shared" si="7"/>
        <v>0.80720561830202486</v>
      </c>
      <c r="AE12" s="100">
        <f t="shared" si="8"/>
        <v>3.9852459161388833E-2</v>
      </c>
      <c r="AF12" s="100">
        <f t="shared" si="9"/>
        <v>0.15294192253658614</v>
      </c>
      <c r="AG12" s="18"/>
      <c r="AH12" s="107">
        <v>0.35599999999999998</v>
      </c>
      <c r="AI12" s="3">
        <f t="shared" si="16"/>
        <v>29.943820224719104</v>
      </c>
      <c r="AJ12" s="3">
        <f t="shared" si="11"/>
        <v>5.5056179775280905</v>
      </c>
      <c r="AK12" s="3">
        <f t="shared" si="11"/>
        <v>14.269662921348315</v>
      </c>
      <c r="AL12" s="3">
        <f t="shared" si="11"/>
        <v>49.719101123595514</v>
      </c>
      <c r="AM12" s="3"/>
      <c r="AN12" s="14"/>
      <c r="AO12" s="1">
        <f t="shared" si="11"/>
        <v>8.2272183044682112</v>
      </c>
      <c r="AP12" s="1">
        <f t="shared" si="11"/>
        <v>30.63944811915697</v>
      </c>
      <c r="AQ12" s="1">
        <f t="shared" si="11"/>
        <v>20.692699915754172</v>
      </c>
      <c r="AR12" s="6">
        <f t="shared" si="11"/>
        <v>11.026895500848294</v>
      </c>
      <c r="AS12" t="s">
        <v>38</v>
      </c>
    </row>
    <row r="13" spans="1:45">
      <c r="A13" s="4">
        <v>1960</v>
      </c>
      <c r="B13" s="1">
        <v>3.8048104903383488</v>
      </c>
      <c r="C13" s="1">
        <v>0.21354922477659816</v>
      </c>
      <c r="D13" s="1">
        <v>0.68740930268082179</v>
      </c>
      <c r="E13" s="6">
        <f t="shared" si="10"/>
        <v>4.7057690177957685</v>
      </c>
      <c r="F13" s="1">
        <f t="shared" si="12"/>
        <v>10.81</v>
      </c>
      <c r="G13" s="1">
        <f t="shared" si="13"/>
        <v>2.12</v>
      </c>
      <c r="H13" s="1">
        <f t="shared" si="14"/>
        <v>5.44</v>
      </c>
      <c r="I13" s="1">
        <f t="shared" si="15"/>
        <v>18.37</v>
      </c>
      <c r="J13" s="4"/>
      <c r="K13" s="14"/>
      <c r="L13" s="1">
        <v>2.841140190148788</v>
      </c>
      <c r="M13" s="1">
        <v>9.9274535050071542</v>
      </c>
      <c r="N13" s="1">
        <v>7.9137712841309975</v>
      </c>
      <c r="O13" s="6">
        <v>3.903719016069493</v>
      </c>
      <c r="P13" s="2">
        <v>3.8868768422012789</v>
      </c>
      <c r="Q13" s="2">
        <v>10.65848115692255</v>
      </c>
      <c r="R13" s="2">
        <v>8.3471501205230627</v>
      </c>
      <c r="S13" s="2"/>
      <c r="T13" s="2"/>
      <c r="U13" s="13">
        <v>52372</v>
      </c>
      <c r="V13" s="3">
        <v>8645.2302757198504</v>
      </c>
      <c r="W13" s="99">
        <f t="shared" si="0"/>
        <v>0.58845944474686984</v>
      </c>
      <c r="X13" s="100">
        <f t="shared" si="1"/>
        <v>0.11540555253130104</v>
      </c>
      <c r="Y13" s="100">
        <f t="shared" si="2"/>
        <v>0.29613500272182908</v>
      </c>
      <c r="Z13" s="99" t="str">
        <f t="shared" si="3"/>
        <v/>
      </c>
      <c r="AA13" s="100" t="str">
        <f t="shared" si="4"/>
        <v/>
      </c>
      <c r="AB13" s="100" t="str">
        <f t="shared" si="5"/>
        <v/>
      </c>
      <c r="AC13" s="101" t="str">
        <f t="shared" si="6"/>
        <v/>
      </c>
      <c r="AD13" s="99">
        <f t="shared" si="7"/>
        <v>0.80854170188756136</v>
      </c>
      <c r="AE13" s="100">
        <f t="shared" si="8"/>
        <v>4.5380303191470045E-2</v>
      </c>
      <c r="AF13" s="100">
        <f t="shared" si="9"/>
        <v>0.14607799492096862</v>
      </c>
      <c r="AG13" s="18"/>
      <c r="AH13" s="107">
        <v>0.35610000000000003</v>
      </c>
      <c r="AI13" s="3">
        <f t="shared" si="16"/>
        <v>30.356641392867171</v>
      </c>
      <c r="AJ13" s="3">
        <f t="shared" si="11"/>
        <v>5.9533838809323223</v>
      </c>
      <c r="AK13" s="3">
        <f t="shared" si="11"/>
        <v>15.276607694467845</v>
      </c>
      <c r="AL13" s="3">
        <f t="shared" si="11"/>
        <v>51.586632968267338</v>
      </c>
      <c r="AM13" s="3"/>
      <c r="AN13" s="14"/>
      <c r="AO13" s="1">
        <f t="shared" si="11"/>
        <v>7.9784897224060316</v>
      </c>
      <c r="AP13" s="1">
        <f t="shared" si="11"/>
        <v>27.878274375195602</v>
      </c>
      <c r="AQ13" s="1">
        <f t="shared" si="11"/>
        <v>22.223452075627623</v>
      </c>
      <c r="AR13" s="6">
        <f t="shared" si="11"/>
        <v>10.962423521677879</v>
      </c>
      <c r="AS13" t="s">
        <v>38</v>
      </c>
    </row>
    <row r="14" spans="1:45">
      <c r="A14" s="4">
        <v>1961</v>
      </c>
      <c r="B14" s="1">
        <v>4.4570066640008923</v>
      </c>
      <c r="C14" s="1">
        <v>0.21775749427159277</v>
      </c>
      <c r="D14" s="1">
        <v>0.79781186412488203</v>
      </c>
      <c r="E14" s="6">
        <f t="shared" si="10"/>
        <v>5.4725760223973676</v>
      </c>
      <c r="F14" s="1">
        <f t="shared" si="12"/>
        <v>11.82</v>
      </c>
      <c r="G14" s="1">
        <f t="shared" si="13"/>
        <v>2.3824060888701126</v>
      </c>
      <c r="H14" s="1">
        <f t="shared" si="14"/>
        <v>6.19</v>
      </c>
      <c r="I14" s="1">
        <f t="shared" si="15"/>
        <v>20.392406088870114</v>
      </c>
      <c r="J14" s="4"/>
      <c r="K14" s="14"/>
      <c r="L14" s="1">
        <v>2.6520041119681919</v>
      </c>
      <c r="M14" s="1">
        <v>10.940638791052189</v>
      </c>
      <c r="N14" s="1">
        <v>7.7587214208575315</v>
      </c>
      <c r="O14" s="6">
        <v>3.7223833141261955</v>
      </c>
      <c r="P14" s="2">
        <v>3.6281255687322878</v>
      </c>
      <c r="Q14" s="2">
        <v>11.746274343194882</v>
      </c>
      <c r="R14" s="2">
        <v>8.1836093207648712</v>
      </c>
      <c r="S14" s="2"/>
      <c r="T14" s="2"/>
      <c r="U14" s="13">
        <v>52807</v>
      </c>
      <c r="V14" s="3">
        <v>8856.6667297896111</v>
      </c>
      <c r="W14" s="99">
        <f t="shared" si="0"/>
        <v>0.5796275313706698</v>
      </c>
      <c r="X14" s="100">
        <f t="shared" si="1"/>
        <v>0.11682810152404703</v>
      </c>
      <c r="Y14" s="100">
        <f t="shared" si="2"/>
        <v>0.3035443671052831</v>
      </c>
      <c r="Z14" s="99" t="str">
        <f t="shared" si="3"/>
        <v/>
      </c>
      <c r="AA14" s="100" t="str">
        <f t="shared" si="4"/>
        <v/>
      </c>
      <c r="AB14" s="100" t="str">
        <f t="shared" si="5"/>
        <v/>
      </c>
      <c r="AC14" s="101" t="str">
        <f t="shared" si="6"/>
        <v/>
      </c>
      <c r="AD14" s="99">
        <f t="shared" si="7"/>
        <v>0.81442571939793984</v>
      </c>
      <c r="AE14" s="100">
        <f t="shared" si="8"/>
        <v>3.9790675064245135E-2</v>
      </c>
      <c r="AF14" s="100">
        <f t="shared" si="9"/>
        <v>0.14578360553781491</v>
      </c>
      <c r="AG14" s="18"/>
      <c r="AH14" s="107">
        <v>0.3569</v>
      </c>
      <c r="AI14" s="3">
        <f t="shared" si="16"/>
        <v>33.118520594003925</v>
      </c>
      <c r="AJ14" s="3">
        <f t="shared" si="11"/>
        <v>6.6752762366772558</v>
      </c>
      <c r="AK14" s="3">
        <f t="shared" si="11"/>
        <v>17.343793779770245</v>
      </c>
      <c r="AL14" s="3">
        <f t="shared" si="11"/>
        <v>57.137590610451426</v>
      </c>
      <c r="AM14" s="3"/>
      <c r="AN14" s="14"/>
      <c r="AO14" s="1">
        <f t="shared" si="11"/>
        <v>7.4306643652793269</v>
      </c>
      <c r="AP14" s="1">
        <f t="shared" si="11"/>
        <v>30.654633765906947</v>
      </c>
      <c r="AQ14" s="1">
        <f t="shared" si="11"/>
        <v>21.739202636193699</v>
      </c>
      <c r="AR14" s="6">
        <f t="shared" si="11"/>
        <v>10.42976552010702</v>
      </c>
      <c r="AS14" t="s">
        <v>38</v>
      </c>
    </row>
    <row r="15" spans="1:45">
      <c r="A15" s="4">
        <v>1962</v>
      </c>
      <c r="B15" s="1">
        <v>4.4262570088590127</v>
      </c>
      <c r="C15" s="1">
        <v>0.20046160774600313</v>
      </c>
      <c r="D15" s="1">
        <v>0.79012906744009415</v>
      </c>
      <c r="E15" s="6">
        <f t="shared" si="10"/>
        <v>5.4168476840451101</v>
      </c>
      <c r="F15" s="1">
        <f t="shared" si="12"/>
        <v>12.89</v>
      </c>
      <c r="G15" s="1">
        <f t="shared" si="13"/>
        <v>2.1175821099499195</v>
      </c>
      <c r="H15" s="1">
        <f t="shared" si="14"/>
        <v>6.57</v>
      </c>
      <c r="I15" s="1">
        <f t="shared" si="15"/>
        <v>21.577582109949923</v>
      </c>
      <c r="J15" s="4"/>
      <c r="K15" s="14"/>
      <c r="L15" s="1">
        <v>2.9121670915631594</v>
      </c>
      <c r="M15" s="1">
        <v>10.563529514504458</v>
      </c>
      <c r="N15" s="1">
        <v>8.3150972046704545</v>
      </c>
      <c r="O15" s="6">
        <v>4.0100391817115701</v>
      </c>
      <c r="P15" s="2">
        <v>3.9840465697768748</v>
      </c>
      <c r="Q15" s="2">
        <v>11.341395880036391</v>
      </c>
      <c r="R15" s="2">
        <v>8.770453699275377</v>
      </c>
      <c r="S15" s="2"/>
      <c r="T15" s="2"/>
      <c r="U15" s="13">
        <v>53292</v>
      </c>
      <c r="V15" s="3">
        <v>8865.3831719582668</v>
      </c>
      <c r="W15" s="99">
        <f t="shared" si="0"/>
        <v>0.59737925845065487</v>
      </c>
      <c r="X15" s="100">
        <f t="shared" si="1"/>
        <v>9.8138062882098975E-2</v>
      </c>
      <c r="Y15" s="100">
        <f t="shared" si="2"/>
        <v>0.3044826786672461</v>
      </c>
      <c r="Z15" s="99" t="str">
        <f t="shared" si="3"/>
        <v/>
      </c>
      <c r="AA15" s="100" t="str">
        <f t="shared" si="4"/>
        <v/>
      </c>
      <c r="AB15" s="100" t="str">
        <f t="shared" si="5"/>
        <v/>
      </c>
      <c r="AC15" s="101" t="str">
        <f t="shared" si="6"/>
        <v/>
      </c>
      <c r="AD15" s="99">
        <f t="shared" si="7"/>
        <v>0.81712783283462032</v>
      </c>
      <c r="AE15" s="100">
        <f t="shared" si="8"/>
        <v>3.7007060090769525E-2</v>
      </c>
      <c r="AF15" s="100">
        <f t="shared" si="9"/>
        <v>0.14586510707461017</v>
      </c>
      <c r="AG15" s="18"/>
      <c r="AH15" s="107">
        <v>0.35610000000000003</v>
      </c>
      <c r="AI15" s="3">
        <f t="shared" si="16"/>
        <v>36.19769727604605</v>
      </c>
      <c r="AJ15" s="3">
        <f t="shared" si="11"/>
        <v>5.9465939622294846</v>
      </c>
      <c r="AK15" s="3">
        <f t="shared" si="11"/>
        <v>18.449873631002525</v>
      </c>
      <c r="AL15" s="3">
        <f t="shared" si="11"/>
        <v>60.594164869278067</v>
      </c>
      <c r="AM15" s="3"/>
      <c r="AN15" s="14"/>
      <c r="AO15" s="1">
        <f t="shared" si="11"/>
        <v>8.1779474629687137</v>
      </c>
      <c r="AP15" s="1">
        <f t="shared" si="11"/>
        <v>29.664502989341354</v>
      </c>
      <c r="AQ15" s="1">
        <f t="shared" si="11"/>
        <v>23.35045550314646</v>
      </c>
      <c r="AR15" s="6">
        <f t="shared" si="11"/>
        <v>11.260991804862595</v>
      </c>
      <c r="AS15" t="s">
        <v>38</v>
      </c>
    </row>
    <row r="16" spans="1:45">
      <c r="A16" s="4">
        <v>1963</v>
      </c>
      <c r="B16" s="1">
        <v>4.4455064159178601</v>
      </c>
      <c r="C16" s="1">
        <v>0.23144503496503496</v>
      </c>
      <c r="D16" s="1">
        <v>0.8368915359853738</v>
      </c>
      <c r="E16" s="6">
        <f t="shared" si="10"/>
        <v>5.5138429868682692</v>
      </c>
      <c r="F16" s="1">
        <f t="shared" si="12"/>
        <v>13.37</v>
      </c>
      <c r="G16" s="1">
        <f t="shared" si="13"/>
        <v>2.9943337149071625</v>
      </c>
      <c r="H16" s="1">
        <f t="shared" si="14"/>
        <v>6.62</v>
      </c>
      <c r="I16" s="1">
        <f t="shared" si="15"/>
        <v>22.984333714907162</v>
      </c>
      <c r="J16" s="4"/>
      <c r="K16" s="14"/>
      <c r="L16" s="1">
        <v>3.0075313696829986</v>
      </c>
      <c r="M16" s="1">
        <v>12.93755865343806</v>
      </c>
      <c r="N16" s="1">
        <v>7.9102245814990493</v>
      </c>
      <c r="O16" s="6">
        <v>4.1667157409924966</v>
      </c>
      <c r="P16" s="2">
        <v>4.1145115167310875</v>
      </c>
      <c r="Q16" s="2">
        <v>13.890241344842286</v>
      </c>
      <c r="R16" s="2">
        <v>8.3434091911685488</v>
      </c>
      <c r="S16" s="2"/>
      <c r="T16" s="2"/>
      <c r="U16" s="13">
        <v>53625</v>
      </c>
      <c r="V16" s="3">
        <v>9149.1841491841496</v>
      </c>
      <c r="W16" s="99">
        <f t="shared" si="0"/>
        <v>0.58170056899793854</v>
      </c>
      <c r="X16" s="100">
        <f t="shared" si="1"/>
        <v>0.13027715974055404</v>
      </c>
      <c r="Y16" s="100">
        <f t="shared" si="2"/>
        <v>0.28802227126150737</v>
      </c>
      <c r="Z16" s="99" t="str">
        <f t="shared" si="3"/>
        <v/>
      </c>
      <c r="AA16" s="100" t="str">
        <f t="shared" si="4"/>
        <v/>
      </c>
      <c r="AB16" s="100" t="str">
        <f t="shared" si="5"/>
        <v/>
      </c>
      <c r="AC16" s="101" t="str">
        <f t="shared" si="6"/>
        <v/>
      </c>
      <c r="AD16" s="99">
        <f t="shared" si="7"/>
        <v>0.80624465123603406</v>
      </c>
      <c r="AE16" s="100">
        <f t="shared" si="8"/>
        <v>4.1975267615752369E-2</v>
      </c>
      <c r="AF16" s="100">
        <f t="shared" si="9"/>
        <v>0.15178008114821351</v>
      </c>
      <c r="AG16" s="18"/>
      <c r="AH16" s="107">
        <v>0.35709999999999997</v>
      </c>
      <c r="AI16" s="3">
        <f t="shared" si="16"/>
        <v>37.440492859143099</v>
      </c>
      <c r="AJ16" s="3">
        <f t="shared" si="11"/>
        <v>8.3851406186142885</v>
      </c>
      <c r="AK16" s="3">
        <f t="shared" si="11"/>
        <v>18.538224586950435</v>
      </c>
      <c r="AL16" s="3">
        <f t="shared" si="11"/>
        <v>64.363858064707827</v>
      </c>
      <c r="AM16" s="3"/>
      <c r="AN16" s="14"/>
      <c r="AO16" s="1">
        <f t="shared" si="11"/>
        <v>8.4220984869308282</v>
      </c>
      <c r="AP16" s="1">
        <f t="shared" si="11"/>
        <v>36.229511771039093</v>
      </c>
      <c r="AQ16" s="1">
        <f t="shared" si="11"/>
        <v>22.151286982635256</v>
      </c>
      <c r="AR16" s="6">
        <f t="shared" si="11"/>
        <v>11.668204259290107</v>
      </c>
      <c r="AS16" t="s">
        <v>38</v>
      </c>
    </row>
    <row r="17" spans="1:45">
      <c r="A17" s="4">
        <v>1964</v>
      </c>
      <c r="B17" s="1">
        <v>4.623252345713496</v>
      </c>
      <c r="C17" s="1">
        <v>0.26097905206423294</v>
      </c>
      <c r="D17" s="1">
        <v>0.89853907715784043</v>
      </c>
      <c r="E17" s="6">
        <f t="shared" si="10"/>
        <v>5.7827704749355693</v>
      </c>
      <c r="F17" s="1">
        <f t="shared" si="12"/>
        <v>14.669999999999998</v>
      </c>
      <c r="G17" s="1">
        <f t="shared" si="13"/>
        <v>3.538171556744611</v>
      </c>
      <c r="H17" s="1">
        <f t="shared" si="14"/>
        <v>7.5400000000000009</v>
      </c>
      <c r="I17" s="1">
        <f t="shared" si="15"/>
        <v>25.748171556744609</v>
      </c>
      <c r="J17" s="4"/>
      <c r="K17" s="14"/>
      <c r="L17" s="1">
        <v>3.1730909115530901</v>
      </c>
      <c r="M17" s="1">
        <v>13.557300974002256</v>
      </c>
      <c r="N17" s="1">
        <v>8.3913990962415301</v>
      </c>
      <c r="O17" s="6">
        <v>4.4527790918072094</v>
      </c>
      <c r="P17" s="2">
        <v>4.3410084532538198</v>
      </c>
      <c r="Q17" s="2">
        <v>14.55561961556894</v>
      </c>
      <c r="R17" s="2">
        <v>8.8509340822124969</v>
      </c>
      <c r="S17" s="2"/>
      <c r="T17" s="2"/>
      <c r="U17" s="13">
        <v>53991</v>
      </c>
      <c r="V17" s="3">
        <v>9567.9650312089052</v>
      </c>
      <c r="W17" s="99">
        <f t="shared" si="0"/>
        <v>0.56974919433287929</v>
      </c>
      <c r="X17" s="100">
        <f t="shared" si="1"/>
        <v>0.13741447810952634</v>
      </c>
      <c r="Y17" s="100">
        <f t="shared" si="2"/>
        <v>0.29283632755759448</v>
      </c>
      <c r="Z17" s="99" t="str">
        <f t="shared" si="3"/>
        <v/>
      </c>
      <c r="AA17" s="100" t="str">
        <f t="shared" si="4"/>
        <v/>
      </c>
      <c r="AB17" s="100" t="str">
        <f t="shared" si="5"/>
        <v/>
      </c>
      <c r="AC17" s="101" t="str">
        <f t="shared" si="6"/>
        <v/>
      </c>
      <c r="AD17" s="99">
        <f t="shared" si="7"/>
        <v>0.79948743699100522</v>
      </c>
      <c r="AE17" s="100">
        <f t="shared" si="8"/>
        <v>4.513045316175042E-2</v>
      </c>
      <c r="AF17" s="100">
        <f t="shared" si="9"/>
        <v>0.15538210984724443</v>
      </c>
      <c r="AG17" s="18"/>
      <c r="AH17" s="107">
        <v>0.35820000000000002</v>
      </c>
      <c r="AI17" s="3">
        <f t="shared" si="16"/>
        <v>40.954773869346724</v>
      </c>
      <c r="AJ17" s="3">
        <f t="shared" si="11"/>
        <v>9.877642536975463</v>
      </c>
      <c r="AK17" s="3">
        <f t="shared" si="11"/>
        <v>21.049692908989392</v>
      </c>
      <c r="AL17" s="3">
        <f t="shared" si="11"/>
        <v>71.882109315311581</v>
      </c>
      <c r="AM17" s="3"/>
      <c r="AN17" s="14"/>
      <c r="AO17" s="1">
        <f t="shared" si="11"/>
        <v>8.8584335889254326</v>
      </c>
      <c r="AP17" s="1">
        <f t="shared" si="11"/>
        <v>37.848411429375368</v>
      </c>
      <c r="AQ17" s="1">
        <f t="shared" si="11"/>
        <v>23.426574808044471</v>
      </c>
      <c r="AR17" s="6">
        <f t="shared" si="11"/>
        <v>12.430985739271941</v>
      </c>
      <c r="AS17" t="s">
        <v>38</v>
      </c>
    </row>
    <row r="18" spans="1:45">
      <c r="A18" s="4">
        <v>1965</v>
      </c>
      <c r="B18" s="1">
        <v>4.5957782509145693</v>
      </c>
      <c r="C18" s="1">
        <v>0.25659024839006439</v>
      </c>
      <c r="D18" s="1">
        <v>0.83629353814722707</v>
      </c>
      <c r="E18" s="6">
        <f t="shared" si="10"/>
        <v>5.6886620374518602</v>
      </c>
      <c r="F18" s="1">
        <f t="shared" si="12"/>
        <v>16.23</v>
      </c>
      <c r="G18" s="1">
        <f t="shared" si="13"/>
        <v>3.7832626790073256</v>
      </c>
      <c r="H18" s="1">
        <f t="shared" si="14"/>
        <v>7.7300000000000013</v>
      </c>
      <c r="I18" s="1">
        <f t="shared" si="15"/>
        <v>27.743262679007326</v>
      </c>
      <c r="J18" s="3"/>
      <c r="K18" s="14"/>
      <c r="L18" s="1">
        <v>3.5315019815784621</v>
      </c>
      <c r="M18" s="1">
        <v>14.744374358514476</v>
      </c>
      <c r="N18" s="1">
        <v>9.243166002604168</v>
      </c>
      <c r="O18" s="6">
        <v>4.8576956225964132</v>
      </c>
      <c r="P18" s="2">
        <v>4.8313396565152971</v>
      </c>
      <c r="Q18" s="2">
        <v>15.830105493979371</v>
      </c>
      <c r="R18" s="2">
        <v>9.7493459745752897</v>
      </c>
      <c r="S18" s="2"/>
      <c r="T18" s="2"/>
      <c r="U18" s="13">
        <v>54350</v>
      </c>
      <c r="V18" s="3">
        <v>9751.5363385464589</v>
      </c>
      <c r="W18" s="99">
        <f t="shared" si="0"/>
        <v>0.58500689654936866</v>
      </c>
      <c r="X18" s="100">
        <f t="shared" si="1"/>
        <v>0.13636689825490608</v>
      </c>
      <c r="Y18" s="100">
        <f t="shared" si="2"/>
        <v>0.27862620519572523</v>
      </c>
      <c r="Z18" s="99" t="str">
        <f t="shared" si="3"/>
        <v/>
      </c>
      <c r="AA18" s="100" t="str">
        <f t="shared" si="4"/>
        <v/>
      </c>
      <c r="AB18" s="100" t="str">
        <f t="shared" si="5"/>
        <v/>
      </c>
      <c r="AC18" s="101" t="str">
        <f t="shared" si="6"/>
        <v/>
      </c>
      <c r="AD18" s="99">
        <f t="shared" si="7"/>
        <v>0.80788386103055798</v>
      </c>
      <c r="AE18" s="100">
        <f t="shared" si="8"/>
        <v>4.5105553239193595E-2</v>
      </c>
      <c r="AF18" s="100">
        <f t="shared" si="9"/>
        <v>0.14701058573024856</v>
      </c>
      <c r="AG18" s="18"/>
      <c r="AH18" s="107">
        <v>0.35770000000000002</v>
      </c>
      <c r="AI18" s="3">
        <f t="shared" si="16"/>
        <v>45.373217780262792</v>
      </c>
      <c r="AJ18" s="3">
        <f t="shared" si="11"/>
        <v>10.576635949139852</v>
      </c>
      <c r="AK18" s="3">
        <f t="shared" si="11"/>
        <v>21.61028795079676</v>
      </c>
      <c r="AL18" s="3">
        <f t="shared" si="11"/>
        <v>77.560141680199393</v>
      </c>
      <c r="AM18" s="3"/>
      <c r="AN18" s="14"/>
      <c r="AO18" s="1">
        <f t="shared" si="11"/>
        <v>9.8728039742199094</v>
      </c>
      <c r="AP18" s="1">
        <f t="shared" si="11"/>
        <v>41.219945089500911</v>
      </c>
      <c r="AQ18" s="1">
        <f t="shared" si="11"/>
        <v>25.840553543763399</v>
      </c>
      <c r="AR18" s="6">
        <f t="shared" si="11"/>
        <v>13.580362377960338</v>
      </c>
      <c r="AS18" t="s">
        <v>38</v>
      </c>
    </row>
    <row r="19" spans="1:45">
      <c r="A19" s="4">
        <v>1966</v>
      </c>
      <c r="B19" s="1">
        <v>4.6822675607271611</v>
      </c>
      <c r="C19" s="1">
        <v>0.25912998920264263</v>
      </c>
      <c r="D19" s="1">
        <v>0.84158403869363207</v>
      </c>
      <c r="E19" s="6">
        <f t="shared" si="10"/>
        <v>5.7829815886234357</v>
      </c>
      <c r="F19" s="1">
        <f t="shared" si="12"/>
        <v>17.399999999999999</v>
      </c>
      <c r="G19" s="1">
        <f t="shared" si="13"/>
        <v>4.0444548213825184</v>
      </c>
      <c r="H19" s="1">
        <f t="shared" si="14"/>
        <v>8.2899999999999991</v>
      </c>
      <c r="I19" s="1">
        <f t="shared" si="15"/>
        <v>29.734454821382517</v>
      </c>
      <c r="J19" s="3"/>
      <c r="K19" s="14"/>
      <c r="L19" s="1">
        <v>3.7161481641808951</v>
      </c>
      <c r="M19" s="1">
        <v>15.607822289606583</v>
      </c>
      <c r="N19" s="1">
        <v>9.8504719895452624</v>
      </c>
      <c r="O19" s="6">
        <v>5.143519250231166</v>
      </c>
      <c r="P19" s="2">
        <v>5.0839484414132645</v>
      </c>
      <c r="Q19" s="2">
        <v>16.757135119339711</v>
      </c>
      <c r="R19" s="2">
        <v>10.389909627489399</v>
      </c>
      <c r="S19" s="2"/>
      <c r="T19" s="2"/>
      <c r="U19" s="13">
        <v>54643</v>
      </c>
      <c r="V19" s="3">
        <v>9885.3101037644337</v>
      </c>
      <c r="W19" s="99">
        <f t="shared" si="0"/>
        <v>0.58517972179154887</v>
      </c>
      <c r="X19" s="100">
        <f t="shared" si="1"/>
        <v>0.1360191348951213</v>
      </c>
      <c r="Y19" s="100">
        <f t="shared" si="2"/>
        <v>0.27880114331332984</v>
      </c>
      <c r="Z19" s="99" t="str">
        <f t="shared" si="3"/>
        <v/>
      </c>
      <c r="AA19" s="100" t="str">
        <f t="shared" si="4"/>
        <v/>
      </c>
      <c r="AB19" s="100" t="str">
        <f t="shared" si="5"/>
        <v/>
      </c>
      <c r="AC19" s="101" t="str">
        <f t="shared" si="6"/>
        <v/>
      </c>
      <c r="AD19" s="99">
        <f t="shared" si="7"/>
        <v>0.80966323149607577</v>
      </c>
      <c r="AE19" s="100">
        <f t="shared" si="8"/>
        <v>4.4809063496314049E-2</v>
      </c>
      <c r="AF19" s="100">
        <f t="shared" si="9"/>
        <v>0.14552770500761014</v>
      </c>
      <c r="AG19" s="18"/>
      <c r="AH19" s="107">
        <v>0.35799999999999998</v>
      </c>
      <c r="AI19" s="3">
        <f t="shared" si="16"/>
        <v>48.603351955307261</v>
      </c>
      <c r="AJ19" s="3">
        <f t="shared" si="16"/>
        <v>11.297359836264018</v>
      </c>
      <c r="AK19" s="3">
        <f t="shared" si="16"/>
        <v>23.156424581005584</v>
      </c>
      <c r="AL19" s="3">
        <f t="shared" si="16"/>
        <v>83.057136372576863</v>
      </c>
      <c r="AM19" s="3"/>
      <c r="AN19" s="14"/>
      <c r="AO19" s="1">
        <f t="shared" si="16"/>
        <v>10.380302134583506</v>
      </c>
      <c r="AP19" s="1">
        <f t="shared" si="16"/>
        <v>43.597268965381517</v>
      </c>
      <c r="AQ19" s="1">
        <f t="shared" si="16"/>
        <v>27.515284886997939</v>
      </c>
      <c r="AR19" s="6">
        <f t="shared" si="16"/>
        <v>14.367372207349627</v>
      </c>
      <c r="AS19" t="s">
        <v>38</v>
      </c>
    </row>
    <row r="20" spans="1:45">
      <c r="A20" s="4">
        <v>1967</v>
      </c>
      <c r="B20" s="1">
        <v>4.7384966068418901</v>
      </c>
      <c r="C20" s="1">
        <v>0.29848359686311615</v>
      </c>
      <c r="D20" s="1">
        <v>0.8393472250452968</v>
      </c>
      <c r="E20" s="6">
        <f t="shared" si="10"/>
        <v>5.8763274287503036</v>
      </c>
      <c r="F20" s="1">
        <f t="shared" si="12"/>
        <v>18.579999999999998</v>
      </c>
      <c r="G20" s="1">
        <f t="shared" si="13"/>
        <v>4.746965907597466</v>
      </c>
      <c r="H20" s="1">
        <f t="shared" si="14"/>
        <v>8.57</v>
      </c>
      <c r="I20" s="1">
        <f t="shared" si="15"/>
        <v>31.896965907597465</v>
      </c>
      <c r="J20" s="3"/>
      <c r="K20" s="14"/>
      <c r="L20" s="1">
        <v>3.9210748770342971</v>
      </c>
      <c r="M20" s="1">
        <v>15.903607291942453</v>
      </c>
      <c r="N20" s="1">
        <v>10.210315521728813</v>
      </c>
      <c r="O20" s="6">
        <v>5.3991610362365909</v>
      </c>
      <c r="P20" s="2">
        <v>5.3643023983563776</v>
      </c>
      <c r="Q20" s="2">
        <v>17.074700834687263</v>
      </c>
      <c r="R20" s="2">
        <v>10.769459133684812</v>
      </c>
      <c r="S20" s="2"/>
      <c r="T20" s="2"/>
      <c r="U20" s="13">
        <v>54959</v>
      </c>
      <c r="V20" s="3">
        <v>10048.890991466365</v>
      </c>
      <c r="W20" s="99">
        <f t="shared" si="0"/>
        <v>0.58250054421553843</v>
      </c>
      <c r="X20" s="100">
        <f t="shared" si="1"/>
        <v>0.14882186353865076</v>
      </c>
      <c r="Y20" s="100">
        <f t="shared" si="2"/>
        <v>0.26867759224581078</v>
      </c>
      <c r="Z20" s="99" t="str">
        <f t="shared" si="3"/>
        <v/>
      </c>
      <c r="AA20" s="100" t="str">
        <f t="shared" si="4"/>
        <v/>
      </c>
      <c r="AB20" s="100" t="str">
        <f t="shared" si="5"/>
        <v/>
      </c>
      <c r="AC20" s="101" t="str">
        <f t="shared" si="6"/>
        <v/>
      </c>
      <c r="AD20" s="99">
        <f t="shared" si="7"/>
        <v>0.80637041830897571</v>
      </c>
      <c r="AE20" s="100">
        <f t="shared" si="8"/>
        <v>5.0794241893800246E-2</v>
      </c>
      <c r="AF20" s="100">
        <f t="shared" si="9"/>
        <v>0.14283533979722393</v>
      </c>
      <c r="AG20" s="18"/>
      <c r="AH20" s="107">
        <v>0.36359999999999998</v>
      </c>
      <c r="AI20" s="3">
        <f t="shared" si="16"/>
        <v>51.1001100110011</v>
      </c>
      <c r="AJ20" s="3">
        <f t="shared" si="16"/>
        <v>13.05546179207224</v>
      </c>
      <c r="AK20" s="3">
        <f t="shared" si="16"/>
        <v>23.569856985698571</v>
      </c>
      <c r="AL20" s="3">
        <f t="shared" si="16"/>
        <v>87.725428788771907</v>
      </c>
      <c r="AM20" s="3"/>
      <c r="AN20" s="14"/>
      <c r="AO20" s="1">
        <f t="shared" si="16"/>
        <v>10.784034315275845</v>
      </c>
      <c r="AP20" s="1">
        <f t="shared" si="16"/>
        <v>43.739293982239971</v>
      </c>
      <c r="AQ20" s="1">
        <f t="shared" si="16"/>
        <v>28.081175802334471</v>
      </c>
      <c r="AR20" s="6">
        <f t="shared" si="16"/>
        <v>14.849177767427369</v>
      </c>
      <c r="AS20" t="s">
        <v>38</v>
      </c>
    </row>
    <row r="21" spans="1:45">
      <c r="A21" s="4">
        <v>1968</v>
      </c>
      <c r="B21" s="1">
        <v>4.8328717412863114</v>
      </c>
      <c r="C21" s="1">
        <v>0.34477994711486215</v>
      </c>
      <c r="D21" s="1">
        <v>0.8676336669404574</v>
      </c>
      <c r="E21" s="6">
        <f t="shared" si="10"/>
        <v>6.0452853553416306</v>
      </c>
      <c r="F21" s="1">
        <f t="shared" si="12"/>
        <v>19.32</v>
      </c>
      <c r="G21" s="1">
        <f t="shared" si="13"/>
        <v>5.5440135489616322</v>
      </c>
      <c r="H21" s="1">
        <f t="shared" si="14"/>
        <v>9.4</v>
      </c>
      <c r="I21" s="1">
        <f t="shared" si="15"/>
        <v>34.264013548961636</v>
      </c>
      <c r="J21" s="3"/>
      <c r="K21" s="14"/>
      <c r="L21" s="1">
        <v>3.9976231595291236</v>
      </c>
      <c r="M21" s="1">
        <v>16.079860778894616</v>
      </c>
      <c r="N21" s="1">
        <v>10.834065525773436</v>
      </c>
      <c r="O21" s="6">
        <v>5.6244353084096286</v>
      </c>
      <c r="P21" s="2">
        <v>5.4690257582141815</v>
      </c>
      <c r="Q21" s="2">
        <v>17.263933095364589</v>
      </c>
      <c r="R21" s="2">
        <v>11.427367321134922</v>
      </c>
      <c r="S21" s="2"/>
      <c r="T21" s="2"/>
      <c r="U21" s="13">
        <v>55214</v>
      </c>
      <c r="V21" s="3">
        <v>10409.950374904916</v>
      </c>
      <c r="W21" s="99">
        <f t="shared" si="0"/>
        <v>0.56385688653761024</v>
      </c>
      <c r="X21" s="100">
        <f t="shared" si="1"/>
        <v>0.16180280634781743</v>
      </c>
      <c r="Y21" s="100">
        <f t="shared" si="2"/>
        <v>0.27434030711457225</v>
      </c>
      <c r="Z21" s="99" t="str">
        <f t="shared" si="3"/>
        <v/>
      </c>
      <c r="AA21" s="100" t="str">
        <f t="shared" si="4"/>
        <v/>
      </c>
      <c r="AB21" s="100" t="str">
        <f t="shared" si="5"/>
        <v/>
      </c>
      <c r="AC21" s="101" t="str">
        <f t="shared" si="6"/>
        <v/>
      </c>
      <c r="AD21" s="99">
        <f t="shared" si="7"/>
        <v>0.79944476682411236</v>
      </c>
      <c r="AE21" s="100">
        <f t="shared" si="8"/>
        <v>5.7032865588423159E-2</v>
      </c>
      <c r="AF21" s="100">
        <f t="shared" si="9"/>
        <v>0.14352236758746451</v>
      </c>
      <c r="AG21" s="18"/>
      <c r="AH21" s="107">
        <v>0.41770000000000002</v>
      </c>
      <c r="AI21" s="3">
        <f t="shared" si="16"/>
        <v>46.253291836246106</v>
      </c>
      <c r="AJ21" s="3">
        <f t="shared" si="16"/>
        <v>13.272716181378099</v>
      </c>
      <c r="AK21" s="3">
        <f t="shared" si="16"/>
        <v>22.504189609767774</v>
      </c>
      <c r="AL21" s="3">
        <f t="shared" si="16"/>
        <v>82.030197627391985</v>
      </c>
      <c r="AM21" s="3"/>
      <c r="AN21" s="14"/>
      <c r="AO21" s="1">
        <f t="shared" si="16"/>
        <v>9.5705605926002484</v>
      </c>
      <c r="AP21" s="1">
        <f t="shared" si="16"/>
        <v>38.4961953049907</v>
      </c>
      <c r="AQ21" s="1">
        <f t="shared" si="16"/>
        <v>25.937432429431258</v>
      </c>
      <c r="AR21" s="6">
        <f t="shared" si="16"/>
        <v>13.465250917906699</v>
      </c>
      <c r="AS21" t="s">
        <v>38</v>
      </c>
    </row>
    <row r="22" spans="1:45">
      <c r="A22" s="4">
        <v>1969</v>
      </c>
      <c r="B22" s="1">
        <v>5.0276071434612515</v>
      </c>
      <c r="C22" s="1">
        <v>0.35007302428733705</v>
      </c>
      <c r="D22" s="1">
        <v>0.82021385422108473</v>
      </c>
      <c r="E22" s="6">
        <f t="shared" si="10"/>
        <v>6.197894021969673</v>
      </c>
      <c r="F22" s="1">
        <f t="shared" si="12"/>
        <v>21.65</v>
      </c>
      <c r="G22" s="1">
        <f t="shared" si="13"/>
        <v>6.2397103163206449</v>
      </c>
      <c r="H22" s="1">
        <f t="shared" si="14"/>
        <v>9.3800000000000008</v>
      </c>
      <c r="I22" s="1">
        <f t="shared" si="15"/>
        <v>37.269710316320648</v>
      </c>
      <c r="J22" s="3"/>
      <c r="K22" s="14"/>
      <c r="L22" s="1">
        <v>4.3062234940447386</v>
      </c>
      <c r="M22" s="1">
        <v>17.824024941719422</v>
      </c>
      <c r="N22" s="1">
        <v>11.436041895327053</v>
      </c>
      <c r="O22" s="6">
        <v>5.9390844640722147</v>
      </c>
      <c r="P22" s="2">
        <v>5.8912124204152807</v>
      </c>
      <c r="Q22" s="2">
        <v>19.136532232159478</v>
      </c>
      <c r="R22" s="2">
        <v>12.062309492858711</v>
      </c>
      <c r="S22" s="2"/>
      <c r="T22" s="2"/>
      <c r="U22" s="13">
        <v>55461</v>
      </c>
      <c r="V22" s="3">
        <v>10551.684967815221</v>
      </c>
      <c r="W22" s="99">
        <f t="shared" si="0"/>
        <v>0.58090067822500147</v>
      </c>
      <c r="X22" s="100">
        <f t="shared" si="1"/>
        <v>0.16742041361100238</v>
      </c>
      <c r="Y22" s="100">
        <f t="shared" si="2"/>
        <v>0.25167890816399607</v>
      </c>
      <c r="Z22" s="99" t="str">
        <f t="shared" si="3"/>
        <v/>
      </c>
      <c r="AA22" s="100" t="str">
        <f t="shared" si="4"/>
        <v/>
      </c>
      <c r="AB22" s="100" t="str">
        <f t="shared" si="5"/>
        <v/>
      </c>
      <c r="AC22" s="101" t="str">
        <f t="shared" si="6"/>
        <v/>
      </c>
      <c r="AD22" s="99">
        <f t="shared" si="7"/>
        <v>0.81117991460323358</v>
      </c>
      <c r="AE22" s="100">
        <f t="shared" si="8"/>
        <v>5.6482576669822572E-2</v>
      </c>
      <c r="AF22" s="100">
        <f t="shared" si="9"/>
        <v>0.13233750872694386</v>
      </c>
      <c r="AG22" s="18"/>
      <c r="AH22" s="107">
        <v>0.41839999999999999</v>
      </c>
      <c r="AI22" s="3">
        <f t="shared" si="16"/>
        <v>51.744741873804969</v>
      </c>
      <c r="AJ22" s="3">
        <f t="shared" si="16"/>
        <v>14.913265574380127</v>
      </c>
      <c r="AK22" s="3">
        <f t="shared" si="16"/>
        <v>22.418738049713195</v>
      </c>
      <c r="AL22" s="3">
        <f t="shared" si="16"/>
        <v>89.076745497898301</v>
      </c>
      <c r="AM22" s="3"/>
      <c r="AN22" s="14"/>
      <c r="AO22" s="1">
        <f t="shared" si="16"/>
        <v>10.292121161674805</v>
      </c>
      <c r="AP22" s="1">
        <f t="shared" si="16"/>
        <v>42.600442021317932</v>
      </c>
      <c r="AQ22" s="1">
        <f t="shared" si="16"/>
        <v>27.332796116938464</v>
      </c>
      <c r="AR22" s="6">
        <f t="shared" si="16"/>
        <v>14.19475254319363</v>
      </c>
      <c r="AS22" t="s">
        <v>38</v>
      </c>
    </row>
    <row r="23" spans="1:45">
      <c r="A23" s="4">
        <v>1970</v>
      </c>
      <c r="B23" s="1">
        <v>5.1573854001576622</v>
      </c>
      <c r="C23" s="1">
        <v>0.32489861949956861</v>
      </c>
      <c r="D23" s="1">
        <v>0.9404643965002788</v>
      </c>
      <c r="E23" s="6">
        <f t="shared" si="10"/>
        <v>6.4227484161575088</v>
      </c>
      <c r="F23" s="1">
        <f t="shared" si="12"/>
        <v>24.36</v>
      </c>
      <c r="G23" s="1">
        <f t="shared" si="13"/>
        <v>6.1094867072482364</v>
      </c>
      <c r="H23" s="1">
        <f t="shared" si="14"/>
        <v>11</v>
      </c>
      <c r="I23" s="1">
        <f t="shared" si="15"/>
        <v>41.469486707248237</v>
      </c>
      <c r="J23" s="3">
        <v>579.14861230946212</v>
      </c>
      <c r="K23" s="14">
        <f t="shared" ref="K23:K67" si="17">J23-I23</f>
        <v>537.67912560221384</v>
      </c>
      <c r="L23" s="1">
        <v>4.723323566095198</v>
      </c>
      <c r="M23" s="1">
        <v>18.804286446826065</v>
      </c>
      <c r="N23" s="1">
        <v>11.696349208895054</v>
      </c>
      <c r="O23" s="6">
        <v>6.4444295007251897</v>
      </c>
      <c r="P23" s="2">
        <v>6.4618342491285317</v>
      </c>
      <c r="Q23" s="2">
        <v>20.188977229838486</v>
      </c>
      <c r="R23" s="2">
        <v>12.336871916488418</v>
      </c>
      <c r="S23" s="2"/>
      <c r="T23" s="2"/>
      <c r="U23" s="13">
        <v>55632</v>
      </c>
      <c r="V23" s="3">
        <v>10767.471958584987</v>
      </c>
      <c r="W23" s="99">
        <f t="shared" si="0"/>
        <v>0.58741985817109821</v>
      </c>
      <c r="X23" s="100">
        <f t="shared" si="1"/>
        <v>0.14732486925574584</v>
      </c>
      <c r="Y23" s="100">
        <f t="shared" si="2"/>
        <v>0.26525527257315601</v>
      </c>
      <c r="Z23" s="99">
        <f t="shared" si="3"/>
        <v>4.2061742845001387E-2</v>
      </c>
      <c r="AA23" s="100">
        <f t="shared" si="4"/>
        <v>1.0549082873367388E-2</v>
      </c>
      <c r="AB23" s="100">
        <f t="shared" si="5"/>
        <v>1.8993397836412778E-2</v>
      </c>
      <c r="AC23" s="101">
        <f t="shared" si="6"/>
        <v>7.1604223554781549E-2</v>
      </c>
      <c r="AD23" s="99">
        <f t="shared" si="7"/>
        <v>0.80298729858130324</v>
      </c>
      <c r="AE23" s="100">
        <f t="shared" si="8"/>
        <v>5.0585605794901019E-2</v>
      </c>
      <c r="AF23" s="100">
        <f t="shared" si="9"/>
        <v>0.14642709562379583</v>
      </c>
      <c r="AG23" s="18"/>
      <c r="AH23" s="107">
        <v>0.41739999999999999</v>
      </c>
      <c r="AI23" s="3">
        <f t="shared" si="16"/>
        <v>58.361284139913749</v>
      </c>
      <c r="AJ23" s="3">
        <f t="shared" si="16"/>
        <v>14.637006965137127</v>
      </c>
      <c r="AK23" s="3">
        <f t="shared" si="16"/>
        <v>26.353617632965982</v>
      </c>
      <c r="AL23" s="3">
        <f t="shared" si="16"/>
        <v>99.35190873801686</v>
      </c>
      <c r="AM23" s="3">
        <f t="shared" si="16"/>
        <v>1387.5146437696744</v>
      </c>
      <c r="AN23" s="14">
        <f t="shared" si="16"/>
        <v>1288.1627350316576</v>
      </c>
      <c r="AO23" s="1">
        <f t="shared" si="16"/>
        <v>11.316060292513651</v>
      </c>
      <c r="AP23" s="1">
        <f t="shared" si="16"/>
        <v>45.050997716401689</v>
      </c>
      <c r="AQ23" s="1">
        <f t="shared" si="16"/>
        <v>28.02191952298767</v>
      </c>
      <c r="AR23" s="6">
        <f t="shared" si="16"/>
        <v>15.4394573567925</v>
      </c>
      <c r="AS23" t="s">
        <v>38</v>
      </c>
    </row>
    <row r="24" spans="1:45">
      <c r="A24" s="4">
        <v>1971</v>
      </c>
      <c r="B24" s="1">
        <v>5.3169663751121536</v>
      </c>
      <c r="C24" s="1">
        <v>0.40185307743216409</v>
      </c>
      <c r="D24" s="1">
        <v>0.99361283186931337</v>
      </c>
      <c r="E24" s="6">
        <f t="shared" si="10"/>
        <v>6.712432284413631</v>
      </c>
      <c r="F24" s="1">
        <f t="shared" si="12"/>
        <v>27.3</v>
      </c>
      <c r="G24" s="1">
        <f t="shared" ref="G24:G55" si="18">C24*M24</f>
        <v>7.3758075290849243</v>
      </c>
      <c r="H24" s="1">
        <f t="shared" ref="H24:H55" si="19">D24*N24</f>
        <v>11.98</v>
      </c>
      <c r="I24" s="1">
        <f t="shared" si="15"/>
        <v>46.655807529084925</v>
      </c>
      <c r="J24" s="3">
        <v>646.10778972221726</v>
      </c>
      <c r="K24" s="14">
        <f t="shared" si="17"/>
        <v>599.45198219313238</v>
      </c>
      <c r="L24" s="1">
        <v>5.134506798423029</v>
      </c>
      <c r="M24" s="1">
        <v>18.354488103503495</v>
      </c>
      <c r="N24" s="1">
        <v>12.057010150987754</v>
      </c>
      <c r="O24" s="6">
        <v>6.9250696361852091</v>
      </c>
      <c r="P24" s="2">
        <v>7.0243614307079865</v>
      </c>
      <c r="Q24" s="2">
        <v>19.706057096865759</v>
      </c>
      <c r="R24" s="2">
        <v>12.717283596099856</v>
      </c>
      <c r="S24" s="2"/>
      <c r="T24" s="2"/>
      <c r="U24" s="13">
        <v>55907</v>
      </c>
      <c r="V24" s="3">
        <v>10941.474233995743</v>
      </c>
      <c r="W24" s="99">
        <f t="shared" si="0"/>
        <v>0.58513615872967928</v>
      </c>
      <c r="X24" s="100">
        <f t="shared" si="1"/>
        <v>0.15808980531495237</v>
      </c>
      <c r="Y24" s="100">
        <f t="shared" si="2"/>
        <v>0.25677403595536841</v>
      </c>
      <c r="Z24" s="99">
        <f t="shared" si="3"/>
        <v>4.225301170217613E-2</v>
      </c>
      <c r="AA24" s="100">
        <f t="shared" si="4"/>
        <v>1.1415753913532018E-2</v>
      </c>
      <c r="AB24" s="100">
        <f t="shared" si="5"/>
        <v>1.8541797809233335E-2</v>
      </c>
      <c r="AC24" s="101">
        <f t="shared" si="6"/>
        <v>7.2210563424941476E-2</v>
      </c>
      <c r="AD24" s="99">
        <f t="shared" si="7"/>
        <v>0.7921072645244005</v>
      </c>
      <c r="AE24" s="100">
        <f t="shared" si="8"/>
        <v>5.9866984187724764E-2</v>
      </c>
      <c r="AF24" s="100">
        <f t="shared" si="9"/>
        <v>0.14802575128787479</v>
      </c>
      <c r="AG24" s="18"/>
      <c r="AH24" s="107">
        <v>0.40920000000000001</v>
      </c>
      <c r="AI24" s="3">
        <f t="shared" si="16"/>
        <v>66.715542521994138</v>
      </c>
      <c r="AJ24" s="3">
        <f t="shared" si="16"/>
        <v>18.024945085740285</v>
      </c>
      <c r="AK24" s="3">
        <f t="shared" si="16"/>
        <v>29.276637341153471</v>
      </c>
      <c r="AL24" s="3">
        <f t="shared" si="16"/>
        <v>114.01712494888788</v>
      </c>
      <c r="AM24" s="3">
        <f t="shared" si="16"/>
        <v>1578.9535428206677</v>
      </c>
      <c r="AN24" s="14">
        <f t="shared" si="16"/>
        <v>1464.9364178717799</v>
      </c>
      <c r="AO24" s="1">
        <f t="shared" si="16"/>
        <v>12.547670572881302</v>
      </c>
      <c r="AP24" s="1">
        <f t="shared" si="16"/>
        <v>44.854565257828675</v>
      </c>
      <c r="AQ24" s="1">
        <f t="shared" si="16"/>
        <v>29.464834191074665</v>
      </c>
      <c r="AR24" s="6">
        <f t="shared" si="16"/>
        <v>16.923435083541566</v>
      </c>
      <c r="AS24" t="s">
        <v>38</v>
      </c>
    </row>
    <row r="25" spans="1:45">
      <c r="A25" s="4">
        <v>1972</v>
      </c>
      <c r="B25" s="1">
        <v>5.380628042997154</v>
      </c>
      <c r="C25" s="1">
        <v>0.48095008826833574</v>
      </c>
      <c r="D25" s="1">
        <v>1.1079995687988295</v>
      </c>
      <c r="E25" s="6">
        <f t="shared" si="10"/>
        <v>6.9695777000643195</v>
      </c>
      <c r="F25" s="1">
        <f t="shared" si="12"/>
        <v>29.640000000000004</v>
      </c>
      <c r="G25" s="1">
        <f t="shared" si="18"/>
        <v>9.0227837270101201</v>
      </c>
      <c r="H25" s="1">
        <f t="shared" si="19"/>
        <v>13.86</v>
      </c>
      <c r="I25" s="1">
        <f t="shared" si="15"/>
        <v>52.522783727010122</v>
      </c>
      <c r="J25" s="3">
        <v>729.41502701546028</v>
      </c>
      <c r="K25" s="14">
        <f t="shared" si="17"/>
        <v>676.89224328845012</v>
      </c>
      <c r="L25" s="1">
        <v>5.5086506190622551</v>
      </c>
      <c r="M25" s="1">
        <v>18.760332822677544</v>
      </c>
      <c r="N25" s="1">
        <v>12.509030138906532</v>
      </c>
      <c r="O25" s="6">
        <v>7.4822881025516468</v>
      </c>
      <c r="P25" s="2">
        <v>7.5362161280360906</v>
      </c>
      <c r="Q25" s="2">
        <v>20.141786993739249</v>
      </c>
      <c r="R25" s="2">
        <v>13.194057382095032</v>
      </c>
      <c r="S25" s="2"/>
      <c r="T25" s="2"/>
      <c r="U25" s="13">
        <v>56079</v>
      </c>
      <c r="V25" s="3">
        <v>11293.924642022861</v>
      </c>
      <c r="W25" s="99">
        <f t="shared" si="0"/>
        <v>0.56432652454324261</v>
      </c>
      <c r="X25" s="100">
        <f t="shared" si="1"/>
        <v>0.17178799535657713</v>
      </c>
      <c r="Y25" s="100">
        <f t="shared" si="2"/>
        <v>0.2638854801001802</v>
      </c>
      <c r="Z25" s="99">
        <f t="shared" si="3"/>
        <v>4.0635302128717687E-2</v>
      </c>
      <c r="AA25" s="100">
        <f t="shared" si="4"/>
        <v>1.2369890107595601E-2</v>
      </c>
      <c r="AB25" s="100">
        <f t="shared" si="5"/>
        <v>1.9001527918489441E-2</v>
      </c>
      <c r="AC25" s="101">
        <f t="shared" si="6"/>
        <v>7.2006720154802736E-2</v>
      </c>
      <c r="AD25" s="99">
        <f t="shared" si="7"/>
        <v>0.77201636520208361</v>
      </c>
      <c r="AE25" s="100">
        <f t="shared" si="8"/>
        <v>6.900706312003628E-2</v>
      </c>
      <c r="AF25" s="100">
        <f t="shared" si="9"/>
        <v>0.15897657167788004</v>
      </c>
      <c r="AG25" s="18"/>
      <c r="AH25" s="107">
        <v>0.39979999999999999</v>
      </c>
      <c r="AI25" s="3">
        <f t="shared" si="16"/>
        <v>74.137068534267144</v>
      </c>
      <c r="AJ25" s="3">
        <f t="shared" si="16"/>
        <v>22.568243439244924</v>
      </c>
      <c r="AK25" s="3">
        <f t="shared" si="16"/>
        <v>34.667333666833414</v>
      </c>
      <c r="AL25" s="3">
        <f t="shared" si="16"/>
        <v>131.37264564034547</v>
      </c>
      <c r="AM25" s="3">
        <f t="shared" si="16"/>
        <v>1824.4497924348682</v>
      </c>
      <c r="AN25" s="14">
        <f t="shared" si="16"/>
        <v>1693.0771467945226</v>
      </c>
      <c r="AO25" s="1">
        <f t="shared" si="16"/>
        <v>13.778515805558417</v>
      </c>
      <c r="AP25" s="1">
        <f t="shared" si="16"/>
        <v>46.92429420379576</v>
      </c>
      <c r="AQ25" s="1">
        <f t="shared" si="16"/>
        <v>31.288219456994828</v>
      </c>
      <c r="AR25" s="6">
        <f t="shared" si="16"/>
        <v>18.715077795276756</v>
      </c>
      <c r="AS25" t="s">
        <v>38</v>
      </c>
    </row>
    <row r="26" spans="1:45">
      <c r="A26" s="4">
        <v>1973</v>
      </c>
      <c r="B26" s="1">
        <v>5.6618669030456781</v>
      </c>
      <c r="C26" s="1">
        <v>0.65992954990215258</v>
      </c>
      <c r="D26" s="1">
        <v>1.3983671277334853</v>
      </c>
      <c r="E26" s="6">
        <f t="shared" si="10"/>
        <v>7.7201635806813158</v>
      </c>
      <c r="F26" s="1">
        <f t="shared" si="12"/>
        <v>32.15</v>
      </c>
      <c r="G26" s="1">
        <f t="shared" si="18"/>
        <v>12.60842410352819</v>
      </c>
      <c r="H26" s="1">
        <f t="shared" si="19"/>
        <v>17.86</v>
      </c>
      <c r="I26" s="1">
        <f t="shared" si="15"/>
        <v>62.618424103528184</v>
      </c>
      <c r="J26" s="3">
        <v>833.06918164027752</v>
      </c>
      <c r="K26" s="14">
        <f t="shared" si="17"/>
        <v>770.45075753674928</v>
      </c>
      <c r="L26" s="1">
        <v>5.6783390621043397</v>
      </c>
      <c r="M26" s="1">
        <v>19.105712277011438</v>
      </c>
      <c r="N26" s="1">
        <v>12.772039363473894</v>
      </c>
      <c r="O26" s="6">
        <v>7.9814205825908031</v>
      </c>
      <c r="P26" s="2">
        <v>7.7683616877435568</v>
      </c>
      <c r="Q26" s="2">
        <v>20.512599146538481</v>
      </c>
      <c r="R26" s="2">
        <v>13.471469680444923</v>
      </c>
      <c r="S26" s="2"/>
      <c r="T26" s="2"/>
      <c r="U26" s="13">
        <v>56210</v>
      </c>
      <c r="V26" s="3">
        <v>12025.280199252802</v>
      </c>
      <c r="W26" s="99">
        <f t="shared" si="0"/>
        <v>0.51342716557104373</v>
      </c>
      <c r="X26" s="100">
        <f t="shared" si="1"/>
        <v>0.20135326437922571</v>
      </c>
      <c r="Y26" s="100">
        <f t="shared" si="2"/>
        <v>0.28521957004973064</v>
      </c>
      <c r="Z26" s="99">
        <f t="shared" si="3"/>
        <v>3.8592233044436992E-2</v>
      </c>
      <c r="AA26" s="100">
        <f t="shared" si="4"/>
        <v>1.5134906417619174E-2</v>
      </c>
      <c r="AB26" s="100">
        <f t="shared" si="5"/>
        <v>2.1438795713021607E-2</v>
      </c>
      <c r="AC26" s="101">
        <f t="shared" si="6"/>
        <v>7.5165935175077761E-2</v>
      </c>
      <c r="AD26" s="99">
        <f t="shared" si="7"/>
        <v>0.73338690869371581</v>
      </c>
      <c r="AE26" s="100">
        <f t="shared" si="8"/>
        <v>8.5481291038124976E-2</v>
      </c>
      <c r="AF26" s="100">
        <f t="shared" si="9"/>
        <v>0.18113180026815925</v>
      </c>
      <c r="AG26" s="18"/>
      <c r="AH26" s="107">
        <v>0.40799999999999997</v>
      </c>
      <c r="AI26" s="3">
        <f t="shared" si="16"/>
        <v>78.799019607843135</v>
      </c>
      <c r="AJ26" s="3">
        <f t="shared" si="16"/>
        <v>30.903000253745564</v>
      </c>
      <c r="AK26" s="3">
        <f t="shared" si="16"/>
        <v>43.774509803921568</v>
      </c>
      <c r="AL26" s="3">
        <f t="shared" si="16"/>
        <v>153.47652966551027</v>
      </c>
      <c r="AM26" s="3">
        <f t="shared" si="16"/>
        <v>2041.8362295104841</v>
      </c>
      <c r="AN26" s="14">
        <f t="shared" si="16"/>
        <v>1888.3596998449739</v>
      </c>
      <c r="AO26" s="1">
        <f t="shared" si="16"/>
        <v>13.917497701236128</v>
      </c>
      <c r="AP26" s="1">
        <f t="shared" si="16"/>
        <v>46.827726169145684</v>
      </c>
      <c r="AQ26" s="1">
        <f t="shared" si="16"/>
        <v>31.304018047730136</v>
      </c>
      <c r="AR26" s="6">
        <f t="shared" si="16"/>
        <v>19.562305349487264</v>
      </c>
      <c r="AS26" t="s">
        <v>38</v>
      </c>
    </row>
    <row r="27" spans="1:45">
      <c r="A27" s="4">
        <v>1974</v>
      </c>
      <c r="B27" s="1">
        <v>5.7989403269456217</v>
      </c>
      <c r="C27" s="1">
        <v>0.60563460443938533</v>
      </c>
      <c r="D27" s="1">
        <v>1.5392719396112835</v>
      </c>
      <c r="E27" s="6">
        <f t="shared" si="10"/>
        <v>7.9438468709962899</v>
      </c>
      <c r="F27" s="1">
        <f t="shared" si="12"/>
        <v>36.83</v>
      </c>
      <c r="G27" s="1">
        <f t="shared" si="18"/>
        <v>13.375303669956777</v>
      </c>
      <c r="H27" s="1">
        <f t="shared" si="19"/>
        <v>20.010000000000002</v>
      </c>
      <c r="I27" s="1">
        <f t="shared" si="15"/>
        <v>70.215303669956782</v>
      </c>
      <c r="J27" s="3">
        <v>961.43208238474676</v>
      </c>
      <c r="K27" s="14">
        <f t="shared" si="17"/>
        <v>891.21677871478994</v>
      </c>
      <c r="L27" s="1">
        <v>6.3511603712947409</v>
      </c>
      <c r="M27" s="1">
        <v>22.084774502503578</v>
      </c>
      <c r="N27" s="1">
        <v>12.999652293442821</v>
      </c>
      <c r="O27" s="6">
        <v>8.7946156573809802</v>
      </c>
      <c r="P27" s="2">
        <v>8.688827905742734</v>
      </c>
      <c r="Q27" s="2">
        <v>23.711030504559215</v>
      </c>
      <c r="R27" s="2">
        <v>13.711547290424951</v>
      </c>
      <c r="S27" s="2"/>
      <c r="T27" s="2"/>
      <c r="U27" s="13">
        <v>56224</v>
      </c>
      <c r="V27" s="3">
        <v>11858.903671030164</v>
      </c>
      <c r="W27" s="99">
        <f t="shared" si="0"/>
        <v>0.52452952668434516</v>
      </c>
      <c r="X27" s="100">
        <f t="shared" si="1"/>
        <v>0.19048986432967185</v>
      </c>
      <c r="Y27" s="100">
        <f t="shared" si="2"/>
        <v>0.28498060898598288</v>
      </c>
      <c r="Z27" s="99">
        <f t="shared" si="3"/>
        <v>3.8307438117361821E-2</v>
      </c>
      <c r="AA27" s="100">
        <f t="shared" si="4"/>
        <v>1.3911854945364966E-2</v>
      </c>
      <c r="AB27" s="100">
        <f t="shared" si="5"/>
        <v>2.0812702599196584E-2</v>
      </c>
      <c r="AC27" s="101">
        <f t="shared" si="6"/>
        <v>7.303199566192338E-2</v>
      </c>
      <c r="AD27" s="99">
        <f t="shared" si="7"/>
        <v>0.72999145390353404</v>
      </c>
      <c r="AE27" s="100">
        <f t="shared" si="8"/>
        <v>7.6239461091654789E-2</v>
      </c>
      <c r="AF27" s="100">
        <f t="shared" si="9"/>
        <v>0.19376908500481119</v>
      </c>
      <c r="AG27" s="18"/>
      <c r="AH27" s="107">
        <v>0.4274</v>
      </c>
      <c r="AI27" s="3">
        <f t="shared" si="16"/>
        <v>86.172204024333169</v>
      </c>
      <c r="AJ27" s="3">
        <f t="shared" si="16"/>
        <v>31.294580416370557</v>
      </c>
      <c r="AK27" s="3">
        <f t="shared" si="16"/>
        <v>46.817969115582599</v>
      </c>
      <c r="AL27" s="3">
        <f t="shared" si="16"/>
        <v>164.28475355628635</v>
      </c>
      <c r="AM27" s="3">
        <f t="shared" si="16"/>
        <v>2249.4901319250043</v>
      </c>
      <c r="AN27" s="14">
        <f t="shared" si="16"/>
        <v>2085.2053783687179</v>
      </c>
      <c r="AO27" s="1">
        <f t="shared" si="16"/>
        <v>14.859991509814556</v>
      </c>
      <c r="AP27" s="1">
        <f t="shared" si="16"/>
        <v>51.672378339970933</v>
      </c>
      <c r="AQ27" s="1">
        <f t="shared" si="16"/>
        <v>30.415658150310765</v>
      </c>
      <c r="AR27" s="6">
        <f t="shared" si="16"/>
        <v>20.57701370468175</v>
      </c>
      <c r="AS27" t="s">
        <v>38</v>
      </c>
    </row>
    <row r="28" spans="1:45">
      <c r="A28" s="4">
        <v>1975</v>
      </c>
      <c r="B28" s="1">
        <v>5.914101144664536</v>
      </c>
      <c r="C28" s="1">
        <v>0.54199484123454589</v>
      </c>
      <c r="D28" s="1">
        <v>1.4689617332169809</v>
      </c>
      <c r="E28" s="6">
        <f t="shared" si="10"/>
        <v>7.9250577191160625</v>
      </c>
      <c r="F28" s="1">
        <f t="shared" si="12"/>
        <v>47.53</v>
      </c>
      <c r="G28" s="1">
        <f t="shared" si="18"/>
        <v>14.017111781003628</v>
      </c>
      <c r="H28" s="1">
        <f t="shared" si="19"/>
        <v>23.87</v>
      </c>
      <c r="I28" s="1">
        <f t="shared" si="15"/>
        <v>85.417111781003626</v>
      </c>
      <c r="J28" s="3">
        <v>1182.8301787779064</v>
      </c>
      <c r="K28" s="14">
        <f t="shared" si="17"/>
        <v>1097.4130669969029</v>
      </c>
      <c r="L28" s="1">
        <v>8.0367242354114374</v>
      </c>
      <c r="M28" s="1">
        <v>25.862076009940811</v>
      </c>
      <c r="N28" s="1">
        <v>16.249572374989945</v>
      </c>
      <c r="O28" s="6">
        <v>10.838424452609935</v>
      </c>
      <c r="P28" s="2">
        <v>10.994796182916479</v>
      </c>
      <c r="Q28" s="2">
        <v>27.766481071084517</v>
      </c>
      <c r="R28" s="2">
        <v>17.139441505004246</v>
      </c>
      <c r="S28" s="2"/>
      <c r="T28" s="2"/>
      <c r="U28" s="13">
        <v>56215</v>
      </c>
      <c r="V28" s="3">
        <v>11847.087076403095</v>
      </c>
      <c r="W28" s="99">
        <f t="shared" si="0"/>
        <v>0.55644588079563762</v>
      </c>
      <c r="X28" s="100">
        <f t="shared" si="1"/>
        <v>0.1641019169196607</v>
      </c>
      <c r="Y28" s="100">
        <f t="shared" si="2"/>
        <v>0.27945220228470169</v>
      </c>
      <c r="Z28" s="99">
        <f t="shared" si="3"/>
        <v>4.0183283156596271E-2</v>
      </c>
      <c r="AA28" s="100">
        <f t="shared" si="4"/>
        <v>1.1850485414132762E-2</v>
      </c>
      <c r="AB28" s="100">
        <f t="shared" si="5"/>
        <v>2.0180411717819334E-2</v>
      </c>
      <c r="AC28" s="101">
        <f t="shared" si="6"/>
        <v>7.2214180288548369E-2</v>
      </c>
      <c r="AD28" s="99">
        <f t="shared" si="7"/>
        <v>0.74625338442635059</v>
      </c>
      <c r="AE28" s="100">
        <f t="shared" si="8"/>
        <v>6.8390018148031653E-2</v>
      </c>
      <c r="AF28" s="100">
        <f t="shared" si="9"/>
        <v>0.1853565974256178</v>
      </c>
      <c r="AG28" s="18"/>
      <c r="AH28" s="107">
        <v>0.45</v>
      </c>
      <c r="AI28" s="3">
        <f t="shared" si="16"/>
        <v>105.62222222222222</v>
      </c>
      <c r="AJ28" s="3">
        <f t="shared" si="16"/>
        <v>31.149137291119171</v>
      </c>
      <c r="AK28" s="3">
        <f t="shared" si="16"/>
        <v>53.044444444444444</v>
      </c>
      <c r="AL28" s="3">
        <f t="shared" si="16"/>
        <v>189.81580395778585</v>
      </c>
      <c r="AM28" s="3">
        <f t="shared" si="16"/>
        <v>2628.5115083953474</v>
      </c>
      <c r="AN28" s="14">
        <f t="shared" si="16"/>
        <v>2438.6957044375617</v>
      </c>
      <c r="AO28" s="1">
        <f t="shared" si="16"/>
        <v>17.859387189803194</v>
      </c>
      <c r="AP28" s="1">
        <f t="shared" si="16"/>
        <v>57.471280022090689</v>
      </c>
      <c r="AQ28" s="1">
        <f t="shared" si="16"/>
        <v>36.110160833310992</v>
      </c>
      <c r="AR28" s="6">
        <f t="shared" si="16"/>
        <v>24.085387672466521</v>
      </c>
      <c r="AS28" t="s">
        <v>38</v>
      </c>
    </row>
    <row r="29" spans="1:45">
      <c r="A29" s="4">
        <v>1976</v>
      </c>
      <c r="B29" s="1">
        <v>6.0215012010607856</v>
      </c>
      <c r="C29" s="1">
        <v>0.55482332847027005</v>
      </c>
      <c r="D29" s="1">
        <v>1.6534134843286892</v>
      </c>
      <c r="E29" s="6">
        <f t="shared" si="10"/>
        <v>8.2297380138597447</v>
      </c>
      <c r="F29" s="1">
        <f t="shared" si="12"/>
        <v>57.59</v>
      </c>
      <c r="G29" s="1">
        <f t="shared" si="18"/>
        <v>15.24625554647055</v>
      </c>
      <c r="H29" s="1">
        <f t="shared" si="19"/>
        <v>26.53</v>
      </c>
      <c r="I29" s="1">
        <f t="shared" si="15"/>
        <v>99.366255546470555</v>
      </c>
      <c r="J29" s="3">
        <v>1376.1671387396364</v>
      </c>
      <c r="K29" s="14">
        <f t="shared" si="17"/>
        <v>1276.8008831931659</v>
      </c>
      <c r="L29" s="1">
        <v>9.5640602031026063</v>
      </c>
      <c r="M29" s="1">
        <v>27.479478176425513</v>
      </c>
      <c r="N29" s="1">
        <v>16.045593102666381</v>
      </c>
      <c r="O29" s="6">
        <v>12.228731123721509</v>
      </c>
      <c r="P29" s="2">
        <v>13.08429772306012</v>
      </c>
      <c r="Q29" s="2">
        <v>29.502983841502736</v>
      </c>
      <c r="R29" s="2">
        <v>16.924291793642979</v>
      </c>
      <c r="S29" s="2"/>
      <c r="T29" s="2"/>
      <c r="U29" s="13">
        <v>56206</v>
      </c>
      <c r="V29" s="3">
        <v>12114.952140340889</v>
      </c>
      <c r="W29" s="99">
        <f t="shared" si="0"/>
        <v>0.57957301181654097</v>
      </c>
      <c r="X29" s="100">
        <f t="shared" si="1"/>
        <v>0.15343494089238718</v>
      </c>
      <c r="Y29" s="100">
        <f t="shared" si="2"/>
        <v>0.2669920472910719</v>
      </c>
      <c r="Z29" s="99">
        <f t="shared" si="3"/>
        <v>4.1848114505003982E-2</v>
      </c>
      <c r="AA29" s="100">
        <f t="shared" si="4"/>
        <v>1.1078781869790791E-2</v>
      </c>
      <c r="AB29" s="100">
        <f t="shared" si="5"/>
        <v>1.9278181590862226E-2</v>
      </c>
      <c r="AC29" s="101">
        <f t="shared" si="6"/>
        <v>7.2205077965657005E-2</v>
      </c>
      <c r="AD29" s="99">
        <f t="shared" si="7"/>
        <v>0.73167592831265638</v>
      </c>
      <c r="AE29" s="100">
        <f t="shared" si="8"/>
        <v>6.7416888306272835E-2</v>
      </c>
      <c r="AF29" s="100">
        <f t="shared" si="9"/>
        <v>0.2009071833810708</v>
      </c>
      <c r="AG29" s="18"/>
      <c r="AH29" s="107">
        <v>0.55400000000000005</v>
      </c>
      <c r="AI29" s="3">
        <f t="shared" si="16"/>
        <v>103.95306859205776</v>
      </c>
      <c r="AJ29" s="3">
        <f t="shared" si="16"/>
        <v>27.520316870885466</v>
      </c>
      <c r="AK29" s="3">
        <f t="shared" si="16"/>
        <v>47.888086642599276</v>
      </c>
      <c r="AL29" s="3">
        <f t="shared" si="16"/>
        <v>179.3614721055425</v>
      </c>
      <c r="AM29" s="3">
        <f t="shared" si="16"/>
        <v>2484.0562071112568</v>
      </c>
      <c r="AN29" s="14">
        <f t="shared" si="16"/>
        <v>2304.6947350057144</v>
      </c>
      <c r="AO29" s="1">
        <f t="shared" si="16"/>
        <v>17.263646575997484</v>
      </c>
      <c r="AP29" s="1">
        <f t="shared" si="16"/>
        <v>49.601946166833052</v>
      </c>
      <c r="AQ29" s="1">
        <f t="shared" si="16"/>
        <v>28.963164445246171</v>
      </c>
      <c r="AR29" s="6">
        <f t="shared" si="16"/>
        <v>22.073521883973843</v>
      </c>
      <c r="AS29" t="s">
        <v>38</v>
      </c>
    </row>
    <row r="30" spans="1:45">
      <c r="A30" s="4">
        <v>1977</v>
      </c>
      <c r="B30" s="1">
        <v>5.9418684546785103</v>
      </c>
      <c r="C30" s="1">
        <v>0.64707808967763747</v>
      </c>
      <c r="D30" s="1">
        <v>1.41583584271778</v>
      </c>
      <c r="E30" s="6">
        <f t="shared" si="10"/>
        <v>8.0047823870739272</v>
      </c>
      <c r="F30" s="1">
        <f t="shared" si="12"/>
        <v>64.95</v>
      </c>
      <c r="G30" s="1">
        <f t="shared" si="18"/>
        <v>21.788888946578105</v>
      </c>
      <c r="H30" s="1">
        <f t="shared" si="19"/>
        <v>31.49</v>
      </c>
      <c r="I30" s="1">
        <f t="shared" si="15"/>
        <v>118.2288889465781</v>
      </c>
      <c r="J30" s="3">
        <v>1572.2254561312945</v>
      </c>
      <c r="K30" s="14">
        <f t="shared" si="17"/>
        <v>1453.9965671847165</v>
      </c>
      <c r="L30" s="1">
        <v>10.930905067220001</v>
      </c>
      <c r="M30" s="1">
        <v>33.672734858682873</v>
      </c>
      <c r="N30" s="1">
        <v>22.241279002764259</v>
      </c>
      <c r="O30" s="6">
        <v>14.647752658799995</v>
      </c>
      <c r="P30" s="2">
        <v>14.95423630181833</v>
      </c>
      <c r="Q30" s="2">
        <v>36.152293215203713</v>
      </c>
      <c r="R30" s="2">
        <v>23.459269675986967</v>
      </c>
      <c r="S30" s="2"/>
      <c r="T30" s="2"/>
      <c r="U30" s="13">
        <v>56179</v>
      </c>
      <c r="V30" s="3">
        <v>12383.613093860695</v>
      </c>
      <c r="W30" s="99">
        <f t="shared" si="0"/>
        <v>0.54935811863501283</v>
      </c>
      <c r="X30" s="100">
        <f t="shared" si="1"/>
        <v>0.18429411915072169</v>
      </c>
      <c r="Y30" s="100">
        <f t="shared" si="2"/>
        <v>0.26634776221426559</v>
      </c>
      <c r="Z30" s="99">
        <f t="shared" si="3"/>
        <v>4.1310869091141414E-2</v>
      </c>
      <c r="AA30" s="100">
        <f t="shared" si="4"/>
        <v>1.3858628774649825E-2</v>
      </c>
      <c r="AB30" s="100">
        <f t="shared" si="5"/>
        <v>2.0028934067437151E-2</v>
      </c>
      <c r="AC30" s="101">
        <f t="shared" si="6"/>
        <v>7.519843193322838E-2</v>
      </c>
      <c r="AD30" s="99">
        <f t="shared" si="7"/>
        <v>0.74228981718146425</v>
      </c>
      <c r="AE30" s="100">
        <f t="shared" si="8"/>
        <v>8.0836437318088136E-2</v>
      </c>
      <c r="AF30" s="100">
        <f t="shared" si="9"/>
        <v>0.17687374550044768</v>
      </c>
      <c r="AG30" s="18"/>
      <c r="AH30" s="107">
        <v>0.57310000000000005</v>
      </c>
      <c r="AI30" s="3">
        <f t="shared" si="16"/>
        <v>113.33100680509509</v>
      </c>
      <c r="AJ30" s="3">
        <f t="shared" si="16"/>
        <v>38.01934906050969</v>
      </c>
      <c r="AK30" s="3">
        <f t="shared" si="16"/>
        <v>54.946780666550332</v>
      </c>
      <c r="AL30" s="3">
        <f t="shared" si="16"/>
        <v>206.29713653215509</v>
      </c>
      <c r="AM30" s="3">
        <f t="shared" si="16"/>
        <v>2743.3701904227787</v>
      </c>
      <c r="AN30" s="14">
        <f t="shared" si="16"/>
        <v>2537.0730538906237</v>
      </c>
      <c r="AO30" s="1">
        <f t="shared" si="16"/>
        <v>19.073294481277266</v>
      </c>
      <c r="AP30" s="1">
        <f t="shared" si="16"/>
        <v>58.755426380531965</v>
      </c>
      <c r="AQ30" s="1">
        <f t="shared" si="16"/>
        <v>38.808722740820549</v>
      </c>
      <c r="AR30" s="6">
        <f t="shared" si="16"/>
        <v>25.558807640551375</v>
      </c>
      <c r="AS30" t="s">
        <v>38</v>
      </c>
    </row>
    <row r="31" spans="1:45">
      <c r="A31" s="4">
        <v>1978</v>
      </c>
      <c r="B31" s="1">
        <v>6.0523297609603279</v>
      </c>
      <c r="C31" s="1">
        <v>0.65557854256057824</v>
      </c>
      <c r="D31" s="1">
        <v>1.7136583621783834</v>
      </c>
      <c r="E31" s="6">
        <f t="shared" si="10"/>
        <v>8.4215666656992898</v>
      </c>
      <c r="F31" s="1">
        <f t="shared" si="12"/>
        <v>70.75</v>
      </c>
      <c r="G31" s="1">
        <f t="shared" si="18"/>
        <v>21.333587108131997</v>
      </c>
      <c r="H31" s="1">
        <f t="shared" si="19"/>
        <v>35.590000000000003</v>
      </c>
      <c r="I31" s="1">
        <f t="shared" si="15"/>
        <v>127.673587108132</v>
      </c>
      <c r="J31" s="3">
        <v>1811.8036569515909</v>
      </c>
      <c r="K31" s="14">
        <f t="shared" si="17"/>
        <v>1684.1300698434588</v>
      </c>
      <c r="L31" s="1">
        <v>11.689713349124261</v>
      </c>
      <c r="M31" s="1">
        <v>32.541618926096383</v>
      </c>
      <c r="N31" s="1">
        <v>20.768433653694188</v>
      </c>
      <c r="O31" s="6">
        <v>15.285391751404577</v>
      </c>
      <c r="P31" s="2">
        <v>15.992338662564475</v>
      </c>
      <c r="Q31" s="2">
        <v>34.93788532624334</v>
      </c>
      <c r="R31" s="2">
        <v>21.905767459205112</v>
      </c>
      <c r="S31" s="2"/>
      <c r="T31" s="2"/>
      <c r="U31" s="13">
        <v>56167</v>
      </c>
      <c r="V31" s="3">
        <v>12827.834849644809</v>
      </c>
      <c r="W31" s="99">
        <f t="shared" si="0"/>
        <v>0.55414750695520854</v>
      </c>
      <c r="X31" s="100">
        <f t="shared" si="1"/>
        <v>0.16709475774393107</v>
      </c>
      <c r="Y31" s="100">
        <f t="shared" si="2"/>
        <v>0.2787577353008604</v>
      </c>
      <c r="Z31" s="99">
        <f t="shared" si="3"/>
        <v>3.9049485151740337E-2</v>
      </c>
      <c r="AA31" s="100">
        <f t="shared" si="4"/>
        <v>1.1774778699821336E-2</v>
      </c>
      <c r="AB31" s="100">
        <f t="shared" si="5"/>
        <v>1.964340885583659E-2</v>
      </c>
      <c r="AC31" s="101">
        <f t="shared" si="6"/>
        <v>7.046767270739826E-2</v>
      </c>
      <c r="AD31" s="99">
        <f t="shared" si="7"/>
        <v>0.71867029036428931</v>
      </c>
      <c r="AE31" s="100">
        <f t="shared" si="8"/>
        <v>7.7845200137252837E-2</v>
      </c>
      <c r="AF31" s="100">
        <f t="shared" si="9"/>
        <v>0.20348450949845789</v>
      </c>
      <c r="AG31" s="18"/>
      <c r="AH31" s="107">
        <v>0.52139999999999997</v>
      </c>
      <c r="AI31" s="3">
        <f t="shared" si="16"/>
        <v>135.69236670502494</v>
      </c>
      <c r="AJ31" s="3">
        <f t="shared" si="16"/>
        <v>40.915970671522821</v>
      </c>
      <c r="AK31" s="3">
        <f t="shared" si="16"/>
        <v>68.258534714230933</v>
      </c>
      <c r="AL31" s="3">
        <f t="shared" si="16"/>
        <v>244.86687209077868</v>
      </c>
      <c r="AM31" s="3">
        <f t="shared" si="16"/>
        <v>3474.8823493509608</v>
      </c>
      <c r="AN31" s="14">
        <f t="shared" si="16"/>
        <v>3230.0154772601823</v>
      </c>
      <c r="AO31" s="1">
        <f t="shared" si="16"/>
        <v>22.419856826091795</v>
      </c>
      <c r="AP31" s="1">
        <f t="shared" si="16"/>
        <v>62.412004077668556</v>
      </c>
      <c r="AQ31" s="1">
        <f t="shared" si="16"/>
        <v>39.832055338884139</v>
      </c>
      <c r="AR31" s="6">
        <f t="shared" si="16"/>
        <v>29.316056293449517</v>
      </c>
      <c r="AS31" t="s">
        <v>38</v>
      </c>
    </row>
    <row r="32" spans="1:45">
      <c r="A32" s="4">
        <v>1979</v>
      </c>
      <c r="B32" s="1">
        <v>6.1577736269619523</v>
      </c>
      <c r="C32" s="1">
        <v>0.82812335491214339</v>
      </c>
      <c r="D32" s="1">
        <v>1.8826314273533076</v>
      </c>
      <c r="E32" s="6">
        <f t="shared" si="10"/>
        <v>8.8685284092274035</v>
      </c>
      <c r="F32" s="1">
        <f t="shared" si="12"/>
        <v>81.3</v>
      </c>
      <c r="G32" s="1">
        <f t="shared" si="18"/>
        <v>31.105859418489416</v>
      </c>
      <c r="H32" s="1">
        <f t="shared" si="19"/>
        <v>43.64</v>
      </c>
      <c r="I32" s="1">
        <f t="shared" si="15"/>
        <v>156.04585941848941</v>
      </c>
      <c r="J32" s="3">
        <v>2147.3825780749803</v>
      </c>
      <c r="K32" s="14">
        <f t="shared" si="17"/>
        <v>1991.3367186564908</v>
      </c>
      <c r="L32" s="1">
        <v>13.202823767997266</v>
      </c>
      <c r="M32" s="1">
        <v>37.56186712279051</v>
      </c>
      <c r="N32" s="1">
        <v>23.180320569359228</v>
      </c>
      <c r="O32" s="6">
        <v>17.47875306020973</v>
      </c>
      <c r="P32" s="2">
        <v>18.062378665237826</v>
      </c>
      <c r="Q32" s="2">
        <v>40.327809417104163</v>
      </c>
      <c r="R32" s="2">
        <v>24.449735617490365</v>
      </c>
      <c r="S32" s="2"/>
      <c r="T32" s="2"/>
      <c r="U32" s="13">
        <v>56228</v>
      </c>
      <c r="V32" s="3">
        <v>13167.283204097603</v>
      </c>
      <c r="W32" s="99">
        <f t="shared" si="0"/>
        <v>0.52100068725288462</v>
      </c>
      <c r="X32" s="100">
        <f t="shared" si="1"/>
        <v>0.19933793523523491</v>
      </c>
      <c r="Y32" s="100">
        <f t="shared" si="2"/>
        <v>0.27966137751188047</v>
      </c>
      <c r="Z32" s="99">
        <f t="shared" si="3"/>
        <v>3.7860044516558077E-2</v>
      </c>
      <c r="AA32" s="100">
        <f t="shared" si="4"/>
        <v>1.4485476289173512E-2</v>
      </c>
      <c r="AB32" s="100">
        <f t="shared" si="5"/>
        <v>2.0322415039392305E-2</v>
      </c>
      <c r="AC32" s="101">
        <f t="shared" si="6"/>
        <v>7.266793584512389E-2</v>
      </c>
      <c r="AD32" s="99">
        <f t="shared" si="7"/>
        <v>0.69433995617074384</v>
      </c>
      <c r="AE32" s="100">
        <f t="shared" si="8"/>
        <v>9.3377764235440586E-2</v>
      </c>
      <c r="AF32" s="100">
        <f t="shared" si="9"/>
        <v>0.21228227959381551</v>
      </c>
      <c r="AG32" s="18"/>
      <c r="AH32" s="107">
        <v>0.4713</v>
      </c>
      <c r="AI32" s="3">
        <f t="shared" si="16"/>
        <v>172.50159134309357</v>
      </c>
      <c r="AJ32" s="3">
        <f t="shared" si="16"/>
        <v>66.000126073603681</v>
      </c>
      <c r="AK32" s="3">
        <f t="shared" si="16"/>
        <v>92.594950137916399</v>
      </c>
      <c r="AL32" s="3">
        <f t="shared" si="16"/>
        <v>331.09666755461365</v>
      </c>
      <c r="AM32" s="3">
        <f t="shared" si="16"/>
        <v>4556.2965798323366</v>
      </c>
      <c r="AN32" s="14">
        <f t="shared" si="16"/>
        <v>4225.1999122777233</v>
      </c>
      <c r="AO32" s="1">
        <f t="shared" si="16"/>
        <v>28.01362989178287</v>
      </c>
      <c r="AP32" s="1">
        <f t="shared" si="16"/>
        <v>79.698423769977737</v>
      </c>
      <c r="AQ32" s="1">
        <f t="shared" si="16"/>
        <v>49.183790726414657</v>
      </c>
      <c r="AR32" s="6">
        <f t="shared" si="16"/>
        <v>37.086257288796375</v>
      </c>
      <c r="AS32" t="s">
        <v>38</v>
      </c>
    </row>
    <row r="33" spans="1:45">
      <c r="A33" s="4">
        <v>1980</v>
      </c>
      <c r="B33" s="1">
        <v>5.9076267050953941</v>
      </c>
      <c r="C33" s="1">
        <v>0.7120730191426643</v>
      </c>
      <c r="D33" s="1">
        <v>1.7691288528645612</v>
      </c>
      <c r="E33" s="6">
        <f t="shared" si="10"/>
        <v>8.3888285771026201</v>
      </c>
      <c r="F33" s="1">
        <f t="shared" si="12"/>
        <v>94.47</v>
      </c>
      <c r="G33" s="1">
        <f t="shared" si="18"/>
        <v>30.973089008924994</v>
      </c>
      <c r="H33" s="1">
        <f t="shared" si="19"/>
        <v>48.3</v>
      </c>
      <c r="I33" s="1">
        <f t="shared" si="15"/>
        <v>173.74308900892498</v>
      </c>
      <c r="J33" s="3">
        <v>2488.4321447597404</v>
      </c>
      <c r="K33" s="14">
        <f t="shared" si="17"/>
        <v>2314.6890557508154</v>
      </c>
      <c r="L33" s="1">
        <v>15.991193200903938</v>
      </c>
      <c r="M33" s="1">
        <v>43.497068666099139</v>
      </c>
      <c r="N33" s="1">
        <v>27.301572704437536</v>
      </c>
      <c r="O33" s="6">
        <v>20.89932268721633</v>
      </c>
      <c r="P33" s="2">
        <v>21.877061451341131</v>
      </c>
      <c r="Q33" s="2">
        <v>46.700061251875866</v>
      </c>
      <c r="R33" s="2">
        <v>28.79667831028798</v>
      </c>
      <c r="S33" s="2"/>
      <c r="T33" s="2"/>
      <c r="U33" s="13">
        <v>56314</v>
      </c>
      <c r="V33" s="3">
        <v>12931.49128103136</v>
      </c>
      <c r="W33" s="99">
        <f t="shared" si="0"/>
        <v>0.54373385749546088</v>
      </c>
      <c r="X33" s="100">
        <f t="shared" si="1"/>
        <v>0.17826947354052133</v>
      </c>
      <c r="Y33" s="100">
        <f t="shared" si="2"/>
        <v>0.27799666896401781</v>
      </c>
      <c r="Z33" s="99">
        <f t="shared" si="3"/>
        <v>3.7963663264413076E-2</v>
      </c>
      <c r="AA33" s="100">
        <f t="shared" si="4"/>
        <v>1.2446828849301601E-2</v>
      </c>
      <c r="AB33" s="100">
        <f t="shared" si="5"/>
        <v>1.9409811957988268E-2</v>
      </c>
      <c r="AC33" s="101">
        <f t="shared" si="6"/>
        <v>6.9820304071702935E-2</v>
      </c>
      <c r="AD33" s="99">
        <f t="shared" si="7"/>
        <v>0.70422546494993499</v>
      </c>
      <c r="AE33" s="100">
        <f t="shared" si="8"/>
        <v>8.4883486722600793E-2</v>
      </c>
      <c r="AF33" s="100">
        <f t="shared" si="9"/>
        <v>0.21089104832746419</v>
      </c>
      <c r="AG33" s="18"/>
      <c r="AH33" s="107">
        <v>0.4299</v>
      </c>
      <c r="AI33" s="3">
        <f t="shared" si="16"/>
        <v>219.74877878576413</v>
      </c>
      <c r="AJ33" s="3">
        <f t="shared" si="16"/>
        <v>72.047194717201663</v>
      </c>
      <c r="AK33" s="3">
        <f t="shared" si="16"/>
        <v>112.35170969993021</v>
      </c>
      <c r="AL33" s="3">
        <f t="shared" si="16"/>
        <v>404.14768320289596</v>
      </c>
      <c r="AM33" s="3">
        <f t="shared" si="16"/>
        <v>5788.3976384269372</v>
      </c>
      <c r="AN33" s="14">
        <f t="shared" si="16"/>
        <v>5384.2499552240415</v>
      </c>
      <c r="AO33" s="1">
        <f t="shared" si="16"/>
        <v>37.197471972328302</v>
      </c>
      <c r="AP33" s="1">
        <f t="shared" si="16"/>
        <v>101.17950375924433</v>
      </c>
      <c r="AQ33" s="1">
        <f t="shared" si="16"/>
        <v>63.506798568126392</v>
      </c>
      <c r="AR33" s="6">
        <f t="shared" si="16"/>
        <v>48.614381686941918</v>
      </c>
      <c r="AS33" t="s">
        <v>38</v>
      </c>
    </row>
    <row r="34" spans="1:45">
      <c r="A34" s="4">
        <v>1981</v>
      </c>
      <c r="B34" s="1">
        <v>5.6411110646700466</v>
      </c>
      <c r="C34" s="1">
        <v>0.84273095827778188</v>
      </c>
      <c r="D34" s="1">
        <v>1.6764428656993948</v>
      </c>
      <c r="E34" s="6">
        <f t="shared" si="10"/>
        <v>8.1602848886472241</v>
      </c>
      <c r="F34" s="1">
        <f t="shared" si="12"/>
        <v>105.91</v>
      </c>
      <c r="G34" s="1">
        <f t="shared" si="18"/>
        <v>40.345704636790813</v>
      </c>
      <c r="H34" s="1">
        <f t="shared" si="19"/>
        <v>51.58</v>
      </c>
      <c r="I34" s="1">
        <f t="shared" si="15"/>
        <v>197.83570463679081</v>
      </c>
      <c r="J34" s="3">
        <v>2766.3298322352907</v>
      </c>
      <c r="K34" s="14">
        <f t="shared" si="17"/>
        <v>2568.4941275984997</v>
      </c>
      <c r="L34" s="1">
        <v>18.77467023532088</v>
      </c>
      <c r="M34" s="1">
        <v>47.874952546233644</v>
      </c>
      <c r="N34" s="1">
        <v>30.767526323350928</v>
      </c>
      <c r="O34" s="6">
        <v>24.24217029328091</v>
      </c>
      <c r="P34" s="2">
        <v>25.685051096972703</v>
      </c>
      <c r="Q34" s="2">
        <v>51.400319260646569</v>
      </c>
      <c r="R34" s="2">
        <v>32.45243662438704</v>
      </c>
      <c r="S34" s="2"/>
      <c r="T34" s="2"/>
      <c r="U34" s="13">
        <v>56382.597000000002</v>
      </c>
      <c r="V34" s="3">
        <v>12747.426302481243</v>
      </c>
      <c r="W34" s="99">
        <f t="shared" si="0"/>
        <v>0.53534320407148739</v>
      </c>
      <c r="X34" s="100">
        <f t="shared" si="1"/>
        <v>0.20393540544595845</v>
      </c>
      <c r="Y34" s="100">
        <f t="shared" si="2"/>
        <v>0.26072139048255422</v>
      </c>
      <c r="Z34" s="99">
        <f t="shared" si="3"/>
        <v>3.8285384036950157E-2</v>
      </c>
      <c r="AA34" s="100">
        <f t="shared" si="4"/>
        <v>1.458456044057121E-2</v>
      </c>
      <c r="AB34" s="100">
        <f t="shared" si="5"/>
        <v>1.8645643552316956E-2</v>
      </c>
      <c r="AC34" s="101">
        <f t="shared" si="6"/>
        <v>7.1515588029838317E-2</v>
      </c>
      <c r="AD34" s="99">
        <f t="shared" si="7"/>
        <v>0.69128849564040218</v>
      </c>
      <c r="AE34" s="100">
        <f t="shared" si="8"/>
        <v>0.10327224720428677</v>
      </c>
      <c r="AF34" s="100">
        <f t="shared" si="9"/>
        <v>0.20543925715531092</v>
      </c>
      <c r="AG34" s="18"/>
      <c r="AH34" s="107">
        <v>0.49409999999999998</v>
      </c>
      <c r="AI34" s="3">
        <f t="shared" si="16"/>
        <v>214.34932199959522</v>
      </c>
      <c r="AJ34" s="3">
        <f t="shared" si="16"/>
        <v>81.654937536512477</v>
      </c>
      <c r="AK34" s="3">
        <f t="shared" si="16"/>
        <v>104.39182351750658</v>
      </c>
      <c r="AL34" s="3">
        <f t="shared" si="16"/>
        <v>400.39608305361429</v>
      </c>
      <c r="AM34" s="3">
        <f t="shared" si="16"/>
        <v>5598.7246149267166</v>
      </c>
      <c r="AN34" s="14">
        <f t="shared" si="16"/>
        <v>5198.3285318731023</v>
      </c>
      <c r="AO34" s="1">
        <f t="shared" si="16"/>
        <v>37.997713489821656</v>
      </c>
      <c r="AP34" s="1">
        <f t="shared" si="16"/>
        <v>96.893245388046239</v>
      </c>
      <c r="AQ34" s="1">
        <f t="shared" si="16"/>
        <v>62.269836719997834</v>
      </c>
      <c r="AR34" s="6">
        <f t="shared" si="16"/>
        <v>49.063287377617712</v>
      </c>
      <c r="AS34" t="s">
        <v>38</v>
      </c>
    </row>
    <row r="35" spans="1:45">
      <c r="A35" s="4">
        <v>1982</v>
      </c>
      <c r="B35" s="1">
        <v>5.4798750704921417</v>
      </c>
      <c r="C35" s="1">
        <v>0.83684287727177264</v>
      </c>
      <c r="D35" s="1">
        <v>1.5816549037296341</v>
      </c>
      <c r="E35" s="6">
        <f t="shared" si="10"/>
        <v>7.8983728514935478</v>
      </c>
      <c r="F35" s="1">
        <f t="shared" si="12"/>
        <v>114.49</v>
      </c>
      <c r="G35" s="1">
        <f t="shared" si="18"/>
        <v>44.312694019194211</v>
      </c>
      <c r="H35" s="1">
        <f t="shared" si="19"/>
        <v>53.310000000000009</v>
      </c>
      <c r="I35" s="1">
        <f t="shared" si="15"/>
        <v>212.11269401919421</v>
      </c>
      <c r="J35" s="3">
        <v>3034.8252184640519</v>
      </c>
      <c r="K35" s="14">
        <f t="shared" si="17"/>
        <v>2822.7125244448575</v>
      </c>
      <c r="L35" s="1">
        <v>20.892812067286375</v>
      </c>
      <c r="M35" s="1">
        <v>52.952227022185966</v>
      </c>
      <c r="N35" s="1">
        <v>33.705203249009585</v>
      </c>
      <c r="O35" s="6">
        <v>26.914215552804475</v>
      </c>
      <c r="P35" s="2">
        <v>28.582816037861917</v>
      </c>
      <c r="Q35" s="2">
        <v>56.851468873502149</v>
      </c>
      <c r="R35" s="2">
        <v>35.550988430305459</v>
      </c>
      <c r="S35" s="2"/>
      <c r="T35" s="2"/>
      <c r="U35" s="13">
        <v>56339.703999999998</v>
      </c>
      <c r="V35" s="3">
        <v>12954.64740105841</v>
      </c>
      <c r="W35" s="99">
        <f t="shared" ref="W35:W67" si="20">IFERROR(F35/$I35,"")</f>
        <v>0.53976024645483844</v>
      </c>
      <c r="X35" s="100">
        <f t="shared" ref="X35:X67" si="21">IFERROR(G35/$I35,"")</f>
        <v>0.20891108957007698</v>
      </c>
      <c r="Y35" s="100">
        <f t="shared" ref="Y35:Y67" si="22">IFERROR(H35/$I35,"")</f>
        <v>0.25132866397508463</v>
      </c>
      <c r="Z35" s="99">
        <f t="shared" ref="Z35:Z67" si="23">IFERROR(F35/$J35,"")</f>
        <v>3.7725401549794771E-2</v>
      </c>
      <c r="AA35" s="100">
        <f t="shared" ref="AA35:AA67" si="24">IFERROR(G35/$J35,"")</f>
        <v>1.4601399035962012E-2</v>
      </c>
      <c r="AB35" s="100">
        <f t="shared" ref="AB35:AB67" si="25">IFERROR(H35/$J35,"")</f>
        <v>1.7566085742157043E-2</v>
      </c>
      <c r="AC35" s="101">
        <f t="shared" ref="AC35:AC67" si="26">IFERROR(I35/$J35,"")</f>
        <v>6.9892886327913822E-2</v>
      </c>
      <c r="AD35" s="99">
        <f t="shared" ref="AD35:AD67" si="27">IFERROR(B35/$E35,"")</f>
        <v>0.69379797250973296</v>
      </c>
      <c r="AE35" s="100">
        <f t="shared" ref="AE35:AE67" si="28">IFERROR(C35/$E35,"")</f>
        <v>0.10595130073069788</v>
      </c>
      <c r="AF35" s="100">
        <f t="shared" ref="AF35:AF67" si="29">IFERROR(D35/$E35,"")</f>
        <v>0.20025072675956923</v>
      </c>
      <c r="AG35" s="18"/>
      <c r="AH35" s="107">
        <v>0.57210000000000005</v>
      </c>
      <c r="AI35" s="3">
        <f t="shared" si="16"/>
        <v>200.12235623142806</v>
      </c>
      <c r="AJ35" s="3">
        <f t="shared" si="16"/>
        <v>77.456203494483844</v>
      </c>
      <c r="AK35" s="3">
        <f t="shared" si="16"/>
        <v>93.183009963293145</v>
      </c>
      <c r="AL35" s="3">
        <f t="shared" si="16"/>
        <v>370.76156968920503</v>
      </c>
      <c r="AM35" s="3">
        <f t="shared" si="16"/>
        <v>5304.7110967733815</v>
      </c>
      <c r="AN35" s="14">
        <f t="shared" si="16"/>
        <v>4933.9495270841762</v>
      </c>
      <c r="AO35" s="1">
        <f t="shared" si="16"/>
        <v>36.519510692687248</v>
      </c>
      <c r="AP35" s="1">
        <f t="shared" si="16"/>
        <v>92.557642059405623</v>
      </c>
      <c r="AQ35" s="1">
        <f t="shared" si="16"/>
        <v>58.914880700943158</v>
      </c>
      <c r="AR35" s="6">
        <f t="shared" si="16"/>
        <v>47.044599812627986</v>
      </c>
      <c r="AS35" t="s">
        <v>38</v>
      </c>
    </row>
    <row r="36" spans="1:45">
      <c r="A36" s="4">
        <v>1983</v>
      </c>
      <c r="B36" s="1">
        <v>5.5458085478615295</v>
      </c>
      <c r="C36" s="1">
        <v>0.93808264294479526</v>
      </c>
      <c r="D36" s="1">
        <v>1.6292317441635544</v>
      </c>
      <c r="E36" s="6">
        <f t="shared" si="10"/>
        <v>8.1131229349698799</v>
      </c>
      <c r="F36" s="1">
        <f t="shared" si="12"/>
        <v>126.61</v>
      </c>
      <c r="G36" s="1">
        <f t="shared" si="18"/>
        <v>52.597704249462019</v>
      </c>
      <c r="H36" s="1">
        <f t="shared" si="19"/>
        <v>58.34</v>
      </c>
      <c r="I36" s="1">
        <f t="shared" si="15"/>
        <v>237.54770424946202</v>
      </c>
      <c r="J36" s="3">
        <v>3329.4175352572724</v>
      </c>
      <c r="K36" s="14">
        <f t="shared" si="17"/>
        <v>3091.8698310078103</v>
      </c>
      <c r="L36" s="1">
        <v>22.829854097437419</v>
      </c>
      <c r="M36" s="1">
        <v>56.069371547424865</v>
      </c>
      <c r="N36" s="1">
        <v>35.808288298453014</v>
      </c>
      <c r="O36" s="6">
        <v>29.25599881723614</v>
      </c>
      <c r="P36" s="2">
        <v>31.232823888748836</v>
      </c>
      <c r="Q36" s="2">
        <v>60.198150494212413</v>
      </c>
      <c r="R36" s="2">
        <v>37.769243923629297</v>
      </c>
      <c r="S36" s="2"/>
      <c r="T36" s="2"/>
      <c r="U36" s="13">
        <v>56382.623</v>
      </c>
      <c r="V36" s="3">
        <v>13404.466833690942</v>
      </c>
      <c r="W36" s="99">
        <f t="shared" si="20"/>
        <v>0.53298768093771942</v>
      </c>
      <c r="X36" s="100">
        <f t="shared" si="21"/>
        <v>0.22141954356345306</v>
      </c>
      <c r="Y36" s="100">
        <f t="shared" si="22"/>
        <v>0.24559277549882752</v>
      </c>
      <c r="Z36" s="99">
        <f t="shared" si="23"/>
        <v>3.8027672606168489E-2</v>
      </c>
      <c r="AA36" s="100">
        <f t="shared" si="24"/>
        <v>1.5797869655119017E-2</v>
      </c>
      <c r="AB36" s="100">
        <f t="shared" si="25"/>
        <v>1.7522584470767474E-2</v>
      </c>
      <c r="AC36" s="101">
        <f t="shared" si="26"/>
        <v>7.1348126732054984E-2</v>
      </c>
      <c r="AD36" s="99">
        <f t="shared" si="27"/>
        <v>0.68356027540979425</v>
      </c>
      <c r="AE36" s="100">
        <f t="shared" si="28"/>
        <v>0.11562534556223607</v>
      </c>
      <c r="AF36" s="100">
        <f t="shared" si="29"/>
        <v>0.20081437902796959</v>
      </c>
      <c r="AG36" s="18"/>
      <c r="AH36" s="107">
        <v>0.65959999999999996</v>
      </c>
      <c r="AI36" s="3">
        <f t="shared" si="16"/>
        <v>191.94966646452397</v>
      </c>
      <c r="AJ36" s="3">
        <f t="shared" si="16"/>
        <v>79.741819662616777</v>
      </c>
      <c r="AK36" s="3">
        <f t="shared" si="16"/>
        <v>88.44754396604003</v>
      </c>
      <c r="AL36" s="3">
        <f t="shared" si="16"/>
        <v>360.13903009318074</v>
      </c>
      <c r="AM36" s="3">
        <f t="shared" si="16"/>
        <v>5047.6311935374051</v>
      </c>
      <c r="AN36" s="14">
        <f t="shared" si="16"/>
        <v>4687.4921634442244</v>
      </c>
      <c r="AO36" s="1">
        <f t="shared" si="16"/>
        <v>34.61166479296152</v>
      </c>
      <c r="AP36" s="1">
        <f t="shared" si="16"/>
        <v>85.005111503069841</v>
      </c>
      <c r="AQ36" s="1">
        <f t="shared" si="16"/>
        <v>54.287884018273218</v>
      </c>
      <c r="AR36" s="6">
        <f t="shared" si="16"/>
        <v>44.354152239593908</v>
      </c>
      <c r="AS36" t="s">
        <v>38</v>
      </c>
    </row>
    <row r="37" spans="1:45">
      <c r="A37" s="4">
        <v>1984</v>
      </c>
      <c r="B37" s="1">
        <v>5.511708554428445</v>
      </c>
      <c r="C37" s="1">
        <v>1.0698706398904412</v>
      </c>
      <c r="D37" s="1">
        <v>1.6196687418731364</v>
      </c>
      <c r="E37" s="6">
        <f t="shared" si="10"/>
        <v>8.2012479361920221</v>
      </c>
      <c r="F37" s="1">
        <f t="shared" si="12"/>
        <v>136.91</v>
      </c>
      <c r="G37" s="1">
        <f t="shared" si="18"/>
        <v>57.324362180527316</v>
      </c>
      <c r="H37" s="1">
        <f t="shared" si="19"/>
        <v>61.980000000000004</v>
      </c>
      <c r="I37" s="1">
        <f t="shared" si="15"/>
        <v>256.2143621805273</v>
      </c>
      <c r="J37" s="3">
        <v>3577.6179820605021</v>
      </c>
      <c r="K37" s="14">
        <f t="shared" si="17"/>
        <v>3321.4036198799749</v>
      </c>
      <c r="L37" s="1">
        <v>24.83984750790172</v>
      </c>
      <c r="M37" s="1">
        <v>53.580648017780497</v>
      </c>
      <c r="N37" s="1">
        <v>38.267084125066546</v>
      </c>
      <c r="O37" s="6">
        <v>31.201972928016762</v>
      </c>
      <c r="P37" s="2">
        <v>33.982634287827288</v>
      </c>
      <c r="Q37" s="2">
        <v>57.526164890640942</v>
      </c>
      <c r="R37" s="2">
        <v>40.362689847649627</v>
      </c>
      <c r="S37" s="2"/>
      <c r="T37" s="2"/>
      <c r="U37" s="13">
        <v>56462.228000000003</v>
      </c>
      <c r="V37" s="3">
        <v>13720.057238973992</v>
      </c>
      <c r="W37" s="99">
        <f t="shared" si="20"/>
        <v>0.53435724225144698</v>
      </c>
      <c r="X37" s="100">
        <f t="shared" si="21"/>
        <v>0.22373594396764093</v>
      </c>
      <c r="Y37" s="100">
        <f t="shared" si="22"/>
        <v>0.24190681378091217</v>
      </c>
      <c r="Z37" s="99">
        <f t="shared" si="23"/>
        <v>3.8268479386708507E-2</v>
      </c>
      <c r="AA37" s="100">
        <f t="shared" si="24"/>
        <v>1.6023052899435557E-2</v>
      </c>
      <c r="AB37" s="100">
        <f t="shared" si="25"/>
        <v>1.7324376250005064E-2</v>
      </c>
      <c r="AC37" s="101">
        <f t="shared" si="26"/>
        <v>7.1615908536149117E-2</v>
      </c>
      <c r="AD37" s="99">
        <f t="shared" si="27"/>
        <v>0.67205730119502083</v>
      </c>
      <c r="AE37" s="100">
        <f t="shared" si="28"/>
        <v>0.13045217608519225</v>
      </c>
      <c r="AF37" s="100">
        <f t="shared" si="29"/>
        <v>0.19749052271978695</v>
      </c>
      <c r="AG37" s="18"/>
      <c r="AH37" s="107">
        <v>0.74790000000000001</v>
      </c>
      <c r="AI37" s="3">
        <f t="shared" si="16"/>
        <v>183.05923251771625</v>
      </c>
      <c r="AJ37" s="3">
        <f t="shared" si="16"/>
        <v>76.647094772733411</v>
      </c>
      <c r="AK37" s="3">
        <f t="shared" si="16"/>
        <v>82.872041716807061</v>
      </c>
      <c r="AL37" s="3">
        <f t="shared" si="16"/>
        <v>342.5783690072567</v>
      </c>
      <c r="AM37" s="3">
        <f t="shared" si="16"/>
        <v>4783.5512529221851</v>
      </c>
      <c r="AN37" s="14">
        <f t="shared" si="16"/>
        <v>4440.9728839149284</v>
      </c>
      <c r="AO37" s="1">
        <f t="shared" si="16"/>
        <v>33.212792496191632</v>
      </c>
      <c r="AP37" s="1">
        <f t="shared" si="16"/>
        <v>71.641460112020994</v>
      </c>
      <c r="AQ37" s="1">
        <f t="shared" si="16"/>
        <v>51.166043755938688</v>
      </c>
      <c r="AR37" s="6">
        <f t="shared" si="16"/>
        <v>41.719445016735875</v>
      </c>
      <c r="AS37" t="s">
        <v>38</v>
      </c>
    </row>
    <row r="38" spans="1:45">
      <c r="A38" s="4">
        <v>1985</v>
      </c>
      <c r="B38" s="1">
        <v>5.457268875742133</v>
      </c>
      <c r="C38" s="1">
        <v>1.1240906078815631</v>
      </c>
      <c r="D38" s="1">
        <v>1.7220715119025731</v>
      </c>
      <c r="E38" s="6">
        <f t="shared" si="10"/>
        <v>8.30343099552627</v>
      </c>
      <c r="F38" s="1">
        <f t="shared" si="12"/>
        <v>148.65</v>
      </c>
      <c r="G38" s="1">
        <f t="shared" si="18"/>
        <v>63.220847415656948</v>
      </c>
      <c r="H38" s="1">
        <f t="shared" si="19"/>
        <v>68.28</v>
      </c>
      <c r="I38" s="1">
        <f t="shared" si="15"/>
        <v>280.15084741565693</v>
      </c>
      <c r="J38" s="3">
        <v>3907.4110441778421</v>
      </c>
      <c r="K38" s="14">
        <f t="shared" si="17"/>
        <v>3627.2601967621849</v>
      </c>
      <c r="L38" s="1">
        <v>27.238899783874974</v>
      </c>
      <c r="M38" s="1">
        <v>56.241771768560177</v>
      </c>
      <c r="N38" s="1">
        <v>39.649921346508499</v>
      </c>
      <c r="O38" s="6">
        <v>33.672433165466956</v>
      </c>
      <c r="P38" s="2">
        <v>37.264704200126261</v>
      </c>
      <c r="Q38" s="2">
        <v>60.383245746231808</v>
      </c>
      <c r="R38" s="2">
        <v>41.821254856063376</v>
      </c>
      <c r="S38" s="2"/>
      <c r="T38" s="2"/>
      <c r="U38" s="13">
        <v>56620.24</v>
      </c>
      <c r="V38" s="3">
        <v>14164.54610577419</v>
      </c>
      <c r="W38" s="99">
        <f t="shared" si="20"/>
        <v>0.5306069975203378</v>
      </c>
      <c r="X38" s="100">
        <f t="shared" si="21"/>
        <v>0.2256671646681005</v>
      </c>
      <c r="Y38" s="100">
        <f t="shared" si="22"/>
        <v>0.24372583781156182</v>
      </c>
      <c r="Z38" s="99">
        <f t="shared" si="23"/>
        <v>3.8043092553954085E-2</v>
      </c>
      <c r="AA38" s="100">
        <f t="shared" si="24"/>
        <v>1.6179727881421097E-2</v>
      </c>
      <c r="AB38" s="100">
        <f t="shared" si="25"/>
        <v>1.7474486105509484E-2</v>
      </c>
      <c r="AC38" s="101">
        <f t="shared" si="26"/>
        <v>7.1697306540884659E-2</v>
      </c>
      <c r="AD38" s="99">
        <f t="shared" si="27"/>
        <v>0.65723059283354135</v>
      </c>
      <c r="AE38" s="100">
        <f t="shared" si="28"/>
        <v>0.13537664231655586</v>
      </c>
      <c r="AF38" s="100">
        <f t="shared" si="29"/>
        <v>0.20739276484990268</v>
      </c>
      <c r="AG38" s="18"/>
      <c r="AH38" s="107">
        <v>0.77100000000000002</v>
      </c>
      <c r="AI38" s="3">
        <f t="shared" si="16"/>
        <v>192.80155642023345</v>
      </c>
      <c r="AJ38" s="3">
        <f t="shared" si="16"/>
        <v>81.998505078673077</v>
      </c>
      <c r="AK38" s="3">
        <f t="shared" si="16"/>
        <v>88.560311284046691</v>
      </c>
      <c r="AL38" s="3">
        <f t="shared" si="16"/>
        <v>363.36037278295322</v>
      </c>
      <c r="AM38" s="3">
        <f t="shared" si="16"/>
        <v>5067.9780080127648</v>
      </c>
      <c r="AN38" s="14">
        <f t="shared" si="16"/>
        <v>4704.6176352298116</v>
      </c>
      <c r="AO38" s="1">
        <f t="shared" si="16"/>
        <v>35.329312300745748</v>
      </c>
      <c r="AP38" s="1">
        <f t="shared" si="16"/>
        <v>72.946526288664302</v>
      </c>
      <c r="AQ38" s="1">
        <f t="shared" si="16"/>
        <v>51.426616532436441</v>
      </c>
      <c r="AR38" s="6">
        <f t="shared" si="16"/>
        <v>43.673713573887099</v>
      </c>
      <c r="AS38" t="s">
        <v>38</v>
      </c>
    </row>
    <row r="39" spans="1:45">
      <c r="A39" s="4">
        <v>1986</v>
      </c>
      <c r="B39" s="1">
        <v>5.4479544188313689</v>
      </c>
      <c r="C39" s="1">
        <v>1.1697770240505272</v>
      </c>
      <c r="D39" s="1">
        <v>1.716146117077868</v>
      </c>
      <c r="E39" s="6">
        <f t="shared" si="10"/>
        <v>8.3338775599597632</v>
      </c>
      <c r="F39" s="1">
        <f t="shared" si="12"/>
        <v>156.17543859649123</v>
      </c>
      <c r="G39" s="1">
        <f t="shared" si="18"/>
        <v>63.919051619759344</v>
      </c>
      <c r="H39" s="1">
        <f t="shared" si="19"/>
        <v>69.245614035087726</v>
      </c>
      <c r="I39" s="1">
        <f t="shared" si="15"/>
        <v>289.34010425133829</v>
      </c>
      <c r="J39" s="3">
        <v>4322.5905455746561</v>
      </c>
      <c r="K39" s="14">
        <f t="shared" si="17"/>
        <v>4033.2504413233178</v>
      </c>
      <c r="L39" s="1">
        <v>28.66680346235205</v>
      </c>
      <c r="M39" s="1">
        <v>54.642081615203985</v>
      </c>
      <c r="N39" s="1">
        <v>40.349486180695529</v>
      </c>
      <c r="O39" s="6">
        <v>34.650471060630501</v>
      </c>
      <c r="P39" s="2">
        <v>39.218175471980643</v>
      </c>
      <c r="Q39" s="2">
        <v>58.665759248021381</v>
      </c>
      <c r="R39" s="2">
        <v>42.559129692262815</v>
      </c>
      <c r="S39" s="2"/>
      <c r="T39" s="2"/>
      <c r="U39" s="13">
        <v>56796.26</v>
      </c>
      <c r="V39" s="3">
        <v>14741.815746318507</v>
      </c>
      <c r="W39" s="99">
        <f t="shared" si="20"/>
        <v>0.53976423005926555</v>
      </c>
      <c r="X39" s="100">
        <f t="shared" si="21"/>
        <v>0.22091321140962678</v>
      </c>
      <c r="Y39" s="100">
        <f t="shared" si="22"/>
        <v>0.23932255853110776</v>
      </c>
      <c r="Z39" s="99">
        <f t="shared" si="23"/>
        <v>3.6130056027716795E-2</v>
      </c>
      <c r="AA39" s="100">
        <f t="shared" si="24"/>
        <v>1.4787209416630458E-2</v>
      </c>
      <c r="AB39" s="100">
        <f t="shared" si="25"/>
        <v>1.6019471033632691E-2</v>
      </c>
      <c r="AC39" s="101">
        <f t="shared" si="26"/>
        <v>6.6936736477979944E-2</v>
      </c>
      <c r="AD39" s="99">
        <f t="shared" si="27"/>
        <v>0.6537118381731627</v>
      </c>
      <c r="AE39" s="100">
        <f t="shared" si="28"/>
        <v>0.1403640761019502</v>
      </c>
      <c r="AF39" s="100">
        <f t="shared" si="29"/>
        <v>0.20592408572488718</v>
      </c>
      <c r="AG39" s="18"/>
      <c r="AH39" s="107">
        <v>0.68120000000000003</v>
      </c>
      <c r="AI39" s="3">
        <f t="shared" si="16"/>
        <v>229.26517703536587</v>
      </c>
      <c r="AJ39" s="3">
        <f t="shared" si="16"/>
        <v>93.833017644978483</v>
      </c>
      <c r="AK39" s="3">
        <f t="shared" si="16"/>
        <v>101.65239875967076</v>
      </c>
      <c r="AL39" s="3">
        <f t="shared" si="16"/>
        <v>424.75059344001511</v>
      </c>
      <c r="AM39" s="3">
        <f t="shared" si="16"/>
        <v>6345.5527680191663</v>
      </c>
      <c r="AN39" s="14">
        <f t="shared" si="16"/>
        <v>5920.8021745791511</v>
      </c>
      <c r="AO39" s="1">
        <f t="shared" si="16"/>
        <v>42.082800150252567</v>
      </c>
      <c r="AP39" s="1">
        <f t="shared" si="16"/>
        <v>80.214447468003499</v>
      </c>
      <c r="AQ39" s="1">
        <f t="shared" si="16"/>
        <v>59.232950940539531</v>
      </c>
      <c r="AR39" s="6">
        <f t="shared" si="16"/>
        <v>50.866810130109364</v>
      </c>
      <c r="AS39" t="s">
        <v>38</v>
      </c>
    </row>
    <row r="40" spans="1:45">
      <c r="A40" s="4">
        <v>1987</v>
      </c>
      <c r="B40" s="1">
        <v>4.4491915066979635</v>
      </c>
      <c r="C40" s="1">
        <v>1.2648085470367463</v>
      </c>
      <c r="D40" s="1">
        <v>1.6289389669347631</v>
      </c>
      <c r="E40" s="6">
        <f t="shared" si="10"/>
        <v>7.3429390206694727</v>
      </c>
      <c r="F40" s="1">
        <f t="shared" si="12"/>
        <v>167.24561403508773</v>
      </c>
      <c r="G40" s="1">
        <f t="shared" si="18"/>
        <v>62.610048755079383</v>
      </c>
      <c r="H40" s="1">
        <f t="shared" si="19"/>
        <v>72.719298245614027</v>
      </c>
      <c r="I40" s="1">
        <f t="shared" si="15"/>
        <v>302.57496103578114</v>
      </c>
      <c r="J40" s="3">
        <v>4742.5404560277502</v>
      </c>
      <c r="K40" s="14">
        <f t="shared" si="17"/>
        <v>4439.9654949919695</v>
      </c>
      <c r="L40" s="1">
        <v>37.5901135708163</v>
      </c>
      <c r="M40" s="1">
        <v>49.501601567893566</v>
      </c>
      <c r="N40" s="1">
        <v>44.642125777402647</v>
      </c>
      <c r="O40" s="6">
        <v>41.287217366486473</v>
      </c>
      <c r="P40" s="2">
        <v>51.425882623014935</v>
      </c>
      <c r="Q40" s="2">
        <v>53.146749796689285</v>
      </c>
      <c r="R40" s="2">
        <v>47.08684547283714</v>
      </c>
      <c r="S40" s="2"/>
      <c r="T40" s="2"/>
      <c r="U40" s="13">
        <v>56981.62</v>
      </c>
      <c r="V40" s="3">
        <v>15393.437392618882</v>
      </c>
      <c r="W40" s="99">
        <f t="shared" si="20"/>
        <v>0.55274109087734469</v>
      </c>
      <c r="X40" s="100">
        <f t="shared" si="21"/>
        <v>0.20692409094510436</v>
      </c>
      <c r="Y40" s="100">
        <f t="shared" si="22"/>
        <v>0.24033481817755095</v>
      </c>
      <c r="Z40" s="99">
        <f t="shared" si="23"/>
        <v>3.5264984154751745E-2</v>
      </c>
      <c r="AA40" s="100">
        <f t="shared" si="24"/>
        <v>1.320179539544091E-2</v>
      </c>
      <c r="AB40" s="100">
        <f t="shared" si="25"/>
        <v>1.5333405991969576E-2</v>
      </c>
      <c r="AC40" s="101">
        <f t="shared" si="26"/>
        <v>6.3800185542162227E-2</v>
      </c>
      <c r="AD40" s="99">
        <f t="shared" si="27"/>
        <v>0.60591426595999709</v>
      </c>
      <c r="AE40" s="100">
        <f t="shared" si="28"/>
        <v>0.17224827054623024</v>
      </c>
      <c r="AF40" s="100">
        <f t="shared" si="29"/>
        <v>0.2218374634937727</v>
      </c>
      <c r="AG40" s="18"/>
      <c r="AH40" s="107">
        <v>0.60980000000000001</v>
      </c>
      <c r="AI40" s="3">
        <f t="shared" si="16"/>
        <v>274.26306007721831</v>
      </c>
      <c r="AJ40" s="3">
        <f t="shared" si="16"/>
        <v>102.67308749603048</v>
      </c>
      <c r="AK40" s="3">
        <f t="shared" si="16"/>
        <v>119.25106304626767</v>
      </c>
      <c r="AL40" s="3">
        <f t="shared" si="16"/>
        <v>496.18721061951646</v>
      </c>
      <c r="AM40" s="3">
        <f t="shared" si="16"/>
        <v>7777.2063890255004</v>
      </c>
      <c r="AN40" s="14">
        <f t="shared" si="16"/>
        <v>7281.0191784059843</v>
      </c>
      <c r="AO40" s="1">
        <f t="shared" si="16"/>
        <v>61.643347935087405</v>
      </c>
      <c r="AP40" s="1">
        <f t="shared" si="16"/>
        <v>81.176781843052751</v>
      </c>
      <c r="AQ40" s="1">
        <f t="shared" si="16"/>
        <v>73.207815312237855</v>
      </c>
      <c r="AR40" s="6">
        <f t="shared" si="16"/>
        <v>67.706161637399916</v>
      </c>
      <c r="AS40" t="s">
        <v>38</v>
      </c>
    </row>
    <row r="41" spans="1:45">
      <c r="A41" s="4">
        <v>1988</v>
      </c>
      <c r="B41" s="1">
        <v>4.5819887552098901</v>
      </c>
      <c r="C41" s="1">
        <v>1.2790151814035515</v>
      </c>
      <c r="D41" s="1">
        <v>1.7841372144197944</v>
      </c>
      <c r="E41" s="6">
        <f t="shared" si="10"/>
        <v>7.6451411510332354</v>
      </c>
      <c r="F41" s="1">
        <f t="shared" si="12"/>
        <v>179.01754385964912</v>
      </c>
      <c r="G41" s="1">
        <f t="shared" si="18"/>
        <v>62.641590018593789</v>
      </c>
      <c r="H41" s="1">
        <f t="shared" si="19"/>
        <v>79.824561403508767</v>
      </c>
      <c r="I41" s="1">
        <f t="shared" si="15"/>
        <v>321.48369528175169</v>
      </c>
      <c r="J41" s="3">
        <v>5343.6251035543401</v>
      </c>
      <c r="K41" s="14">
        <f t="shared" si="17"/>
        <v>5022.1414082725887</v>
      </c>
      <c r="L41" s="1">
        <v>39.069834830148714</v>
      </c>
      <c r="M41" s="1">
        <v>48.976424149909505</v>
      </c>
      <c r="N41" s="1">
        <v>44.741268080923867</v>
      </c>
      <c r="O41" s="6">
        <v>42.154107221127227</v>
      </c>
      <c r="P41" s="2">
        <v>53.450243939557666</v>
      </c>
      <c r="Q41" s="2">
        <v>52.58289990197045</v>
      </c>
      <c r="R41" s="2">
        <v>47.191417068486558</v>
      </c>
      <c r="S41" s="2"/>
      <c r="T41" s="7">
        <v>49.566710800075548</v>
      </c>
      <c r="U41" s="3">
        <v>57159.603000000003</v>
      </c>
      <c r="V41" s="3">
        <v>16109.99642527258</v>
      </c>
      <c r="W41" s="99">
        <f t="shared" si="20"/>
        <v>0.55684797234508665</v>
      </c>
      <c r="X41" s="100">
        <f t="shared" si="21"/>
        <v>0.19485153038226102</v>
      </c>
      <c r="Y41" s="100">
        <f t="shared" si="22"/>
        <v>0.2483004972726523</v>
      </c>
      <c r="Z41" s="99">
        <f t="shared" si="23"/>
        <v>3.3501142088088229E-2</v>
      </c>
      <c r="AA41" s="100">
        <f t="shared" si="24"/>
        <v>1.1722676797990078E-2</v>
      </c>
      <c r="AB41" s="100">
        <f t="shared" si="25"/>
        <v>1.4938278763308646E-2</v>
      </c>
      <c r="AC41" s="101">
        <f t="shared" si="26"/>
        <v>6.0162097649386959E-2</v>
      </c>
      <c r="AD41" s="99">
        <f t="shared" si="27"/>
        <v>0.59933344129174615</v>
      </c>
      <c r="AE41" s="100">
        <f t="shared" si="28"/>
        <v>0.16729778510769464</v>
      </c>
      <c r="AF41" s="100">
        <f t="shared" si="29"/>
        <v>0.2333687736005593</v>
      </c>
      <c r="AG41" s="18"/>
      <c r="AH41" s="107">
        <v>0.5615</v>
      </c>
      <c r="AI41" s="3">
        <f t="shared" si="16"/>
        <v>318.82020277764758</v>
      </c>
      <c r="AJ41" s="3">
        <f t="shared" si="16"/>
        <v>111.56115764664966</v>
      </c>
      <c r="AK41" s="3">
        <f t="shared" si="16"/>
        <v>142.16306572307883</v>
      </c>
      <c r="AL41" s="3">
        <f t="shared" si="16"/>
        <v>572.54442614737616</v>
      </c>
      <c r="AM41" s="3">
        <f t="shared" si="16"/>
        <v>9516.6965334894739</v>
      </c>
      <c r="AN41" s="14">
        <f t="shared" si="16"/>
        <v>8944.152107342099</v>
      </c>
      <c r="AO41" s="1">
        <f t="shared" si="16"/>
        <v>69.58118402519807</v>
      </c>
      <c r="AP41" s="1">
        <f t="shared" si="16"/>
        <v>87.224263846677658</v>
      </c>
      <c r="AQ41" s="1">
        <f t="shared" si="16"/>
        <v>79.681688478938327</v>
      </c>
      <c r="AR41" s="6">
        <f t="shared" si="16"/>
        <v>75.074100126673599</v>
      </c>
      <c r="AS41" t="s">
        <v>38</v>
      </c>
    </row>
    <row r="42" spans="1:45">
      <c r="A42" s="4">
        <v>1989</v>
      </c>
      <c r="B42" s="1">
        <v>4.6060794578920241</v>
      </c>
      <c r="C42" s="1">
        <v>1.2994736349250628</v>
      </c>
      <c r="D42" s="1">
        <v>1.7678262708124393</v>
      </c>
      <c r="E42" s="6">
        <f t="shared" si="10"/>
        <v>7.6733793636295262</v>
      </c>
      <c r="F42" s="1">
        <f t="shared" si="12"/>
        <v>190.47368421052636</v>
      </c>
      <c r="G42" s="1">
        <f t="shared" si="18"/>
        <v>65.02350737429488</v>
      </c>
      <c r="H42" s="1">
        <f t="shared" si="19"/>
        <v>80.89473684210526</v>
      </c>
      <c r="I42" s="1">
        <f t="shared" si="15"/>
        <v>336.39192842692648</v>
      </c>
      <c r="J42" s="3">
        <v>5846.1843556099393</v>
      </c>
      <c r="K42" s="14">
        <f t="shared" si="17"/>
        <v>5509.7924271830125</v>
      </c>
      <c r="L42" s="1">
        <v>41.352670085656051</v>
      </c>
      <c r="M42" s="1">
        <v>50.038342931093489</v>
      </c>
      <c r="N42" s="1">
        <v>45.759438117710793</v>
      </c>
      <c r="O42" s="6">
        <v>43.953007427432958</v>
      </c>
      <c r="P42" s="2">
        <v>56.573320907022421</v>
      </c>
      <c r="Q42" s="2">
        <v>53.723015170576133</v>
      </c>
      <c r="R42" s="2">
        <v>48.265344762394157</v>
      </c>
      <c r="S42" s="2"/>
      <c r="T42" s="7">
        <v>52.162814450538953</v>
      </c>
      <c r="U42" s="3">
        <v>57324.472000000002</v>
      </c>
      <c r="V42" s="3">
        <v>16413.722920989137</v>
      </c>
      <c r="W42" s="99">
        <f t="shared" si="20"/>
        <v>0.56622548912288317</v>
      </c>
      <c r="X42" s="100">
        <f t="shared" si="21"/>
        <v>0.19329687153424005</v>
      </c>
      <c r="Y42" s="100">
        <f t="shared" si="22"/>
        <v>0.24047763934287683</v>
      </c>
      <c r="Z42" s="99">
        <f t="shared" si="23"/>
        <v>3.2580854900299154E-2</v>
      </c>
      <c r="AA42" s="100">
        <f t="shared" si="24"/>
        <v>1.1122384006227752E-2</v>
      </c>
      <c r="AB42" s="100">
        <f t="shared" si="25"/>
        <v>1.3837185405294222E-2</v>
      </c>
      <c r="AC42" s="101">
        <f t="shared" si="26"/>
        <v>5.7540424311821124E-2</v>
      </c>
      <c r="AD42" s="99">
        <f t="shared" si="27"/>
        <v>0.60026739714238997</v>
      </c>
      <c r="AE42" s="100">
        <f t="shared" si="28"/>
        <v>0.16934828494005394</v>
      </c>
      <c r="AF42" s="100">
        <f t="shared" si="29"/>
        <v>0.23038431791755612</v>
      </c>
      <c r="AG42" s="18"/>
      <c r="AH42" s="107">
        <v>0.61050000000000004</v>
      </c>
      <c r="AI42" s="3">
        <f t="shared" si="16"/>
        <v>311.99620673304889</v>
      </c>
      <c r="AJ42" s="3">
        <f t="shared" si="16"/>
        <v>106.5086115877066</v>
      </c>
      <c r="AK42" s="3">
        <f t="shared" si="16"/>
        <v>132.50571145307987</v>
      </c>
      <c r="AL42" s="3">
        <f t="shared" si="16"/>
        <v>551.01052977383529</v>
      </c>
      <c r="AM42" s="3">
        <f t="shared" si="16"/>
        <v>9576.0595505486308</v>
      </c>
      <c r="AN42" s="14">
        <f t="shared" si="16"/>
        <v>9025.0490207747953</v>
      </c>
      <c r="AO42" s="1">
        <f t="shared" si="16"/>
        <v>67.735741336045947</v>
      </c>
      <c r="AP42" s="1">
        <f t="shared" si="16"/>
        <v>81.96288768401881</v>
      </c>
      <c r="AQ42" s="1">
        <f t="shared" si="16"/>
        <v>74.95403459084487</v>
      </c>
      <c r="AR42" s="6">
        <f t="shared" si="16"/>
        <v>71.995098161233344</v>
      </c>
      <c r="AS42" t="s">
        <v>38</v>
      </c>
    </row>
    <row r="43" spans="1:45">
      <c r="A43" s="4">
        <v>1990</v>
      </c>
      <c r="B43" s="1">
        <v>4.5538208741498449</v>
      </c>
      <c r="C43" s="1">
        <v>1.3238521833506636</v>
      </c>
      <c r="D43" s="1">
        <v>1.7502229694258904</v>
      </c>
      <c r="E43" s="6">
        <f t="shared" si="10"/>
        <v>7.6278960269263996</v>
      </c>
      <c r="F43" s="1">
        <f t="shared" si="12"/>
        <v>205.24137931034485</v>
      </c>
      <c r="G43" s="1">
        <f t="shared" si="18"/>
        <v>69.953088298768506</v>
      </c>
      <c r="H43" s="1">
        <f t="shared" si="19"/>
        <v>85.948275862068968</v>
      </c>
      <c r="I43" s="1">
        <f t="shared" si="15"/>
        <v>361.14274347118231</v>
      </c>
      <c r="J43" s="3">
        <v>6366.1125128878048</v>
      </c>
      <c r="K43" s="14">
        <f t="shared" si="17"/>
        <v>6004.9697694166225</v>
      </c>
      <c r="L43" s="1">
        <v>45.070147680910146</v>
      </c>
      <c r="M43" s="1">
        <v>52.840558166937925</v>
      </c>
      <c r="N43" s="1">
        <v>49.107043710128998</v>
      </c>
      <c r="O43" s="6">
        <v>47.4403391525111</v>
      </c>
      <c r="P43" s="2">
        <v>61.659088102353444</v>
      </c>
      <c r="Q43" s="2">
        <v>56.731577061480472</v>
      </c>
      <c r="R43" s="2">
        <v>51.796274002192845</v>
      </c>
      <c r="S43" s="2"/>
      <c r="T43" s="7">
        <v>55.799962171363667</v>
      </c>
      <c r="U43" s="3">
        <v>57493.307000000001</v>
      </c>
      <c r="V43" s="3">
        <v>16429.911584495658</v>
      </c>
      <c r="W43" s="99">
        <f t="shared" si="20"/>
        <v>0.56831096019716165</v>
      </c>
      <c r="X43" s="100">
        <f t="shared" si="21"/>
        <v>0.19369927698505859</v>
      </c>
      <c r="Y43" s="100">
        <f t="shared" si="22"/>
        <v>0.23798976281777978</v>
      </c>
      <c r="Z43" s="99">
        <f t="shared" si="23"/>
        <v>3.2239671996818507E-2</v>
      </c>
      <c r="AA43" s="100">
        <f t="shared" si="24"/>
        <v>1.0988352492538069E-2</v>
      </c>
      <c r="AB43" s="100">
        <f t="shared" si="25"/>
        <v>1.3500904309823609E-2</v>
      </c>
      <c r="AC43" s="101">
        <f t="shared" si="26"/>
        <v>5.6728928799180185E-2</v>
      </c>
      <c r="AD43" s="99">
        <f t="shared" si="27"/>
        <v>0.5969956667048032</v>
      </c>
      <c r="AE43" s="100">
        <f t="shared" si="28"/>
        <v>0.17355404146536321</v>
      </c>
      <c r="AF43" s="100">
        <f t="shared" si="29"/>
        <v>0.22945029182983356</v>
      </c>
      <c r="AG43" s="18"/>
      <c r="AH43" s="107">
        <v>0.5605</v>
      </c>
      <c r="AI43" s="3">
        <f t="shared" si="16"/>
        <v>366.17552062505774</v>
      </c>
      <c r="AJ43" s="3">
        <f t="shared" si="16"/>
        <v>124.80479625114809</v>
      </c>
      <c r="AK43" s="3">
        <f t="shared" si="16"/>
        <v>153.34215140422651</v>
      </c>
      <c r="AL43" s="3">
        <f t="shared" si="16"/>
        <v>644.3224682804323</v>
      </c>
      <c r="AM43" s="3">
        <f t="shared" si="16"/>
        <v>11357.917061352016</v>
      </c>
      <c r="AN43" s="14">
        <f t="shared" ref="AN43:AR68" si="30">IFERROR(K43/$AH43," ")</f>
        <v>10713.594593071584</v>
      </c>
      <c r="AO43" s="1">
        <f t="shared" si="30"/>
        <v>80.410611384317832</v>
      </c>
      <c r="AP43" s="1">
        <f t="shared" si="30"/>
        <v>94.273966399532426</v>
      </c>
      <c r="AQ43" s="1">
        <f t="shared" si="30"/>
        <v>87.612923657678849</v>
      </c>
      <c r="AR43" s="6">
        <f t="shared" si="30"/>
        <v>84.639320521875291</v>
      </c>
      <c r="AS43" t="s">
        <v>38</v>
      </c>
    </row>
    <row r="44" spans="1:45">
      <c r="A44" s="4">
        <v>1991</v>
      </c>
      <c r="B44" s="1">
        <v>4.5507361301701117</v>
      </c>
      <c r="C44" s="1">
        <v>1.2826652457860266</v>
      </c>
      <c r="D44" s="1">
        <v>1.7409399786255384</v>
      </c>
      <c r="E44" s="6">
        <f t="shared" si="10"/>
        <v>7.5743413545816765</v>
      </c>
      <c r="F44" s="1">
        <f t="shared" si="12"/>
        <v>222.20689655172418</v>
      </c>
      <c r="G44" s="1">
        <f t="shared" si="18"/>
        <v>73.151634044389525</v>
      </c>
      <c r="H44" s="1">
        <f t="shared" si="19"/>
        <v>91.310344827586221</v>
      </c>
      <c r="I44" s="1">
        <f t="shared" si="15"/>
        <v>386.66887542369994</v>
      </c>
      <c r="J44" s="3">
        <v>6744.3141224846422</v>
      </c>
      <c r="K44" s="14">
        <f t="shared" si="17"/>
        <v>6357.645247060942</v>
      </c>
      <c r="L44" s="1">
        <v>48.828780706170683</v>
      </c>
      <c r="M44" s="1">
        <v>57.030962899101297</v>
      </c>
      <c r="N44" s="1">
        <v>52.44887586513763</v>
      </c>
      <c r="O44" s="6">
        <v>51.190905378504127</v>
      </c>
      <c r="P44" s="2">
        <v>66.80115878048251</v>
      </c>
      <c r="Q44" s="2">
        <v>61.230550524827869</v>
      </c>
      <c r="R44" s="2">
        <v>55.321113636032621</v>
      </c>
      <c r="S44" s="2"/>
      <c r="T44" s="7">
        <v>60.003177605447291</v>
      </c>
      <c r="U44" s="3">
        <v>57665.646000000001</v>
      </c>
      <c r="V44" s="3">
        <v>16155.292279578831</v>
      </c>
      <c r="W44" s="99">
        <f t="shared" si="20"/>
        <v>0.57466972563601515</v>
      </c>
      <c r="X44" s="100">
        <f t="shared" si="21"/>
        <v>0.18918417978233235</v>
      </c>
      <c r="Y44" s="100">
        <f t="shared" si="22"/>
        <v>0.23614609458165242</v>
      </c>
      <c r="Z44" s="99">
        <f t="shared" si="23"/>
        <v>3.2947293455818746E-2</v>
      </c>
      <c r="AA44" s="100">
        <f t="shared" si="24"/>
        <v>1.0846415620012678E-2</v>
      </c>
      <c r="AB44" s="100">
        <f t="shared" si="25"/>
        <v>1.3538862984327752E-2</v>
      </c>
      <c r="AC44" s="101">
        <f t="shared" si="26"/>
        <v>5.7332572060159175E-2</v>
      </c>
      <c r="AD44" s="99">
        <f t="shared" si="27"/>
        <v>0.60080948522572153</v>
      </c>
      <c r="AE44" s="100">
        <f t="shared" si="28"/>
        <v>0.16934346971438641</v>
      </c>
      <c r="AF44" s="100">
        <f t="shared" si="29"/>
        <v>0.22984704505989206</v>
      </c>
      <c r="AG44" s="18"/>
      <c r="AH44" s="107">
        <v>0.56589999999999996</v>
      </c>
      <c r="AI44" s="3">
        <f t="shared" ref="AI44:AM67" si="31">IFERROR(F44/$AH44," ")</f>
        <v>392.66106476713941</v>
      </c>
      <c r="AJ44" s="3">
        <f t="shared" si="31"/>
        <v>129.26600820708524</v>
      </c>
      <c r="AK44" s="3">
        <f t="shared" si="31"/>
        <v>161.35420538537943</v>
      </c>
      <c r="AL44" s="3">
        <f t="shared" si="31"/>
        <v>683.28127835960413</v>
      </c>
      <c r="AM44" s="3">
        <f t="shared" si="31"/>
        <v>11917.854961096735</v>
      </c>
      <c r="AN44" s="14">
        <f t="shared" si="30"/>
        <v>11234.573682737131</v>
      </c>
      <c r="AO44" s="1">
        <f t="shared" si="30"/>
        <v>86.285175306892896</v>
      </c>
      <c r="AP44" s="1">
        <f t="shared" si="30"/>
        <v>100.77922406626843</v>
      </c>
      <c r="AQ44" s="1">
        <f t="shared" si="30"/>
        <v>92.682233371863646</v>
      </c>
      <c r="AR44" s="6">
        <f t="shared" si="30"/>
        <v>90.459277926319373</v>
      </c>
      <c r="AS44" t="s">
        <v>38</v>
      </c>
    </row>
    <row r="45" spans="1:45">
      <c r="A45" s="4">
        <v>1992</v>
      </c>
      <c r="B45" s="1">
        <v>4.4232279899653193</v>
      </c>
      <c r="C45" s="1">
        <v>1.3166222047290386</v>
      </c>
      <c r="D45" s="1">
        <v>1.5606636235176607</v>
      </c>
      <c r="E45" s="6">
        <f t="shared" si="10"/>
        <v>7.3005138182120186</v>
      </c>
      <c r="F45" s="1">
        <f t="shared" si="12"/>
        <v>222.87931034482759</v>
      </c>
      <c r="G45" s="1">
        <f t="shared" si="18"/>
        <v>82.371866952441707</v>
      </c>
      <c r="H45" s="1">
        <f t="shared" si="19"/>
        <v>90.39655172413795</v>
      </c>
      <c r="I45" s="1">
        <f t="shared" si="15"/>
        <v>395.64772902140726</v>
      </c>
      <c r="J45" s="3">
        <v>7082.6364213854231</v>
      </c>
      <c r="K45" s="14">
        <f t="shared" si="17"/>
        <v>6686.9886923640161</v>
      </c>
      <c r="L45" s="1">
        <v>50.388383969910421</v>
      </c>
      <c r="M45" s="1">
        <v>62.563024272702336</v>
      </c>
      <c r="N45" s="1">
        <v>57.921867570917343</v>
      </c>
      <c r="O45" s="6">
        <v>54.359689322566126</v>
      </c>
      <c r="P45" s="2">
        <v>68.934804219686981</v>
      </c>
      <c r="Q45" s="2">
        <v>67.169976167035742</v>
      </c>
      <c r="R45" s="2">
        <v>61.093820697724937</v>
      </c>
      <c r="S45" s="2"/>
      <c r="T45" s="7">
        <v>62.560242103272131</v>
      </c>
      <c r="U45" s="3">
        <v>57866.349000000002</v>
      </c>
      <c r="V45" s="3">
        <v>16133.494698974384</v>
      </c>
      <c r="W45" s="99">
        <f t="shared" si="20"/>
        <v>0.56332766245391053</v>
      </c>
      <c r="X45" s="100">
        <f t="shared" si="21"/>
        <v>0.20819496969230633</v>
      </c>
      <c r="Y45" s="100">
        <f t="shared" si="22"/>
        <v>0.22847736785378306</v>
      </c>
      <c r="Z45" s="99">
        <f t="shared" si="23"/>
        <v>3.1468410502035984E-2</v>
      </c>
      <c r="AA45" s="100">
        <f t="shared" si="24"/>
        <v>1.1630113710725967E-2</v>
      </c>
      <c r="AB45" s="100">
        <f t="shared" si="25"/>
        <v>1.276312185829463E-2</v>
      </c>
      <c r="AC45" s="101">
        <f t="shared" si="26"/>
        <v>5.5861646071056578E-2</v>
      </c>
      <c r="AD45" s="99">
        <f t="shared" si="27"/>
        <v>0.60587899702772152</v>
      </c>
      <c r="AE45" s="100">
        <f t="shared" si="28"/>
        <v>0.18034651224747558</v>
      </c>
      <c r="AF45" s="100">
        <f t="shared" si="29"/>
        <v>0.21377449072480292</v>
      </c>
      <c r="AG45" s="18"/>
      <c r="AH45" s="107">
        <v>0.56630000000000003</v>
      </c>
      <c r="AI45" s="3">
        <f t="shared" si="31"/>
        <v>393.57109366912869</v>
      </c>
      <c r="AJ45" s="3">
        <f t="shared" si="31"/>
        <v>145.45623689288664</v>
      </c>
      <c r="AK45" s="3">
        <f t="shared" si="31"/>
        <v>159.62661438131369</v>
      </c>
      <c r="AL45" s="3">
        <f t="shared" si="31"/>
        <v>698.65394494332907</v>
      </c>
      <c r="AM45" s="3">
        <f t="shared" si="31"/>
        <v>12506.862831335728</v>
      </c>
      <c r="AN45" s="14">
        <f t="shared" si="30"/>
        <v>11808.2088863924</v>
      </c>
      <c r="AO45" s="1">
        <f t="shared" si="30"/>
        <v>88.978251756861056</v>
      </c>
      <c r="AP45" s="1">
        <f t="shared" si="30"/>
        <v>110.47682195426864</v>
      </c>
      <c r="AQ45" s="1">
        <f t="shared" si="30"/>
        <v>102.28124239964214</v>
      </c>
      <c r="AR45" s="6">
        <f t="shared" si="30"/>
        <v>95.990975317969486</v>
      </c>
      <c r="AS45" t="s">
        <v>38</v>
      </c>
    </row>
    <row r="46" spans="1:45">
      <c r="A46" s="4">
        <v>1993</v>
      </c>
      <c r="B46" s="1">
        <v>4.229934395020889</v>
      </c>
      <c r="C46" s="1">
        <v>1.3455416899604529</v>
      </c>
      <c r="D46" s="1">
        <v>1.5095376562398801</v>
      </c>
      <c r="E46" s="6">
        <f t="shared" si="10"/>
        <v>7.0850137412212222</v>
      </c>
      <c r="F46" s="1">
        <f t="shared" si="12"/>
        <v>226.46551724137933</v>
      </c>
      <c r="G46" s="1">
        <f t="shared" si="18"/>
        <v>86.830771830422663</v>
      </c>
      <c r="H46" s="1">
        <f t="shared" si="19"/>
        <v>95.241379310344826</v>
      </c>
      <c r="I46" s="1">
        <f t="shared" si="15"/>
        <v>408.53766838214682</v>
      </c>
      <c r="J46" s="3">
        <v>7541.0440878130357</v>
      </c>
      <c r="K46" s="14">
        <f t="shared" si="17"/>
        <v>7132.5064194308889</v>
      </c>
      <c r="L46" s="1">
        <v>53.538777695454293</v>
      </c>
      <c r="M46" s="1">
        <v>64.532204745714509</v>
      </c>
      <c r="N46" s="1">
        <v>63.093079471486895</v>
      </c>
      <c r="O46" s="6">
        <v>57.817647729434228</v>
      </c>
      <c r="P46" s="2">
        <v>73.244761348198637</v>
      </c>
      <c r="Q46" s="2">
        <v>69.284161134569857</v>
      </c>
      <c r="R46" s="2">
        <v>66.548221701914358</v>
      </c>
      <c r="S46" s="2"/>
      <c r="T46" s="7">
        <v>64.128314734253721</v>
      </c>
      <c r="U46" s="3">
        <v>58026.92</v>
      </c>
      <c r="V46" s="3">
        <v>16458.296159635553</v>
      </c>
      <c r="W46" s="99">
        <f t="shared" si="20"/>
        <v>0.55433203537438092</v>
      </c>
      <c r="X46" s="100">
        <f t="shared" si="21"/>
        <v>0.21254043029687292</v>
      </c>
      <c r="Y46" s="100">
        <f t="shared" si="22"/>
        <v>0.23312753432874611</v>
      </c>
      <c r="Z46" s="99">
        <f t="shared" si="23"/>
        <v>3.0031055992281855E-2</v>
      </c>
      <c r="AA46" s="100">
        <f t="shared" si="24"/>
        <v>1.1514423045311263E-2</v>
      </c>
      <c r="AB46" s="100">
        <f t="shared" si="25"/>
        <v>1.2629733787694325E-2</v>
      </c>
      <c r="AC46" s="101">
        <f t="shared" si="26"/>
        <v>5.4175212825287443E-2</v>
      </c>
      <c r="AD46" s="99">
        <f t="shared" si="27"/>
        <v>0.59702557391113653</v>
      </c>
      <c r="AE46" s="100">
        <f t="shared" si="28"/>
        <v>0.18991377280356919</v>
      </c>
      <c r="AF46" s="100">
        <f t="shared" si="29"/>
        <v>0.21306065328529422</v>
      </c>
      <c r="AG46" s="18"/>
      <c r="AH46" s="107">
        <v>0.66579999999999995</v>
      </c>
      <c r="AI46" s="3">
        <f t="shared" si="31"/>
        <v>340.14045845806453</v>
      </c>
      <c r="AJ46" s="3">
        <f t="shared" si="31"/>
        <v>130.41569815323319</v>
      </c>
      <c r="AK46" s="3">
        <f t="shared" si="31"/>
        <v>143.0480314063455</v>
      </c>
      <c r="AL46" s="3">
        <f t="shared" si="31"/>
        <v>613.6041880176432</v>
      </c>
      <c r="AM46" s="3">
        <f t="shared" si="31"/>
        <v>11326.290309121412</v>
      </c>
      <c r="AN46" s="14">
        <f t="shared" si="30"/>
        <v>10712.686121103769</v>
      </c>
      <c r="AO46" s="1">
        <f t="shared" si="30"/>
        <v>80.412703057155753</v>
      </c>
      <c r="AP46" s="1">
        <f t="shared" si="30"/>
        <v>96.924308719907657</v>
      </c>
      <c r="AQ46" s="1">
        <f t="shared" si="30"/>
        <v>94.762810861350104</v>
      </c>
      <c r="AR46" s="6">
        <f t="shared" si="30"/>
        <v>86.839362765746813</v>
      </c>
      <c r="AS46" t="s">
        <v>38</v>
      </c>
    </row>
    <row r="47" spans="1:45">
      <c r="A47" s="4">
        <v>1994</v>
      </c>
      <c r="B47" s="1">
        <v>4.1026865551446381</v>
      </c>
      <c r="C47" s="1">
        <v>1.5230868384700349</v>
      </c>
      <c r="D47" s="1">
        <v>1.4830929786785234</v>
      </c>
      <c r="E47" s="6">
        <f t="shared" si="10"/>
        <v>7.1088663722931962</v>
      </c>
      <c r="F47" s="1">
        <f t="shared" si="12"/>
        <v>240.36206896551727</v>
      </c>
      <c r="G47" s="1">
        <f t="shared" si="18"/>
        <v>97.938349914320057</v>
      </c>
      <c r="H47" s="1">
        <f t="shared" si="19"/>
        <v>99.706896551724171</v>
      </c>
      <c r="I47" s="1">
        <f t="shared" si="15"/>
        <v>438.00731543156149</v>
      </c>
      <c r="J47" s="3">
        <v>7911.6789519395134</v>
      </c>
      <c r="K47" s="14">
        <f t="shared" si="17"/>
        <v>7473.6716365079519</v>
      </c>
      <c r="L47" s="1">
        <v>58.586505631075056</v>
      </c>
      <c r="M47" s="1">
        <v>64.302538398073679</v>
      </c>
      <c r="N47" s="1">
        <v>67.2290260861229</v>
      </c>
      <c r="O47" s="6">
        <v>61.635511464663352</v>
      </c>
      <c r="P47" s="2">
        <v>80.15040327559305</v>
      </c>
      <c r="Q47" s="2">
        <v>69.037582851682458</v>
      </c>
      <c r="R47" s="2">
        <v>70.910663582445252</v>
      </c>
      <c r="S47" s="2"/>
      <c r="T47" s="7">
        <v>65.397087195006563</v>
      </c>
      <c r="U47" s="3">
        <v>58212.517999999996</v>
      </c>
      <c r="V47" s="3">
        <v>17117.941687196901</v>
      </c>
      <c r="W47" s="99">
        <f t="shared" si="20"/>
        <v>0.54876268157460439</v>
      </c>
      <c r="X47" s="100">
        <f t="shared" si="21"/>
        <v>0.22359980407592733</v>
      </c>
      <c r="Y47" s="100">
        <f t="shared" si="22"/>
        <v>0.2276375143494683</v>
      </c>
      <c r="Z47" s="99">
        <f t="shared" si="23"/>
        <v>3.0380665143975989E-2</v>
      </c>
      <c r="AA47" s="100">
        <f t="shared" si="24"/>
        <v>1.2378959069150665E-2</v>
      </c>
      <c r="AB47" s="100">
        <f t="shared" si="25"/>
        <v>1.2602495267743576E-2</v>
      </c>
      <c r="AC47" s="101">
        <f t="shared" si="26"/>
        <v>5.5362119480870227E-2</v>
      </c>
      <c r="AD47" s="99">
        <f t="shared" si="27"/>
        <v>0.57712247498910052</v>
      </c>
      <c r="AE47" s="100">
        <f t="shared" si="28"/>
        <v>0.21425171872779397</v>
      </c>
      <c r="AF47" s="100">
        <f t="shared" si="29"/>
        <v>0.20862580628310551</v>
      </c>
      <c r="AG47" s="18"/>
      <c r="AH47" s="107">
        <v>0.65269999999999995</v>
      </c>
      <c r="AI47" s="3">
        <f t="shared" si="31"/>
        <v>368.25811087102386</v>
      </c>
      <c r="AJ47" s="3">
        <f t="shared" si="31"/>
        <v>150.0510953184006</v>
      </c>
      <c r="AK47" s="3">
        <f t="shared" si="31"/>
        <v>152.76068109655918</v>
      </c>
      <c r="AL47" s="3">
        <f t="shared" si="31"/>
        <v>671.06988728598367</v>
      </c>
      <c r="AM47" s="3">
        <f t="shared" si="31"/>
        <v>12121.463079423187</v>
      </c>
      <c r="AN47" s="14">
        <f t="shared" si="30"/>
        <v>11450.393192137204</v>
      </c>
      <c r="AO47" s="1">
        <f t="shared" si="30"/>
        <v>89.760235377777022</v>
      </c>
      <c r="AP47" s="1">
        <f t="shared" si="30"/>
        <v>98.517754555038579</v>
      </c>
      <c r="AQ47" s="1">
        <f t="shared" si="30"/>
        <v>103.00141885417942</v>
      </c>
      <c r="AR47" s="6">
        <f t="shared" si="30"/>
        <v>94.431609414223004</v>
      </c>
      <c r="AS47" t="s">
        <v>38</v>
      </c>
    </row>
    <row r="48" spans="1:45">
      <c r="A48" s="4">
        <v>1995</v>
      </c>
      <c r="B48" s="1">
        <v>4.1956337768176661</v>
      </c>
      <c r="C48" s="1">
        <v>1.2941639318403613</v>
      </c>
      <c r="D48" s="1">
        <v>1.538130616838725</v>
      </c>
      <c r="E48" s="6">
        <f t="shared" si="10"/>
        <v>7.0279283254967524</v>
      </c>
      <c r="F48" s="1">
        <f t="shared" si="12"/>
        <v>242.13559322033899</v>
      </c>
      <c r="G48" s="1">
        <f t="shared" si="18"/>
        <v>87.685338843134687</v>
      </c>
      <c r="H48" s="1">
        <f t="shared" si="19"/>
        <v>89.067796610169481</v>
      </c>
      <c r="I48" s="1">
        <f t="shared" si="15"/>
        <v>418.88872867364313</v>
      </c>
      <c r="J48" s="3">
        <v>8249.9552339819038</v>
      </c>
      <c r="K48" s="14">
        <f t="shared" si="17"/>
        <v>7831.0665053082603</v>
      </c>
      <c r="L48" s="1">
        <v>57.71132708441386</v>
      </c>
      <c r="M48" s="1">
        <v>67.75442947049379</v>
      </c>
      <c r="N48" s="1">
        <v>57.906523435069467</v>
      </c>
      <c r="O48" s="6">
        <v>59.980214830145343</v>
      </c>
      <c r="P48" s="2">
        <v>78.953098321193522</v>
      </c>
      <c r="Q48" s="2">
        <v>72.743660742914301</v>
      </c>
      <c r="R48" s="2">
        <v>61.077636276822005</v>
      </c>
      <c r="S48" s="2"/>
      <c r="T48" s="7">
        <v>67.13432948742188</v>
      </c>
      <c r="U48" s="3">
        <v>58426.014000000003</v>
      </c>
      <c r="V48" s="3">
        <v>17585.527396276437</v>
      </c>
      <c r="W48" s="99">
        <f t="shared" si="20"/>
        <v>0.57804275132212313</v>
      </c>
      <c r="X48" s="100">
        <f t="shared" si="21"/>
        <v>0.20932847517950398</v>
      </c>
      <c r="Y48" s="100">
        <f t="shared" si="22"/>
        <v>0.21262877349837297</v>
      </c>
      <c r="Z48" s="99">
        <f t="shared" si="23"/>
        <v>2.9349928133303387E-2</v>
      </c>
      <c r="AA48" s="100">
        <f t="shared" si="24"/>
        <v>1.0628583593030322E-2</v>
      </c>
      <c r="AB48" s="100">
        <f t="shared" si="25"/>
        <v>1.0796155140732833E-2</v>
      </c>
      <c r="AC48" s="101">
        <f t="shared" si="26"/>
        <v>5.077466686706654E-2</v>
      </c>
      <c r="AD48" s="99">
        <f t="shared" si="27"/>
        <v>0.59699438902873381</v>
      </c>
      <c r="AE48" s="100">
        <f t="shared" si="28"/>
        <v>0.18414586374554218</v>
      </c>
      <c r="AF48" s="100">
        <f t="shared" si="29"/>
        <v>0.21885974722572399</v>
      </c>
      <c r="AG48" s="18"/>
      <c r="AH48" s="107">
        <v>0.63329999999999997</v>
      </c>
      <c r="AI48" s="3">
        <f t="shared" si="31"/>
        <v>382.33948084689564</v>
      </c>
      <c r="AJ48" s="3">
        <f t="shared" si="31"/>
        <v>138.45782226927946</v>
      </c>
      <c r="AK48" s="3">
        <f t="shared" si="31"/>
        <v>140.64076521422626</v>
      </c>
      <c r="AL48" s="3">
        <f t="shared" si="31"/>
        <v>661.43806833040128</v>
      </c>
      <c r="AM48" s="3">
        <f t="shared" si="31"/>
        <v>13026.930734220598</v>
      </c>
      <c r="AN48" s="14">
        <f t="shared" si="30"/>
        <v>12365.492665890195</v>
      </c>
      <c r="AO48" s="1">
        <f t="shared" si="30"/>
        <v>91.127944235613242</v>
      </c>
      <c r="AP48" s="1">
        <f t="shared" si="30"/>
        <v>106.98630896967282</v>
      </c>
      <c r="AQ48" s="1">
        <f t="shared" si="30"/>
        <v>91.436165221963478</v>
      </c>
      <c r="AR48" s="6">
        <f t="shared" si="30"/>
        <v>94.710587131131135</v>
      </c>
      <c r="AS48" t="s">
        <v>38</v>
      </c>
    </row>
    <row r="49" spans="1:45">
      <c r="A49" s="4">
        <v>1996</v>
      </c>
      <c r="B49" s="1">
        <v>4.2605248363566046</v>
      </c>
      <c r="C49" s="1">
        <v>1.3955016340103152</v>
      </c>
      <c r="D49" s="1">
        <v>1.4094363825390388</v>
      </c>
      <c r="E49" s="6">
        <f t="shared" si="10"/>
        <v>7.0654628529059584</v>
      </c>
      <c r="F49" s="1">
        <f t="shared" si="12"/>
        <v>255.05084745762713</v>
      </c>
      <c r="G49" s="1">
        <f t="shared" si="18"/>
        <v>102.98390224262687</v>
      </c>
      <c r="H49" s="1">
        <f t="shared" si="19"/>
        <v>95.559322033898312</v>
      </c>
      <c r="I49" s="1">
        <f t="shared" si="15"/>
        <v>453.59407173415229</v>
      </c>
      <c r="J49" s="3">
        <v>8835.1895709392084</v>
      </c>
      <c r="K49" s="14">
        <f t="shared" si="17"/>
        <v>8381.5954992050556</v>
      </c>
      <c r="L49" s="1">
        <v>59.863715681501418</v>
      </c>
      <c r="M49" s="1">
        <v>73.797048840908516</v>
      </c>
      <c r="N49" s="1">
        <v>67.799670292143531</v>
      </c>
      <c r="O49" s="6">
        <v>64.574404276433768</v>
      </c>
      <c r="P49" s="2">
        <v>81.897715212132496</v>
      </c>
      <c r="Q49" s="2">
        <v>79.231240328710015</v>
      </c>
      <c r="R49" s="2">
        <v>71.512557759323016</v>
      </c>
      <c r="S49" s="42">
        <v>76.705653021442501</v>
      </c>
      <c r="T49" s="7">
        <v>68.8</v>
      </c>
      <c r="U49" s="3">
        <v>58618.663</v>
      </c>
      <c r="V49" s="3">
        <v>18044.003183377976</v>
      </c>
      <c r="W49" s="99">
        <f t="shared" si="20"/>
        <v>0.5622887584983921</v>
      </c>
      <c r="X49" s="100">
        <f t="shared" si="21"/>
        <v>0.22703978878935807</v>
      </c>
      <c r="Y49" s="100">
        <f t="shared" si="22"/>
        <v>0.2106714527122498</v>
      </c>
      <c r="Z49" s="99">
        <f t="shared" si="23"/>
        <v>2.8867614600658131E-2</v>
      </c>
      <c r="AA49" s="100">
        <f t="shared" si="24"/>
        <v>1.1656105555602625E-2</v>
      </c>
      <c r="AB49" s="100">
        <f t="shared" si="25"/>
        <v>1.0815763630948334E-2</v>
      </c>
      <c r="AC49" s="101">
        <f t="shared" si="26"/>
        <v>5.1339483787209088E-2</v>
      </c>
      <c r="AD49" s="99">
        <f t="shared" si="27"/>
        <v>0.60300718085359273</v>
      </c>
      <c r="AE49" s="100">
        <f t="shared" si="28"/>
        <v>0.19751029239879997</v>
      </c>
      <c r="AF49" s="100">
        <f t="shared" si="29"/>
        <v>0.19948252674760733</v>
      </c>
      <c r="AG49" s="18"/>
      <c r="AH49" s="107">
        <v>0.64059999999999995</v>
      </c>
      <c r="AI49" s="3">
        <f t="shared" si="31"/>
        <v>398.14368944368897</v>
      </c>
      <c r="AJ49" s="3">
        <f t="shared" si="31"/>
        <v>160.76163322295798</v>
      </c>
      <c r="AK49" s="3">
        <f t="shared" si="31"/>
        <v>149.17159231017533</v>
      </c>
      <c r="AL49" s="3">
        <f t="shared" si="31"/>
        <v>708.0769149768222</v>
      </c>
      <c r="AM49" s="3">
        <f t="shared" si="31"/>
        <v>13792.053654291616</v>
      </c>
      <c r="AN49" s="14">
        <f t="shared" si="30"/>
        <v>13083.976739314792</v>
      </c>
      <c r="AO49" s="1">
        <f t="shared" si="30"/>
        <v>93.449446895881081</v>
      </c>
      <c r="AP49" s="1">
        <f t="shared" si="30"/>
        <v>115.19988891805889</v>
      </c>
      <c r="AQ49" s="1">
        <f t="shared" si="30"/>
        <v>105.83776192966522</v>
      </c>
      <c r="AR49" s="6">
        <f t="shared" si="30"/>
        <v>100.80300386580357</v>
      </c>
      <c r="AS49" t="s">
        <v>38</v>
      </c>
    </row>
    <row r="50" spans="1:45">
      <c r="A50" s="4">
        <v>1997</v>
      </c>
      <c r="B50" s="1">
        <v>4.2472594143997888</v>
      </c>
      <c r="C50" s="1">
        <v>1.662090836005945</v>
      </c>
      <c r="D50" s="1">
        <v>1.4345582082806803</v>
      </c>
      <c r="E50" s="6">
        <f t="shared" si="10"/>
        <v>7.3439084586864141</v>
      </c>
      <c r="F50" s="1">
        <f t="shared" si="12"/>
        <v>284.76293760802525</v>
      </c>
      <c r="G50" s="1">
        <f t="shared" si="18"/>
        <v>117.47459450797919</v>
      </c>
      <c r="H50" s="1">
        <f t="shared" si="19"/>
        <v>98.959568915850483</v>
      </c>
      <c r="I50" s="1">
        <f t="shared" si="15"/>
        <v>501.19710103185491</v>
      </c>
      <c r="J50" s="3">
        <v>9451.0863489836611</v>
      </c>
      <c r="K50" s="14">
        <f t="shared" si="17"/>
        <v>8949.8892479518054</v>
      </c>
      <c r="L50" s="1">
        <v>67.046278511402676</v>
      </c>
      <c r="M50" s="1">
        <v>70.678805251266667</v>
      </c>
      <c r="N50" s="1">
        <v>68.982609659634264</v>
      </c>
      <c r="O50" s="6">
        <v>68.305931153600284</v>
      </c>
      <c r="P50" s="2">
        <v>91.723959347497342</v>
      </c>
      <c r="Q50" s="2">
        <v>75.883378711818125</v>
      </c>
      <c r="R50" s="2">
        <v>72.760277983904416</v>
      </c>
      <c r="S50" s="42">
        <v>77.192982456140356</v>
      </c>
      <c r="T50" s="7">
        <v>70.099999999999994</v>
      </c>
      <c r="U50" s="3">
        <v>58808.266000000003</v>
      </c>
      <c r="V50" s="3">
        <v>19115.072462085736</v>
      </c>
      <c r="W50" s="99">
        <f t="shared" si="20"/>
        <v>0.56816557203096507</v>
      </c>
      <c r="X50" s="100">
        <f t="shared" si="21"/>
        <v>0.23438801674256449</v>
      </c>
      <c r="Y50" s="100">
        <f t="shared" si="22"/>
        <v>0.19744641122647044</v>
      </c>
      <c r="Z50" s="99">
        <f t="shared" si="23"/>
        <v>3.013018049916005E-2</v>
      </c>
      <c r="AA50" s="100">
        <f t="shared" si="24"/>
        <v>1.2429745128782156E-2</v>
      </c>
      <c r="AB50" s="100">
        <f t="shared" si="25"/>
        <v>1.0470708367455797E-2</v>
      </c>
      <c r="AC50" s="101">
        <f t="shared" si="26"/>
        <v>5.3030633995398001E-2</v>
      </c>
      <c r="AD50" s="99">
        <f t="shared" si="27"/>
        <v>0.57833773913345932</v>
      </c>
      <c r="AE50" s="100">
        <f t="shared" si="28"/>
        <v>0.22632237933739699</v>
      </c>
      <c r="AF50" s="100">
        <f t="shared" si="29"/>
        <v>0.19533988152914367</v>
      </c>
      <c r="AG50" s="18"/>
      <c r="AH50" s="107">
        <v>0.61050000000000004</v>
      </c>
      <c r="AI50" s="3">
        <f t="shared" si="31"/>
        <v>466.44215824410355</v>
      </c>
      <c r="AJ50" s="3">
        <f t="shared" si="31"/>
        <v>192.42357822764814</v>
      </c>
      <c r="AK50" s="3">
        <f t="shared" si="31"/>
        <v>162.09593598009906</v>
      </c>
      <c r="AL50" s="3">
        <f t="shared" si="31"/>
        <v>820.96167245185075</v>
      </c>
      <c r="AM50" s="3">
        <f t="shared" si="31"/>
        <v>15480.894920530156</v>
      </c>
      <c r="AN50" s="14">
        <f t="shared" si="30"/>
        <v>14659.933248078305</v>
      </c>
      <c r="AO50" s="1">
        <f t="shared" si="30"/>
        <v>109.8219140235916</v>
      </c>
      <c r="AP50" s="1">
        <f t="shared" si="30"/>
        <v>115.77199877357357</v>
      </c>
      <c r="AQ50" s="1">
        <f t="shared" si="30"/>
        <v>112.99362761610853</v>
      </c>
      <c r="AR50" s="6">
        <f t="shared" si="30"/>
        <v>111.88522711482437</v>
      </c>
      <c r="AS50" t="s">
        <v>38</v>
      </c>
    </row>
    <row r="51" spans="1:45">
      <c r="A51" s="4">
        <v>1998</v>
      </c>
      <c r="B51" s="1">
        <v>4.3329139732076642</v>
      </c>
      <c r="C51" s="1">
        <v>1.6830528101900186</v>
      </c>
      <c r="D51" s="1">
        <v>1.4120296933186212</v>
      </c>
      <c r="E51" s="6">
        <f t="shared" si="10"/>
        <v>7.427996476716304</v>
      </c>
      <c r="F51" s="1">
        <f t="shared" si="12"/>
        <v>287.50611948613198</v>
      </c>
      <c r="G51" s="1">
        <f t="shared" si="18"/>
        <v>127.38181900584432</v>
      </c>
      <c r="H51" s="1">
        <f t="shared" si="19"/>
        <v>102.40221483194625</v>
      </c>
      <c r="I51" s="1">
        <f t="shared" si="15"/>
        <v>517.2901533239226</v>
      </c>
      <c r="J51" s="3">
        <v>10028.516327726844</v>
      </c>
      <c r="K51" s="14">
        <f t="shared" si="17"/>
        <v>9511.226174402922</v>
      </c>
      <c r="L51" s="1">
        <v>66.353987469843688</v>
      </c>
      <c r="M51" s="1">
        <v>75.684980432350642</v>
      </c>
      <c r="N51" s="1">
        <v>72.521289967547048</v>
      </c>
      <c r="O51" s="6">
        <v>69.840033948936139</v>
      </c>
      <c r="P51" s="2">
        <v>90.776857185193222</v>
      </c>
      <c r="Q51" s="2">
        <v>81.258193492761151</v>
      </c>
      <c r="R51" s="2">
        <v>76.492745690915015</v>
      </c>
      <c r="S51" s="42">
        <v>78.84990253411307</v>
      </c>
      <c r="T51" s="7">
        <v>71.2</v>
      </c>
      <c r="U51" s="3">
        <v>59035.652000000002</v>
      </c>
      <c r="V51" s="3">
        <v>19724.085413065444</v>
      </c>
      <c r="W51" s="99">
        <f t="shared" si="20"/>
        <v>0.55579275506931625</v>
      </c>
      <c r="X51" s="100">
        <f t="shared" si="21"/>
        <v>0.24624829641031062</v>
      </c>
      <c r="Y51" s="100">
        <f t="shared" si="22"/>
        <v>0.19795894852037302</v>
      </c>
      <c r="Z51" s="99">
        <f t="shared" si="23"/>
        <v>2.8668858891044032E-2</v>
      </c>
      <c r="AA51" s="100">
        <f t="shared" si="24"/>
        <v>1.2701960573535592E-2</v>
      </c>
      <c r="AB51" s="100">
        <f t="shared" si="25"/>
        <v>1.0211103166759035E-2</v>
      </c>
      <c r="AC51" s="101">
        <f t="shared" si="26"/>
        <v>5.1581922631338664E-2</v>
      </c>
      <c r="AD51" s="99">
        <f t="shared" si="27"/>
        <v>0.58332202859674975</v>
      </c>
      <c r="AE51" s="100">
        <f t="shared" si="28"/>
        <v>0.22658233824769478</v>
      </c>
      <c r="AF51" s="100">
        <f t="shared" si="29"/>
        <v>0.19009563315555547</v>
      </c>
      <c r="AG51" s="18"/>
      <c r="AH51" s="107">
        <v>0.60350000000000004</v>
      </c>
      <c r="AI51" s="3">
        <f t="shared" si="31"/>
        <v>476.39787818745975</v>
      </c>
      <c r="AJ51" s="3">
        <f t="shared" si="31"/>
        <v>211.07177962857384</v>
      </c>
      <c r="AK51" s="3">
        <f t="shared" si="31"/>
        <v>169.68055481681233</v>
      </c>
      <c r="AL51" s="3">
        <f t="shared" si="31"/>
        <v>857.15021263284598</v>
      </c>
      <c r="AM51" s="3">
        <f t="shared" si="31"/>
        <v>16617.259863673313</v>
      </c>
      <c r="AN51" s="14">
        <f t="shared" si="30"/>
        <v>15760.109651040466</v>
      </c>
      <c r="AO51" s="1">
        <f t="shared" si="30"/>
        <v>109.94861221183709</v>
      </c>
      <c r="AP51" s="1">
        <f t="shared" si="30"/>
        <v>125.41007528144264</v>
      </c>
      <c r="AQ51" s="1">
        <f t="shared" si="30"/>
        <v>120.16783756014424</v>
      </c>
      <c r="AR51" s="6">
        <f t="shared" si="30"/>
        <v>115.72499411588423</v>
      </c>
      <c r="AS51" t="s">
        <v>38</v>
      </c>
    </row>
    <row r="52" spans="1:45">
      <c r="A52" s="4">
        <v>1999</v>
      </c>
      <c r="B52" s="1">
        <v>4.2424744911094177</v>
      </c>
      <c r="C52" s="1">
        <v>1.7715169263586523</v>
      </c>
      <c r="D52" s="1">
        <v>1.4626435864601386</v>
      </c>
      <c r="E52" s="6">
        <f t="shared" si="10"/>
        <v>7.4766350039282088</v>
      </c>
      <c r="F52" s="1">
        <f t="shared" si="12"/>
        <v>290.16319053461285</v>
      </c>
      <c r="G52" s="1">
        <f t="shared" si="18"/>
        <v>145.10106903446402</v>
      </c>
      <c r="H52" s="1">
        <f t="shared" si="19"/>
        <v>113.7123745819398</v>
      </c>
      <c r="I52" s="1">
        <f t="shared" si="15"/>
        <v>548.9766341510167</v>
      </c>
      <c r="J52" s="3">
        <v>10563.837545274915</v>
      </c>
      <c r="K52" s="14">
        <f t="shared" si="17"/>
        <v>10014.860911123898</v>
      </c>
      <c r="L52" s="1">
        <v>68.394799106672878</v>
      </c>
      <c r="M52" s="1">
        <v>81.90780842987418</v>
      </c>
      <c r="N52" s="1">
        <v>77.744418144371224</v>
      </c>
      <c r="O52" s="6">
        <v>73.68149445045897</v>
      </c>
      <c r="P52" s="2">
        <v>93.568829055497488</v>
      </c>
      <c r="Q52" s="2">
        <v>87.939251723950193</v>
      </c>
      <c r="R52" s="2">
        <v>82.001906042580742</v>
      </c>
      <c r="S52" s="42">
        <v>79.629629629629633</v>
      </c>
      <c r="T52" s="7">
        <v>72.099999999999994</v>
      </c>
      <c r="U52" s="3">
        <v>59293.32</v>
      </c>
      <c r="V52" s="3">
        <v>20269.481542579528</v>
      </c>
      <c r="W52" s="99">
        <f t="shared" si="20"/>
        <v>0.52855289730745181</v>
      </c>
      <c r="X52" s="100">
        <f t="shared" si="21"/>
        <v>0.26431192150620475</v>
      </c>
      <c r="Y52" s="100">
        <f t="shared" si="22"/>
        <v>0.20713518118634341</v>
      </c>
      <c r="Z52" s="99">
        <f t="shared" si="23"/>
        <v>2.7467593030564879E-2</v>
      </c>
      <c r="AA52" s="100">
        <f t="shared" si="24"/>
        <v>1.37356399521087E-2</v>
      </c>
      <c r="AB52" s="100">
        <f t="shared" si="25"/>
        <v>1.0764305499264522E-2</v>
      </c>
      <c r="AC52" s="101">
        <f t="shared" si="26"/>
        <v>5.1967538481938101E-2</v>
      </c>
      <c r="AD52" s="99">
        <f t="shared" si="27"/>
        <v>0.56743100189863893</v>
      </c>
      <c r="AE52" s="100">
        <f t="shared" si="28"/>
        <v>0.2369404050656346</v>
      </c>
      <c r="AF52" s="100">
        <f t="shared" si="29"/>
        <v>0.19562859303572644</v>
      </c>
      <c r="AG52" s="18"/>
      <c r="AH52" s="107">
        <v>0.61839999999999995</v>
      </c>
      <c r="AI52" s="3">
        <f t="shared" si="31"/>
        <v>469.21602609090053</v>
      </c>
      <c r="AJ52" s="3">
        <f t="shared" si="31"/>
        <v>234.63950361329887</v>
      </c>
      <c r="AK52" s="3">
        <f t="shared" si="31"/>
        <v>183.88158890999321</v>
      </c>
      <c r="AL52" s="3">
        <f t="shared" si="31"/>
        <v>887.7371186141927</v>
      </c>
      <c r="AM52" s="3">
        <f t="shared" si="31"/>
        <v>17082.531606201352</v>
      </c>
      <c r="AN52" s="14">
        <f t="shared" si="30"/>
        <v>16194.79448758716</v>
      </c>
      <c r="AO52" s="1">
        <f t="shared" si="30"/>
        <v>110.59961045710362</v>
      </c>
      <c r="AP52" s="1">
        <f t="shared" si="30"/>
        <v>132.4511779267047</v>
      </c>
      <c r="AQ52" s="1">
        <f t="shared" si="30"/>
        <v>125.71865806010872</v>
      </c>
      <c r="AR52" s="6">
        <f t="shared" si="30"/>
        <v>119.14860034032823</v>
      </c>
      <c r="AS52" t="s">
        <v>38</v>
      </c>
    </row>
    <row r="53" spans="1:45">
      <c r="A53" s="4">
        <v>2000</v>
      </c>
      <c r="B53" s="1">
        <v>4.0313491061947477</v>
      </c>
      <c r="C53" s="1">
        <v>1.7531793204542525</v>
      </c>
      <c r="D53" s="1">
        <v>1.5866353911947002</v>
      </c>
      <c r="E53" s="6">
        <f t="shared" si="10"/>
        <v>7.3711638178437004</v>
      </c>
      <c r="F53" s="1">
        <f t="shared" si="12"/>
        <v>284.89189370105095</v>
      </c>
      <c r="G53" s="1">
        <f t="shared" si="18"/>
        <v>131.43476315986672</v>
      </c>
      <c r="H53" s="1">
        <f t="shared" si="19"/>
        <v>115.11814713166882</v>
      </c>
      <c r="I53" s="1">
        <f t="shared" si="15"/>
        <v>531.44480399258646</v>
      </c>
      <c r="J53" s="3">
        <v>11157.11465458724</v>
      </c>
      <c r="K53" s="14">
        <f t="shared" si="17"/>
        <v>10625.669850594653</v>
      </c>
      <c r="L53" s="1">
        <v>70.669119988460835</v>
      </c>
      <c r="M53" s="1">
        <v>74.969377990274083</v>
      </c>
      <c r="N53" s="1">
        <v>72.554884235241644</v>
      </c>
      <c r="O53" s="6">
        <v>72.344107648013349</v>
      </c>
      <c r="P53" s="2">
        <v>96.680257769155375</v>
      </c>
      <c r="Q53" s="2">
        <v>80.489896251089462</v>
      </c>
      <c r="R53" s="2">
        <v>76.52817966866948</v>
      </c>
      <c r="S53" s="42">
        <v>79.629629629629633</v>
      </c>
      <c r="T53" s="7">
        <v>72.7</v>
      </c>
      <c r="U53" s="3">
        <v>59522.468000000001</v>
      </c>
      <c r="V53" s="3">
        <v>21045.720019775421</v>
      </c>
      <c r="W53" s="99">
        <f t="shared" si="20"/>
        <v>0.53607052239619812</v>
      </c>
      <c r="X53" s="100">
        <f t="shared" si="21"/>
        <v>0.2473159247629039</v>
      </c>
      <c r="Y53" s="100">
        <f t="shared" si="22"/>
        <v>0.21661355284089803</v>
      </c>
      <c r="Z53" s="99">
        <f t="shared" si="23"/>
        <v>2.5534549255879328E-2</v>
      </c>
      <c r="AA53" s="100">
        <f t="shared" si="24"/>
        <v>1.1780354260841749E-2</v>
      </c>
      <c r="AB53" s="100">
        <f t="shared" si="25"/>
        <v>1.0317913788251525E-2</v>
      </c>
      <c r="AC53" s="101">
        <f t="shared" si="26"/>
        <v>4.7632817304972597E-2</v>
      </c>
      <c r="AD53" s="99">
        <f t="shared" si="27"/>
        <v>0.54690808749032049</v>
      </c>
      <c r="AE53" s="100">
        <f t="shared" si="28"/>
        <v>0.23784294634861516</v>
      </c>
      <c r="AF53" s="100">
        <f t="shared" si="29"/>
        <v>0.21524896616106429</v>
      </c>
      <c r="AG53" s="18"/>
      <c r="AH53" s="107">
        <v>0.66093080000000004</v>
      </c>
      <c r="AI53" s="3">
        <f t="shared" si="31"/>
        <v>431.04647824106689</v>
      </c>
      <c r="AJ53" s="3">
        <f t="shared" si="31"/>
        <v>198.86312327987545</v>
      </c>
      <c r="AK53" s="3">
        <f t="shared" si="31"/>
        <v>174.17579439733905</v>
      </c>
      <c r="AL53" s="3">
        <f t="shared" si="31"/>
        <v>804.08539591828139</v>
      </c>
      <c r="AM53" s="3">
        <f t="shared" si="31"/>
        <v>16880.911972308204</v>
      </c>
      <c r="AN53" s="14">
        <f t="shared" si="30"/>
        <v>16076.826576389924</v>
      </c>
      <c r="AO53" s="1">
        <f t="shared" si="30"/>
        <v>106.92362950623701</v>
      </c>
      <c r="AP53" s="1">
        <f t="shared" si="30"/>
        <v>113.4299959848657</v>
      </c>
      <c r="AQ53" s="1">
        <f t="shared" si="30"/>
        <v>109.77682419285293</v>
      </c>
      <c r="AR53" s="6">
        <f t="shared" si="30"/>
        <v>109.4579154852722</v>
      </c>
      <c r="AS53" t="s">
        <v>38</v>
      </c>
    </row>
    <row r="54" spans="1:45">
      <c r="A54" s="4">
        <v>2001</v>
      </c>
      <c r="B54" s="1">
        <v>4.1055941297131815</v>
      </c>
      <c r="C54" s="1">
        <v>1.9678529513208116</v>
      </c>
      <c r="D54" s="1">
        <v>1.6471059453213623</v>
      </c>
      <c r="E54" s="6">
        <f t="shared" si="10"/>
        <v>7.7205530263553559</v>
      </c>
      <c r="F54" s="1">
        <f t="shared" si="12"/>
        <v>286.37729549248746</v>
      </c>
      <c r="G54" s="1">
        <f t="shared" si="18"/>
        <v>156.48739189969794</v>
      </c>
      <c r="H54" s="1">
        <f t="shared" si="19"/>
        <v>117.47913188647746</v>
      </c>
      <c r="I54" s="1">
        <f t="shared" si="15"/>
        <v>560.34381927866286</v>
      </c>
      <c r="J54" s="3">
        <v>11596.155285807235</v>
      </c>
      <c r="K54" s="14">
        <f t="shared" si="17"/>
        <v>11035.811466528572</v>
      </c>
      <c r="L54" s="1">
        <v>69.752948402742845</v>
      </c>
      <c r="M54" s="1">
        <v>79.52189303304624</v>
      </c>
      <c r="N54" s="1">
        <v>71.324575216414772</v>
      </c>
      <c r="O54" s="6">
        <v>73.113414371827758</v>
      </c>
      <c r="P54" s="2">
        <v>95.426871494040398</v>
      </c>
      <c r="Q54" s="2">
        <v>85.37764473316696</v>
      </c>
      <c r="R54" s="2">
        <v>75.230495706615343</v>
      </c>
      <c r="S54" s="42">
        <v>79.922027290448341</v>
      </c>
      <c r="T54" s="7">
        <v>73.599999999999994</v>
      </c>
      <c r="U54" s="3">
        <v>59723.243000000002</v>
      </c>
      <c r="V54" s="3">
        <v>21567.35402910252</v>
      </c>
      <c r="W54" s="99">
        <f t="shared" si="20"/>
        <v>0.5110742469884727</v>
      </c>
      <c r="X54" s="100">
        <f t="shared" si="21"/>
        <v>0.27927030961302651</v>
      </c>
      <c r="Y54" s="100">
        <f t="shared" si="22"/>
        <v>0.20965544339850078</v>
      </c>
      <c r="Z54" s="99">
        <f t="shared" si="23"/>
        <v>2.4695883112482143E-2</v>
      </c>
      <c r="AA54" s="100">
        <f t="shared" si="24"/>
        <v>1.3494765121956064E-2</v>
      </c>
      <c r="AB54" s="100">
        <f t="shared" si="25"/>
        <v>1.0130869153698079E-2</v>
      </c>
      <c r="AC54" s="101">
        <f t="shared" si="26"/>
        <v>4.8321517388136288E-2</v>
      </c>
      <c r="AD54" s="99">
        <f t="shared" si="27"/>
        <v>0.53177461714181251</v>
      </c>
      <c r="AE54" s="100">
        <f t="shared" si="28"/>
        <v>0.25488497321412434</v>
      </c>
      <c r="AF54" s="100">
        <f t="shared" si="29"/>
        <v>0.21334040964406306</v>
      </c>
      <c r="AG54" s="18"/>
      <c r="AH54" s="107">
        <v>0.69465500000000002</v>
      </c>
      <c r="AI54" s="3">
        <f t="shared" si="31"/>
        <v>412.2583087899568</v>
      </c>
      <c r="AJ54" s="3">
        <f t="shared" si="31"/>
        <v>225.2735413978132</v>
      </c>
      <c r="AK54" s="3">
        <f t="shared" si="31"/>
        <v>169.11867313483305</v>
      </c>
      <c r="AL54" s="3">
        <f t="shared" si="31"/>
        <v>806.65052332260314</v>
      </c>
      <c r="AM54" s="3">
        <f t="shared" si="31"/>
        <v>16693.40217202386</v>
      </c>
      <c r="AN54" s="14">
        <f t="shared" si="30"/>
        <v>15886.751648701256</v>
      </c>
      <c r="AO54" s="1">
        <f t="shared" si="30"/>
        <v>100.41380023571823</v>
      </c>
      <c r="AP54" s="1">
        <f t="shared" si="30"/>
        <v>114.47681659679444</v>
      </c>
      <c r="AQ54" s="1">
        <f t="shared" si="30"/>
        <v>102.67625687055411</v>
      </c>
      <c r="AR54" s="6">
        <f t="shared" si="30"/>
        <v>105.25140446959679</v>
      </c>
      <c r="AS54" t="s">
        <v>38</v>
      </c>
    </row>
    <row r="55" spans="1:45">
      <c r="A55" s="4">
        <v>2002</v>
      </c>
      <c r="B55" s="1">
        <v>4.1576344931054718</v>
      </c>
      <c r="C55" s="1">
        <v>2.0121617164891874</v>
      </c>
      <c r="D55" s="1">
        <v>1.8876148774979138</v>
      </c>
      <c r="E55" s="6">
        <f t="shared" si="10"/>
        <v>8.0574110870925733</v>
      </c>
      <c r="F55" s="1">
        <f t="shared" si="12"/>
        <v>295.20798668885192</v>
      </c>
      <c r="G55" s="1">
        <f t="shared" si="18"/>
        <v>144.88335691226376</v>
      </c>
      <c r="H55" s="1">
        <f t="shared" si="19"/>
        <v>137.8031219504598</v>
      </c>
      <c r="I55" s="1">
        <f t="shared" si="15"/>
        <v>577.89446555157542</v>
      </c>
      <c r="J55" s="3">
        <v>12125.029611968175</v>
      </c>
      <c r="K55" s="14">
        <f t="shared" si="17"/>
        <v>11547.1351464166</v>
      </c>
      <c r="L55" s="1">
        <v>71.003833352448339</v>
      </c>
      <c r="M55" s="1">
        <v>72.003833352448297</v>
      </c>
      <c r="N55" s="1">
        <v>73.003833352448297</v>
      </c>
      <c r="O55" s="6">
        <v>71.746215623916484</v>
      </c>
      <c r="P55" s="2">
        <v>97.138168866879198</v>
      </c>
      <c r="Q55" s="2">
        <v>77.305977875008779</v>
      </c>
      <c r="R55" s="2">
        <v>77.001714415031785</v>
      </c>
      <c r="S55" s="42">
        <v>80.019493177387915</v>
      </c>
      <c r="T55" s="7">
        <v>74.5</v>
      </c>
      <c r="U55" s="3">
        <v>59912.430999999997</v>
      </c>
      <c r="V55" s="3">
        <v>22008.006231145475</v>
      </c>
      <c r="W55" s="99">
        <f t="shared" si="20"/>
        <v>0.51083373225782425</v>
      </c>
      <c r="X55" s="100">
        <f t="shared" si="21"/>
        <v>0.25070902309815135</v>
      </c>
      <c r="Y55" s="100">
        <f t="shared" si="22"/>
        <v>0.23845724464402449</v>
      </c>
      <c r="Z55" s="99">
        <f t="shared" si="23"/>
        <v>2.4346990987755019E-2</v>
      </c>
      <c r="AA55" s="100">
        <f t="shared" si="24"/>
        <v>1.1949113655710554E-2</v>
      </c>
      <c r="AB55" s="100">
        <f t="shared" si="25"/>
        <v>1.1365178177745591E-2</v>
      </c>
      <c r="AC55" s="101">
        <f t="shared" si="26"/>
        <v>4.7661282821211161E-2</v>
      </c>
      <c r="AD55" s="99">
        <f t="shared" si="27"/>
        <v>0.5160012872826758</v>
      </c>
      <c r="AE55" s="100">
        <f t="shared" si="28"/>
        <v>0.2497280695672254</v>
      </c>
      <c r="AF55" s="100">
        <f t="shared" si="29"/>
        <v>0.2342706431500988</v>
      </c>
      <c r="AG55" s="18"/>
      <c r="AH55" s="107">
        <v>0.66722329999999996</v>
      </c>
      <c r="AI55" s="3">
        <f t="shared" si="31"/>
        <v>442.44256261562197</v>
      </c>
      <c r="AJ55" s="3">
        <f t="shared" si="31"/>
        <v>217.14373121002185</v>
      </c>
      <c r="AK55" s="3">
        <f t="shared" si="31"/>
        <v>206.5322388328762</v>
      </c>
      <c r="AL55" s="3">
        <f t="shared" si="31"/>
        <v>866.11853265851994</v>
      </c>
      <c r="AM55" s="3">
        <f t="shared" si="31"/>
        <v>18172.371396454793</v>
      </c>
      <c r="AN55" s="14">
        <f t="shared" si="30"/>
        <v>17306.252863796275</v>
      </c>
      <c r="AO55" s="1">
        <f t="shared" si="30"/>
        <v>106.4168972403217</v>
      </c>
      <c r="AP55" s="1">
        <f t="shared" si="30"/>
        <v>107.9156458601615</v>
      </c>
      <c r="AQ55" s="1">
        <f t="shared" si="30"/>
        <v>109.41439448000138</v>
      </c>
      <c r="AR55" s="6">
        <f t="shared" si="30"/>
        <v>107.52954164507817</v>
      </c>
      <c r="AS55" t="s">
        <v>38</v>
      </c>
    </row>
    <row r="56" spans="1:45">
      <c r="A56" s="4">
        <v>2003</v>
      </c>
      <c r="B56" s="1">
        <v>4.2106444394176163</v>
      </c>
      <c r="C56" s="1">
        <v>2.223330769821632</v>
      </c>
      <c r="D56" s="1">
        <v>1.9992400923611391</v>
      </c>
      <c r="E56" s="6">
        <f t="shared" si="10"/>
        <v>8.4332153016003879</v>
      </c>
      <c r="F56" s="1">
        <f t="shared" ref="F56:F67" si="32">B56*L56</f>
        <v>295.54974118489127</v>
      </c>
      <c r="G56" s="1">
        <f t="shared" ref="G56:G67" si="33">C56*M56</f>
        <v>159.24687522453189</v>
      </c>
      <c r="H56" s="1">
        <f t="shared" ref="H56:H67" si="34">D56*N56</f>
        <v>147.51946237892921</v>
      </c>
      <c r="I56" s="1">
        <f t="shared" ref="I56:I67" si="35">SUM(F56:H56)</f>
        <v>602.31607878835234</v>
      </c>
      <c r="J56" s="3">
        <v>12726.008479157745</v>
      </c>
      <c r="K56" s="14">
        <f t="shared" si="17"/>
        <v>12123.692400369393</v>
      </c>
      <c r="L56" s="1">
        <v>70.191094365063378</v>
      </c>
      <c r="M56" s="1">
        <v>71.625363794748168</v>
      </c>
      <c r="N56" s="1">
        <v>73.787767133414192</v>
      </c>
      <c r="O56" s="6">
        <v>71.438601620908216</v>
      </c>
      <c r="P56" s="2">
        <v>96.026285560390448</v>
      </c>
      <c r="Q56" s="2">
        <v>76.899638963707815</v>
      </c>
      <c r="R56" s="2">
        <v>77.828578462441513</v>
      </c>
      <c r="S56" s="42">
        <v>79.532163742690059</v>
      </c>
      <c r="T56" s="7">
        <v>75.5</v>
      </c>
      <c r="U56" s="3">
        <v>60094.648000000001</v>
      </c>
      <c r="V56" s="3">
        <v>22762.765048987072</v>
      </c>
      <c r="W56" s="99">
        <f t="shared" si="20"/>
        <v>0.49068877885417433</v>
      </c>
      <c r="X56" s="100">
        <f t="shared" si="21"/>
        <v>0.26439087521103616</v>
      </c>
      <c r="Y56" s="100">
        <f t="shared" si="22"/>
        <v>0.24492034593478954</v>
      </c>
      <c r="Z56" s="99">
        <f t="shared" si="23"/>
        <v>2.322407231371355E-2</v>
      </c>
      <c r="AA56" s="100">
        <f t="shared" si="24"/>
        <v>1.2513497494940492E-2</v>
      </c>
      <c r="AB56" s="100">
        <f t="shared" si="25"/>
        <v>1.1591966375044612E-2</v>
      </c>
      <c r="AC56" s="101">
        <f t="shared" si="26"/>
        <v>4.7329536183698652E-2</v>
      </c>
      <c r="AD56" s="99">
        <f t="shared" si="27"/>
        <v>0.49929288993944626</v>
      </c>
      <c r="AE56" s="100">
        <f t="shared" si="28"/>
        <v>0.26363974952705244</v>
      </c>
      <c r="AF56" s="100">
        <f t="shared" si="29"/>
        <v>0.2370673605335013</v>
      </c>
      <c r="AG56" s="18"/>
      <c r="AH56" s="107">
        <v>0.61227885063020393</v>
      </c>
      <c r="AI56" s="3">
        <f t="shared" si="31"/>
        <v>482.7044750617942</v>
      </c>
      <c r="AJ56" s="3">
        <f t="shared" si="31"/>
        <v>260.08880604094509</v>
      </c>
      <c r="AK56" s="3">
        <f t="shared" si="31"/>
        <v>240.93509391528215</v>
      </c>
      <c r="AL56" s="3">
        <f t="shared" si="31"/>
        <v>983.72837501802132</v>
      </c>
      <c r="AM56" s="3">
        <f t="shared" si="31"/>
        <v>20784.661214508993</v>
      </c>
      <c r="AN56" s="14">
        <f t="shared" si="30"/>
        <v>19800.932839490972</v>
      </c>
      <c r="AO56" s="1">
        <f t="shared" si="30"/>
        <v>114.63909670049418</v>
      </c>
      <c r="AP56" s="1">
        <f t="shared" si="30"/>
        <v>116.98160686266706</v>
      </c>
      <c r="AQ56" s="1">
        <f t="shared" si="30"/>
        <v>120.51333646012142</v>
      </c>
      <c r="AR56" s="6">
        <f t="shared" si="30"/>
        <v>116.67657889436843</v>
      </c>
      <c r="AS56" t="s">
        <v>38</v>
      </c>
    </row>
    <row r="57" spans="1:45">
      <c r="A57" s="4">
        <v>2004</v>
      </c>
      <c r="B57" s="1">
        <v>4.1648661830363496</v>
      </c>
      <c r="C57" s="1">
        <v>2.5341524111513674</v>
      </c>
      <c r="D57" s="1">
        <v>2.0537945224816681</v>
      </c>
      <c r="E57" s="6">
        <f t="shared" si="10"/>
        <v>8.752813116669385</v>
      </c>
      <c r="F57" s="1">
        <f t="shared" si="32"/>
        <v>279.97087091606937</v>
      </c>
      <c r="G57" s="1">
        <f t="shared" si="33"/>
        <v>185.24723754121439</v>
      </c>
      <c r="H57" s="1">
        <f t="shared" si="34"/>
        <v>148.85354057740665</v>
      </c>
      <c r="I57" s="1">
        <f t="shared" si="35"/>
        <v>614.07164903469038</v>
      </c>
      <c r="J57" s="3">
        <v>13413.99540221097</v>
      </c>
      <c r="K57" s="14">
        <f t="shared" si="17"/>
        <v>12799.923753176281</v>
      </c>
      <c r="L57" s="1">
        <v>67.22205675092296</v>
      </c>
      <c r="M57" s="1">
        <v>73.100274760920598</v>
      </c>
      <c r="N57" s="1">
        <v>72.477328646072138</v>
      </c>
      <c r="O57" s="6">
        <v>70.381472997605854</v>
      </c>
      <c r="P57" s="2">
        <v>91.964436171176544</v>
      </c>
      <c r="Q57" s="2">
        <v>78.483157912767439</v>
      </c>
      <c r="R57" s="2">
        <v>76.446376932370839</v>
      </c>
      <c r="S57" s="42">
        <v>79.142300194931778</v>
      </c>
      <c r="T57" s="7">
        <v>76.5</v>
      </c>
      <c r="U57" s="3">
        <v>60270.707999999999</v>
      </c>
      <c r="V57" s="3">
        <v>23306.559580957412</v>
      </c>
      <c r="W57" s="99">
        <f t="shared" si="20"/>
        <v>0.45592541416979365</v>
      </c>
      <c r="X57" s="100">
        <f t="shared" si="21"/>
        <v>0.30167039600740359</v>
      </c>
      <c r="Y57" s="100">
        <f t="shared" si="22"/>
        <v>0.24240418982280285</v>
      </c>
      <c r="Z57" s="99">
        <f t="shared" si="23"/>
        <v>2.0871549640603202E-2</v>
      </c>
      <c r="AA57" s="100">
        <f t="shared" si="24"/>
        <v>1.3809997095323358E-2</v>
      </c>
      <c r="AB57" s="100">
        <f t="shared" si="25"/>
        <v>1.1096883226370554E-2</v>
      </c>
      <c r="AC57" s="101">
        <f t="shared" si="26"/>
        <v>4.5778429962297112E-2</v>
      </c>
      <c r="AD57" s="99">
        <f t="shared" si="27"/>
        <v>0.4758317271854608</v>
      </c>
      <c r="AE57" s="100">
        <f t="shared" si="28"/>
        <v>0.28952433661872373</v>
      </c>
      <c r="AF57" s="100">
        <f t="shared" si="29"/>
        <v>0.23464393619581547</v>
      </c>
      <c r="AG57" s="18"/>
      <c r="AH57" s="107">
        <v>0.54574718589864935</v>
      </c>
      <c r="AI57" s="3">
        <f t="shared" si="31"/>
        <v>513.00469915398287</v>
      </c>
      <c r="AJ57" s="3">
        <f t="shared" si="31"/>
        <v>339.43782456006403</v>
      </c>
      <c r="AK57" s="3">
        <f t="shared" si="31"/>
        <v>272.75182433107449</v>
      </c>
      <c r="AL57" s="3">
        <f t="shared" si="31"/>
        <v>1125.1943480451214</v>
      </c>
      <c r="AM57" s="3">
        <f t="shared" si="31"/>
        <v>24579.138012636646</v>
      </c>
      <c r="AN57" s="14">
        <f t="shared" si="30"/>
        <v>23453.943664591527</v>
      </c>
      <c r="AO57" s="1">
        <f t="shared" si="30"/>
        <v>123.17435341463541</v>
      </c>
      <c r="AP57" s="1">
        <f t="shared" si="30"/>
        <v>133.94530773539535</v>
      </c>
      <c r="AQ57" s="1">
        <f t="shared" si="30"/>
        <v>132.8038522575761</v>
      </c>
      <c r="AR57" s="6">
        <f t="shared" si="30"/>
        <v>128.96351060741225</v>
      </c>
      <c r="AS57" t="s">
        <v>38</v>
      </c>
    </row>
    <row r="58" spans="1:45">
      <c r="A58" s="4">
        <v>2005</v>
      </c>
      <c r="B58" s="1">
        <v>3.9774838850681595</v>
      </c>
      <c r="C58" s="1">
        <v>2.5408484113809497</v>
      </c>
      <c r="D58" s="1">
        <v>2.0092444367890181</v>
      </c>
      <c r="E58" s="6">
        <f t="shared" si="10"/>
        <v>8.5275767332381278</v>
      </c>
      <c r="F58" s="1">
        <f t="shared" si="32"/>
        <v>260.83882273253943</v>
      </c>
      <c r="G58" s="1">
        <f t="shared" si="33"/>
        <v>186.68799339727255</v>
      </c>
      <c r="H58" s="1">
        <f t="shared" si="34"/>
        <v>145.42545642144779</v>
      </c>
      <c r="I58" s="1">
        <f t="shared" si="35"/>
        <v>592.95227255125974</v>
      </c>
      <c r="J58" s="3">
        <v>14107.452770372493</v>
      </c>
      <c r="K58" s="14">
        <f t="shared" si="17"/>
        <v>13514.500497821233</v>
      </c>
      <c r="L58" s="1">
        <v>65.57885091923373</v>
      </c>
      <c r="M58" s="1">
        <v>73.474667973524532</v>
      </c>
      <c r="N58" s="1">
        <v>72.378180453669842</v>
      </c>
      <c r="O58" s="6">
        <v>69.879834014139234</v>
      </c>
      <c r="P58" s="2">
        <v>89.716416620325575</v>
      </c>
      <c r="Q58" s="2">
        <v>78.885120309247682</v>
      </c>
      <c r="R58" s="2">
        <v>76.341799125349809</v>
      </c>
      <c r="S58" s="42">
        <v>78.557504873294349</v>
      </c>
      <c r="T58" s="7">
        <v>78.099999999999994</v>
      </c>
      <c r="U58" s="3">
        <v>60441.457000000002</v>
      </c>
      <c r="V58" s="3">
        <v>23810.431674391606</v>
      </c>
      <c r="W58" s="99">
        <f t="shared" si="20"/>
        <v>0.43989851259064083</v>
      </c>
      <c r="X58" s="100">
        <f t="shared" si="21"/>
        <v>0.31484489062504384</v>
      </c>
      <c r="Y58" s="100">
        <f t="shared" si="22"/>
        <v>0.24525659678431538</v>
      </c>
      <c r="Z58" s="99">
        <f t="shared" si="23"/>
        <v>1.8489434413017161E-2</v>
      </c>
      <c r="AA58" s="100">
        <f t="shared" si="24"/>
        <v>1.3233288562861037E-2</v>
      </c>
      <c r="AB58" s="100">
        <f t="shared" si="25"/>
        <v>1.0308413488142976E-2</v>
      </c>
      <c r="AC58" s="101">
        <f t="shared" si="26"/>
        <v>4.2031136464021172E-2</v>
      </c>
      <c r="AD58" s="99">
        <f t="shared" si="27"/>
        <v>0.46642604452505609</v>
      </c>
      <c r="AE58" s="100">
        <f t="shared" si="28"/>
        <v>0.29795667525071073</v>
      </c>
      <c r="AF58" s="100">
        <f t="shared" si="29"/>
        <v>0.23561728022423309</v>
      </c>
      <c r="AG58" s="18"/>
      <c r="AH58" s="107">
        <v>0.55010300774240117</v>
      </c>
      <c r="AI58" s="3">
        <f t="shared" si="31"/>
        <v>474.16360038279123</v>
      </c>
      <c r="AJ58" s="3">
        <f t="shared" si="31"/>
        <v>339.36915590305887</v>
      </c>
      <c r="AK58" s="3">
        <f t="shared" si="31"/>
        <v>264.36040954996326</v>
      </c>
      <c r="AL58" s="3">
        <f t="shared" si="31"/>
        <v>1077.8931658358133</v>
      </c>
      <c r="AM58" s="3">
        <f t="shared" si="31"/>
        <v>25645.111137037526</v>
      </c>
      <c r="AN58" s="14">
        <f t="shared" si="30"/>
        <v>24567.217971201713</v>
      </c>
      <c r="AO58" s="1">
        <f t="shared" si="30"/>
        <v>119.21194757390344</v>
      </c>
      <c r="AP58" s="1">
        <f t="shared" si="30"/>
        <v>133.5652903899969</v>
      </c>
      <c r="AQ58" s="1">
        <f t="shared" si="30"/>
        <v>131.57205002515209</v>
      </c>
      <c r="AR58" s="6">
        <f t="shared" si="30"/>
        <v>127.030452534559</v>
      </c>
      <c r="AS58" t="s">
        <v>38</v>
      </c>
    </row>
    <row r="59" spans="1:45">
      <c r="A59" s="4">
        <v>2006</v>
      </c>
      <c r="B59" s="1">
        <v>3.8590932227035784</v>
      </c>
      <c r="C59" s="1">
        <v>2.2641897008526088</v>
      </c>
      <c r="D59" s="1">
        <v>1.8474382449131352</v>
      </c>
      <c r="E59" s="6">
        <f t="shared" si="10"/>
        <v>7.9707211684693231</v>
      </c>
      <c r="F59" s="1">
        <f t="shared" si="32"/>
        <v>256.67837524546064</v>
      </c>
      <c r="G59" s="1">
        <f t="shared" si="33"/>
        <v>167.62890100874321</v>
      </c>
      <c r="H59" s="1">
        <f t="shared" si="34"/>
        <v>134.0790596459625</v>
      </c>
      <c r="I59" s="1">
        <f t="shared" si="35"/>
        <v>558.38633590016639</v>
      </c>
      <c r="J59" s="3">
        <v>14729.045957794526</v>
      </c>
      <c r="K59" s="14">
        <f t="shared" si="17"/>
        <v>14170.65962189436</v>
      </c>
      <c r="L59" s="1">
        <v>66.512613309102335</v>
      </c>
      <c r="M59" s="1">
        <v>74.034830626435792</v>
      </c>
      <c r="N59" s="1">
        <v>72.575665257090506</v>
      </c>
      <c r="O59" s="6">
        <v>70.473766711916795</v>
      </c>
      <c r="P59" s="2">
        <v>90.993868335620448</v>
      </c>
      <c r="Q59" s="2">
        <v>79.486531645785803</v>
      </c>
      <c r="R59" s="2">
        <v>76.550098713686381</v>
      </c>
      <c r="S59" s="42">
        <v>78.84990253411307</v>
      </c>
      <c r="T59" s="7">
        <v>79.900000000000006</v>
      </c>
      <c r="U59" s="3">
        <v>60609.152999999998</v>
      </c>
      <c r="V59" s="3">
        <v>24285.282650144403</v>
      </c>
      <c r="W59" s="99">
        <f t="shared" si="20"/>
        <v>0.459678825828847</v>
      </c>
      <c r="X59" s="100">
        <f t="shared" si="21"/>
        <v>0.30020236927630245</v>
      </c>
      <c r="Y59" s="100">
        <f t="shared" si="22"/>
        <v>0.24011880489485049</v>
      </c>
      <c r="Z59" s="99">
        <f t="shared" si="23"/>
        <v>1.7426680314594847E-2</v>
      </c>
      <c r="AA59" s="100">
        <f t="shared" si="24"/>
        <v>1.1380839023048534E-2</v>
      </c>
      <c r="AB59" s="100">
        <f t="shared" si="25"/>
        <v>9.1030376325907675E-3</v>
      </c>
      <c r="AC59" s="101">
        <f t="shared" si="26"/>
        <v>3.7910556970234148E-2</v>
      </c>
      <c r="AD59" s="99">
        <f t="shared" si="27"/>
        <v>0.48415860260793298</v>
      </c>
      <c r="AE59" s="100">
        <f t="shared" si="28"/>
        <v>0.28406334295186719</v>
      </c>
      <c r="AF59" s="100">
        <f t="shared" si="29"/>
        <v>0.23177805444019975</v>
      </c>
      <c r="AG59" s="18"/>
      <c r="AH59" s="107">
        <v>0.54338208623077877</v>
      </c>
      <c r="AI59" s="3">
        <f t="shared" si="31"/>
        <v>472.37180199651863</v>
      </c>
      <c r="AJ59" s="3">
        <f t="shared" si="31"/>
        <v>308.49176897147447</v>
      </c>
      <c r="AK59" s="3">
        <f t="shared" si="31"/>
        <v>246.74913480496676</v>
      </c>
      <c r="AL59" s="3">
        <f t="shared" si="31"/>
        <v>1027.61270577296</v>
      </c>
      <c r="AM59" s="3">
        <f t="shared" si="31"/>
        <v>27106.241319002518</v>
      </c>
      <c r="AN59" s="14">
        <f t="shared" si="30"/>
        <v>26078.628613229561</v>
      </c>
      <c r="AO59" s="1">
        <f t="shared" si="30"/>
        <v>122.40486941789592</v>
      </c>
      <c r="AP59" s="1">
        <f t="shared" si="30"/>
        <v>136.24819901588106</v>
      </c>
      <c r="AQ59" s="1">
        <f t="shared" si="30"/>
        <v>133.5628595350253</v>
      </c>
      <c r="AR59" s="6">
        <f t="shared" si="30"/>
        <v>129.69468169398948</v>
      </c>
      <c r="AS59" t="s">
        <v>38</v>
      </c>
    </row>
    <row r="60" spans="1:45">
      <c r="A60" s="4">
        <v>2007</v>
      </c>
      <c r="B60" s="1">
        <v>3.6559413276624704</v>
      </c>
      <c r="C60" s="1">
        <v>2.2417142699750516</v>
      </c>
      <c r="D60" s="1">
        <v>1.9306656449472803</v>
      </c>
      <c r="E60" s="6">
        <f t="shared" si="10"/>
        <v>7.8283212425848028</v>
      </c>
      <c r="F60" s="1">
        <f t="shared" si="32"/>
        <v>236.8821411653617</v>
      </c>
      <c r="G60" s="1">
        <f t="shared" si="33"/>
        <v>167.42810323509337</v>
      </c>
      <c r="H60" s="1">
        <f t="shared" si="34"/>
        <v>141.44479682105506</v>
      </c>
      <c r="I60" s="1">
        <f t="shared" si="35"/>
        <v>545.75504122151017</v>
      </c>
      <c r="J60" s="3">
        <v>15502.703540156599</v>
      </c>
      <c r="K60" s="14">
        <f t="shared" si="17"/>
        <v>14956.948498935089</v>
      </c>
      <c r="L60" s="1">
        <v>64.793748021339013</v>
      </c>
      <c r="M60" s="1">
        <v>74.687530644552979</v>
      </c>
      <c r="N60" s="1">
        <v>73.262191820333257</v>
      </c>
      <c r="O60" s="6">
        <v>70.396146685289722</v>
      </c>
      <c r="P60" s="2">
        <v>88.642341401104403</v>
      </c>
      <c r="Q60" s="2">
        <v>80.187294519237298</v>
      </c>
      <c r="R60" s="2">
        <v>77.274221269086127</v>
      </c>
      <c r="S60" s="42">
        <v>79.532163742690059</v>
      </c>
      <c r="T60" s="7">
        <v>81.8</v>
      </c>
      <c r="U60" s="3">
        <v>60776.237999999998</v>
      </c>
      <c r="V60" s="3">
        <v>25002.119099661428</v>
      </c>
      <c r="W60" s="99">
        <f t="shared" si="20"/>
        <v>0.43404480632038056</v>
      </c>
      <c r="X60" s="100">
        <f t="shared" si="21"/>
        <v>0.30678251337881446</v>
      </c>
      <c r="Y60" s="100">
        <f t="shared" si="22"/>
        <v>0.25917268030080493</v>
      </c>
      <c r="Z60" s="99">
        <f t="shared" si="23"/>
        <v>1.5280053608183032E-2</v>
      </c>
      <c r="AA60" s="100">
        <f t="shared" si="24"/>
        <v>1.0799929367249069E-2</v>
      </c>
      <c r="AB60" s="100">
        <f t="shared" si="25"/>
        <v>9.1238793578598144E-3</v>
      </c>
      <c r="AC60" s="101">
        <f t="shared" si="26"/>
        <v>3.5203862333291917E-2</v>
      </c>
      <c r="AD60" s="99">
        <f t="shared" si="27"/>
        <v>0.46701472951502554</v>
      </c>
      <c r="AE60" s="100">
        <f t="shared" si="28"/>
        <v>0.286359514448703</v>
      </c>
      <c r="AF60" s="100">
        <f t="shared" si="29"/>
        <v>0.24662575603627138</v>
      </c>
      <c r="AG60" s="18"/>
      <c r="AH60" s="107">
        <v>0.4997481154814008</v>
      </c>
      <c r="AI60" s="3">
        <f t="shared" si="31"/>
        <v>474.00307040112847</v>
      </c>
      <c r="AJ60" s="3">
        <f t="shared" si="31"/>
        <v>335.0249816826464</v>
      </c>
      <c r="AK60" s="3">
        <f t="shared" si="31"/>
        <v>283.03217648915626</v>
      </c>
      <c r="AL60" s="3">
        <f t="shared" si="31"/>
        <v>1092.0602285729312</v>
      </c>
      <c r="AM60" s="3">
        <f t="shared" si="31"/>
        <v>31021.034517004729</v>
      </c>
      <c r="AN60" s="14">
        <f t="shared" si="30"/>
        <v>29928.974288431797</v>
      </c>
      <c r="AO60" s="1">
        <f t="shared" si="30"/>
        <v>129.65281111450324</v>
      </c>
      <c r="AP60" s="1">
        <f t="shared" si="30"/>
        <v>149.45034974790744</v>
      </c>
      <c r="AQ60" s="1">
        <f t="shared" si="30"/>
        <v>146.5982352925148</v>
      </c>
      <c r="AR60" s="6">
        <f t="shared" si="30"/>
        <v>140.86325591738958</v>
      </c>
      <c r="AS60" t="s">
        <v>38</v>
      </c>
    </row>
    <row r="61" spans="1:45">
      <c r="A61" s="4">
        <v>2008</v>
      </c>
      <c r="B61" s="1">
        <v>3.468017499212769</v>
      </c>
      <c r="C61" s="1">
        <v>2.0578403303023935</v>
      </c>
      <c r="D61" s="1">
        <v>1.8737156156902894</v>
      </c>
      <c r="E61" s="6">
        <f t="shared" si="10"/>
        <v>7.3995734452054522</v>
      </c>
      <c r="F61" s="1">
        <f t="shared" si="32"/>
        <v>227.44920866099758</v>
      </c>
      <c r="G61" s="1">
        <f t="shared" si="33"/>
        <v>159.11075437042601</v>
      </c>
      <c r="H61" s="1">
        <f t="shared" si="34"/>
        <v>144.97658245237426</v>
      </c>
      <c r="I61" s="1">
        <f t="shared" si="35"/>
        <v>531.53654548379791</v>
      </c>
      <c r="J61" s="3">
        <v>16000.909163822633</v>
      </c>
      <c r="K61" s="14">
        <f t="shared" si="17"/>
        <v>15469.372618338835</v>
      </c>
      <c r="L61" s="1">
        <v>65.584792669768234</v>
      </c>
      <c r="M61" s="1">
        <v>77.319290533607699</v>
      </c>
      <c r="N61" s="1">
        <v>77.37384544290299</v>
      </c>
      <c r="O61" s="6">
        <v>72.672517646283509</v>
      </c>
      <c r="P61" s="2">
        <v>89.724545347177809</v>
      </c>
      <c r="Q61" s="2">
        <v>83.012849247132664</v>
      </c>
      <c r="R61" s="2">
        <v>81.611039809698113</v>
      </c>
      <c r="S61" s="42">
        <v>82.06627680311891</v>
      </c>
      <c r="T61" s="7">
        <v>84.7</v>
      </c>
      <c r="U61" s="3">
        <v>60943.911999999997</v>
      </c>
      <c r="V61" s="3">
        <v>24602.13363468245</v>
      </c>
      <c r="W61" s="99">
        <f t="shared" si="20"/>
        <v>0.42790888151251416</v>
      </c>
      <c r="X61" s="100">
        <f t="shared" si="21"/>
        <v>0.29934113791857037</v>
      </c>
      <c r="Y61" s="100">
        <f t="shared" si="22"/>
        <v>0.27274998056891531</v>
      </c>
      <c r="Z61" s="99">
        <f t="shared" si="23"/>
        <v>1.4214767819271824E-2</v>
      </c>
      <c r="AA61" s="100">
        <f t="shared" si="24"/>
        <v>9.9438571109552055E-3</v>
      </c>
      <c r="AB61" s="100">
        <f t="shared" si="25"/>
        <v>9.0605215596223799E-3</v>
      </c>
      <c r="AC61" s="101">
        <f t="shared" si="26"/>
        <v>3.3219146489849409E-2</v>
      </c>
      <c r="AD61" s="99">
        <f t="shared" si="27"/>
        <v>0.46867802919908419</v>
      </c>
      <c r="AE61" s="100">
        <f t="shared" si="28"/>
        <v>0.27810256165992508</v>
      </c>
      <c r="AF61" s="100">
        <f t="shared" si="29"/>
        <v>0.25321940914099067</v>
      </c>
      <c r="AG61" s="18"/>
      <c r="AH61" s="107">
        <v>0.54569641578580175</v>
      </c>
      <c r="AI61" s="3">
        <f t="shared" si="31"/>
        <v>416.80539230493417</v>
      </c>
      <c r="AJ61" s="3">
        <f t="shared" si="31"/>
        <v>291.57375743673674</v>
      </c>
      <c r="AK61" s="3">
        <f t="shared" si="31"/>
        <v>265.67259424566362</v>
      </c>
      <c r="AL61" s="3">
        <f t="shared" si="31"/>
        <v>974.0517439873347</v>
      </c>
      <c r="AM61" s="3">
        <f t="shared" si="31"/>
        <v>29321.997911203714</v>
      </c>
      <c r="AN61" s="14">
        <f t="shared" si="30"/>
        <v>28347.946167216382</v>
      </c>
      <c r="AO61" s="1">
        <f t="shared" si="30"/>
        <v>120.18549283547385</v>
      </c>
      <c r="AP61" s="1">
        <f t="shared" si="30"/>
        <v>141.68920355151695</v>
      </c>
      <c r="AQ61" s="1">
        <f t="shared" si="30"/>
        <v>141.78917655430229</v>
      </c>
      <c r="AR61" s="6">
        <f t="shared" si="30"/>
        <v>133.1738958586254</v>
      </c>
      <c r="AS61" t="s">
        <v>38</v>
      </c>
    </row>
    <row r="62" spans="1:45">
      <c r="A62" s="4">
        <v>2009</v>
      </c>
      <c r="B62" s="1">
        <v>3.1574321560394387</v>
      </c>
      <c r="C62" s="1">
        <v>2.0824809778606843</v>
      </c>
      <c r="D62" s="1">
        <v>1.7760555877739606</v>
      </c>
      <c r="E62" s="6">
        <f t="shared" si="10"/>
        <v>7.0159687216740831</v>
      </c>
      <c r="F62" s="1">
        <f t="shared" si="32"/>
        <v>212.23411045086851</v>
      </c>
      <c r="G62" s="1">
        <f t="shared" si="33"/>
        <v>170.58489974810678</v>
      </c>
      <c r="H62" s="1">
        <f t="shared" si="34"/>
        <v>140.16865555735518</v>
      </c>
      <c r="I62" s="1">
        <f t="shared" si="35"/>
        <v>522.98766575633044</v>
      </c>
      <c r="J62" s="3">
        <v>15739.204424590513</v>
      </c>
      <c r="K62" s="14">
        <f t="shared" si="17"/>
        <v>15216.216758834182</v>
      </c>
      <c r="L62" s="1">
        <v>67.217314565227838</v>
      </c>
      <c r="M62" s="1">
        <v>81.914265513890669</v>
      </c>
      <c r="N62" s="1">
        <v>78.921322351761049</v>
      </c>
      <c r="O62" s="6">
        <v>75.541312233938115</v>
      </c>
      <c r="P62" s="2">
        <v>91.957948532226624</v>
      </c>
      <c r="Q62" s="2">
        <v>87.946184288105115</v>
      </c>
      <c r="R62" s="2">
        <v>83.243260605892061</v>
      </c>
      <c r="S62" s="42">
        <v>85.76998050682262</v>
      </c>
      <c r="T62" s="7">
        <v>86.6</v>
      </c>
      <c r="U62" s="3">
        <v>61113</v>
      </c>
      <c r="V62" s="3">
        <v>23489.355012713811</v>
      </c>
      <c r="W62" s="99">
        <f t="shared" si="20"/>
        <v>0.40581092891347897</v>
      </c>
      <c r="X62" s="100">
        <f t="shared" si="21"/>
        <v>0.32617384867272459</v>
      </c>
      <c r="Y62" s="100">
        <f t="shared" si="22"/>
        <v>0.26801522241379655</v>
      </c>
      <c r="Z62" s="99">
        <f t="shared" si="23"/>
        <v>1.3484424290168035E-2</v>
      </c>
      <c r="AA62" s="100">
        <f t="shared" si="24"/>
        <v>1.083821616050615E-2</v>
      </c>
      <c r="AB62" s="100">
        <f t="shared" si="25"/>
        <v>8.9057014431021316E-3</v>
      </c>
      <c r="AC62" s="101">
        <f t="shared" si="26"/>
        <v>3.3228341893776311E-2</v>
      </c>
      <c r="AD62" s="99">
        <f t="shared" si="27"/>
        <v>0.45003509583578111</v>
      </c>
      <c r="AE62" s="100">
        <f t="shared" si="28"/>
        <v>0.29682016275633888</v>
      </c>
      <c r="AF62" s="100">
        <f t="shared" si="29"/>
        <v>0.25314474140788007</v>
      </c>
      <c r="AG62" s="18"/>
      <c r="AH62" s="107">
        <v>0.64131403475751303</v>
      </c>
      <c r="AI62" s="3">
        <f t="shared" si="31"/>
        <v>330.93632596254696</v>
      </c>
      <c r="AJ62" s="3">
        <f t="shared" si="31"/>
        <v>265.99277499455718</v>
      </c>
      <c r="AK62" s="3">
        <f t="shared" si="31"/>
        <v>218.56477164164087</v>
      </c>
      <c r="AL62" s="3">
        <f t="shared" si="31"/>
        <v>815.49387259874493</v>
      </c>
      <c r="AM62" s="3">
        <f t="shared" si="31"/>
        <v>24542.117545488702</v>
      </c>
      <c r="AN62" s="14">
        <f t="shared" si="30"/>
        <v>23726.623672889957</v>
      </c>
      <c r="AO62" s="1">
        <f t="shared" si="30"/>
        <v>104.81185647316038</v>
      </c>
      <c r="AP62" s="1">
        <f t="shared" si="30"/>
        <v>127.72878975721035</v>
      </c>
      <c r="AQ62" s="1">
        <f t="shared" si="30"/>
        <v>123.06189803190874</v>
      </c>
      <c r="AR62" s="6">
        <f t="shared" si="30"/>
        <v>117.79145339069494</v>
      </c>
      <c r="AS62" t="s">
        <v>38</v>
      </c>
    </row>
    <row r="63" spans="1:45">
      <c r="A63" s="4">
        <v>2010</v>
      </c>
      <c r="B63" s="1">
        <v>3.0946491290867022</v>
      </c>
      <c r="C63" s="1">
        <v>2.2586227512139665</v>
      </c>
      <c r="D63" s="1">
        <v>1.851851207567033</v>
      </c>
      <c r="E63" s="6">
        <f t="shared" si="10"/>
        <v>7.2051230878677019</v>
      </c>
      <c r="F63" s="1">
        <f t="shared" si="32"/>
        <v>213.28018129474893</v>
      </c>
      <c r="G63" s="1">
        <f t="shared" si="33"/>
        <v>189.55109968319289</v>
      </c>
      <c r="H63" s="1">
        <f t="shared" si="34"/>
        <v>150.06211789332366</v>
      </c>
      <c r="I63" s="1">
        <f t="shared" si="35"/>
        <v>552.89339887126539</v>
      </c>
      <c r="J63" s="3">
        <v>16022.37121745062</v>
      </c>
      <c r="K63" s="14">
        <f t="shared" si="17"/>
        <v>15469.477818579355</v>
      </c>
      <c r="L63" s="1">
        <v>68.919018731436125</v>
      </c>
      <c r="M63" s="1">
        <v>83.923311044889104</v>
      </c>
      <c r="N63" s="1">
        <v>81.033571855092859</v>
      </c>
      <c r="O63" s="6">
        <v>77.61257360500025</v>
      </c>
      <c r="P63" s="2">
        <v>94.285997862156393</v>
      </c>
      <c r="Q63" s="2">
        <v>90.103169855929323</v>
      </c>
      <c r="R63" s="2">
        <v>85.471182422594779</v>
      </c>
      <c r="S63" s="42">
        <v>88.499025341130604</v>
      </c>
      <c r="T63" s="7">
        <v>89.4</v>
      </c>
      <c r="U63" s="3">
        <v>62766.364999999998</v>
      </c>
      <c r="V63" s="3">
        <v>23777.155757682725</v>
      </c>
      <c r="W63" s="99">
        <f t="shared" si="20"/>
        <v>0.38575280828123737</v>
      </c>
      <c r="X63" s="100">
        <f t="shared" si="21"/>
        <v>0.34283480336383543</v>
      </c>
      <c r="Y63" s="100">
        <f t="shared" si="22"/>
        <v>0.27141238835492743</v>
      </c>
      <c r="Z63" s="99">
        <f t="shared" si="23"/>
        <v>1.3311399317877292E-2</v>
      </c>
      <c r="AA63" s="100">
        <f t="shared" si="24"/>
        <v>1.1830402448592943E-2</v>
      </c>
      <c r="AB63" s="100">
        <f t="shared" si="25"/>
        <v>9.3657871145742064E-3</v>
      </c>
      <c r="AC63" s="101">
        <f t="shared" si="26"/>
        <v>3.4507588881044438E-2</v>
      </c>
      <c r="AD63" s="99">
        <f t="shared" si="27"/>
        <v>0.42950676780214986</v>
      </c>
      <c r="AE63" s="100">
        <f t="shared" si="28"/>
        <v>0.31347455465641288</v>
      </c>
      <c r="AF63" s="100">
        <f t="shared" si="29"/>
        <v>0.2570186775414372</v>
      </c>
      <c r="AG63" s="18"/>
      <c r="AH63" s="107">
        <v>0.64746232589873898</v>
      </c>
      <c r="AI63" s="3">
        <f t="shared" si="31"/>
        <v>329.40940771912227</v>
      </c>
      <c r="AJ63" s="3">
        <f t="shared" si="31"/>
        <v>292.7600450266786</v>
      </c>
      <c r="AK63" s="3">
        <f t="shared" si="31"/>
        <v>231.76965190217553</v>
      </c>
      <c r="AL63" s="3">
        <f t="shared" si="31"/>
        <v>853.93910464797625</v>
      </c>
      <c r="AM63" s="3">
        <f t="shared" si="31"/>
        <v>24746.414697117787</v>
      </c>
      <c r="AN63" s="14">
        <f t="shared" si="30"/>
        <v>23892.475592469811</v>
      </c>
      <c r="AO63" s="1">
        <f t="shared" si="30"/>
        <v>106.44483234722577</v>
      </c>
      <c r="AP63" s="1">
        <f t="shared" si="30"/>
        <v>129.61883292343782</v>
      </c>
      <c r="AQ63" s="1">
        <f t="shared" si="30"/>
        <v>125.15565557055477</v>
      </c>
      <c r="AR63" s="6">
        <f t="shared" si="30"/>
        <v>119.871953163092</v>
      </c>
      <c r="AS63" t="s">
        <v>38</v>
      </c>
    </row>
    <row r="64" spans="1:45">
      <c r="A64" s="4">
        <v>2011</v>
      </c>
      <c r="B64" s="1">
        <v>3.0012022537975995</v>
      </c>
      <c r="C64" s="1">
        <v>2.3823679690506245</v>
      </c>
      <c r="D64" s="1">
        <v>1.7842764084239187</v>
      </c>
      <c r="E64" s="6">
        <f t="shared" si="10"/>
        <v>7.1678466312721429</v>
      </c>
      <c r="F64" s="1">
        <f t="shared" si="32"/>
        <v>216.8081029895005</v>
      </c>
      <c r="G64" s="1">
        <f t="shared" si="33"/>
        <v>207.85659320707265</v>
      </c>
      <c r="H64" s="1">
        <f t="shared" si="34"/>
        <v>155.78320867487315</v>
      </c>
      <c r="I64" s="1">
        <f t="shared" si="35"/>
        <v>580.44790487144633</v>
      </c>
      <c r="J64" s="3">
        <v>16504.97721127636</v>
      </c>
      <c r="K64" s="14">
        <f t="shared" si="17"/>
        <v>15924.529306404915</v>
      </c>
      <c r="L64" s="1">
        <v>72.240417224517387</v>
      </c>
      <c r="M64" s="1">
        <v>87.247896171935039</v>
      </c>
      <c r="N64" s="1">
        <v>87.308898968450222</v>
      </c>
      <c r="O64" s="6">
        <v>81.654761874116147</v>
      </c>
      <c r="P64" s="2">
        <v>98.829901373585642</v>
      </c>
      <c r="Q64" s="2">
        <v>93.672567376988624</v>
      </c>
      <c r="R64" s="2">
        <v>92.090162879563408</v>
      </c>
      <c r="S64" s="42">
        <v>93.66471734892788</v>
      </c>
      <c r="T64" s="7">
        <v>93.4</v>
      </c>
      <c r="U64" s="3">
        <v>63258.917999999998</v>
      </c>
      <c r="V64" s="3">
        <v>24057.348313909581</v>
      </c>
      <c r="W64" s="99">
        <f t="shared" si="20"/>
        <v>0.37351862444488915</v>
      </c>
      <c r="X64" s="100">
        <f t="shared" si="21"/>
        <v>0.35809689631510916</v>
      </c>
      <c r="Y64" s="100">
        <f t="shared" si="22"/>
        <v>0.26838447924000169</v>
      </c>
      <c r="Z64" s="99">
        <f t="shared" si="23"/>
        <v>1.3135922589543178E-2</v>
      </c>
      <c r="AA64" s="100">
        <f t="shared" si="24"/>
        <v>1.259357044522685E-2</v>
      </c>
      <c r="AB64" s="100">
        <f t="shared" si="25"/>
        <v>9.4385594527474151E-3</v>
      </c>
      <c r="AC64" s="101">
        <f t="shared" si="26"/>
        <v>3.5168052487517441E-2</v>
      </c>
      <c r="AD64" s="99">
        <f t="shared" si="27"/>
        <v>0.41870346956139448</v>
      </c>
      <c r="AE64" s="100">
        <f t="shared" si="28"/>
        <v>0.33236871428815767</v>
      </c>
      <c r="AF64" s="100">
        <f t="shared" si="29"/>
        <v>0.24892781615044782</v>
      </c>
      <c r="AG64" s="18"/>
      <c r="AH64" s="107">
        <v>0.62380940068385715</v>
      </c>
      <c r="AI64" s="3">
        <f t="shared" si="31"/>
        <v>347.55504285735753</v>
      </c>
      <c r="AJ64" s="3">
        <f t="shared" si="31"/>
        <v>333.20529151886427</v>
      </c>
      <c r="AK64" s="3">
        <f t="shared" si="31"/>
        <v>249.72885709015333</v>
      </c>
      <c r="AL64" s="3">
        <f t="shared" si="31"/>
        <v>930.48919146637525</v>
      </c>
      <c r="AM64" s="3">
        <f t="shared" si="31"/>
        <v>26458.365637296614</v>
      </c>
      <c r="AN64" s="14">
        <f t="shared" si="30"/>
        <v>25527.876445830239</v>
      </c>
      <c r="AO64" s="1">
        <f t="shared" si="30"/>
        <v>115.80527184316736</v>
      </c>
      <c r="AP64" s="1">
        <f t="shared" si="30"/>
        <v>139.86306727068987</v>
      </c>
      <c r="AQ64" s="1">
        <f t="shared" si="30"/>
        <v>139.96085803249676</v>
      </c>
      <c r="AR64" s="6">
        <f t="shared" si="30"/>
        <v>130.89697235181342</v>
      </c>
      <c r="AS64" t="s">
        <v>38</v>
      </c>
    </row>
    <row r="65" spans="1:45">
      <c r="A65" s="4">
        <v>2012</v>
      </c>
      <c r="B65" s="1">
        <v>2.8455780093288645</v>
      </c>
      <c r="C65" s="1">
        <v>2.3248682442187962</v>
      </c>
      <c r="D65" s="1">
        <v>1.7764302023573684</v>
      </c>
      <c r="E65" s="6">
        <f t="shared" si="10"/>
        <v>6.9468764559050298</v>
      </c>
      <c r="F65" s="1">
        <f t="shared" si="32"/>
        <v>208.21426063120225</v>
      </c>
      <c r="G65" s="1">
        <f t="shared" si="33"/>
        <v>203.91994765353434</v>
      </c>
      <c r="H65" s="1">
        <f t="shared" si="34"/>
        <v>159.49571390794117</v>
      </c>
      <c r="I65" s="1">
        <f t="shared" si="35"/>
        <v>571.62992219267778</v>
      </c>
      <c r="J65" s="3">
        <v>16995.876031606345</v>
      </c>
      <c r="K65" s="14">
        <f t="shared" si="17"/>
        <v>16424.246109413667</v>
      </c>
      <c r="L65" s="1">
        <v>73.171165910264406</v>
      </c>
      <c r="M65" s="1">
        <v>87.712474958793052</v>
      </c>
      <c r="N65" s="1">
        <v>89.784396649126023</v>
      </c>
      <c r="O65" s="6">
        <v>82.927759044718741</v>
      </c>
      <c r="P65" s="2">
        <v>100.10323013261103</v>
      </c>
      <c r="Q65" s="2">
        <v>94.171356340657368</v>
      </c>
      <c r="R65" s="2">
        <v>94.701225294905441</v>
      </c>
      <c r="S65" s="42">
        <v>96.296296296296305</v>
      </c>
      <c r="T65" s="7">
        <v>96.1</v>
      </c>
      <c r="U65" s="3">
        <v>63695.686999999998</v>
      </c>
      <c r="V65" s="3">
        <v>24174.088796617347</v>
      </c>
      <c r="W65" s="99">
        <f t="shared" si="20"/>
        <v>0.36424660877185505</v>
      </c>
      <c r="X65" s="100">
        <f t="shared" si="21"/>
        <v>0.35673420815924256</v>
      </c>
      <c r="Y65" s="100">
        <f t="shared" si="22"/>
        <v>0.27901918306890233</v>
      </c>
      <c r="Z65" s="99">
        <f t="shared" si="23"/>
        <v>1.2250869578243395E-2</v>
      </c>
      <c r="AA65" s="100">
        <f t="shared" si="24"/>
        <v>1.1998201638698414E-2</v>
      </c>
      <c r="AB65" s="100">
        <f t="shared" si="25"/>
        <v>9.384377340205077E-3</v>
      </c>
      <c r="AC65" s="101">
        <f t="shared" si="26"/>
        <v>3.3633448557146887E-2</v>
      </c>
      <c r="AD65" s="99">
        <f t="shared" si="27"/>
        <v>0.40961978054324655</v>
      </c>
      <c r="AE65" s="100">
        <f t="shared" si="28"/>
        <v>0.33466382466649403</v>
      </c>
      <c r="AF65" s="100">
        <f t="shared" si="29"/>
        <v>0.25571639479025937</v>
      </c>
      <c r="AG65" s="18"/>
      <c r="AH65" s="107">
        <v>0.6310768178681222</v>
      </c>
      <c r="AI65" s="3">
        <f t="shared" si="31"/>
        <v>329.9348902318788</v>
      </c>
      <c r="AJ65" s="3">
        <f t="shared" si="31"/>
        <v>323.1301513220028</v>
      </c>
      <c r="AK65" s="3">
        <f t="shared" si="31"/>
        <v>252.73581502604239</v>
      </c>
      <c r="AL65" s="3">
        <f t="shared" si="31"/>
        <v>905.80085657992402</v>
      </c>
      <c r="AM65" s="3">
        <f t="shared" si="31"/>
        <v>26931.548664742775</v>
      </c>
      <c r="AN65" s="14">
        <f t="shared" si="30"/>
        <v>26025.747808162851</v>
      </c>
      <c r="AO65" s="1">
        <f t="shared" si="30"/>
        <v>115.94652796381942</v>
      </c>
      <c r="AP65" s="1">
        <f t="shared" si="30"/>
        <v>138.98858661153128</v>
      </c>
      <c r="AQ65" s="1">
        <f t="shared" si="30"/>
        <v>142.27173952044694</v>
      </c>
      <c r="AR65" s="6">
        <f t="shared" si="30"/>
        <v>131.40675856999769</v>
      </c>
      <c r="AS65" t="s">
        <v>38</v>
      </c>
    </row>
    <row r="66" spans="1:45">
      <c r="A66" s="4">
        <v>2013</v>
      </c>
      <c r="B66" s="1">
        <v>2.7815134230324983</v>
      </c>
      <c r="C66" s="1">
        <v>2.0697328123424019</v>
      </c>
      <c r="D66" s="1">
        <v>1.7199298976756612</v>
      </c>
      <c r="E66" s="6">
        <f t="shared" si="10"/>
        <v>6.5711761330505611</v>
      </c>
      <c r="F66" s="1">
        <f t="shared" si="32"/>
        <v>204.33023891513341</v>
      </c>
      <c r="G66" s="1">
        <f t="shared" si="33"/>
        <v>186.4326580173155</v>
      </c>
      <c r="H66" s="1">
        <f t="shared" si="34"/>
        <v>163.90636055562086</v>
      </c>
      <c r="I66" s="1">
        <f t="shared" si="35"/>
        <v>554.66925748806977</v>
      </c>
      <c r="J66" s="3">
        <v>17599.614709467674</v>
      </c>
      <c r="K66" s="14">
        <f t="shared" si="17"/>
        <v>17044.945451979605</v>
      </c>
      <c r="L66" s="1">
        <v>73.460094502210168</v>
      </c>
      <c r="M66" s="1">
        <v>90.075712626076594</v>
      </c>
      <c r="N66" s="1">
        <v>95.298279759614829</v>
      </c>
      <c r="O66" s="6">
        <v>85.313015368222878</v>
      </c>
      <c r="P66" s="2">
        <v>100.4985044865404</v>
      </c>
      <c r="Q66" s="2">
        <v>96.708615682478197</v>
      </c>
      <c r="R66" s="2">
        <v>100.51706308169595</v>
      </c>
      <c r="S66" s="42">
        <v>99.610136452241719</v>
      </c>
      <c r="T66" s="7">
        <v>98.5</v>
      </c>
      <c r="U66" s="3">
        <v>64097.084999999999</v>
      </c>
      <c r="V66" s="3">
        <v>24541.569612725325</v>
      </c>
      <c r="W66" s="99">
        <f t="shared" si="20"/>
        <v>0.36838212350272231</v>
      </c>
      <c r="X66" s="100">
        <f t="shared" si="21"/>
        <v>0.33611500096762698</v>
      </c>
      <c r="Y66" s="100">
        <f t="shared" si="22"/>
        <v>0.29550287552965071</v>
      </c>
      <c r="Z66" s="99">
        <f t="shared" si="23"/>
        <v>1.1609926824432947E-2</v>
      </c>
      <c r="AA66" s="100">
        <f t="shared" si="24"/>
        <v>1.059299655673851E-2</v>
      </c>
      <c r="AB66" s="100">
        <f t="shared" si="25"/>
        <v>9.3130652722441584E-3</v>
      </c>
      <c r="AC66" s="101">
        <f t="shared" si="26"/>
        <v>3.1515988653415615E-2</v>
      </c>
      <c r="AD66" s="99">
        <f t="shared" si="27"/>
        <v>0.4232900422562903</v>
      </c>
      <c r="AE66" s="100">
        <f t="shared" si="28"/>
        <v>0.31497144049029807</v>
      </c>
      <c r="AF66" s="100">
        <f t="shared" si="29"/>
        <v>0.26173851725341163</v>
      </c>
      <c r="AG66" s="18"/>
      <c r="AH66" s="107">
        <v>0.63974565371886571</v>
      </c>
      <c r="AI66" s="3">
        <f t="shared" si="31"/>
        <v>319.39293018616695</v>
      </c>
      <c r="AJ66" s="3">
        <f t="shared" si="31"/>
        <v>291.41684188642063</v>
      </c>
      <c r="AK66" s="3">
        <f t="shared" si="31"/>
        <v>256.20550855301161</v>
      </c>
      <c r="AL66" s="3">
        <f t="shared" si="31"/>
        <v>867.01528062559919</v>
      </c>
      <c r="AM66" s="3">
        <f t="shared" si="31"/>
        <v>27510.331031028421</v>
      </c>
      <c r="AN66" s="14">
        <f t="shared" si="30"/>
        <v>26643.315750402824</v>
      </c>
      <c r="AO66" s="1">
        <f t="shared" si="30"/>
        <v>114.82703176674021</v>
      </c>
      <c r="AP66" s="1">
        <f t="shared" si="30"/>
        <v>140.79925686476034</v>
      </c>
      <c r="AQ66" s="1">
        <f t="shared" si="30"/>
        <v>148.96276231912216</v>
      </c>
      <c r="AR66" s="6">
        <f t="shared" si="30"/>
        <v>133.35458376668149</v>
      </c>
      <c r="AS66" t="s">
        <v>38</v>
      </c>
    </row>
    <row r="67" spans="1:45">
      <c r="A67" s="4">
        <v>2014</v>
      </c>
      <c r="B67" s="1">
        <v>2.8639569424196698</v>
      </c>
      <c r="C67" s="1">
        <v>2.5025584727371175</v>
      </c>
      <c r="D67" s="1">
        <v>1.7035605950616797</v>
      </c>
      <c r="E67" s="6">
        <f t="shared" si="10"/>
        <v>7.0700760102184663</v>
      </c>
      <c r="F67" s="1">
        <f t="shared" si="32"/>
        <v>209.34296357473318</v>
      </c>
      <c r="G67" s="1">
        <f t="shared" si="33"/>
        <v>233.09168084913821</v>
      </c>
      <c r="H67" s="1">
        <f t="shared" si="34"/>
        <v>161.5112789792671</v>
      </c>
      <c r="I67" s="1">
        <f t="shared" si="35"/>
        <v>603.94592340313852</v>
      </c>
      <c r="J67" s="3">
        <v>18267.159581359934</v>
      </c>
      <c r="K67" s="14">
        <f t="shared" si="17"/>
        <v>17663.213657956796</v>
      </c>
      <c r="L67" s="1">
        <v>73.095709112814276</v>
      </c>
      <c r="M67" s="1">
        <v>93.141352495232368</v>
      </c>
      <c r="N67" s="1">
        <v>94.808062271139448</v>
      </c>
      <c r="O67" s="6">
        <v>86.241378537401616</v>
      </c>
      <c r="P67" s="2">
        <v>100</v>
      </c>
      <c r="Q67" s="2">
        <v>100</v>
      </c>
      <c r="R67" s="2">
        <v>100</v>
      </c>
      <c r="S67" s="42">
        <v>100</v>
      </c>
      <c r="T67" s="7">
        <v>100</v>
      </c>
      <c r="U67" s="3">
        <v>64331.347999999991</v>
      </c>
      <c r="V67" s="3">
        <v>25171.157976488761</v>
      </c>
      <c r="W67" s="99">
        <f t="shared" si="20"/>
        <v>0.34662534419492247</v>
      </c>
      <c r="X67" s="100">
        <f t="shared" si="21"/>
        <v>0.38594793311246134</v>
      </c>
      <c r="Y67" s="100">
        <f t="shared" si="22"/>
        <v>0.26742672269261614</v>
      </c>
      <c r="Z67" s="99">
        <f t="shared" si="23"/>
        <v>1.146007197464622E-2</v>
      </c>
      <c r="AA67" s="100">
        <f t="shared" si="24"/>
        <v>1.2760149152416024E-2</v>
      </c>
      <c r="AB67" s="100">
        <f t="shared" si="25"/>
        <v>8.8416197526448217E-3</v>
      </c>
      <c r="AC67" s="101">
        <f t="shared" si="26"/>
        <v>3.3061840879707066E-2</v>
      </c>
      <c r="AD67" s="99">
        <f t="shared" si="27"/>
        <v>0.40508149251583125</v>
      </c>
      <c r="AE67" s="100">
        <f t="shared" si="28"/>
        <v>0.35396486107364894</v>
      </c>
      <c r="AF67" s="100">
        <f t="shared" si="29"/>
        <v>0.24095364641051992</v>
      </c>
      <c r="AG67" s="18"/>
      <c r="AH67" s="107">
        <v>0.60699999999999998</v>
      </c>
      <c r="AI67" s="3">
        <f t="shared" si="31"/>
        <v>344.88132384634793</v>
      </c>
      <c r="AJ67" s="3">
        <f t="shared" si="31"/>
        <v>384.00606400187513</v>
      </c>
      <c r="AK67" s="3">
        <f t="shared" si="31"/>
        <v>266.08118447984697</v>
      </c>
      <c r="AL67" s="3">
        <f t="shared" si="31"/>
        <v>994.96857232807008</v>
      </c>
      <c r="AM67" s="3">
        <f t="shared" si="31"/>
        <v>30094.167349851621</v>
      </c>
      <c r="AN67" s="14">
        <f t="shared" si="30"/>
        <v>29099.198777523554</v>
      </c>
      <c r="AO67" s="1">
        <f t="shared" si="30"/>
        <v>120.42126707218168</v>
      </c>
      <c r="AP67" s="1">
        <f t="shared" si="30"/>
        <v>153.44539126067937</v>
      </c>
      <c r="AQ67" s="1">
        <f t="shared" si="30"/>
        <v>156.19120637749498</v>
      </c>
      <c r="AR67" s="6">
        <f t="shared" si="30"/>
        <v>142.07805360362704</v>
      </c>
      <c r="AS67" t="s">
        <v>38</v>
      </c>
    </row>
    <row r="68" spans="1:45">
      <c r="A68" s="4">
        <v>2015</v>
      </c>
      <c r="B68" s="1"/>
      <c r="C68" s="1">
        <v>2.5580608509728928</v>
      </c>
      <c r="D68" s="1"/>
      <c r="E68" s="4"/>
      <c r="F68" s="1"/>
      <c r="G68" s="1"/>
      <c r="H68" s="1"/>
      <c r="I68" s="1"/>
      <c r="J68" s="3"/>
      <c r="K68" s="4"/>
      <c r="L68" s="1">
        <v>69.520788896058534</v>
      </c>
      <c r="M68" s="1">
        <v>88.026938208271346</v>
      </c>
      <c r="N68" s="1">
        <v>90.419745072367647</v>
      </c>
      <c r="O68" s="1"/>
      <c r="P68" s="2">
        <v>95.10926118626432</v>
      </c>
      <c r="Q68" s="2">
        <v>94.508975712777172</v>
      </c>
      <c r="R68" s="2">
        <v>95.371367061356281</v>
      </c>
      <c r="S68" s="42">
        <v>97.465886939571149</v>
      </c>
      <c r="T68" s="5">
        <v>100</v>
      </c>
      <c r="U68" s="3">
        <v>64715.809999999983</v>
      </c>
      <c r="V68" s="14">
        <v>25299.908672021222</v>
      </c>
      <c r="W68" s="33"/>
      <c r="X68" s="33"/>
      <c r="Y68" s="106"/>
      <c r="Z68" s="1" t="str">
        <f>IFERROR(LN(B68)-LN(B67),"")</f>
        <v/>
      </c>
      <c r="AA68" s="1">
        <f>IFERROR(LN(C68)-LN(C67),"")</f>
        <v>2.1935893706375942E-2</v>
      </c>
      <c r="AB68" s="1" t="str">
        <f>IFERROR(LN(D68)-LN(D67),"")</f>
        <v/>
      </c>
      <c r="AC68" s="6" t="str">
        <f>IFERROR(LN(F68)-LN(F67),"")</f>
        <v/>
      </c>
      <c r="AD68" s="1" t="str">
        <f>IFERROR(LN(G68)-LN(G67),"")</f>
        <v/>
      </c>
      <c r="AE68" s="1" t="str">
        <f>IFERROR(LN(H68)-LN(H67),"")</f>
        <v/>
      </c>
      <c r="AF68" s="33"/>
      <c r="AG68" s="4"/>
      <c r="AH68" s="107">
        <v>0.65400000000000003</v>
      </c>
      <c r="AI68" s="3"/>
      <c r="AJ68" s="3"/>
      <c r="AK68" s="3"/>
      <c r="AL68" s="3"/>
      <c r="AM68" s="3"/>
      <c r="AN68" s="14"/>
      <c r="AO68" s="1">
        <f t="shared" si="30"/>
        <v>106.30090045268888</v>
      </c>
      <c r="AP68" s="1">
        <f t="shared" si="30"/>
        <v>134.5977648444516</v>
      </c>
      <c r="AQ68" s="1">
        <f t="shared" si="30"/>
        <v>138.25649093634198</v>
      </c>
      <c r="AR68" s="6"/>
      <c r="AS68" t="s">
        <v>38</v>
      </c>
    </row>
    <row r="69" spans="1:45">
      <c r="A69" s="4"/>
      <c r="B69" s="1"/>
      <c r="C69" s="69"/>
      <c r="D69" s="4"/>
      <c r="E69" s="4"/>
      <c r="F69" s="4"/>
      <c r="G69" s="4"/>
      <c r="H69" s="4"/>
      <c r="I69" s="4"/>
      <c r="J69" s="4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47"/>
      <c r="AA69" s="47"/>
      <c r="AB69" s="47"/>
      <c r="AC69" s="47"/>
      <c r="AD69" s="1"/>
      <c r="AE69" s="1"/>
      <c r="AF69" s="1"/>
      <c r="AG69" s="1"/>
      <c r="AH69" s="33"/>
      <c r="AI69" s="1"/>
      <c r="AJ69" s="1"/>
      <c r="AK69" s="1"/>
      <c r="AL69" s="1"/>
      <c r="AM69" s="1"/>
      <c r="AN69" s="1"/>
      <c r="AO69" s="1"/>
      <c r="AP69" s="1"/>
    </row>
    <row r="70" spans="1:45">
      <c r="C70" s="4"/>
      <c r="D70" s="4"/>
      <c r="E70" s="4"/>
      <c r="F70" s="4"/>
      <c r="G70" s="4"/>
      <c r="H70" s="4"/>
      <c r="I70" s="4"/>
      <c r="J70" s="4"/>
    </row>
    <row r="71" spans="1:45">
      <c r="C71" s="4"/>
      <c r="D71" s="4"/>
      <c r="E71" s="4"/>
      <c r="F71" s="4"/>
      <c r="G71" s="4"/>
      <c r="H71" s="4"/>
      <c r="I71" s="4"/>
      <c r="J71" s="4"/>
    </row>
    <row r="72" spans="1:45">
      <c r="C72" s="4"/>
      <c r="D72" s="4"/>
      <c r="E72" s="4"/>
      <c r="F72" s="4"/>
      <c r="G72" s="4"/>
      <c r="H72" s="4"/>
      <c r="I72" s="4"/>
      <c r="J72" s="4"/>
      <c r="N72" s="25"/>
    </row>
    <row r="73" spans="1:45">
      <c r="J73" s="2"/>
      <c r="N73" s="25"/>
    </row>
    <row r="74" spans="1:45">
      <c r="J74" s="2"/>
      <c r="N74" s="25"/>
    </row>
    <row r="75" spans="1:45">
      <c r="J75" s="2"/>
      <c r="N75" s="25"/>
    </row>
    <row r="76" spans="1:45">
      <c r="F76" s="139"/>
      <c r="G76" s="139"/>
      <c r="H76" s="139"/>
      <c r="I76" s="139"/>
      <c r="J76" s="139"/>
      <c r="N76" s="25"/>
      <c r="O76" s="139"/>
      <c r="P76" s="139"/>
      <c r="Q76" s="139"/>
      <c r="R76" s="139"/>
      <c r="S76" s="139"/>
      <c r="T76" s="25"/>
    </row>
    <row r="77" spans="1:45">
      <c r="F77" s="4"/>
      <c r="G77" s="4"/>
      <c r="H77" s="4"/>
      <c r="I77" s="4"/>
      <c r="J77" s="4"/>
      <c r="M77" s="4"/>
      <c r="N77" s="25"/>
      <c r="O77" s="4"/>
      <c r="P77" s="4"/>
      <c r="Q77" s="4"/>
      <c r="R77" s="4"/>
      <c r="S77" s="4"/>
      <c r="T77" s="25"/>
    </row>
    <row r="78" spans="1:45">
      <c r="C78" s="61"/>
      <c r="F78" s="27"/>
      <c r="G78" s="27"/>
      <c r="H78" s="27"/>
      <c r="I78" s="27"/>
      <c r="J78" s="27"/>
      <c r="M78" s="25"/>
      <c r="N78" s="25"/>
      <c r="O78" s="73"/>
      <c r="P78" s="73"/>
      <c r="Q78" s="73"/>
      <c r="R78" s="73"/>
      <c r="S78" s="73"/>
      <c r="T78" s="25"/>
    </row>
    <row r="79" spans="1:45">
      <c r="C79" s="61"/>
      <c r="F79" s="27"/>
      <c r="G79" s="27"/>
      <c r="H79" s="27"/>
      <c r="I79" s="27"/>
      <c r="J79" s="27"/>
      <c r="M79" s="25"/>
      <c r="N79" s="25"/>
      <c r="O79" s="73"/>
      <c r="P79" s="73"/>
      <c r="Q79" s="73"/>
      <c r="R79" s="73"/>
      <c r="S79" s="73"/>
      <c r="T79" s="25"/>
    </row>
    <row r="80" spans="1:45">
      <c r="C80" s="61"/>
      <c r="F80" s="27"/>
      <c r="G80" s="27"/>
      <c r="H80" s="27"/>
      <c r="I80" s="27"/>
      <c r="J80" s="27"/>
      <c r="M80" s="25"/>
      <c r="N80" s="25"/>
      <c r="O80" s="73"/>
      <c r="P80" s="73"/>
      <c r="Q80" s="73"/>
      <c r="R80" s="73"/>
      <c r="S80" s="73"/>
      <c r="T80" s="25"/>
    </row>
    <row r="81" spans="3:20">
      <c r="C81" s="61"/>
      <c r="F81" s="27"/>
      <c r="G81" s="27"/>
      <c r="H81" s="27"/>
      <c r="I81" s="27"/>
      <c r="J81" s="27"/>
      <c r="M81" s="25"/>
      <c r="N81" s="25"/>
      <c r="O81" s="73"/>
      <c r="P81" s="73"/>
      <c r="Q81" s="73"/>
      <c r="R81" s="73"/>
      <c r="S81" s="73"/>
      <c r="T81" s="25"/>
    </row>
    <row r="82" spans="3:20">
      <c r="C82" s="61"/>
      <c r="F82" s="27"/>
      <c r="G82" s="27"/>
      <c r="H82" s="27"/>
      <c r="I82" s="27"/>
      <c r="J82" s="27"/>
      <c r="M82" s="25"/>
      <c r="N82" s="25"/>
      <c r="O82" s="73"/>
      <c r="P82" s="73"/>
      <c r="Q82" s="73"/>
      <c r="R82" s="73"/>
      <c r="S82" s="73"/>
      <c r="T82" s="25"/>
    </row>
    <row r="83" spans="3:20">
      <c r="C83" s="61"/>
      <c r="F83" s="27"/>
      <c r="G83" s="27"/>
      <c r="H83" s="27"/>
      <c r="I83" s="27"/>
      <c r="J83" s="27"/>
      <c r="M83" s="25"/>
      <c r="N83" s="25"/>
      <c r="O83" s="73"/>
      <c r="P83" s="73"/>
      <c r="Q83" s="73"/>
      <c r="R83" s="73"/>
      <c r="S83" s="73"/>
      <c r="T83" s="25"/>
    </row>
    <row r="84" spans="3:20">
      <c r="C84" s="61"/>
      <c r="F84" s="27"/>
      <c r="G84" s="27"/>
      <c r="H84" s="27"/>
      <c r="I84" s="27"/>
      <c r="J84" s="27"/>
      <c r="M84" s="25"/>
      <c r="N84" s="25"/>
      <c r="O84" s="73"/>
      <c r="P84" s="73"/>
      <c r="Q84" s="73"/>
      <c r="R84" s="73"/>
      <c r="S84" s="73"/>
      <c r="T84" s="25"/>
    </row>
    <row r="85" spans="3:20">
      <c r="C85" s="61"/>
      <c r="F85" s="27"/>
      <c r="G85" s="27"/>
      <c r="H85" s="27"/>
      <c r="I85" s="27"/>
      <c r="J85" s="27"/>
      <c r="M85" s="25"/>
      <c r="N85" s="25"/>
      <c r="O85" s="73"/>
      <c r="P85" s="73"/>
      <c r="Q85" s="73"/>
      <c r="R85" s="73"/>
      <c r="S85" s="73"/>
      <c r="T85" s="25"/>
    </row>
    <row r="86" spans="3:20">
      <c r="C86" s="61"/>
      <c r="F86" s="27"/>
      <c r="G86" s="27"/>
      <c r="H86" s="27"/>
      <c r="I86" s="27"/>
      <c r="J86" s="27"/>
      <c r="M86" s="25"/>
      <c r="N86" s="25"/>
      <c r="O86" s="73"/>
      <c r="P86" s="73"/>
      <c r="Q86" s="73"/>
      <c r="R86" s="73"/>
      <c r="S86" s="73"/>
      <c r="T86" s="25"/>
    </row>
    <row r="87" spans="3:20">
      <c r="C87" s="61"/>
      <c r="F87" s="27"/>
      <c r="G87" s="27"/>
      <c r="H87" s="27"/>
      <c r="I87" s="27"/>
      <c r="J87" s="27"/>
      <c r="M87" s="25"/>
      <c r="N87" s="25"/>
      <c r="O87" s="73"/>
      <c r="P87" s="73"/>
      <c r="Q87" s="73"/>
      <c r="R87" s="73"/>
      <c r="S87" s="73"/>
      <c r="T87" s="25"/>
    </row>
    <row r="88" spans="3:20">
      <c r="C88" s="61"/>
      <c r="F88" s="27"/>
      <c r="G88" s="27"/>
      <c r="H88" s="27"/>
      <c r="I88" s="27"/>
      <c r="J88" s="27"/>
      <c r="M88" s="25"/>
      <c r="N88" s="25"/>
      <c r="O88" s="73"/>
      <c r="P88" s="73"/>
      <c r="Q88" s="73"/>
      <c r="R88" s="73"/>
      <c r="S88" s="73"/>
      <c r="T88" s="25"/>
    </row>
    <row r="89" spans="3:20">
      <c r="C89" s="61"/>
      <c r="F89" s="27"/>
      <c r="G89" s="27"/>
      <c r="H89" s="27"/>
      <c r="I89" s="27"/>
      <c r="J89" s="27"/>
      <c r="M89" s="25"/>
      <c r="N89" s="25"/>
      <c r="O89" s="73"/>
      <c r="P89" s="73"/>
      <c r="Q89" s="73"/>
      <c r="R89" s="73"/>
      <c r="S89" s="73"/>
      <c r="T89" s="25"/>
    </row>
    <row r="90" spans="3:20">
      <c r="C90" s="61"/>
      <c r="F90" s="27"/>
      <c r="G90" s="27"/>
      <c r="H90" s="27"/>
      <c r="I90" s="27"/>
      <c r="J90" s="27"/>
      <c r="M90" s="25"/>
      <c r="N90" s="25"/>
      <c r="O90" s="73"/>
      <c r="P90" s="73"/>
      <c r="Q90" s="73"/>
      <c r="R90" s="73"/>
      <c r="S90" s="73"/>
      <c r="T90" s="25"/>
    </row>
    <row r="91" spans="3:20">
      <c r="C91" s="61"/>
      <c r="F91" s="27"/>
      <c r="G91" s="27"/>
      <c r="H91" s="27"/>
      <c r="I91" s="27"/>
      <c r="J91" s="27"/>
      <c r="M91" s="25"/>
      <c r="N91" s="25"/>
      <c r="O91" s="73"/>
      <c r="P91" s="73"/>
      <c r="Q91" s="73"/>
      <c r="R91" s="73"/>
      <c r="S91" s="73"/>
      <c r="T91" s="25"/>
    </row>
    <row r="92" spans="3:20">
      <c r="C92" s="61"/>
      <c r="F92" s="27"/>
      <c r="G92" s="27"/>
      <c r="H92" s="27"/>
      <c r="I92" s="27"/>
      <c r="J92" s="27"/>
      <c r="M92" s="25"/>
      <c r="N92" s="25"/>
      <c r="O92" s="73"/>
      <c r="P92" s="73"/>
      <c r="Q92" s="73"/>
      <c r="R92" s="73"/>
      <c r="S92" s="73"/>
      <c r="T92" s="25"/>
    </row>
    <row r="93" spans="3:20">
      <c r="C93" s="61"/>
      <c r="F93" s="27"/>
      <c r="G93" s="27"/>
      <c r="H93" s="27"/>
      <c r="I93" s="27"/>
      <c r="J93" s="27"/>
      <c r="M93" s="25"/>
      <c r="N93" s="25"/>
      <c r="O93" s="73"/>
      <c r="P93" s="73"/>
      <c r="Q93" s="73"/>
      <c r="R93" s="73"/>
      <c r="S93" s="73"/>
      <c r="T93" s="25"/>
    </row>
    <row r="94" spans="3:20">
      <c r="C94" s="61"/>
      <c r="F94" s="27"/>
      <c r="G94" s="27"/>
      <c r="H94" s="27"/>
      <c r="I94" s="27"/>
      <c r="J94" s="27"/>
      <c r="M94" s="25"/>
      <c r="N94" s="25"/>
      <c r="O94" s="73"/>
      <c r="P94" s="73"/>
      <c r="Q94" s="73"/>
      <c r="R94" s="73"/>
      <c r="S94" s="73"/>
      <c r="T94" s="25"/>
    </row>
    <row r="95" spans="3:20">
      <c r="C95" s="61"/>
      <c r="F95" s="27"/>
      <c r="G95" s="27"/>
      <c r="H95" s="27"/>
      <c r="I95" s="27"/>
      <c r="J95" s="27"/>
      <c r="M95" s="25"/>
      <c r="N95" s="25"/>
      <c r="O95" s="73"/>
      <c r="P95" s="73"/>
      <c r="Q95" s="73"/>
      <c r="R95" s="73"/>
      <c r="S95" s="73"/>
      <c r="T95" s="25"/>
    </row>
    <row r="96" spans="3:20">
      <c r="C96" s="61"/>
      <c r="F96" s="27"/>
      <c r="G96" s="27"/>
      <c r="H96" s="27"/>
      <c r="I96" s="27"/>
      <c r="J96" s="27"/>
      <c r="M96" s="25"/>
      <c r="N96" s="25"/>
      <c r="O96" s="73"/>
      <c r="P96" s="73"/>
      <c r="Q96" s="73"/>
      <c r="R96" s="73"/>
      <c r="S96" s="73"/>
      <c r="T96" s="25"/>
    </row>
    <row r="97" spans="3:20">
      <c r="C97" s="61"/>
      <c r="F97" s="27"/>
      <c r="G97" s="27"/>
      <c r="H97" s="27"/>
      <c r="I97" s="27"/>
      <c r="J97" s="27"/>
      <c r="M97" s="25"/>
      <c r="N97" s="25"/>
      <c r="O97" s="73"/>
      <c r="P97" s="73"/>
      <c r="Q97" s="73"/>
      <c r="R97" s="73"/>
      <c r="S97" s="73"/>
      <c r="T97" s="25"/>
    </row>
    <row r="98" spans="3:20">
      <c r="C98" s="61"/>
      <c r="F98" s="27"/>
      <c r="G98" s="27"/>
      <c r="H98" s="27"/>
      <c r="I98" s="27"/>
      <c r="J98" s="27"/>
      <c r="M98" s="25"/>
      <c r="N98" s="25"/>
      <c r="O98" s="73"/>
      <c r="P98" s="73"/>
      <c r="Q98" s="73"/>
      <c r="R98" s="73"/>
      <c r="S98" s="73"/>
      <c r="T98" s="25"/>
    </row>
    <row r="99" spans="3:20">
      <c r="C99" s="61"/>
      <c r="F99" s="27"/>
      <c r="G99" s="27"/>
      <c r="H99" s="27"/>
      <c r="I99" s="27"/>
      <c r="J99" s="27"/>
      <c r="M99" s="25"/>
      <c r="N99" s="25"/>
      <c r="O99" s="73"/>
      <c r="P99" s="73"/>
      <c r="Q99" s="73"/>
      <c r="R99" s="73"/>
      <c r="S99" s="73"/>
      <c r="T99" s="25"/>
    </row>
    <row r="100" spans="3:20">
      <c r="C100" s="61"/>
      <c r="F100" s="27"/>
      <c r="G100" s="27"/>
      <c r="H100" s="27"/>
      <c r="I100" s="27"/>
      <c r="J100" s="27"/>
      <c r="M100" s="25"/>
      <c r="N100" s="25"/>
      <c r="O100" s="73"/>
      <c r="P100" s="73"/>
      <c r="Q100" s="73"/>
      <c r="R100" s="73"/>
      <c r="S100" s="73"/>
      <c r="T100" s="25"/>
    </row>
    <row r="101" spans="3:20">
      <c r="C101" s="61"/>
      <c r="F101" s="27"/>
      <c r="G101" s="27"/>
      <c r="H101" s="27"/>
      <c r="I101" s="27"/>
      <c r="J101" s="27"/>
      <c r="M101" s="25"/>
      <c r="N101" s="25"/>
      <c r="O101" s="73"/>
      <c r="P101" s="73"/>
      <c r="Q101" s="73"/>
      <c r="R101" s="73"/>
      <c r="S101" s="73"/>
      <c r="T101" s="25"/>
    </row>
    <row r="102" spans="3:20">
      <c r="C102" s="61"/>
      <c r="F102" s="27"/>
      <c r="G102" s="27"/>
      <c r="H102" s="27"/>
      <c r="I102" s="27"/>
      <c r="J102" s="27"/>
      <c r="M102" s="25"/>
      <c r="N102" s="25"/>
      <c r="O102" s="73"/>
      <c r="P102" s="73"/>
      <c r="Q102" s="73"/>
      <c r="R102" s="73"/>
      <c r="S102" s="73"/>
      <c r="T102" s="25"/>
    </row>
    <row r="103" spans="3:20">
      <c r="C103" s="61"/>
      <c r="F103" s="27"/>
      <c r="G103" s="27"/>
      <c r="H103" s="27"/>
      <c r="I103" s="27"/>
      <c r="J103" s="27"/>
      <c r="M103" s="25"/>
      <c r="N103" s="25"/>
      <c r="O103" s="73"/>
      <c r="P103" s="73"/>
      <c r="Q103" s="73"/>
      <c r="R103" s="73"/>
      <c r="S103" s="73"/>
      <c r="T103" s="25"/>
    </row>
    <row r="104" spans="3:20">
      <c r="C104" s="61"/>
      <c r="F104" s="27"/>
      <c r="G104" s="27"/>
      <c r="H104" s="27"/>
      <c r="I104" s="27"/>
      <c r="J104" s="27"/>
      <c r="M104" s="25"/>
      <c r="N104" s="25"/>
      <c r="O104" s="73"/>
      <c r="P104" s="73"/>
      <c r="Q104" s="73"/>
      <c r="R104" s="73"/>
      <c r="S104" s="73"/>
      <c r="T104" s="25"/>
    </row>
    <row r="105" spans="3:20">
      <c r="C105" s="61"/>
      <c r="F105" s="27"/>
      <c r="G105" s="27"/>
      <c r="H105" s="27"/>
      <c r="I105" s="27"/>
      <c r="J105" s="27"/>
      <c r="M105" s="25"/>
      <c r="N105" s="25"/>
      <c r="O105" s="73"/>
      <c r="P105" s="73"/>
      <c r="Q105" s="73"/>
      <c r="R105" s="73"/>
      <c r="S105" s="73"/>
      <c r="T105" s="25"/>
    </row>
    <row r="106" spans="3:20">
      <c r="C106" s="61"/>
      <c r="F106" s="27"/>
      <c r="G106" s="27"/>
      <c r="H106" s="27"/>
      <c r="I106" s="27"/>
      <c r="J106" s="27"/>
      <c r="M106" s="25"/>
      <c r="N106" s="25"/>
      <c r="O106" s="73"/>
      <c r="P106" s="73"/>
      <c r="Q106" s="73"/>
      <c r="R106" s="73"/>
      <c r="S106" s="73"/>
      <c r="T106" s="25"/>
    </row>
    <row r="107" spans="3:20">
      <c r="C107" s="61"/>
      <c r="F107" s="27"/>
      <c r="G107" s="27"/>
      <c r="H107" s="27"/>
      <c r="I107" s="27"/>
      <c r="J107" s="27"/>
      <c r="M107" s="25"/>
      <c r="N107" s="25"/>
      <c r="O107" s="73"/>
      <c r="P107" s="73"/>
      <c r="Q107" s="73"/>
      <c r="R107" s="73"/>
      <c r="S107" s="73"/>
      <c r="T107" s="25"/>
    </row>
    <row r="108" spans="3:20">
      <c r="C108" s="61"/>
      <c r="F108" s="27"/>
      <c r="G108" s="27"/>
      <c r="H108" s="27"/>
      <c r="I108" s="27"/>
      <c r="J108" s="27"/>
      <c r="M108" s="25"/>
      <c r="N108" s="25"/>
      <c r="O108" s="73"/>
      <c r="P108" s="73"/>
      <c r="Q108" s="73"/>
      <c r="R108" s="73"/>
      <c r="S108" s="73"/>
      <c r="T108" s="25"/>
    </row>
    <row r="109" spans="3:20">
      <c r="C109" s="61"/>
      <c r="F109" s="27"/>
      <c r="G109" s="27"/>
      <c r="H109" s="27"/>
      <c r="I109" s="27"/>
      <c r="J109" s="27"/>
      <c r="M109" s="25"/>
      <c r="N109" s="25"/>
      <c r="O109" s="73"/>
      <c r="P109" s="73"/>
      <c r="Q109" s="73"/>
      <c r="R109" s="73"/>
      <c r="S109" s="73"/>
      <c r="T109" s="25"/>
    </row>
    <row r="110" spans="3:20">
      <c r="C110" s="61"/>
      <c r="F110" s="27"/>
      <c r="G110" s="27"/>
      <c r="H110" s="27"/>
      <c r="I110" s="27"/>
      <c r="J110" s="27"/>
      <c r="M110" s="25"/>
      <c r="N110" s="25"/>
      <c r="O110" s="73"/>
      <c r="P110" s="73"/>
      <c r="Q110" s="73"/>
      <c r="R110" s="73"/>
      <c r="S110" s="73"/>
      <c r="T110" s="25"/>
    </row>
    <row r="111" spans="3:20">
      <c r="C111" s="61"/>
      <c r="F111" s="27"/>
      <c r="G111" s="27"/>
      <c r="H111" s="27"/>
      <c r="I111" s="27"/>
      <c r="J111" s="27"/>
      <c r="M111" s="25"/>
      <c r="N111" s="25"/>
      <c r="O111" s="73"/>
      <c r="P111" s="73"/>
      <c r="Q111" s="73"/>
      <c r="R111" s="73"/>
      <c r="S111" s="73"/>
      <c r="T111" s="25"/>
    </row>
    <row r="112" spans="3:20">
      <c r="C112" s="61"/>
      <c r="F112" s="27"/>
      <c r="G112" s="27"/>
      <c r="H112" s="27"/>
      <c r="I112" s="27"/>
      <c r="J112" s="27"/>
      <c r="M112" s="25"/>
      <c r="N112" s="25"/>
      <c r="O112" s="73"/>
      <c r="P112" s="73"/>
      <c r="Q112" s="73"/>
      <c r="R112" s="73"/>
      <c r="S112" s="73"/>
      <c r="T112" s="25"/>
    </row>
    <row r="113" spans="3:20">
      <c r="C113" s="61"/>
      <c r="F113" s="27"/>
      <c r="G113" s="27"/>
      <c r="H113" s="27"/>
      <c r="I113" s="27"/>
      <c r="J113" s="27"/>
      <c r="M113" s="25"/>
      <c r="N113" s="25"/>
      <c r="O113" s="73"/>
      <c r="P113" s="73"/>
      <c r="Q113" s="73"/>
      <c r="R113" s="73"/>
      <c r="S113" s="73"/>
      <c r="T113" s="25"/>
    </row>
    <row r="114" spans="3:20">
      <c r="C114" s="61"/>
      <c r="F114" s="27"/>
      <c r="G114" s="27"/>
      <c r="H114" s="27"/>
      <c r="I114" s="27"/>
      <c r="J114" s="27"/>
      <c r="M114" s="25"/>
      <c r="N114" s="25"/>
      <c r="O114" s="73"/>
      <c r="P114" s="73"/>
      <c r="Q114" s="73"/>
      <c r="R114" s="73"/>
      <c r="S114" s="73"/>
      <c r="T114" s="25"/>
    </row>
    <row r="115" spans="3:20">
      <c r="C115" s="61"/>
      <c r="F115" s="27"/>
      <c r="G115" s="27"/>
      <c r="H115" s="27"/>
      <c r="I115" s="27"/>
      <c r="J115" s="27"/>
      <c r="M115" s="25"/>
      <c r="N115" s="25"/>
      <c r="O115" s="73"/>
      <c r="P115" s="73"/>
      <c r="Q115" s="73"/>
      <c r="R115" s="73"/>
      <c r="S115" s="73"/>
      <c r="T115" s="25"/>
    </row>
    <row r="116" spans="3:20">
      <c r="C116" s="61"/>
      <c r="F116" s="27"/>
      <c r="G116" s="27"/>
      <c r="H116" s="27"/>
      <c r="I116" s="27"/>
      <c r="J116" s="27"/>
      <c r="M116" s="25"/>
      <c r="N116" s="25"/>
      <c r="O116" s="73"/>
      <c r="P116" s="73"/>
      <c r="Q116" s="73"/>
      <c r="R116" s="73"/>
      <c r="S116" s="73"/>
      <c r="T116" s="25"/>
    </row>
    <row r="117" spans="3:20">
      <c r="C117" s="61"/>
      <c r="F117" s="27"/>
      <c r="G117" s="27"/>
      <c r="H117" s="27"/>
      <c r="I117" s="27"/>
      <c r="J117" s="27"/>
      <c r="M117" s="25"/>
      <c r="N117" s="25"/>
      <c r="O117" s="73"/>
      <c r="P117" s="73"/>
      <c r="Q117" s="73"/>
      <c r="R117" s="73"/>
      <c r="S117" s="73"/>
      <c r="T117" s="25"/>
    </row>
    <row r="118" spans="3:20">
      <c r="C118" s="61"/>
      <c r="F118" s="27"/>
      <c r="G118" s="27"/>
      <c r="H118" s="27"/>
      <c r="I118" s="27"/>
      <c r="J118" s="27"/>
      <c r="M118" s="25"/>
      <c r="N118" s="25"/>
      <c r="O118" s="73"/>
      <c r="P118" s="73"/>
      <c r="Q118" s="73"/>
      <c r="R118" s="73"/>
      <c r="S118" s="73"/>
      <c r="T118" s="25"/>
    </row>
    <row r="119" spans="3:20">
      <c r="C119" s="61"/>
      <c r="F119" s="27"/>
      <c r="G119" s="27"/>
      <c r="H119" s="27"/>
      <c r="I119" s="27"/>
      <c r="J119" s="27"/>
      <c r="M119" s="25"/>
      <c r="N119" s="25"/>
      <c r="O119" s="73"/>
      <c r="P119" s="73"/>
      <c r="Q119" s="73"/>
      <c r="R119" s="73"/>
      <c r="S119" s="73"/>
      <c r="T119" s="25"/>
    </row>
    <row r="120" spans="3:20">
      <c r="C120" s="61"/>
      <c r="F120" s="27"/>
      <c r="G120" s="27"/>
      <c r="H120" s="27"/>
      <c r="I120" s="27"/>
      <c r="J120" s="27"/>
      <c r="M120" s="25"/>
      <c r="N120" s="25"/>
      <c r="O120" s="73"/>
      <c r="P120" s="73"/>
      <c r="Q120" s="73"/>
      <c r="R120" s="73"/>
      <c r="S120" s="73"/>
      <c r="T120" s="25"/>
    </row>
    <row r="121" spans="3:20">
      <c r="C121" s="61"/>
      <c r="F121" s="27"/>
      <c r="G121" s="27"/>
      <c r="H121" s="27"/>
      <c r="I121" s="27"/>
      <c r="J121" s="27"/>
      <c r="M121" s="25"/>
      <c r="N121" s="25"/>
      <c r="O121" s="73"/>
      <c r="P121" s="73"/>
      <c r="Q121" s="73"/>
      <c r="R121" s="73"/>
      <c r="S121" s="73"/>
      <c r="T121" s="25"/>
    </row>
    <row r="122" spans="3:20">
      <c r="C122" s="61"/>
      <c r="F122" s="27"/>
      <c r="G122" s="27"/>
      <c r="H122" s="27"/>
      <c r="I122" s="27"/>
      <c r="J122" s="27"/>
      <c r="M122" s="25"/>
      <c r="N122" s="25"/>
      <c r="O122" s="73"/>
      <c r="P122" s="73"/>
      <c r="Q122" s="73"/>
      <c r="R122" s="73"/>
      <c r="S122" s="73"/>
      <c r="T122" s="25"/>
    </row>
    <row r="123" spans="3:20">
      <c r="C123" s="61"/>
      <c r="F123" s="27"/>
      <c r="G123" s="27"/>
      <c r="H123" s="27"/>
      <c r="I123" s="27"/>
      <c r="J123" s="27"/>
      <c r="M123" s="25"/>
      <c r="O123" s="73"/>
      <c r="P123" s="73"/>
      <c r="Q123" s="73"/>
      <c r="R123" s="73"/>
      <c r="S123" s="73"/>
      <c r="T123" s="25"/>
    </row>
    <row r="124" spans="3:20">
      <c r="C124" s="61"/>
      <c r="F124" s="27"/>
      <c r="G124" s="27"/>
      <c r="H124" s="27"/>
      <c r="I124" s="27"/>
      <c r="J124" s="27"/>
      <c r="M124" s="25"/>
      <c r="O124" s="73"/>
      <c r="P124" s="73"/>
      <c r="Q124" s="73"/>
      <c r="R124" s="73"/>
      <c r="S124" s="73"/>
      <c r="T124" s="25"/>
    </row>
    <row r="125" spans="3:20">
      <c r="C125" s="61"/>
      <c r="F125" s="27"/>
      <c r="G125" s="27"/>
      <c r="H125" s="27"/>
      <c r="I125" s="27"/>
      <c r="J125" s="27"/>
      <c r="M125" s="25"/>
      <c r="O125" s="73"/>
      <c r="P125" s="73"/>
      <c r="Q125" s="73"/>
      <c r="R125" s="73"/>
      <c r="S125" s="73"/>
      <c r="T125" s="25"/>
    </row>
    <row r="126" spans="3:20">
      <c r="C126" s="61"/>
      <c r="F126" s="27"/>
      <c r="G126" s="27"/>
      <c r="H126" s="27"/>
      <c r="I126" s="27"/>
      <c r="J126" s="27"/>
      <c r="M126" s="25"/>
      <c r="O126" s="73"/>
      <c r="P126" s="73"/>
      <c r="Q126" s="73"/>
      <c r="R126" s="73"/>
      <c r="S126" s="73"/>
      <c r="T126" s="25"/>
    </row>
    <row r="127" spans="3:20">
      <c r="C127" s="61"/>
      <c r="F127" s="27"/>
      <c r="G127" s="27"/>
      <c r="H127" s="27"/>
      <c r="I127" s="27"/>
      <c r="J127" s="27"/>
      <c r="M127" s="25"/>
      <c r="O127" s="73"/>
      <c r="P127" s="73"/>
      <c r="Q127" s="73"/>
      <c r="R127" s="73"/>
      <c r="S127" s="73"/>
      <c r="T127" s="25"/>
    </row>
    <row r="128" spans="3:20">
      <c r="C128" s="62"/>
      <c r="F128" s="27"/>
      <c r="G128" s="27"/>
      <c r="H128" s="27"/>
      <c r="I128" s="27"/>
      <c r="J128" s="27"/>
      <c r="M128" s="25"/>
      <c r="O128" s="73"/>
      <c r="P128" s="73"/>
      <c r="Q128" s="73"/>
      <c r="R128" s="73"/>
      <c r="S128" s="73"/>
      <c r="T128" s="25"/>
    </row>
    <row r="129" spans="3:20">
      <c r="C129" s="62"/>
      <c r="F129" s="27"/>
      <c r="G129" s="27"/>
      <c r="H129" s="27"/>
      <c r="I129" s="27"/>
      <c r="J129" s="27"/>
      <c r="M129" s="25"/>
      <c r="O129" s="73"/>
      <c r="P129" s="73"/>
      <c r="Q129" s="73"/>
      <c r="R129" s="73"/>
      <c r="S129" s="73"/>
      <c r="T129" s="25"/>
    </row>
    <row r="130" spans="3:20">
      <c r="C130" s="62"/>
      <c r="F130" s="27"/>
      <c r="G130" s="27"/>
      <c r="H130" s="27"/>
      <c r="I130" s="27"/>
      <c r="J130" s="27"/>
      <c r="M130" s="25"/>
      <c r="O130" s="73"/>
      <c r="P130" s="73"/>
      <c r="Q130" s="73"/>
      <c r="R130" s="73"/>
      <c r="S130" s="73"/>
      <c r="T130" s="25"/>
    </row>
    <row r="131" spans="3:20">
      <c r="C131" s="61"/>
      <c r="F131" s="27"/>
      <c r="G131" s="27"/>
      <c r="H131" s="27"/>
      <c r="I131" s="27"/>
      <c r="J131" s="27"/>
      <c r="M131" s="25"/>
      <c r="O131" s="73"/>
      <c r="P131" s="73"/>
      <c r="Q131" s="73"/>
      <c r="R131" s="73"/>
      <c r="S131" s="73"/>
      <c r="T131" s="25"/>
    </row>
    <row r="132" spans="3:20">
      <c r="C132" s="61"/>
      <c r="F132" s="27"/>
      <c r="G132" s="27"/>
      <c r="H132" s="27"/>
      <c r="I132" s="27"/>
      <c r="J132" s="27"/>
      <c r="M132" s="25"/>
      <c r="O132" s="73"/>
      <c r="P132" s="73"/>
      <c r="Q132" s="73"/>
      <c r="R132" s="73"/>
      <c r="S132" s="73"/>
      <c r="T132" s="25"/>
    </row>
    <row r="133" spans="3:20">
      <c r="C133" s="61"/>
      <c r="F133" s="27"/>
      <c r="G133" s="27"/>
      <c r="H133" s="27"/>
      <c r="I133" s="27"/>
      <c r="J133" s="27"/>
      <c r="M133" s="25"/>
      <c r="O133" s="73"/>
      <c r="P133" s="73"/>
      <c r="Q133" s="73"/>
      <c r="R133" s="73"/>
      <c r="S133" s="73"/>
      <c r="T133" s="25"/>
    </row>
    <row r="134" spans="3:20">
      <c r="C134" s="61"/>
      <c r="F134" s="27"/>
      <c r="G134" s="27"/>
      <c r="H134" s="27"/>
      <c r="I134" s="27"/>
      <c r="J134" s="27"/>
      <c r="M134" s="25"/>
      <c r="O134" s="73"/>
      <c r="P134" s="73"/>
      <c r="Q134" s="73"/>
      <c r="R134" s="73"/>
      <c r="S134" s="73"/>
      <c r="T134" s="25"/>
    </row>
    <row r="135" spans="3:20">
      <c r="C135" s="61"/>
      <c r="F135" s="27"/>
      <c r="G135" s="27"/>
      <c r="H135" s="27"/>
      <c r="I135" s="27"/>
      <c r="J135" s="27"/>
      <c r="M135" s="25"/>
      <c r="O135" s="73"/>
      <c r="P135" s="73"/>
      <c r="Q135" s="73"/>
      <c r="R135" s="73"/>
      <c r="S135" s="73"/>
      <c r="T135" s="25"/>
    </row>
    <row r="136" spans="3:20">
      <c r="C136" s="61"/>
      <c r="F136" s="27"/>
      <c r="G136" s="27"/>
      <c r="H136" s="27"/>
      <c r="I136" s="27"/>
      <c r="J136" s="27"/>
      <c r="M136" s="25"/>
      <c r="O136" s="73"/>
      <c r="P136" s="73"/>
      <c r="Q136" s="73"/>
      <c r="R136" s="73"/>
      <c r="S136" s="73"/>
      <c r="T136" s="25"/>
    </row>
    <row r="137" spans="3:20">
      <c r="C137" s="61"/>
      <c r="F137" s="27"/>
      <c r="G137" s="27"/>
      <c r="H137" s="27"/>
      <c r="I137" s="27"/>
      <c r="J137" s="27"/>
      <c r="M137" s="25"/>
      <c r="O137" s="73"/>
      <c r="P137" s="73"/>
      <c r="Q137" s="73"/>
      <c r="R137" s="73"/>
      <c r="S137" s="73"/>
      <c r="T137" s="25"/>
    </row>
    <row r="138" spans="3:20">
      <c r="C138" s="61"/>
      <c r="F138" s="27"/>
      <c r="G138" s="27"/>
      <c r="H138" s="27"/>
      <c r="I138" s="27"/>
      <c r="J138" s="27"/>
      <c r="M138" s="25"/>
      <c r="O138" s="73"/>
      <c r="P138" s="73"/>
      <c r="Q138" s="73"/>
      <c r="R138" s="73"/>
      <c r="S138" s="73"/>
      <c r="T138" s="25"/>
    </row>
    <row r="139" spans="3:20">
      <c r="C139" s="61"/>
      <c r="F139" s="27"/>
      <c r="G139" s="27"/>
      <c r="H139" s="27"/>
      <c r="I139" s="27"/>
      <c r="J139" s="27"/>
      <c r="M139" s="25"/>
      <c r="O139" s="73"/>
      <c r="P139" s="73"/>
      <c r="Q139" s="73"/>
      <c r="R139" s="73"/>
      <c r="S139" s="73"/>
      <c r="T139" s="25"/>
    </row>
    <row r="140" spans="3:20">
      <c r="C140" s="61"/>
      <c r="F140" s="27"/>
      <c r="G140" s="27"/>
      <c r="H140" s="27"/>
      <c r="I140" s="27"/>
      <c r="J140" s="27"/>
      <c r="M140" s="25"/>
      <c r="O140" s="73"/>
      <c r="P140" s="73"/>
      <c r="Q140" s="73"/>
      <c r="R140" s="73"/>
      <c r="S140" s="73"/>
      <c r="T140" s="25"/>
    </row>
    <row r="141" spans="3:20">
      <c r="C141" s="68"/>
      <c r="F141" s="27"/>
      <c r="G141" s="27"/>
      <c r="H141" s="27"/>
      <c r="I141" s="27"/>
      <c r="J141" s="27"/>
      <c r="M141" s="25"/>
      <c r="O141" s="73"/>
      <c r="P141" s="73"/>
      <c r="Q141" s="73"/>
      <c r="R141" s="73"/>
      <c r="S141" s="73"/>
      <c r="T141" s="25"/>
    </row>
    <row r="142" spans="3:20">
      <c r="C142" s="68"/>
      <c r="F142" s="27"/>
      <c r="G142" s="27"/>
      <c r="H142" s="27"/>
      <c r="I142" s="27"/>
      <c r="J142" s="27"/>
      <c r="M142" s="25"/>
      <c r="O142" s="73"/>
      <c r="P142" s="73"/>
      <c r="Q142" s="73"/>
      <c r="R142" s="73"/>
      <c r="S142" s="73"/>
    </row>
    <row r="143" spans="3:20">
      <c r="C143" s="68"/>
      <c r="F143" s="25"/>
      <c r="G143" s="25"/>
      <c r="H143" s="25"/>
      <c r="I143" s="25"/>
      <c r="J143" s="25"/>
      <c r="M143" s="25"/>
      <c r="O143" s="3"/>
      <c r="P143" s="3"/>
      <c r="Q143" s="3"/>
      <c r="R143" s="3"/>
      <c r="S143" s="3"/>
    </row>
  </sheetData>
  <mergeCells count="11">
    <mergeCell ref="O76:S76"/>
    <mergeCell ref="F76:J76"/>
    <mergeCell ref="B1:E1"/>
    <mergeCell ref="L1:O1"/>
    <mergeCell ref="P1:T1"/>
    <mergeCell ref="AO1:AR1"/>
    <mergeCell ref="W1:Y1"/>
    <mergeCell ref="Z1:AC1"/>
    <mergeCell ref="AD1:AF1"/>
    <mergeCell ref="F1:K1"/>
    <mergeCell ref="AI1:AN1"/>
  </mergeCells>
  <pageMargins left="0.7" right="0.7" top="0.75" bottom="0.75" header="0.3" footer="0.3"/>
  <pageSetup paperSize="9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O143"/>
  <sheetViews>
    <sheetView tabSelected="1" zoomScaleNormal="100" zoomScalePageLayoutView="70" workbookViewId="0">
      <pane xSplit="1" ySplit="2" topLeftCell="B3" activePane="bottomRight" state="frozen"/>
      <selection activeCell="H33" sqref="H33"/>
      <selection pane="topRight" activeCell="H33" sqref="H33"/>
      <selection pane="bottomLeft" activeCell="H33" sqref="H33"/>
      <selection pane="bottomRight" activeCell="AG3" sqref="AG3:AG67"/>
    </sheetView>
  </sheetViews>
  <sheetFormatPr defaultColWidth="8.81640625" defaultRowHeight="12.5"/>
  <cols>
    <col min="1" max="9" width="8.81640625" style="4"/>
    <col min="10" max="10" width="10.7265625" style="4" bestFit="1" customWidth="1"/>
    <col min="11" max="11" width="9.453125" style="4" customWidth="1"/>
    <col min="12" max="20" width="8.81640625" style="4"/>
    <col min="21" max="21" width="14.81640625" style="4" bestFit="1" customWidth="1"/>
    <col min="22" max="22" width="11.81640625" style="4" bestFit="1" customWidth="1"/>
    <col min="23" max="38" width="8.81640625" style="4"/>
    <col min="39" max="40" width="11.1796875" style="4" customWidth="1"/>
    <col min="41" max="41" width="10.26953125" style="4" customWidth="1"/>
    <col min="42" max="16384" width="8.81640625" style="4"/>
  </cols>
  <sheetData>
    <row r="1" spans="1:41" ht="13">
      <c r="A1" s="58" t="s">
        <v>37</v>
      </c>
      <c r="B1" s="139" t="s">
        <v>45</v>
      </c>
      <c r="C1" s="139"/>
      <c r="D1" s="139"/>
      <c r="E1" s="139"/>
      <c r="F1" s="139" t="s">
        <v>63</v>
      </c>
      <c r="G1" s="139"/>
      <c r="H1" s="139"/>
      <c r="I1" s="139"/>
      <c r="J1" s="139"/>
      <c r="K1" s="139"/>
      <c r="L1" s="139" t="s">
        <v>64</v>
      </c>
      <c r="M1" s="139"/>
      <c r="N1" s="139"/>
      <c r="O1" s="139"/>
      <c r="P1" s="139" t="s">
        <v>21</v>
      </c>
      <c r="Q1" s="139"/>
      <c r="R1" s="139"/>
      <c r="S1" s="139"/>
      <c r="T1" s="139"/>
      <c r="W1" s="139" t="s">
        <v>22</v>
      </c>
      <c r="X1" s="139"/>
      <c r="Y1" s="139"/>
      <c r="Z1" s="139" t="s">
        <v>23</v>
      </c>
      <c r="AA1" s="139"/>
      <c r="AB1" s="139"/>
      <c r="AC1" s="139"/>
      <c r="AD1" s="139" t="s">
        <v>11</v>
      </c>
      <c r="AE1" s="139"/>
      <c r="AF1" s="139"/>
      <c r="AG1" s="24" t="s">
        <v>69</v>
      </c>
      <c r="AH1" s="24"/>
      <c r="AI1" s="139"/>
      <c r="AJ1" s="139"/>
      <c r="AK1" s="139"/>
      <c r="AM1" s="139"/>
      <c r="AN1" s="139"/>
      <c r="AO1" s="139"/>
    </row>
    <row r="2" spans="1:41">
      <c r="A2" s="4" t="s">
        <v>15</v>
      </c>
      <c r="B2" s="4" t="s">
        <v>0</v>
      </c>
      <c r="C2" s="4" t="s">
        <v>1</v>
      </c>
      <c r="D2" s="4" t="s">
        <v>2</v>
      </c>
      <c r="E2" s="5" t="s">
        <v>3</v>
      </c>
      <c r="F2" s="4" t="s">
        <v>4</v>
      </c>
      <c r="G2" s="4" t="s">
        <v>1</v>
      </c>
      <c r="H2" s="4" t="s">
        <v>2</v>
      </c>
      <c r="I2" s="4" t="s">
        <v>3</v>
      </c>
      <c r="J2" s="4" t="s">
        <v>5</v>
      </c>
      <c r="K2" s="5" t="s">
        <v>19</v>
      </c>
      <c r="L2" s="4" t="s">
        <v>0</v>
      </c>
      <c r="M2" s="4" t="s">
        <v>6</v>
      </c>
      <c r="N2" s="4" t="s">
        <v>2</v>
      </c>
      <c r="O2" s="5" t="s">
        <v>3</v>
      </c>
      <c r="P2" s="4" t="s">
        <v>0</v>
      </c>
      <c r="Q2" s="4" t="s">
        <v>6</v>
      </c>
      <c r="R2" s="4" t="s">
        <v>2</v>
      </c>
      <c r="S2" s="4" t="s">
        <v>3</v>
      </c>
      <c r="T2" s="5" t="s">
        <v>17</v>
      </c>
      <c r="U2" s="8" t="s">
        <v>10</v>
      </c>
      <c r="V2" s="4" t="s">
        <v>43</v>
      </c>
      <c r="W2" s="8" t="s">
        <v>0</v>
      </c>
      <c r="X2" s="4" t="s">
        <v>1</v>
      </c>
      <c r="Y2" s="4" t="s">
        <v>2</v>
      </c>
      <c r="Z2" s="8" t="s">
        <v>0</v>
      </c>
      <c r="AA2" s="4" t="s">
        <v>1</v>
      </c>
      <c r="AB2" s="4" t="s">
        <v>2</v>
      </c>
      <c r="AC2" s="4" t="s">
        <v>3</v>
      </c>
      <c r="AD2" s="8" t="s">
        <v>0</v>
      </c>
      <c r="AE2" s="4" t="s">
        <v>1</v>
      </c>
      <c r="AF2" s="4" t="s">
        <v>2</v>
      </c>
      <c r="AG2" s="4" t="s">
        <v>69</v>
      </c>
    </row>
    <row r="3" spans="1:41">
      <c r="A3" s="4">
        <v>1950</v>
      </c>
      <c r="B3" s="91">
        <v>2.7515434718363965</v>
      </c>
      <c r="C3" s="1">
        <v>0.41764280788856706</v>
      </c>
      <c r="D3" s="1">
        <v>2.0429313526541497</v>
      </c>
      <c r="E3" s="6">
        <f>SUM(B3:D3)</f>
        <v>5.2121176323791136</v>
      </c>
      <c r="F3" s="1">
        <f t="shared" ref="F3:F34" si="0">B3*L3</f>
        <v>25.578450735859093</v>
      </c>
      <c r="G3" s="1">
        <f t="shared" ref="G3:G34" si="1">C3*M3</f>
        <v>3.2725559609332877</v>
      </c>
      <c r="H3" s="1">
        <f t="shared" ref="H3:H34" si="2">D3*N3</f>
        <v>23.4129435020457</v>
      </c>
      <c r="I3" s="1">
        <f>SUM(F3:H3)</f>
        <v>52.263950198838081</v>
      </c>
      <c r="K3" s="14"/>
      <c r="L3" s="1">
        <v>9.2960372960372979</v>
      </c>
      <c r="M3" s="1">
        <v>7.835777126099706</v>
      </c>
      <c r="N3" s="1">
        <v>11.460465116279071</v>
      </c>
      <c r="O3" s="6">
        <v>10.027392680886557</v>
      </c>
      <c r="P3" s="2">
        <v>14.406861021344236</v>
      </c>
      <c r="Q3" s="2">
        <v>14.885171954231806</v>
      </c>
      <c r="R3" s="2">
        <v>18.867392463309205</v>
      </c>
      <c r="S3" s="2"/>
      <c r="T3" s="7">
        <v>10.229954490862717</v>
      </c>
      <c r="U3" s="4">
        <v>152271</v>
      </c>
      <c r="V3" s="3">
        <v>9561.3478600652797</v>
      </c>
      <c r="W3" s="99">
        <f t="shared" ref="W3:W34" si="3">IFERROR(F3/$I3,"")</f>
        <v>0.48940905994564005</v>
      </c>
      <c r="X3" s="100">
        <f t="shared" ref="X3:X34" si="4">IFERROR(G3/$I3,"")</f>
        <v>6.2615932176631417E-2</v>
      </c>
      <c r="Y3" s="100">
        <f t="shared" ref="Y3:Y34" si="5">IFERROR(H3/$I3,"")</f>
        <v>0.44797500787772848</v>
      </c>
      <c r="Z3" s="99" t="str">
        <f t="shared" ref="Z3:Z34" si="6">IFERROR(F3/$J3,"")</f>
        <v/>
      </c>
      <c r="AA3" s="100" t="str">
        <f t="shared" ref="AA3:AA34" si="7">IFERROR(G3/$J3,"")</f>
        <v/>
      </c>
      <c r="AB3" s="100" t="str">
        <f t="shared" ref="AB3:AB34" si="8">IFERROR(H3/$J3,"")</f>
        <v/>
      </c>
      <c r="AC3" s="101" t="str">
        <f t="shared" ref="AC3:AC34" si="9">IFERROR(I3/$J3,"")</f>
        <v/>
      </c>
      <c r="AD3" s="100">
        <f t="shared" ref="AD3:AD34" si="10">IFERROR(B3/$E3,"")</f>
        <v>0.52791277287048333</v>
      </c>
      <c r="AE3" s="100">
        <f t="shared" ref="AE3:AE34" si="11">IFERROR(C3/$E3,"")</f>
        <v>8.0129198407582869E-2</v>
      </c>
      <c r="AF3" s="100">
        <f t="shared" ref="AF3:AF34" si="12">IFERROR(D3/$E3,"")</f>
        <v>0.39195802872193369</v>
      </c>
      <c r="AG3" s="4" t="s">
        <v>37</v>
      </c>
      <c r="AL3" s="18"/>
    </row>
    <row r="4" spans="1:41">
      <c r="A4" s="4">
        <v>1951</v>
      </c>
      <c r="B4" s="91">
        <v>2.7197455071088217</v>
      </c>
      <c r="C4" s="1">
        <v>0.37248446131794055</v>
      </c>
      <c r="D4" s="1">
        <v>2.0434564625059726</v>
      </c>
      <c r="E4" s="6">
        <f t="shared" ref="E4:E67" si="13">SUM(B4:D4)</f>
        <v>5.1356864309327346</v>
      </c>
      <c r="F4" s="1">
        <f t="shared" si="0"/>
        <v>25.131663154224618</v>
      </c>
      <c r="G4" s="1">
        <f t="shared" si="1"/>
        <v>3.5957166665891864</v>
      </c>
      <c r="H4" s="1">
        <f t="shared" si="2"/>
        <v>24.68305317733958</v>
      </c>
      <c r="I4" s="1">
        <f t="shared" ref="I4:I53" si="14">SUM(F4:H4)</f>
        <v>53.410432998153382</v>
      </c>
      <c r="K4" s="14"/>
      <c r="L4" s="1">
        <v>9.2404466111023744</v>
      </c>
      <c r="M4" s="1">
        <v>9.6533333333333342</v>
      </c>
      <c r="N4" s="1">
        <v>12.079069767441858</v>
      </c>
      <c r="O4" s="6">
        <v>10.399862553223109</v>
      </c>
      <c r="P4" s="2">
        <v>14.320707400566469</v>
      </c>
      <c r="Q4" s="2">
        <v>18.337878207328171</v>
      </c>
      <c r="R4" s="2">
        <v>19.885802851953731</v>
      </c>
      <c r="S4" s="2"/>
      <c r="T4" s="7">
        <v>11.007670329349358</v>
      </c>
      <c r="U4" s="4">
        <v>154878</v>
      </c>
      <c r="V4" s="3">
        <v>10116.246335825619</v>
      </c>
      <c r="W4" s="99">
        <f t="shared" si="3"/>
        <v>0.47053846493050383</v>
      </c>
      <c r="X4" s="100">
        <f t="shared" si="4"/>
        <v>6.7322365027699838E-2</v>
      </c>
      <c r="Y4" s="100">
        <f t="shared" si="5"/>
        <v>0.46213917004179644</v>
      </c>
      <c r="Z4" s="99" t="str">
        <f t="shared" si="6"/>
        <v/>
      </c>
      <c r="AA4" s="100" t="str">
        <f t="shared" si="7"/>
        <v/>
      </c>
      <c r="AB4" s="100" t="str">
        <f t="shared" si="8"/>
        <v/>
      </c>
      <c r="AC4" s="101" t="str">
        <f t="shared" si="9"/>
        <v/>
      </c>
      <c r="AD4" s="100">
        <f t="shared" si="10"/>
        <v>0.52957779718160602</v>
      </c>
      <c r="AE4" s="100">
        <f t="shared" si="11"/>
        <v>7.2528661227140107E-2</v>
      </c>
      <c r="AF4" s="100">
        <f t="shared" si="12"/>
        <v>0.39789354159125395</v>
      </c>
      <c r="AG4" s="4" t="s">
        <v>37</v>
      </c>
      <c r="AH4" s="18"/>
      <c r="AL4" s="18"/>
      <c r="AM4" s="1"/>
      <c r="AN4" s="1"/>
      <c r="AO4" s="1"/>
    </row>
    <row r="5" spans="1:41">
      <c r="A5" s="4">
        <v>1952</v>
      </c>
      <c r="B5" s="91">
        <v>2.7201915768027267</v>
      </c>
      <c r="C5" s="1">
        <v>0.3978749347838505</v>
      </c>
      <c r="D5" s="1">
        <v>2.0437916129810287</v>
      </c>
      <c r="E5" s="6">
        <f t="shared" si="13"/>
        <v>5.1618581245676065</v>
      </c>
      <c r="F5" s="1">
        <f t="shared" si="0"/>
        <v>25.53788915476062</v>
      </c>
      <c r="G5" s="1">
        <f t="shared" si="1"/>
        <v>3.2803389118570672</v>
      </c>
      <c r="H5" s="1">
        <f t="shared" si="2"/>
        <v>28.358879644796463</v>
      </c>
      <c r="I5" s="1">
        <f t="shared" si="14"/>
        <v>57.177107711414152</v>
      </c>
      <c r="K5" s="14"/>
      <c r="L5" s="1">
        <v>9.3882685956911462</v>
      </c>
      <c r="M5" s="1">
        <v>8.2446483180428132</v>
      </c>
      <c r="N5" s="1">
        <v>13.875621890547263</v>
      </c>
      <c r="O5" s="6">
        <v>11.076846037143593</v>
      </c>
      <c r="P5" s="2">
        <v>14.54979972453741</v>
      </c>
      <c r="Q5" s="2">
        <v>15.661880875537518</v>
      </c>
      <c r="R5" s="2">
        <v>22.843471117901593</v>
      </c>
      <c r="S5" s="2"/>
      <c r="T5" s="7">
        <v>11.24696751042217</v>
      </c>
      <c r="U5" s="4">
        <v>157553</v>
      </c>
      <c r="V5" s="3">
        <v>10315.544610385077</v>
      </c>
      <c r="W5" s="99">
        <f t="shared" si="3"/>
        <v>0.44664534770901926</v>
      </c>
      <c r="X5" s="100">
        <f t="shared" si="4"/>
        <v>5.7371543317890135E-2</v>
      </c>
      <c r="Y5" s="100">
        <f t="shared" si="5"/>
        <v>0.49598310897309056</v>
      </c>
      <c r="Z5" s="99" t="str">
        <f t="shared" si="6"/>
        <v/>
      </c>
      <c r="AA5" s="100" t="str">
        <f t="shared" si="7"/>
        <v/>
      </c>
      <c r="AB5" s="100" t="str">
        <f t="shared" si="8"/>
        <v/>
      </c>
      <c r="AC5" s="101" t="str">
        <f t="shared" si="9"/>
        <v/>
      </c>
      <c r="AD5" s="100">
        <f t="shared" si="10"/>
        <v>0.52697914416828129</v>
      </c>
      <c r="AE5" s="100">
        <f t="shared" si="11"/>
        <v>7.7079788940766225E-2</v>
      </c>
      <c r="AF5" s="100">
        <f t="shared" si="12"/>
        <v>0.39594106689095238</v>
      </c>
      <c r="AG5" s="4" t="s">
        <v>37</v>
      </c>
      <c r="AH5" s="18"/>
      <c r="AI5" s="18"/>
      <c r="AJ5" s="18"/>
      <c r="AK5" s="18"/>
      <c r="AL5" s="18"/>
      <c r="AM5" s="1"/>
      <c r="AN5" s="1"/>
      <c r="AO5" s="1"/>
    </row>
    <row r="6" spans="1:41">
      <c r="A6" s="4">
        <v>1953</v>
      </c>
      <c r="B6" s="91">
        <v>2.7043635313139882</v>
      </c>
      <c r="C6" s="1">
        <v>0.39984728312440693</v>
      </c>
      <c r="D6" s="1">
        <v>2.0437912026169904</v>
      </c>
      <c r="E6" s="6">
        <f t="shared" si="13"/>
        <v>5.1480020170553855</v>
      </c>
      <c r="F6" s="1">
        <f t="shared" si="0"/>
        <v>28.172948777655694</v>
      </c>
      <c r="G6" s="1">
        <f t="shared" si="1"/>
        <v>3.4726797678083043</v>
      </c>
      <c r="H6" s="1">
        <f t="shared" si="2"/>
        <v>27.240817029166458</v>
      </c>
      <c r="I6" s="1">
        <f t="shared" si="14"/>
        <v>58.886445574630457</v>
      </c>
      <c r="K6" s="14"/>
      <c r="L6" s="1">
        <v>10.41758937045239</v>
      </c>
      <c r="M6" s="1">
        <v>8.6850152905198765</v>
      </c>
      <c r="N6" s="1">
        <v>13.328571428571427</v>
      </c>
      <c r="O6" s="6">
        <v>11.438699009739901</v>
      </c>
      <c r="P6" s="2">
        <v>16.1450258274586</v>
      </c>
      <c r="Q6" s="2">
        <v>16.498420506871859</v>
      </c>
      <c r="R6" s="2">
        <v>21.942860570370531</v>
      </c>
      <c r="S6" s="2"/>
      <c r="T6" s="7">
        <v>11.366616100958574</v>
      </c>
      <c r="U6" s="4">
        <v>160184</v>
      </c>
      <c r="V6" s="3">
        <v>10612.608000799082</v>
      </c>
      <c r="W6" s="99">
        <f t="shared" si="3"/>
        <v>0.47842841425961707</v>
      </c>
      <c r="X6" s="100">
        <f t="shared" si="4"/>
        <v>5.8972480575468951E-2</v>
      </c>
      <c r="Y6" s="100">
        <f t="shared" si="5"/>
        <v>0.46259910516491398</v>
      </c>
      <c r="Z6" s="99" t="str">
        <f t="shared" si="6"/>
        <v/>
      </c>
      <c r="AA6" s="100" t="str">
        <f t="shared" si="7"/>
        <v/>
      </c>
      <c r="AB6" s="100" t="str">
        <f t="shared" si="8"/>
        <v/>
      </c>
      <c r="AC6" s="101" t="str">
        <f t="shared" si="9"/>
        <v/>
      </c>
      <c r="AD6" s="100">
        <f t="shared" si="10"/>
        <v>0.52532293545231779</v>
      </c>
      <c r="AE6" s="100">
        <f t="shared" si="11"/>
        <v>7.7670381985031983E-2</v>
      </c>
      <c r="AF6" s="100">
        <f t="shared" si="12"/>
        <v>0.3970066825626502</v>
      </c>
      <c r="AG6" s="4" t="s">
        <v>37</v>
      </c>
      <c r="AH6" s="18"/>
      <c r="AI6" s="18"/>
      <c r="AJ6" s="18"/>
      <c r="AK6" s="18"/>
      <c r="AL6" s="18"/>
      <c r="AM6" s="1"/>
      <c r="AN6" s="1"/>
      <c r="AO6" s="1"/>
    </row>
    <row r="7" spans="1:41">
      <c r="A7" s="4">
        <v>1954</v>
      </c>
      <c r="B7" s="91">
        <v>2.5731773269294469</v>
      </c>
      <c r="C7" s="1">
        <v>0.39566318501343339</v>
      </c>
      <c r="D7" s="1">
        <v>2.0425435206654154</v>
      </c>
      <c r="E7" s="6">
        <f t="shared" si="13"/>
        <v>5.0113840326082961</v>
      </c>
      <c r="F7" s="1">
        <f t="shared" si="0"/>
        <v>28.677311030142434</v>
      </c>
      <c r="G7" s="1">
        <f t="shared" si="1"/>
        <v>3.2233844797424669</v>
      </c>
      <c r="H7" s="1">
        <f t="shared" si="2"/>
        <v>28.82933317476509</v>
      </c>
      <c r="I7" s="1">
        <f t="shared" si="14"/>
        <v>60.730028684649994</v>
      </c>
      <c r="K7" s="14"/>
      <c r="L7" s="1">
        <v>11.144708423326135</v>
      </c>
      <c r="M7" s="1">
        <v>8.146788990825689</v>
      </c>
      <c r="N7" s="1">
        <v>14.114427860696516</v>
      </c>
      <c r="O7" s="6">
        <v>12.118414451873804</v>
      </c>
      <c r="P7" s="2">
        <v>17.271904174341845</v>
      </c>
      <c r="Q7" s="2">
        <v>15.475983179685441</v>
      </c>
      <c r="R7" s="2">
        <v>23.236617985473941</v>
      </c>
      <c r="S7" s="2"/>
      <c r="T7" s="7">
        <v>11.426440396226779</v>
      </c>
      <c r="U7" s="4">
        <v>163026</v>
      </c>
      <c r="V7" s="3">
        <v>10359.108363083189</v>
      </c>
      <c r="W7" s="99">
        <f t="shared" si="3"/>
        <v>0.47220973958457646</v>
      </c>
      <c r="X7" s="100">
        <f t="shared" si="4"/>
        <v>5.3077275765509448E-2</v>
      </c>
      <c r="Y7" s="100">
        <f t="shared" si="5"/>
        <v>0.47471298464991402</v>
      </c>
      <c r="Z7" s="99" t="str">
        <f t="shared" si="6"/>
        <v/>
      </c>
      <c r="AA7" s="100" t="str">
        <f t="shared" si="7"/>
        <v/>
      </c>
      <c r="AB7" s="100" t="str">
        <f t="shared" si="8"/>
        <v/>
      </c>
      <c r="AC7" s="101" t="str">
        <f t="shared" si="9"/>
        <v/>
      </c>
      <c r="AD7" s="100">
        <f t="shared" si="10"/>
        <v>0.51346640173376901</v>
      </c>
      <c r="AE7" s="100">
        <f t="shared" si="11"/>
        <v>7.8952876578389244E-2</v>
      </c>
      <c r="AF7" s="100">
        <f t="shared" si="12"/>
        <v>0.40758072168784165</v>
      </c>
      <c r="AG7" s="4" t="s">
        <v>37</v>
      </c>
      <c r="AH7" s="18"/>
      <c r="AI7" s="18"/>
      <c r="AJ7" s="18"/>
      <c r="AK7" s="18"/>
      <c r="AL7" s="18"/>
      <c r="AM7" s="1"/>
      <c r="AN7" s="1"/>
      <c r="AO7" s="1"/>
    </row>
    <row r="8" spans="1:41">
      <c r="A8" s="4">
        <v>1955</v>
      </c>
      <c r="B8" s="91">
        <v>2.5717929630388534</v>
      </c>
      <c r="C8" s="1">
        <v>0.39694893660617969</v>
      </c>
      <c r="D8" s="1">
        <v>2.0414446366260677</v>
      </c>
      <c r="E8" s="6">
        <f t="shared" si="13"/>
        <v>5.0101865362711013</v>
      </c>
      <c r="F8" s="1">
        <f t="shared" si="0"/>
        <v>27.935508211244429</v>
      </c>
      <c r="G8" s="1">
        <f t="shared" si="1"/>
        <v>3.4572188729492348</v>
      </c>
      <c r="H8" s="1">
        <f t="shared" si="2"/>
        <v>27.965809536693023</v>
      </c>
      <c r="I8" s="1">
        <f t="shared" si="14"/>
        <v>59.358536620886682</v>
      </c>
      <c r="K8" s="14"/>
      <c r="L8" s="1">
        <v>10.862269479980062</v>
      </c>
      <c r="M8" s="1">
        <v>8.7094801223241589</v>
      </c>
      <c r="N8" s="1">
        <v>13.699029126213592</v>
      </c>
      <c r="O8" s="6">
        <v>11.847570183497613</v>
      </c>
      <c r="P8" s="2">
        <v>16.834184480001039</v>
      </c>
      <c r="Q8" s="2">
        <v>16.544894930834882</v>
      </c>
      <c r="R8" s="2">
        <v>22.552746007091624</v>
      </c>
      <c r="S8" s="2"/>
      <c r="T8" s="7">
        <v>11.366616100958574</v>
      </c>
      <c r="U8" s="4">
        <v>165931</v>
      </c>
      <c r="V8" s="3">
        <v>10896.854716719601</v>
      </c>
      <c r="W8" s="99">
        <f t="shared" si="3"/>
        <v>0.47062326333386512</v>
      </c>
      <c r="X8" s="100">
        <f t="shared" si="4"/>
        <v>5.8242993674691296E-2</v>
      </c>
      <c r="Y8" s="100">
        <f t="shared" si="5"/>
        <v>0.47113374299144367</v>
      </c>
      <c r="Z8" s="99" t="str">
        <f t="shared" si="6"/>
        <v/>
      </c>
      <c r="AA8" s="100" t="str">
        <f t="shared" si="7"/>
        <v/>
      </c>
      <c r="AB8" s="100" t="str">
        <f t="shared" si="8"/>
        <v/>
      </c>
      <c r="AC8" s="101" t="str">
        <f t="shared" si="9"/>
        <v/>
      </c>
      <c r="AD8" s="100">
        <f t="shared" si="10"/>
        <v>0.51331281668265882</v>
      </c>
      <c r="AE8" s="100">
        <f t="shared" si="11"/>
        <v>7.9228374778559499E-2</v>
      </c>
      <c r="AF8" s="100">
        <f t="shared" si="12"/>
        <v>0.40745880853878153</v>
      </c>
      <c r="AG8" s="4" t="s">
        <v>37</v>
      </c>
      <c r="AH8" s="18"/>
      <c r="AI8" s="18"/>
      <c r="AJ8" s="18"/>
      <c r="AK8" s="18"/>
      <c r="AL8" s="18"/>
      <c r="AM8" s="1"/>
      <c r="AN8" s="1"/>
      <c r="AO8" s="1"/>
    </row>
    <row r="9" spans="1:41">
      <c r="A9" s="4">
        <v>1956</v>
      </c>
      <c r="B9" s="91">
        <v>2.5362964565460646</v>
      </c>
      <c r="C9" s="1">
        <v>0.40341130708157935</v>
      </c>
      <c r="D9" s="1">
        <v>2.039014108689603</v>
      </c>
      <c r="E9" s="6">
        <f t="shared" si="13"/>
        <v>4.9787218723172471</v>
      </c>
      <c r="F9" s="1">
        <f t="shared" si="0"/>
        <v>28.175381467469492</v>
      </c>
      <c r="G9" s="1">
        <f t="shared" si="1"/>
        <v>3.4994715795028575</v>
      </c>
      <c r="H9" s="1">
        <f t="shared" si="2"/>
        <v>27.007668694188649</v>
      </c>
      <c r="I9" s="1">
        <f t="shared" si="14"/>
        <v>58.682521741160997</v>
      </c>
      <c r="K9" s="14"/>
      <c r="L9" s="1">
        <v>11.108867575298671</v>
      </c>
      <c r="M9" s="1">
        <v>8.6746987951807242</v>
      </c>
      <c r="N9" s="1">
        <v>13.245454545454544</v>
      </c>
      <c r="O9" s="6">
        <v>11.786663976441083</v>
      </c>
      <c r="P9" s="2">
        <v>17.216358558508425</v>
      </c>
      <c r="Q9" s="2">
        <v>16.478822858212762</v>
      </c>
      <c r="R9" s="2">
        <v>21.806025037241458</v>
      </c>
      <c r="S9" s="2"/>
      <c r="T9" s="7">
        <v>11.546088986763182</v>
      </c>
      <c r="U9" s="4">
        <v>168903</v>
      </c>
      <c r="V9" s="3">
        <v>10914.282161950941</v>
      </c>
      <c r="W9" s="99">
        <f t="shared" si="3"/>
        <v>0.48013242497905068</v>
      </c>
      <c r="X9" s="100">
        <f t="shared" si="4"/>
        <v>5.9633967247325434E-2</v>
      </c>
      <c r="Y9" s="100">
        <f t="shared" si="5"/>
        <v>0.46023360777362393</v>
      </c>
      <c r="Z9" s="99" t="str">
        <f t="shared" si="6"/>
        <v/>
      </c>
      <c r="AA9" s="100" t="str">
        <f t="shared" si="7"/>
        <v/>
      </c>
      <c r="AB9" s="100" t="str">
        <f t="shared" si="8"/>
        <v/>
      </c>
      <c r="AC9" s="101" t="str">
        <f t="shared" si="9"/>
        <v/>
      </c>
      <c r="AD9" s="100">
        <f t="shared" si="10"/>
        <v>0.50942722280760699</v>
      </c>
      <c r="AE9" s="100">
        <f t="shared" si="11"/>
        <v>8.1027082337061657E-2</v>
      </c>
      <c r="AF9" s="100">
        <f t="shared" si="12"/>
        <v>0.40954569485533132</v>
      </c>
      <c r="AG9" s="4" t="s">
        <v>37</v>
      </c>
      <c r="AH9" s="18"/>
      <c r="AI9" s="18"/>
      <c r="AJ9" s="18"/>
      <c r="AK9" s="18"/>
      <c r="AL9" s="18"/>
      <c r="AM9" s="1"/>
      <c r="AN9" s="1"/>
      <c r="AO9" s="1"/>
    </row>
    <row r="10" spans="1:41">
      <c r="A10" s="4">
        <v>1957</v>
      </c>
      <c r="B10" s="91">
        <v>2.4382237719787887</v>
      </c>
      <c r="C10" s="1">
        <v>0.40146687133686859</v>
      </c>
      <c r="D10" s="1">
        <v>2.0380145827518841</v>
      </c>
      <c r="E10" s="6">
        <f t="shared" si="13"/>
        <v>4.8777052260675413</v>
      </c>
      <c r="F10" s="1">
        <f t="shared" si="0"/>
        <v>28.502818831984371</v>
      </c>
      <c r="G10" s="1">
        <f t="shared" si="1"/>
        <v>3.3590622629286617</v>
      </c>
      <c r="H10" s="1">
        <f t="shared" si="2"/>
        <v>29.632540670340774</v>
      </c>
      <c r="I10" s="1">
        <f t="shared" si="14"/>
        <v>61.494421765253804</v>
      </c>
      <c r="K10" s="14"/>
      <c r="L10" s="1">
        <v>11.689993002099371</v>
      </c>
      <c r="M10" s="1">
        <v>8.3669724770642198</v>
      </c>
      <c r="N10" s="1">
        <v>14.539906103286384</v>
      </c>
      <c r="O10" s="6">
        <v>12.607244373156037</v>
      </c>
      <c r="P10" s="2">
        <v>18.116978144388955</v>
      </c>
      <c r="Q10" s="2">
        <v>15.894252995352613</v>
      </c>
      <c r="R10" s="2">
        <v>23.937083883331717</v>
      </c>
      <c r="S10" s="2"/>
      <c r="T10" s="7">
        <v>11.964859053640604</v>
      </c>
      <c r="U10" s="4">
        <v>171984</v>
      </c>
      <c r="V10" s="3">
        <v>10919.986742952833</v>
      </c>
      <c r="W10" s="99">
        <f t="shared" si="3"/>
        <v>0.46350250988276337</v>
      </c>
      <c r="X10" s="100">
        <f t="shared" si="4"/>
        <v>5.462385313177516E-2</v>
      </c>
      <c r="Y10" s="100">
        <f t="shared" si="5"/>
        <v>0.48187363698546148</v>
      </c>
      <c r="Z10" s="99" t="str">
        <f t="shared" si="6"/>
        <v/>
      </c>
      <c r="AA10" s="100" t="str">
        <f t="shared" si="7"/>
        <v/>
      </c>
      <c r="AB10" s="100" t="str">
        <f t="shared" si="8"/>
        <v/>
      </c>
      <c r="AC10" s="101" t="str">
        <f t="shared" si="9"/>
        <v/>
      </c>
      <c r="AD10" s="100">
        <f t="shared" si="10"/>
        <v>0.49987107850396101</v>
      </c>
      <c r="AE10" s="100">
        <f t="shared" si="11"/>
        <v>8.2306505360623339E-2</v>
      </c>
      <c r="AF10" s="100">
        <f t="shared" si="12"/>
        <v>0.41782241613541571</v>
      </c>
      <c r="AG10" s="4" t="s">
        <v>37</v>
      </c>
      <c r="AH10" s="18"/>
      <c r="AI10" s="18"/>
      <c r="AJ10" s="18"/>
      <c r="AK10" s="18"/>
      <c r="AL10" s="18"/>
      <c r="AM10" s="1"/>
      <c r="AN10" s="1"/>
      <c r="AO10" s="1"/>
    </row>
    <row r="11" spans="1:41">
      <c r="A11" s="4">
        <v>1958</v>
      </c>
      <c r="B11" s="91">
        <v>2.424322103475486</v>
      </c>
      <c r="C11" s="1">
        <v>0.40260647751055001</v>
      </c>
      <c r="D11" s="1">
        <v>2.0399563705813062</v>
      </c>
      <c r="E11" s="6">
        <f t="shared" si="13"/>
        <v>4.866884951567342</v>
      </c>
      <c r="F11" s="1">
        <f t="shared" si="0"/>
        <v>28.085929546780111</v>
      </c>
      <c r="G11" s="1">
        <f t="shared" si="1"/>
        <v>3.8019841056653769</v>
      </c>
      <c r="H11" s="1">
        <f t="shared" si="2"/>
        <v>30.860382629836632</v>
      </c>
      <c r="I11" s="1">
        <f t="shared" si="14"/>
        <v>62.748296282282119</v>
      </c>
      <c r="K11" s="14"/>
      <c r="L11" s="1">
        <v>11.585065163790066</v>
      </c>
      <c r="M11" s="1">
        <v>9.4434250764525984</v>
      </c>
      <c r="N11" s="1">
        <v>15.127962085308058</v>
      </c>
      <c r="O11" s="6">
        <v>12.89290725108974</v>
      </c>
      <c r="P11" s="2">
        <v>17.954362533494553</v>
      </c>
      <c r="Q11" s="2">
        <v>17.939127649725464</v>
      </c>
      <c r="R11" s="2">
        <v>24.905201921354411</v>
      </c>
      <c r="S11" s="2"/>
      <c r="T11" s="7">
        <v>12.263980529981621</v>
      </c>
      <c r="U11" s="4">
        <v>174882</v>
      </c>
      <c r="V11" s="3">
        <v>10630.528013174597</v>
      </c>
      <c r="W11" s="99">
        <f t="shared" si="3"/>
        <v>0.4475966872539705</v>
      </c>
      <c r="X11" s="100">
        <f t="shared" si="4"/>
        <v>6.059103323796413E-2</v>
      </c>
      <c r="Y11" s="100">
        <f t="shared" si="5"/>
        <v>0.49181227950806539</v>
      </c>
      <c r="Z11" s="99" t="str">
        <f t="shared" si="6"/>
        <v/>
      </c>
      <c r="AA11" s="100" t="str">
        <f t="shared" si="7"/>
        <v/>
      </c>
      <c r="AB11" s="100" t="str">
        <f t="shared" si="8"/>
        <v/>
      </c>
      <c r="AC11" s="101" t="str">
        <f t="shared" si="9"/>
        <v/>
      </c>
      <c r="AD11" s="100">
        <f t="shared" si="10"/>
        <v>0.49812603494864865</v>
      </c>
      <c r="AE11" s="100">
        <f t="shared" si="11"/>
        <v>8.2723647983684881E-2</v>
      </c>
      <c r="AF11" s="100">
        <f t="shared" si="12"/>
        <v>0.41915031706766653</v>
      </c>
      <c r="AG11" s="4" t="s">
        <v>37</v>
      </c>
      <c r="AH11" s="18"/>
      <c r="AI11" s="18"/>
      <c r="AJ11" s="18"/>
      <c r="AK11" s="18"/>
      <c r="AL11" s="18"/>
      <c r="AM11" s="1"/>
      <c r="AN11" s="1"/>
      <c r="AO11" s="1"/>
    </row>
    <row r="12" spans="1:41">
      <c r="A12" s="4">
        <v>1959</v>
      </c>
      <c r="B12" s="91">
        <v>2.4755596873418431</v>
      </c>
      <c r="C12" s="1">
        <v>0.39848661755609294</v>
      </c>
      <c r="D12" s="1">
        <v>2.0420707979531012</v>
      </c>
      <c r="E12" s="6">
        <f t="shared" si="13"/>
        <v>4.9161171028510378</v>
      </c>
      <c r="F12" s="1">
        <f t="shared" si="0"/>
        <v>27.961173126019226</v>
      </c>
      <c r="G12" s="1">
        <f t="shared" si="1"/>
        <v>3.9288099541310206</v>
      </c>
      <c r="H12" s="1">
        <f t="shared" si="2"/>
        <v>30.078391432235811</v>
      </c>
      <c r="I12" s="1">
        <f t="shared" si="14"/>
        <v>61.968374512386056</v>
      </c>
      <c r="K12" s="14"/>
      <c r="L12" s="1">
        <v>11.29488950276243</v>
      </c>
      <c r="M12" s="1">
        <v>9.859327217125383</v>
      </c>
      <c r="N12" s="1">
        <v>14.729357798165136</v>
      </c>
      <c r="O12" s="6">
        <v>12.605146137883557</v>
      </c>
      <c r="P12" s="2">
        <v>17.504652588593203</v>
      </c>
      <c r="Q12" s="2">
        <v>18.729192857096798</v>
      </c>
      <c r="R12" s="2">
        <v>24.248978683747726</v>
      </c>
      <c r="S12" s="2"/>
      <c r="T12" s="7">
        <v>12.383629120518025</v>
      </c>
      <c r="U12" s="4">
        <v>177830</v>
      </c>
      <c r="V12" s="3">
        <v>11230.16926277906</v>
      </c>
      <c r="W12" s="99">
        <f t="shared" si="3"/>
        <v>0.45121682384020623</v>
      </c>
      <c r="X12" s="100">
        <f t="shared" si="4"/>
        <v>6.3400242221066189E-2</v>
      </c>
      <c r="Y12" s="100">
        <f t="shared" si="5"/>
        <v>0.48538293393872761</v>
      </c>
      <c r="Z12" s="99" t="str">
        <f t="shared" si="6"/>
        <v/>
      </c>
      <c r="AA12" s="100" t="str">
        <f t="shared" si="7"/>
        <v/>
      </c>
      <c r="AB12" s="100" t="str">
        <f t="shared" si="8"/>
        <v/>
      </c>
      <c r="AC12" s="101" t="str">
        <f t="shared" si="9"/>
        <v/>
      </c>
      <c r="AD12" s="100">
        <f t="shared" si="10"/>
        <v>0.5035599509837092</v>
      </c>
      <c r="AE12" s="100">
        <f t="shared" si="11"/>
        <v>8.1057185827610956E-2</v>
      </c>
      <c r="AF12" s="100">
        <f t="shared" si="12"/>
        <v>0.41538286318867973</v>
      </c>
      <c r="AG12" s="4" t="s">
        <v>37</v>
      </c>
      <c r="AH12" s="18"/>
      <c r="AI12" s="18"/>
      <c r="AJ12" s="18"/>
      <c r="AK12" s="18"/>
      <c r="AL12" s="18"/>
      <c r="AM12" s="1"/>
      <c r="AN12" s="1"/>
      <c r="AO12" s="1"/>
    </row>
    <row r="13" spans="1:41">
      <c r="A13" s="4">
        <v>1960</v>
      </c>
      <c r="B13" s="91">
        <v>2.4485238073625539</v>
      </c>
      <c r="C13" s="1">
        <v>0.40982016815094841</v>
      </c>
      <c r="D13" s="1">
        <v>2.0466239739637242</v>
      </c>
      <c r="E13" s="6">
        <f t="shared" si="13"/>
        <v>4.9049679494772267</v>
      </c>
      <c r="F13" s="1">
        <f t="shared" si="0"/>
        <v>28.683197015569732</v>
      </c>
      <c r="G13" s="1">
        <f t="shared" si="1"/>
        <v>4.0760492399878112</v>
      </c>
      <c r="H13" s="1">
        <f t="shared" si="2"/>
        <v>30.014146296586951</v>
      </c>
      <c r="I13" s="1">
        <f t="shared" si="14"/>
        <v>62.773392552144493</v>
      </c>
      <c r="J13" s="3">
        <v>1835.3803322060542</v>
      </c>
      <c r="K13" s="14">
        <f t="shared" ref="K13:K67" si="15">J13-I13</f>
        <v>1772.6069396539096</v>
      </c>
      <c r="L13" s="1">
        <v>11.714485654303708</v>
      </c>
      <c r="M13" s="1">
        <v>9.9459459459459456</v>
      </c>
      <c r="N13" s="1">
        <v>14.665198237885463</v>
      </c>
      <c r="O13" s="6">
        <v>12.797921046320987</v>
      </c>
      <c r="P13" s="2">
        <v>18.154936494287401</v>
      </c>
      <c r="Q13" s="2">
        <v>18.893737439236133</v>
      </c>
      <c r="R13" s="2">
        <v>24.143352638749743</v>
      </c>
      <c r="S13" s="2"/>
      <c r="T13" s="7">
        <v>12.537390108721766</v>
      </c>
      <c r="U13" s="4">
        <v>180671</v>
      </c>
      <c r="V13" s="3">
        <v>11328.475516269904</v>
      </c>
      <c r="W13" s="99">
        <f t="shared" si="3"/>
        <v>0.45693240160221105</v>
      </c>
      <c r="X13" s="100">
        <f t="shared" si="4"/>
        <v>6.4932753739602736E-2</v>
      </c>
      <c r="Y13" s="100">
        <f t="shared" si="5"/>
        <v>0.47813484465818623</v>
      </c>
      <c r="Z13" s="99">
        <f t="shared" si="6"/>
        <v>1.5627930904704459E-2</v>
      </c>
      <c r="AA13" s="100">
        <f t="shared" si="7"/>
        <v>2.2208199404036124E-3</v>
      </c>
      <c r="AB13" s="100">
        <f t="shared" si="8"/>
        <v>1.6353093563180522E-2</v>
      </c>
      <c r="AC13" s="101">
        <f t="shared" si="9"/>
        <v>3.4201844408288593E-2</v>
      </c>
      <c r="AD13" s="100">
        <f t="shared" si="10"/>
        <v>0.4991926211512796</v>
      </c>
      <c r="AE13" s="100">
        <f t="shared" si="11"/>
        <v>8.3552058315615949E-2</v>
      </c>
      <c r="AF13" s="100">
        <f t="shared" si="12"/>
        <v>0.41725532053310443</v>
      </c>
      <c r="AG13" s="4" t="s">
        <v>37</v>
      </c>
      <c r="AH13" s="18"/>
      <c r="AI13" s="18"/>
      <c r="AJ13" s="18"/>
      <c r="AK13" s="18"/>
      <c r="AL13" s="18"/>
      <c r="AM13" s="1"/>
      <c r="AN13" s="1"/>
      <c r="AO13" s="1"/>
    </row>
    <row r="14" spans="1:41">
      <c r="A14" s="4">
        <v>1961</v>
      </c>
      <c r="B14" s="91">
        <v>2.5355603986044328</v>
      </c>
      <c r="C14" s="1">
        <v>0.42533854353234513</v>
      </c>
      <c r="D14" s="1">
        <v>2.2522961578906582</v>
      </c>
      <c r="E14" s="6">
        <f t="shared" si="13"/>
        <v>5.2131951000274359</v>
      </c>
      <c r="F14" s="1">
        <f t="shared" si="0"/>
        <v>30.026608172272287</v>
      </c>
      <c r="G14" s="1">
        <f t="shared" si="1"/>
        <v>4.1511046125385471</v>
      </c>
      <c r="H14" s="1">
        <f t="shared" si="2"/>
        <v>33.814077844121584</v>
      </c>
      <c r="I14" s="1">
        <f t="shared" si="14"/>
        <v>67.991790628932421</v>
      </c>
      <c r="J14" s="3">
        <v>1861.822299404979</v>
      </c>
      <c r="K14" s="14">
        <f t="shared" si="15"/>
        <v>1793.8305087760466</v>
      </c>
      <c r="L14" s="1">
        <v>11.842197957027121</v>
      </c>
      <c r="M14" s="1">
        <v>9.7595307917888565</v>
      </c>
      <c r="N14" s="1">
        <v>15.013157894736839</v>
      </c>
      <c r="O14" s="6">
        <v>13.042249393001731</v>
      </c>
      <c r="P14" s="2">
        <v>18.352863130923893</v>
      </c>
      <c r="Q14" s="2">
        <v>18.539615368145004</v>
      </c>
      <c r="R14" s="2">
        <v>24.716199494492788</v>
      </c>
      <c r="S14" s="2"/>
      <c r="T14" s="7">
        <v>12.672189856819321</v>
      </c>
      <c r="U14" s="4">
        <v>183691</v>
      </c>
      <c r="V14" s="3">
        <v>11401.734434457867</v>
      </c>
      <c r="W14" s="99">
        <f t="shared" si="3"/>
        <v>0.44162108240601505</v>
      </c>
      <c r="X14" s="100">
        <f t="shared" si="4"/>
        <v>6.1053026757205822E-2</v>
      </c>
      <c r="Y14" s="100">
        <f t="shared" si="5"/>
        <v>0.49732589083677908</v>
      </c>
      <c r="Z14" s="99">
        <f t="shared" si="6"/>
        <v>1.6127537081207219E-2</v>
      </c>
      <c r="AA14" s="100">
        <f t="shared" si="7"/>
        <v>2.2295922730462521E-3</v>
      </c>
      <c r="AB14" s="100">
        <f t="shared" si="8"/>
        <v>1.8161818050481105E-2</v>
      </c>
      <c r="AC14" s="101">
        <f t="shared" si="9"/>
        <v>3.6518947404734575E-2</v>
      </c>
      <c r="AD14" s="100">
        <f t="shared" si="10"/>
        <v>0.48637358663041186</v>
      </c>
      <c r="AE14" s="100">
        <f t="shared" si="11"/>
        <v>8.1588840503994689E-2</v>
      </c>
      <c r="AF14" s="100">
        <f t="shared" si="12"/>
        <v>0.43203757286559347</v>
      </c>
      <c r="AG14" s="4" t="s">
        <v>37</v>
      </c>
      <c r="AH14" s="18"/>
      <c r="AI14" s="18"/>
      <c r="AJ14" s="18"/>
      <c r="AK14" s="18"/>
      <c r="AL14" s="18"/>
      <c r="AM14" s="1"/>
      <c r="AN14" s="1"/>
      <c r="AO14" s="1"/>
    </row>
    <row r="15" spans="1:41">
      <c r="A15" s="4">
        <v>1962</v>
      </c>
      <c r="B15" s="91">
        <v>2.5929122291348889</v>
      </c>
      <c r="C15" s="1">
        <v>0.40910627110829961</v>
      </c>
      <c r="D15" s="1">
        <v>2.3578215203623505</v>
      </c>
      <c r="E15" s="6">
        <f t="shared" si="13"/>
        <v>5.3598400206055388</v>
      </c>
      <c r="F15" s="1">
        <f t="shared" si="0"/>
        <v>31.417967283044511</v>
      </c>
      <c r="G15" s="1">
        <f t="shared" si="1"/>
        <v>4.3834569829261651</v>
      </c>
      <c r="H15" s="1">
        <f t="shared" si="2"/>
        <v>34.442101702508261</v>
      </c>
      <c r="I15" s="1">
        <f t="shared" si="14"/>
        <v>70.243525968478934</v>
      </c>
      <c r="J15" s="3">
        <v>1946.5202800501775</v>
      </c>
      <c r="K15" s="14">
        <f t="shared" si="15"/>
        <v>1876.2767540816985</v>
      </c>
      <c r="L15" s="1">
        <v>12.116864940517846</v>
      </c>
      <c r="M15" s="1">
        <v>10.714714714714715</v>
      </c>
      <c r="N15" s="1">
        <v>14.60759493670886</v>
      </c>
      <c r="O15" s="6">
        <v>13.10552660124789</v>
      </c>
      <c r="P15" s="2">
        <v>18.778537956904806</v>
      </c>
      <c r="Q15" s="2">
        <v>20.354122941785786</v>
      </c>
      <c r="R15" s="2">
        <v>24.048520179555972</v>
      </c>
      <c r="S15" s="2"/>
      <c r="T15" s="7">
        <v>12.813620547187204</v>
      </c>
      <c r="U15" s="4">
        <v>186538</v>
      </c>
      <c r="V15" s="3">
        <v>11904.984507178162</v>
      </c>
      <c r="W15" s="99">
        <f t="shared" si="3"/>
        <v>0.44727207027083182</v>
      </c>
      <c r="X15" s="100">
        <f t="shared" si="4"/>
        <v>6.2403715110958366E-2</v>
      </c>
      <c r="Y15" s="100">
        <f t="shared" si="5"/>
        <v>0.49032421461820985</v>
      </c>
      <c r="Z15" s="99">
        <f t="shared" si="6"/>
        <v>1.6140580504116105E-2</v>
      </c>
      <c r="AA15" s="100">
        <f t="shared" si="7"/>
        <v>2.2519451905290032E-3</v>
      </c>
      <c r="AB15" s="100">
        <f t="shared" si="8"/>
        <v>1.7694191042088917E-2</v>
      </c>
      <c r="AC15" s="101">
        <f t="shared" si="9"/>
        <v>3.6086716736734019E-2</v>
      </c>
      <c r="AD15" s="100">
        <f t="shared" si="10"/>
        <v>0.48376672049289066</v>
      </c>
      <c r="AE15" s="100">
        <f t="shared" si="11"/>
        <v>7.6328075005134208E-2</v>
      </c>
      <c r="AF15" s="100">
        <f t="shared" si="12"/>
        <v>0.43990520450197518</v>
      </c>
      <c r="AG15" s="4" t="s">
        <v>37</v>
      </c>
      <c r="AH15" s="18"/>
      <c r="AI15" s="18"/>
      <c r="AJ15" s="18"/>
      <c r="AK15" s="18"/>
      <c r="AL15" s="18"/>
      <c r="AM15" s="1"/>
      <c r="AN15" s="1"/>
      <c r="AO15" s="1"/>
    </row>
    <row r="16" spans="1:41">
      <c r="A16" s="4">
        <v>1963</v>
      </c>
      <c r="B16" s="91">
        <v>2.6481341121123458</v>
      </c>
      <c r="C16" s="1">
        <v>0.42246361378552333</v>
      </c>
      <c r="D16" s="1">
        <v>2.3847071585538169</v>
      </c>
      <c r="E16" s="6">
        <f t="shared" si="13"/>
        <v>5.455304884451686</v>
      </c>
      <c r="F16" s="1">
        <f t="shared" si="0"/>
        <v>31.967806823013678</v>
      </c>
      <c r="G16" s="1">
        <f t="shared" si="1"/>
        <v>4.2246361378552333</v>
      </c>
      <c r="H16" s="1">
        <f t="shared" si="2"/>
        <v>37.06315873735533</v>
      </c>
      <c r="I16" s="1">
        <f t="shared" si="14"/>
        <v>73.25560169822424</v>
      </c>
      <c r="J16" s="3">
        <v>2021.2215047399625</v>
      </c>
      <c r="K16" s="14">
        <f t="shared" si="15"/>
        <v>1947.9659030417383</v>
      </c>
      <c r="L16" s="1">
        <v>12.071823204419889</v>
      </c>
      <c r="M16" s="1">
        <v>10</v>
      </c>
      <c r="N16" s="1">
        <v>15.542016806722689</v>
      </c>
      <c r="O16" s="6">
        <v>13.428324035016271</v>
      </c>
      <c r="P16" s="2">
        <v>18.708732940911599</v>
      </c>
      <c r="Q16" s="2">
        <v>18.996420794884155</v>
      </c>
      <c r="R16" s="2">
        <v>25.586861247651665</v>
      </c>
      <c r="S16" s="2"/>
      <c r="T16" s="7">
        <v>12.969194306733272</v>
      </c>
      <c r="U16" s="4">
        <v>189242</v>
      </c>
      <c r="V16" s="3">
        <v>12242.340495238901</v>
      </c>
      <c r="W16" s="99">
        <f t="shared" si="3"/>
        <v>0.43638719882070942</v>
      </c>
      <c r="X16" s="100">
        <f t="shared" si="4"/>
        <v>5.7669803263081257E-2</v>
      </c>
      <c r="Y16" s="100">
        <f t="shared" si="5"/>
        <v>0.50594299791620934</v>
      </c>
      <c r="Z16" s="99">
        <f t="shared" si="6"/>
        <v>1.581608287268171E-2</v>
      </c>
      <c r="AA16" s="100">
        <f t="shared" si="7"/>
        <v>2.0901401098039219E-3</v>
      </c>
      <c r="AB16" s="100">
        <f t="shared" si="8"/>
        <v>1.8337009897449928E-2</v>
      </c>
      <c r="AC16" s="101">
        <f t="shared" si="9"/>
        <v>3.6243232879935562E-2</v>
      </c>
      <c r="AD16" s="100">
        <f t="shared" si="10"/>
        <v>0.4854236689245115</v>
      </c>
      <c r="AE16" s="100">
        <f t="shared" si="11"/>
        <v>7.7440880525229391E-2</v>
      </c>
      <c r="AF16" s="100">
        <f t="shared" si="12"/>
        <v>0.4371354505502591</v>
      </c>
      <c r="AG16" s="4" t="s">
        <v>37</v>
      </c>
      <c r="AH16" s="18"/>
      <c r="AI16" s="18"/>
      <c r="AJ16" s="18"/>
      <c r="AK16" s="18"/>
      <c r="AL16" s="18"/>
      <c r="AM16" s="1"/>
      <c r="AN16" s="1"/>
      <c r="AO16" s="1"/>
    </row>
    <row r="17" spans="1:41">
      <c r="A17" s="4">
        <v>1964</v>
      </c>
      <c r="B17" s="91">
        <v>2.7409037367220241</v>
      </c>
      <c r="C17" s="1">
        <v>0.44030846583180899</v>
      </c>
      <c r="D17" s="1">
        <v>2.5043790487840503</v>
      </c>
      <c r="E17" s="6">
        <f t="shared" si="13"/>
        <v>5.6855912513378835</v>
      </c>
      <c r="F17" s="1">
        <f t="shared" si="0"/>
        <v>32.222353947574426</v>
      </c>
      <c r="G17" s="1">
        <f t="shared" si="1"/>
        <v>4.3635063692545568</v>
      </c>
      <c r="H17" s="1">
        <f t="shared" si="2"/>
        <v>38.647577480835459</v>
      </c>
      <c r="I17" s="1">
        <f t="shared" si="14"/>
        <v>75.233437797664436</v>
      </c>
      <c r="J17" s="3">
        <v>2142.9055339284691</v>
      </c>
      <c r="K17" s="14">
        <f t="shared" si="15"/>
        <v>2067.6720961308047</v>
      </c>
      <c r="L17" s="1">
        <v>11.756105665392925</v>
      </c>
      <c r="M17" s="1">
        <v>9.9101123595505616</v>
      </c>
      <c r="N17" s="1">
        <v>15.431999999999999</v>
      </c>
      <c r="O17" s="6">
        <v>13.232298009457002</v>
      </c>
      <c r="P17" s="2">
        <v>18.219438571503115</v>
      </c>
      <c r="Q17" s="2">
        <v>18.825666450660478</v>
      </c>
      <c r="R17" s="2">
        <v>25.405740302826441</v>
      </c>
      <c r="S17" s="2"/>
      <c r="T17" s="7">
        <v>13.138911135174675</v>
      </c>
      <c r="U17" s="4">
        <v>191889</v>
      </c>
      <c r="V17" s="3">
        <v>12772.566431634954</v>
      </c>
      <c r="W17" s="99">
        <f t="shared" si="3"/>
        <v>0.42829830579102879</v>
      </c>
      <c r="X17" s="100">
        <f t="shared" si="4"/>
        <v>5.7999561059404604E-2</v>
      </c>
      <c r="Y17" s="100">
        <f t="shared" si="5"/>
        <v>0.5137021331495667</v>
      </c>
      <c r="Z17" s="99">
        <f t="shared" si="6"/>
        <v>1.5036758941259993E-2</v>
      </c>
      <c r="AA17" s="100">
        <f t="shared" si="7"/>
        <v>2.0362569885454466E-3</v>
      </c>
      <c r="AB17" s="100">
        <f t="shared" si="8"/>
        <v>1.8035128879426154E-2</v>
      </c>
      <c r="AC17" s="101">
        <f t="shared" si="9"/>
        <v>3.5108144809231592E-2</v>
      </c>
      <c r="AD17" s="100">
        <f t="shared" si="10"/>
        <v>0.4820789282164909</v>
      </c>
      <c r="AE17" s="100">
        <f t="shared" si="11"/>
        <v>7.7442863260386408E-2</v>
      </c>
      <c r="AF17" s="100">
        <f t="shared" si="12"/>
        <v>0.44047820852312269</v>
      </c>
      <c r="AG17" s="4" t="s">
        <v>37</v>
      </c>
      <c r="AH17" s="18"/>
      <c r="AI17" s="18"/>
      <c r="AJ17" s="18"/>
      <c r="AK17" s="18"/>
      <c r="AL17" s="18"/>
      <c r="AM17" s="1"/>
      <c r="AN17" s="1"/>
      <c r="AO17" s="1"/>
    </row>
    <row r="18" spans="1:41">
      <c r="A18" s="4">
        <v>1965</v>
      </c>
      <c r="B18" s="91">
        <v>2.7518810670788483</v>
      </c>
      <c r="C18" s="1">
        <v>0.44418947725974384</v>
      </c>
      <c r="D18" s="1">
        <v>2.6191761425269036</v>
      </c>
      <c r="E18" s="6">
        <f t="shared" si="13"/>
        <v>5.8152466868654962</v>
      </c>
      <c r="F18" s="1">
        <f t="shared" si="0"/>
        <v>33.640705917205793</v>
      </c>
      <c r="G18" s="1">
        <f t="shared" si="1"/>
        <v>4.5516944186616444</v>
      </c>
      <c r="H18" s="1">
        <f t="shared" si="2"/>
        <v>40.946116606530637</v>
      </c>
      <c r="I18" s="1">
        <f t="shared" si="14"/>
        <v>79.13851694239807</v>
      </c>
      <c r="J18" s="3">
        <v>2283.0321714023971</v>
      </c>
      <c r="K18" s="14">
        <f t="shared" si="15"/>
        <v>2203.8936544599992</v>
      </c>
      <c r="L18" s="1">
        <v>12.224622030237581</v>
      </c>
      <c r="M18" s="1">
        <v>10.247191011235953</v>
      </c>
      <c r="N18" s="1">
        <v>15.633204633204636</v>
      </c>
      <c r="O18" s="6">
        <v>13.608797907256951</v>
      </c>
      <c r="P18" s="2">
        <v>18.945538299762564</v>
      </c>
      <c r="Q18" s="2">
        <v>19.465995241499265</v>
      </c>
      <c r="R18" s="2">
        <v>25.736983995084241</v>
      </c>
      <c r="S18" s="2"/>
      <c r="T18" s="7">
        <v>13.358128705174119</v>
      </c>
      <c r="U18" s="4">
        <v>194303</v>
      </c>
      <c r="V18" s="3">
        <v>13418.701718450051</v>
      </c>
      <c r="W18" s="99">
        <f t="shared" si="3"/>
        <v>0.42508638292642748</v>
      </c>
      <c r="X18" s="100">
        <f t="shared" si="4"/>
        <v>5.7515538507938557E-2</v>
      </c>
      <c r="Y18" s="100">
        <f t="shared" si="5"/>
        <v>0.51739807856563402</v>
      </c>
      <c r="Z18" s="99">
        <f t="shared" si="6"/>
        <v>1.4735099372927947E-2</v>
      </c>
      <c r="AA18" s="100">
        <f t="shared" si="7"/>
        <v>1.9937057723832586E-3</v>
      </c>
      <c r="AB18" s="100">
        <f t="shared" si="8"/>
        <v>1.7934971359329855E-2</v>
      </c>
      <c r="AC18" s="101">
        <f t="shared" si="9"/>
        <v>3.4663776504641058E-2</v>
      </c>
      <c r="AD18" s="100">
        <f t="shared" si="10"/>
        <v>0.47321828552765194</v>
      </c>
      <c r="AE18" s="100">
        <f t="shared" si="11"/>
        <v>7.6383600073751737E-2</v>
      </c>
      <c r="AF18" s="100">
        <f t="shared" si="12"/>
        <v>0.45039811439859623</v>
      </c>
      <c r="AG18" s="4" t="s">
        <v>37</v>
      </c>
      <c r="AH18" s="18"/>
      <c r="AI18" s="18"/>
      <c r="AJ18" s="18"/>
      <c r="AK18" s="18"/>
      <c r="AL18" s="18"/>
      <c r="AM18" s="1"/>
      <c r="AN18" s="1"/>
      <c r="AO18" s="1"/>
    </row>
    <row r="19" spans="1:41">
      <c r="A19" s="4">
        <v>1966</v>
      </c>
      <c r="B19" s="91">
        <v>2.8135367825243796</v>
      </c>
      <c r="C19" s="1">
        <v>0.44140006715506708</v>
      </c>
      <c r="D19" s="1">
        <v>2.7082922644775476</v>
      </c>
      <c r="E19" s="6">
        <f t="shared" si="13"/>
        <v>5.9632291141569942</v>
      </c>
      <c r="F19" s="1">
        <f t="shared" si="0"/>
        <v>33.737061548182155</v>
      </c>
      <c r="G19" s="1">
        <f t="shared" si="1"/>
        <v>4.3592718222538158</v>
      </c>
      <c r="H19" s="1">
        <f t="shared" si="2"/>
        <v>42.879616187397311</v>
      </c>
      <c r="I19" s="1">
        <f t="shared" si="14"/>
        <v>80.975949557833275</v>
      </c>
      <c r="J19" s="3">
        <v>2445.0549450549452</v>
      </c>
      <c r="K19" s="14">
        <f t="shared" si="15"/>
        <v>2364.0789954971119</v>
      </c>
      <c r="L19" s="1">
        <v>11.990979381443299</v>
      </c>
      <c r="M19" s="1">
        <v>9.8760107816711589</v>
      </c>
      <c r="N19" s="1">
        <v>15.832713754646843</v>
      </c>
      <c r="O19" s="6">
        <v>13.57921153248874</v>
      </c>
      <c r="P19" s="2">
        <v>18.583442380539772</v>
      </c>
      <c r="Q19" s="2">
        <v>18.76088565834381</v>
      </c>
      <c r="R19" s="2">
        <v>26.065436362075285</v>
      </c>
      <c r="S19" s="2"/>
      <c r="T19" s="7">
        <v>13.757670405475141</v>
      </c>
      <c r="U19" s="4">
        <v>196560</v>
      </c>
      <c r="V19" s="3">
        <v>14133.526658526658</v>
      </c>
      <c r="W19" s="99">
        <f t="shared" si="3"/>
        <v>0.4166306382623774</v>
      </c>
      <c r="X19" s="100">
        <f t="shared" si="4"/>
        <v>5.3834155030691062E-2</v>
      </c>
      <c r="Y19" s="100">
        <f t="shared" si="5"/>
        <v>0.52953520670693166</v>
      </c>
      <c r="Z19" s="99">
        <f t="shared" si="6"/>
        <v>1.3798079105099217E-2</v>
      </c>
      <c r="AA19" s="100">
        <f t="shared" si="7"/>
        <v>1.782893194719538E-3</v>
      </c>
      <c r="AB19" s="100">
        <f t="shared" si="8"/>
        <v>1.753728122720519E-2</v>
      </c>
      <c r="AC19" s="101">
        <f t="shared" si="9"/>
        <v>3.3118253527023946E-2</v>
      </c>
      <c r="AD19" s="100">
        <f t="shared" si="10"/>
        <v>0.47181430206075886</v>
      </c>
      <c r="AE19" s="100">
        <f t="shared" si="11"/>
        <v>7.4020309920201116E-2</v>
      </c>
      <c r="AF19" s="100">
        <f t="shared" si="12"/>
        <v>0.45416538801904</v>
      </c>
      <c r="AG19" s="4" t="s">
        <v>37</v>
      </c>
      <c r="AH19" s="18"/>
      <c r="AI19" s="18"/>
      <c r="AJ19" s="18"/>
      <c r="AK19" s="18"/>
      <c r="AL19" s="18"/>
      <c r="AM19" s="1"/>
      <c r="AN19" s="1"/>
      <c r="AO19" s="1"/>
    </row>
    <row r="20" spans="1:41">
      <c r="A20" s="4">
        <v>1967</v>
      </c>
      <c r="B20" s="91">
        <v>2.8557854561319642</v>
      </c>
      <c r="C20" s="1">
        <v>0.46405142920407422</v>
      </c>
      <c r="D20" s="1">
        <v>2.7993748792235151</v>
      </c>
      <c r="E20" s="6">
        <f t="shared" si="13"/>
        <v>6.1192117645595534</v>
      </c>
      <c r="F20" s="1">
        <f t="shared" si="0"/>
        <v>35.433060926762302</v>
      </c>
      <c r="G20" s="1">
        <f t="shared" si="1"/>
        <v>4.4358557130071503</v>
      </c>
      <c r="H20" s="1">
        <f t="shared" si="2"/>
        <v>44.840166076164479</v>
      </c>
      <c r="I20" s="1">
        <f t="shared" si="14"/>
        <v>84.709082715933931</v>
      </c>
      <c r="J20" s="3">
        <v>2553.4441805225651</v>
      </c>
      <c r="K20" s="14">
        <f t="shared" si="15"/>
        <v>2468.7350978066311</v>
      </c>
      <c r="L20" s="1">
        <v>12.407465991774755</v>
      </c>
      <c r="M20" s="1">
        <v>9.5589743589743588</v>
      </c>
      <c r="N20" s="1">
        <v>16.017921146953405</v>
      </c>
      <c r="O20" s="6">
        <v>13.843136334411705</v>
      </c>
      <c r="P20" s="2">
        <v>19.228907165287769</v>
      </c>
      <c r="Q20" s="2">
        <v>18.158629929058495</v>
      </c>
      <c r="R20" s="2">
        <v>26.370343756522164</v>
      </c>
      <c r="S20" s="2"/>
      <c r="T20" s="7">
        <v>14.139533269480145</v>
      </c>
      <c r="U20" s="4">
        <v>198712</v>
      </c>
      <c r="V20" s="3">
        <v>14330.030395748621</v>
      </c>
      <c r="W20" s="99">
        <f t="shared" si="3"/>
        <v>0.41829116537106925</v>
      </c>
      <c r="X20" s="100">
        <f t="shared" si="4"/>
        <v>5.2365762569788254E-2</v>
      </c>
      <c r="Y20" s="100">
        <f t="shared" si="5"/>
        <v>0.52934307205914255</v>
      </c>
      <c r="Z20" s="99">
        <f t="shared" si="6"/>
        <v>1.3876575488527377E-2</v>
      </c>
      <c r="AA20" s="100">
        <f t="shared" si="7"/>
        <v>1.7372048885358237E-3</v>
      </c>
      <c r="AB20" s="100">
        <f t="shared" si="8"/>
        <v>1.7560660388897906E-2</v>
      </c>
      <c r="AC20" s="101">
        <f t="shared" si="9"/>
        <v>3.3174440765961107E-2</v>
      </c>
      <c r="AD20" s="100">
        <f t="shared" si="10"/>
        <v>0.46669171880465504</v>
      </c>
      <c r="AE20" s="100">
        <f t="shared" si="11"/>
        <v>7.5835164243163847E-2</v>
      </c>
      <c r="AF20" s="100">
        <f t="shared" si="12"/>
        <v>0.45747311695218112</v>
      </c>
      <c r="AG20" s="4" t="s">
        <v>37</v>
      </c>
      <c r="AH20" s="18"/>
      <c r="AI20" s="18"/>
      <c r="AJ20" s="18"/>
      <c r="AK20" s="18"/>
      <c r="AL20" s="18"/>
      <c r="AM20" s="1"/>
      <c r="AN20" s="1"/>
      <c r="AO20" s="1"/>
    </row>
    <row r="21" spans="1:41">
      <c r="A21" s="4">
        <v>1968</v>
      </c>
      <c r="B21" s="91">
        <v>2.9281612014026335</v>
      </c>
      <c r="C21" s="1">
        <v>0.48433693462078858</v>
      </c>
      <c r="D21" s="1">
        <v>2.9494311374932543</v>
      </c>
      <c r="E21" s="6">
        <f t="shared" si="13"/>
        <v>6.3619292735166759</v>
      </c>
      <c r="F21" s="1">
        <f t="shared" si="0"/>
        <v>35.258460787892254</v>
      </c>
      <c r="G21" s="1">
        <f t="shared" si="1"/>
        <v>5.2427978305618206</v>
      </c>
      <c r="H21" s="1">
        <f t="shared" si="2"/>
        <v>46.031121888199806</v>
      </c>
      <c r="I21" s="1">
        <f t="shared" si="14"/>
        <v>86.53238050665388</v>
      </c>
      <c r="J21" s="3">
        <v>2777.1964963678215</v>
      </c>
      <c r="K21" s="14">
        <f t="shared" si="15"/>
        <v>2690.6641158611678</v>
      </c>
      <c r="L21" s="1">
        <v>12.041161111964369</v>
      </c>
      <c r="M21" s="1">
        <v>10.824691358024692</v>
      </c>
      <c r="N21" s="1">
        <v>15.606779661016949</v>
      </c>
      <c r="O21" s="6">
        <v>13.601594231307992</v>
      </c>
      <c r="P21" s="2">
        <v>18.661213283818721</v>
      </c>
      <c r="Q21" s="2">
        <v>20.563039201178306</v>
      </c>
      <c r="R21" s="2">
        <v>25.6934804970989</v>
      </c>
      <c r="S21" s="2"/>
      <c r="T21" s="7">
        <v>14.735899347139158</v>
      </c>
      <c r="U21" s="4">
        <v>200706</v>
      </c>
      <c r="V21" s="3">
        <v>14862.938825944417</v>
      </c>
      <c r="W21" s="99">
        <f t="shared" si="3"/>
        <v>0.40745973451153428</v>
      </c>
      <c r="X21" s="100">
        <f t="shared" si="4"/>
        <v>6.0587699077094929E-2</v>
      </c>
      <c r="Y21" s="100">
        <f t="shared" si="5"/>
        <v>0.53195256641137079</v>
      </c>
      <c r="Z21" s="99">
        <f t="shared" si="6"/>
        <v>1.2695702602968609E-2</v>
      </c>
      <c r="AA21" s="100">
        <f t="shared" si="7"/>
        <v>1.8878022629722655E-3</v>
      </c>
      <c r="AB21" s="100">
        <f t="shared" si="8"/>
        <v>1.657467231735384E-2</v>
      </c>
      <c r="AC21" s="101">
        <f t="shared" si="9"/>
        <v>3.1158177183294715E-2</v>
      </c>
      <c r="AD21" s="100">
        <f t="shared" si="10"/>
        <v>0.46026308616663342</v>
      </c>
      <c r="AE21" s="100">
        <f t="shared" si="11"/>
        <v>7.6130512270385906E-2</v>
      </c>
      <c r="AF21" s="100">
        <f t="shared" si="12"/>
        <v>0.46360640156298072</v>
      </c>
      <c r="AG21" s="4" t="s">
        <v>37</v>
      </c>
      <c r="AH21" s="18"/>
      <c r="AI21" s="18"/>
      <c r="AJ21" s="18"/>
      <c r="AK21" s="18"/>
      <c r="AL21" s="18"/>
      <c r="AM21" s="1"/>
      <c r="AN21" s="1"/>
      <c r="AO21" s="1"/>
    </row>
    <row r="22" spans="1:41">
      <c r="A22" s="4">
        <v>1969</v>
      </c>
      <c r="B22" s="91">
        <v>3.0243783895434388</v>
      </c>
      <c r="C22" s="1">
        <v>0.52893427078553557</v>
      </c>
      <c r="D22" s="1">
        <v>3.052910261145958</v>
      </c>
      <c r="E22" s="6">
        <f t="shared" si="13"/>
        <v>6.6062229214749326</v>
      </c>
      <c r="F22" s="1">
        <f t="shared" si="0"/>
        <v>37.739646036333085</v>
      </c>
      <c r="G22" s="1">
        <f t="shared" si="1"/>
        <v>5.7024606710422523</v>
      </c>
      <c r="H22" s="1">
        <f t="shared" si="2"/>
        <v>49.860886154351256</v>
      </c>
      <c r="I22" s="1">
        <f t="shared" si="14"/>
        <v>93.302992861726594</v>
      </c>
      <c r="J22" s="3">
        <v>2982.5781909146081</v>
      </c>
      <c r="K22" s="14">
        <f t="shared" si="15"/>
        <v>2889.2751980528815</v>
      </c>
      <c r="L22" s="1">
        <v>12.478480261205105</v>
      </c>
      <c r="M22" s="1">
        <v>10.781038374717832</v>
      </c>
      <c r="N22" s="1">
        <v>16.33224755700326</v>
      </c>
      <c r="O22" s="6">
        <v>14.123500519249109</v>
      </c>
      <c r="P22" s="2">
        <v>19.338964029049652</v>
      </c>
      <c r="Q22" s="2">
        <v>20.480114157193388</v>
      </c>
      <c r="R22" s="2">
        <v>26.887820113705054</v>
      </c>
      <c r="S22" s="2"/>
      <c r="T22" s="7">
        <v>15.533804158701775</v>
      </c>
      <c r="U22" s="4">
        <v>202677</v>
      </c>
      <c r="V22" s="3">
        <v>15179.408615679135</v>
      </c>
      <c r="W22" s="99">
        <f t="shared" si="3"/>
        <v>0.40448483889753228</v>
      </c>
      <c r="X22" s="100">
        <f t="shared" si="4"/>
        <v>6.111766081816046E-2</v>
      </c>
      <c r="Y22" s="100">
        <f t="shared" si="5"/>
        <v>0.53439750028430721</v>
      </c>
      <c r="Z22" s="99">
        <f t="shared" si="6"/>
        <v>1.2653363506544054E-2</v>
      </c>
      <c r="AA22" s="100">
        <f t="shared" si="7"/>
        <v>1.9119232777912829E-3</v>
      </c>
      <c r="AB22" s="100">
        <f t="shared" si="8"/>
        <v>1.671737770571621E-2</v>
      </c>
      <c r="AC22" s="101">
        <f t="shared" si="9"/>
        <v>3.128266449005155E-2</v>
      </c>
      <c r="AD22" s="100">
        <f t="shared" si="10"/>
        <v>0.45780749839852569</v>
      </c>
      <c r="AE22" s="100">
        <f t="shared" si="11"/>
        <v>8.0066064538349468E-2</v>
      </c>
      <c r="AF22" s="100">
        <f t="shared" si="12"/>
        <v>0.46212643706312484</v>
      </c>
      <c r="AG22" s="4" t="s">
        <v>37</v>
      </c>
      <c r="AH22" s="18"/>
      <c r="AI22" s="18"/>
      <c r="AJ22" s="18"/>
      <c r="AK22" s="18"/>
      <c r="AL22" s="18"/>
      <c r="AM22" s="1"/>
      <c r="AN22" s="1"/>
      <c r="AO22" s="1"/>
    </row>
    <row r="23" spans="1:41">
      <c r="A23" s="4">
        <v>1970</v>
      </c>
      <c r="B23" s="91">
        <v>3.094706687070937</v>
      </c>
      <c r="C23" s="1">
        <v>0.59148185045744484</v>
      </c>
      <c r="D23" s="1">
        <v>3.0157234537612378</v>
      </c>
      <c r="E23" s="6">
        <f t="shared" si="13"/>
        <v>6.7019119912896201</v>
      </c>
      <c r="F23" s="1">
        <f t="shared" si="0"/>
        <v>39.6540885254282</v>
      </c>
      <c r="G23" s="1">
        <f t="shared" si="1"/>
        <v>6.544460474416244</v>
      </c>
      <c r="H23" s="1">
        <f t="shared" si="2"/>
        <v>51.228635592738968</v>
      </c>
      <c r="I23" s="1">
        <f t="shared" si="14"/>
        <v>97.427184592583416</v>
      </c>
      <c r="J23" s="3">
        <v>3158.6524393812301</v>
      </c>
      <c r="K23" s="14">
        <f t="shared" si="15"/>
        <v>3061.2252547886469</v>
      </c>
      <c r="L23" s="1">
        <v>12.813520806703593</v>
      </c>
      <c r="M23" s="1">
        <v>11.064516129032258</v>
      </c>
      <c r="N23" s="1">
        <v>16.987179487179485</v>
      </c>
      <c r="O23" s="6">
        <v>14.537222320915008</v>
      </c>
      <c r="P23" s="2">
        <v>19.858204907909901</v>
      </c>
      <c r="Q23" s="2">
        <v>21.018620427887949</v>
      </c>
      <c r="R23" s="2">
        <v>27.966036192896734</v>
      </c>
      <c r="S23" s="2"/>
      <c r="T23" s="7">
        <v>16.449567878798316</v>
      </c>
      <c r="U23" s="4">
        <v>205052</v>
      </c>
      <c r="V23" s="3">
        <v>15029.846087821626</v>
      </c>
      <c r="W23" s="99">
        <f t="shared" si="3"/>
        <v>0.40701256729578988</v>
      </c>
      <c r="X23" s="100">
        <f t="shared" si="4"/>
        <v>6.7172837866387822E-2</v>
      </c>
      <c r="Y23" s="100">
        <f t="shared" si="5"/>
        <v>0.52581459483782222</v>
      </c>
      <c r="Z23" s="99">
        <f t="shared" si="6"/>
        <v>1.2554115809334283E-2</v>
      </c>
      <c r="AA23" s="100">
        <f t="shared" si="7"/>
        <v>2.071915349983325E-3</v>
      </c>
      <c r="AB23" s="100">
        <f t="shared" si="8"/>
        <v>1.6218509815779065E-2</v>
      </c>
      <c r="AC23" s="101">
        <f t="shared" si="9"/>
        <v>3.0844540975096674E-2</v>
      </c>
      <c r="AD23" s="100">
        <f t="shared" si="10"/>
        <v>0.46176474580583621</v>
      </c>
      <c r="AE23" s="100">
        <f t="shared" si="11"/>
        <v>8.8255687515172598E-2</v>
      </c>
      <c r="AF23" s="100">
        <f t="shared" si="12"/>
        <v>0.44997956667899114</v>
      </c>
      <c r="AG23" s="4" t="s">
        <v>37</v>
      </c>
      <c r="AH23" s="18"/>
      <c r="AI23" s="18"/>
      <c r="AJ23" s="18"/>
      <c r="AK23" s="18"/>
      <c r="AL23" s="18"/>
      <c r="AM23" s="1"/>
      <c r="AN23" s="1"/>
      <c r="AO23" s="1"/>
    </row>
    <row r="24" spans="1:41">
      <c r="A24" s="4">
        <v>1971</v>
      </c>
      <c r="B24" s="91">
        <v>3.1508333101782999</v>
      </c>
      <c r="C24" s="1">
        <v>0.66717393251501245</v>
      </c>
      <c r="D24" s="1">
        <v>3.0711570655561733</v>
      </c>
      <c r="E24" s="6">
        <f t="shared" si="13"/>
        <v>6.8891643082494856</v>
      </c>
      <c r="F24" s="1">
        <f t="shared" si="0"/>
        <v>43.240718536512546</v>
      </c>
      <c r="G24" s="1">
        <f t="shared" si="1"/>
        <v>8.1109288081467952</v>
      </c>
      <c r="H24" s="1">
        <f t="shared" si="2"/>
        <v>55.064271233080873</v>
      </c>
      <c r="I24" s="1">
        <f t="shared" si="14"/>
        <v>106.41591857774021</v>
      </c>
      <c r="J24" s="3">
        <v>3375.64588439813</v>
      </c>
      <c r="K24" s="14">
        <f t="shared" si="15"/>
        <v>3269.2299658203897</v>
      </c>
      <c r="L24" s="1">
        <v>13.723581757508343</v>
      </c>
      <c r="M24" s="1">
        <v>12.157142857142858</v>
      </c>
      <c r="N24" s="1">
        <v>17.929487179487179</v>
      </c>
      <c r="O24" s="6">
        <v>15.446854482816097</v>
      </c>
      <c r="P24" s="2">
        <v>21.268603900692064</v>
      </c>
      <c r="Q24" s="2">
        <v>23.094220137780596</v>
      </c>
      <c r="R24" s="2">
        <v>29.517359710012141</v>
      </c>
      <c r="S24" s="2"/>
      <c r="T24" s="7">
        <v>17.14964979609584</v>
      </c>
      <c r="U24" s="4">
        <v>207661</v>
      </c>
      <c r="V24" s="3">
        <v>15304.298833194485</v>
      </c>
      <c r="W24" s="99">
        <f t="shared" si="3"/>
        <v>0.40633693825537787</v>
      </c>
      <c r="X24" s="100">
        <f t="shared" si="4"/>
        <v>7.6219130714184485E-2</v>
      </c>
      <c r="Y24" s="100">
        <f t="shared" si="5"/>
        <v>0.51744393103043762</v>
      </c>
      <c r="Z24" s="99">
        <f t="shared" si="6"/>
        <v>1.2809613335440921E-2</v>
      </c>
      <c r="AA24" s="100">
        <f t="shared" si="7"/>
        <v>2.4027783381054958E-3</v>
      </c>
      <c r="AB24" s="100">
        <f t="shared" si="8"/>
        <v>1.6312217904011193E-2</v>
      </c>
      <c r="AC24" s="101">
        <f t="shared" si="9"/>
        <v>3.1524609577557608E-2</v>
      </c>
      <c r="AD24" s="100">
        <f t="shared" si="10"/>
        <v>0.45736074350923944</v>
      </c>
      <c r="AE24" s="100">
        <f t="shared" si="11"/>
        <v>9.6843957069814635E-2</v>
      </c>
      <c r="AF24" s="100">
        <f t="shared" si="12"/>
        <v>0.44579529942094592</v>
      </c>
      <c r="AG24" s="4" t="s">
        <v>37</v>
      </c>
      <c r="AH24" s="18"/>
      <c r="AI24" s="18"/>
      <c r="AJ24" s="18"/>
      <c r="AK24" s="18"/>
      <c r="AL24" s="18"/>
      <c r="AM24" s="1"/>
      <c r="AN24" s="1"/>
      <c r="AO24" s="1"/>
    </row>
    <row r="25" spans="1:41">
      <c r="A25" s="4">
        <v>1972</v>
      </c>
      <c r="B25" s="91">
        <v>3.2359801652269486</v>
      </c>
      <c r="C25" s="1">
        <v>0.72932299996188577</v>
      </c>
      <c r="D25" s="1">
        <v>3.016839296252972</v>
      </c>
      <c r="E25" s="6">
        <f t="shared" si="13"/>
        <v>6.9821424614418071</v>
      </c>
      <c r="F25" s="1">
        <f t="shared" si="0"/>
        <v>46.627372152003765</v>
      </c>
      <c r="G25" s="1">
        <f t="shared" si="1"/>
        <v>9.7655516862759502</v>
      </c>
      <c r="H25" s="1">
        <f t="shared" si="2"/>
        <v>55.845047417305018</v>
      </c>
      <c r="I25" s="1">
        <f t="shared" si="14"/>
        <v>112.23797125558474</v>
      </c>
      <c r="J25" s="3">
        <v>3665.7725730838129</v>
      </c>
      <c r="K25" s="14">
        <f t="shared" si="15"/>
        <v>3553.534601828228</v>
      </c>
      <c r="L25" s="1">
        <v>14.40904139433551</v>
      </c>
      <c r="M25" s="1">
        <v>13.389885807504077</v>
      </c>
      <c r="N25" s="1">
        <v>18.511111111111113</v>
      </c>
      <c r="O25" s="6">
        <v>16.075004466810562</v>
      </c>
      <c r="P25" s="2">
        <v>22.330919101139866</v>
      </c>
      <c r="Q25" s="2">
        <v>25.435990519479471</v>
      </c>
      <c r="R25" s="2">
        <v>30.474888647333717</v>
      </c>
      <c r="S25" s="2"/>
      <c r="T25" s="7">
        <v>17.71655114668901</v>
      </c>
      <c r="U25" s="4">
        <v>209896</v>
      </c>
      <c r="V25" s="3">
        <v>15943.867439112702</v>
      </c>
      <c r="W25" s="99">
        <f t="shared" si="3"/>
        <v>0.41543313399549425</v>
      </c>
      <c r="X25" s="100">
        <f t="shared" si="4"/>
        <v>8.7007557041797787E-2</v>
      </c>
      <c r="Y25" s="100">
        <f t="shared" si="5"/>
        <v>0.49755930896270795</v>
      </c>
      <c r="Z25" s="99">
        <f t="shared" si="6"/>
        <v>1.271965764989581E-2</v>
      </c>
      <c r="AA25" s="100">
        <f t="shared" si="7"/>
        <v>2.6639818732837341E-3</v>
      </c>
      <c r="AB25" s="100">
        <f t="shared" si="8"/>
        <v>1.5234182236877192E-2</v>
      </c>
      <c r="AC25" s="101">
        <f t="shared" si="9"/>
        <v>3.0617821760056736E-2</v>
      </c>
      <c r="AD25" s="100">
        <f t="shared" si="10"/>
        <v>0.46346521617072839</v>
      </c>
      <c r="AE25" s="100">
        <f t="shared" si="11"/>
        <v>0.10445547394506774</v>
      </c>
      <c r="AF25" s="100">
        <f t="shared" si="12"/>
        <v>0.43207930988420379</v>
      </c>
      <c r="AG25" s="4" t="s">
        <v>37</v>
      </c>
      <c r="AH25" s="18"/>
      <c r="AI25" s="18"/>
      <c r="AJ25" s="18"/>
      <c r="AK25" s="18"/>
      <c r="AL25" s="18"/>
      <c r="AM25" s="1"/>
      <c r="AN25" s="1"/>
      <c r="AO25" s="1"/>
    </row>
    <row r="26" spans="1:41">
      <c r="A26" s="4">
        <v>1973</v>
      </c>
      <c r="B26" s="91">
        <v>3.3443440199991747</v>
      </c>
      <c r="C26" s="1">
        <v>0.74383094819002493</v>
      </c>
      <c r="D26" s="1">
        <v>3.0644209522490047</v>
      </c>
      <c r="E26" s="6">
        <f t="shared" si="13"/>
        <v>7.1525959204382037</v>
      </c>
      <c r="F26" s="1">
        <f t="shared" si="0"/>
        <v>48.699877476681685</v>
      </c>
      <c r="G26" s="1">
        <f t="shared" si="1"/>
        <v>11.304335301792353</v>
      </c>
      <c r="H26" s="1">
        <f t="shared" si="2"/>
        <v>60.19948958710544</v>
      </c>
      <c r="I26" s="1">
        <f t="shared" si="14"/>
        <v>120.20370236557949</v>
      </c>
      <c r="J26" s="3">
        <v>4016.5495566493164</v>
      </c>
      <c r="K26" s="14">
        <f t="shared" si="15"/>
        <v>3896.345854283737</v>
      </c>
      <c r="L26" s="1">
        <v>14.561862411718547</v>
      </c>
      <c r="M26" s="1">
        <v>15.197452229299362</v>
      </c>
      <c r="N26" s="1">
        <v>19.644654088050313</v>
      </c>
      <c r="O26" s="6">
        <v>16.805605084176936</v>
      </c>
      <c r="P26" s="2">
        <v>22.567758852150366</v>
      </c>
      <c r="Q26" s="2">
        <v>28.869719755792094</v>
      </c>
      <c r="R26" s="2">
        <v>32.341043293148267</v>
      </c>
      <c r="S26" s="2"/>
      <c r="T26" s="7">
        <v>18.818531942460087</v>
      </c>
      <c r="U26" s="4">
        <v>211909</v>
      </c>
      <c r="V26" s="3">
        <v>16689.343067071241</v>
      </c>
      <c r="W26" s="99">
        <f t="shared" si="3"/>
        <v>0.40514457140903315</v>
      </c>
      <c r="X26" s="100">
        <f t="shared" si="4"/>
        <v>9.4043154073674903E-2</v>
      </c>
      <c r="Y26" s="100">
        <f t="shared" si="5"/>
        <v>0.50081227451729182</v>
      </c>
      <c r="Z26" s="99">
        <f t="shared" si="6"/>
        <v>1.2124804335118939E-2</v>
      </c>
      <c r="AA26" s="100">
        <f t="shared" si="7"/>
        <v>2.8144393943996672E-3</v>
      </c>
      <c r="AB26" s="100">
        <f t="shared" si="8"/>
        <v>1.4987861779881791E-2</v>
      </c>
      <c r="AC26" s="101">
        <f t="shared" si="9"/>
        <v>2.9927105509400399E-2</v>
      </c>
      <c r="AD26" s="100">
        <f t="shared" si="10"/>
        <v>0.46757066346259968</v>
      </c>
      <c r="AE26" s="100">
        <f t="shared" si="11"/>
        <v>0.10399454358445767</v>
      </c>
      <c r="AF26" s="100">
        <f t="shared" si="12"/>
        <v>0.42843479295294273</v>
      </c>
      <c r="AG26" s="4" t="s">
        <v>37</v>
      </c>
      <c r="AH26" s="18"/>
      <c r="AI26" s="18"/>
      <c r="AJ26" s="18"/>
      <c r="AK26" s="18"/>
      <c r="AL26" s="18"/>
      <c r="AM26" s="1"/>
      <c r="AN26" s="1"/>
      <c r="AO26" s="1"/>
    </row>
    <row r="27" spans="1:41">
      <c r="A27" s="4">
        <v>1974</v>
      </c>
      <c r="B27" s="91">
        <v>3.5142650877642798</v>
      </c>
      <c r="C27" s="1">
        <v>0.74131403106792471</v>
      </c>
      <c r="D27" s="1">
        <v>3.1204890842758424</v>
      </c>
      <c r="E27" s="6">
        <f t="shared" si="13"/>
        <v>7.3760682031080469</v>
      </c>
      <c r="F27" s="1">
        <f t="shared" si="0"/>
        <v>52.907214252651457</v>
      </c>
      <c r="G27" s="1">
        <f t="shared" si="1"/>
        <v>12.741410491568768</v>
      </c>
      <c r="H27" s="1">
        <f t="shared" si="2"/>
        <v>63.595761960537573</v>
      </c>
      <c r="I27" s="1">
        <f t="shared" si="14"/>
        <v>129.2443867047578</v>
      </c>
      <c r="J27" s="3">
        <v>4358.1088032021853</v>
      </c>
      <c r="K27" s="14">
        <f t="shared" si="15"/>
        <v>4228.8644164974276</v>
      </c>
      <c r="L27" s="1">
        <v>15.054986727341674</v>
      </c>
      <c r="M27" s="1">
        <v>17.187601957585645</v>
      </c>
      <c r="N27" s="1">
        <v>20.380062305295951</v>
      </c>
      <c r="O27" s="6">
        <v>17.522124680232512</v>
      </c>
      <c r="P27" s="2">
        <v>23.331995618332055</v>
      </c>
      <c r="Q27" s="2">
        <v>32.650291924127153</v>
      </c>
      <c r="R27" s="2">
        <v>33.551747685573567</v>
      </c>
      <c r="S27" s="2"/>
      <c r="T27" s="7">
        <v>20.895205912695037</v>
      </c>
      <c r="U27" s="4">
        <v>213854</v>
      </c>
      <c r="V27" s="3">
        <v>16491.269744779151</v>
      </c>
      <c r="W27" s="99">
        <f t="shared" si="3"/>
        <v>0.40935792726929943</v>
      </c>
      <c r="X27" s="100">
        <f t="shared" si="4"/>
        <v>9.8583859743749516E-2</v>
      </c>
      <c r="Y27" s="100">
        <f t="shared" si="5"/>
        <v>0.49205821298695102</v>
      </c>
      <c r="Z27" s="99">
        <f t="shared" si="6"/>
        <v>1.2139948000788115E-2</v>
      </c>
      <c r="AA27" s="100">
        <f t="shared" si="7"/>
        <v>2.9236100030836372E-3</v>
      </c>
      <c r="AB27" s="100">
        <f t="shared" si="8"/>
        <v>1.4592513595302999E-2</v>
      </c>
      <c r="AC27" s="101">
        <f t="shared" si="9"/>
        <v>2.9656071599174754E-2</v>
      </c>
      <c r="AD27" s="100">
        <f t="shared" si="10"/>
        <v>0.47644151206241248</v>
      </c>
      <c r="AE27" s="100">
        <f t="shared" si="11"/>
        <v>0.10050259984791869</v>
      </c>
      <c r="AF27" s="100">
        <f t="shared" si="12"/>
        <v>0.42305588808966882</v>
      </c>
      <c r="AG27" s="4" t="s">
        <v>37</v>
      </c>
      <c r="AH27" s="18"/>
      <c r="AI27" s="18"/>
      <c r="AJ27" s="18"/>
      <c r="AK27" s="18"/>
      <c r="AL27" s="18"/>
      <c r="AM27" s="1"/>
      <c r="AN27" s="1"/>
      <c r="AO27" s="1"/>
    </row>
    <row r="28" spans="1:41">
      <c r="A28" s="4">
        <v>1975</v>
      </c>
      <c r="B28" s="91">
        <v>3.5746726674728171</v>
      </c>
      <c r="C28" s="1">
        <v>0.77400279479379375</v>
      </c>
      <c r="D28" s="1">
        <v>3.1475105248219815</v>
      </c>
      <c r="E28" s="6">
        <f t="shared" si="13"/>
        <v>7.4961859870885927</v>
      </c>
      <c r="F28" s="1">
        <f t="shared" si="0"/>
        <v>59.150790933179117</v>
      </c>
      <c r="G28" s="1">
        <f t="shared" si="1"/>
        <v>13.708124969429706</v>
      </c>
      <c r="H28" s="1">
        <f t="shared" si="2"/>
        <v>66.296302126928609</v>
      </c>
      <c r="I28" s="1">
        <f t="shared" si="14"/>
        <v>139.15521802953742</v>
      </c>
      <c r="J28" s="3">
        <v>4781.8708820083984</v>
      </c>
      <c r="K28" s="14">
        <f t="shared" si="15"/>
        <v>4642.7156639788609</v>
      </c>
      <c r="L28" s="1">
        <v>16.547190871883913</v>
      </c>
      <c r="M28" s="1">
        <v>17.710691823899371</v>
      </c>
      <c r="N28" s="1">
        <v>21.063091482649842</v>
      </c>
      <c r="O28" s="6">
        <v>18.563469245456012</v>
      </c>
      <c r="P28" s="2">
        <v>25.644591517130575</v>
      </c>
      <c r="Q28" s="2">
        <v>33.643975445530671</v>
      </c>
      <c r="R28" s="2">
        <v>34.676220333260595</v>
      </c>
      <c r="S28" s="2"/>
      <c r="T28" s="7">
        <v>22.803341643515825</v>
      </c>
      <c r="U28" s="4">
        <v>215973</v>
      </c>
      <c r="V28" s="3">
        <v>16283.632676306759</v>
      </c>
      <c r="W28" s="99">
        <f t="shared" si="3"/>
        <v>0.42507059218306587</v>
      </c>
      <c r="X28" s="100">
        <f t="shared" si="4"/>
        <v>9.8509600743250506E-2</v>
      </c>
      <c r="Y28" s="100">
        <f t="shared" si="5"/>
        <v>0.4764198070736837</v>
      </c>
      <c r="Z28" s="99">
        <f t="shared" si="6"/>
        <v>1.2369800940408418E-2</v>
      </c>
      <c r="AA28" s="100">
        <f t="shared" si="7"/>
        <v>2.8666865558846411E-3</v>
      </c>
      <c r="AB28" s="100">
        <f t="shared" si="8"/>
        <v>1.3864092896436381E-2</v>
      </c>
      <c r="AC28" s="101">
        <f t="shared" si="9"/>
        <v>2.9100580392729437E-2</v>
      </c>
      <c r="AD28" s="100">
        <f t="shared" si="10"/>
        <v>0.47686552516570724</v>
      </c>
      <c r="AE28" s="100">
        <f t="shared" si="11"/>
        <v>0.1032528803483443</v>
      </c>
      <c r="AF28" s="100">
        <f t="shared" si="12"/>
        <v>0.41988159448594842</v>
      </c>
      <c r="AG28" s="4" t="s">
        <v>37</v>
      </c>
      <c r="AH28" s="18"/>
      <c r="AI28" s="18"/>
      <c r="AJ28" s="18"/>
      <c r="AK28" s="18"/>
      <c r="AL28" s="18"/>
      <c r="AM28" s="1"/>
      <c r="AN28" s="1"/>
      <c r="AO28" s="1"/>
    </row>
    <row r="29" spans="1:41">
      <c r="A29" s="4">
        <v>1976</v>
      </c>
      <c r="B29" s="91">
        <v>3.6271971999767558</v>
      </c>
      <c r="C29" s="1">
        <v>0.78334991721512592</v>
      </c>
      <c r="D29" s="1">
        <v>3.1370354161992506</v>
      </c>
      <c r="E29" s="6">
        <f t="shared" si="13"/>
        <v>7.5475825333911324</v>
      </c>
      <c r="F29" s="1">
        <f t="shared" si="0"/>
        <v>66.312902360843182</v>
      </c>
      <c r="G29" s="1">
        <f t="shared" si="1"/>
        <v>14.561936781696753</v>
      </c>
      <c r="H29" s="1">
        <f t="shared" si="2"/>
        <v>68.431612316192627</v>
      </c>
      <c r="I29" s="1">
        <f t="shared" si="14"/>
        <v>149.30645145873257</v>
      </c>
      <c r="J29" s="3">
        <v>5275.1714174329809</v>
      </c>
      <c r="K29" s="14">
        <f t="shared" si="15"/>
        <v>5125.8649659742487</v>
      </c>
      <c r="L29" s="1">
        <v>18.282133202261001</v>
      </c>
      <c r="M29" s="1">
        <v>18.589312977099237</v>
      </c>
      <c r="N29" s="1">
        <v>21.814102564102566</v>
      </c>
      <c r="O29" s="6">
        <v>19.78202302501343</v>
      </c>
      <c r="P29" s="2">
        <v>28.333379463844668</v>
      </c>
      <c r="Q29" s="2">
        <v>35.313041160077773</v>
      </c>
      <c r="R29" s="2">
        <v>35.912611760161369</v>
      </c>
      <c r="S29" s="2"/>
      <c r="T29" s="7">
        <v>24.111575529453997</v>
      </c>
      <c r="U29" s="4">
        <v>218035</v>
      </c>
      <c r="V29" s="3">
        <v>16975.086568670169</v>
      </c>
      <c r="W29" s="99">
        <f t="shared" si="3"/>
        <v>0.44413956472049487</v>
      </c>
      <c r="X29" s="100">
        <f t="shared" si="4"/>
        <v>9.7530526239327217E-2</v>
      </c>
      <c r="Y29" s="100">
        <f t="shared" si="5"/>
        <v>0.45832990904017784</v>
      </c>
      <c r="Z29" s="99">
        <f t="shared" si="6"/>
        <v>1.2570757822522581E-2</v>
      </c>
      <c r="AA29" s="100">
        <f t="shared" si="7"/>
        <v>2.7604670311894668E-3</v>
      </c>
      <c r="AB29" s="100">
        <f t="shared" si="8"/>
        <v>1.2972395947180995E-2</v>
      </c>
      <c r="AC29" s="101">
        <f t="shared" si="9"/>
        <v>2.8303620800893044E-2</v>
      </c>
      <c r="AD29" s="100">
        <f t="shared" si="10"/>
        <v>0.48057734830056298</v>
      </c>
      <c r="AE29" s="100">
        <f t="shared" si="11"/>
        <v>0.10378818830393981</v>
      </c>
      <c r="AF29" s="100">
        <f t="shared" si="12"/>
        <v>0.4156344633954972</v>
      </c>
      <c r="AG29" s="4" t="s">
        <v>37</v>
      </c>
      <c r="AH29" s="18"/>
      <c r="AI29" s="18"/>
      <c r="AJ29" s="18"/>
      <c r="AK29" s="18"/>
      <c r="AL29" s="18"/>
      <c r="AM29" s="1"/>
      <c r="AN29" s="1"/>
      <c r="AO29" s="1"/>
    </row>
    <row r="30" spans="1:41">
      <c r="A30" s="4">
        <v>1977</v>
      </c>
      <c r="B30" s="91">
        <v>3.7044615886553847</v>
      </c>
      <c r="C30" s="1">
        <v>0.82707390244234658</v>
      </c>
      <c r="D30" s="1">
        <v>3.044035034943227</v>
      </c>
      <c r="E30" s="6">
        <f t="shared" si="13"/>
        <v>7.5755705260409583</v>
      </c>
      <c r="F30" s="1">
        <f t="shared" si="0"/>
        <v>69.860055198254031</v>
      </c>
      <c r="G30" s="1">
        <f t="shared" si="1"/>
        <v>16.314341335340377</v>
      </c>
      <c r="H30" s="1">
        <f t="shared" si="2"/>
        <v>71.070311481418003</v>
      </c>
      <c r="I30" s="1">
        <f t="shared" si="14"/>
        <v>157.24470801501241</v>
      </c>
      <c r="J30" s="3">
        <v>5796.761699789774</v>
      </c>
      <c r="K30" s="14">
        <f t="shared" si="15"/>
        <v>5639.5169917747617</v>
      </c>
      <c r="L30" s="1">
        <v>18.858355938200258</v>
      </c>
      <c r="M30" s="1">
        <v>19.725373134328358</v>
      </c>
      <c r="N30" s="1">
        <v>23.347402597402596</v>
      </c>
      <c r="O30" s="6">
        <v>20.756813955395845</v>
      </c>
      <c r="P30" s="2">
        <v>29.226400931987271</v>
      </c>
      <c r="Q30" s="2">
        <v>37.471148839580444</v>
      </c>
      <c r="R30" s="2">
        <v>38.436887450437133</v>
      </c>
      <c r="S30" s="2"/>
      <c r="T30" s="7">
        <v>25.675563247093471</v>
      </c>
      <c r="U30" s="4">
        <v>220239</v>
      </c>
      <c r="V30" s="3">
        <v>17566.502753826528</v>
      </c>
      <c r="W30" s="99">
        <f t="shared" si="3"/>
        <v>0.4442760337065485</v>
      </c>
      <c r="X30" s="100">
        <f t="shared" si="4"/>
        <v>0.10375129021056034</v>
      </c>
      <c r="Y30" s="100">
        <f t="shared" si="5"/>
        <v>0.45197267608289116</v>
      </c>
      <c r="Z30" s="99">
        <f t="shared" si="6"/>
        <v>1.2051565825241287E-2</v>
      </c>
      <c r="AA30" s="100">
        <f t="shared" si="7"/>
        <v>2.8143888226304066E-3</v>
      </c>
      <c r="AB30" s="100">
        <f t="shared" si="8"/>
        <v>1.2260347270096587E-2</v>
      </c>
      <c r="AC30" s="101">
        <f t="shared" si="9"/>
        <v>2.712630191796828E-2</v>
      </c>
      <c r="AD30" s="100">
        <f t="shared" si="10"/>
        <v>0.48900100341239383</v>
      </c>
      <c r="AE30" s="100">
        <f t="shared" si="11"/>
        <v>0.10917645075038074</v>
      </c>
      <c r="AF30" s="100">
        <f t="shared" si="12"/>
        <v>0.40182254583722543</v>
      </c>
      <c r="AG30" s="4" t="s">
        <v>37</v>
      </c>
      <c r="AH30" s="18"/>
      <c r="AI30" s="18"/>
      <c r="AJ30" s="18"/>
      <c r="AK30" s="18"/>
      <c r="AL30" s="18"/>
      <c r="AM30" s="1"/>
      <c r="AN30" s="1"/>
      <c r="AO30" s="1"/>
    </row>
    <row r="31" spans="1:41">
      <c r="A31" s="4">
        <v>1978</v>
      </c>
      <c r="B31" s="91">
        <v>3.8438288282366226</v>
      </c>
      <c r="C31" s="1">
        <v>0.88774356762585083</v>
      </c>
      <c r="D31" s="1">
        <v>3.0949317603129001</v>
      </c>
      <c r="E31" s="6">
        <f t="shared" si="13"/>
        <v>7.826504156175373</v>
      </c>
      <c r="F31" s="1">
        <f t="shared" si="0"/>
        <v>76.111679245298362</v>
      </c>
      <c r="G31" s="1">
        <f t="shared" si="1"/>
        <v>17.512979372237496</v>
      </c>
      <c r="H31" s="1">
        <f t="shared" si="2"/>
        <v>75.034679976717911</v>
      </c>
      <c r="I31" s="1">
        <f t="shared" si="14"/>
        <v>168.65933859425377</v>
      </c>
      <c r="J31" s="3">
        <v>6407.3185524631044</v>
      </c>
      <c r="K31" s="14">
        <f t="shared" si="15"/>
        <v>6238.6592138688502</v>
      </c>
      <c r="L31" s="1">
        <v>19.801006404391583</v>
      </c>
      <c r="M31" s="1">
        <v>19.727520435967303</v>
      </c>
      <c r="N31" s="1">
        <v>24.2443729903537</v>
      </c>
      <c r="O31" s="6">
        <v>21.549766693879015</v>
      </c>
      <c r="P31" s="2">
        <v>30.68730667339527</v>
      </c>
      <c r="Q31" s="2">
        <v>37.475227944131142</v>
      </c>
      <c r="R31" s="2">
        <v>39.91357205791769</v>
      </c>
      <c r="S31" s="2"/>
      <c r="T31" s="7">
        <v>27.639092665045702</v>
      </c>
      <c r="U31" s="4">
        <v>222585</v>
      </c>
      <c r="V31" s="3">
        <v>18372.972123009189</v>
      </c>
      <c r="W31" s="99">
        <f t="shared" si="3"/>
        <v>0.45127462184825318</v>
      </c>
      <c r="X31" s="100">
        <f t="shared" si="4"/>
        <v>0.10383640489880448</v>
      </c>
      <c r="Y31" s="100">
        <f t="shared" si="5"/>
        <v>0.44488897325294235</v>
      </c>
      <c r="Z31" s="99">
        <f t="shared" si="6"/>
        <v>1.1878866115691949E-2</v>
      </c>
      <c r="AA31" s="100">
        <f t="shared" si="7"/>
        <v>2.7332774590245945E-3</v>
      </c>
      <c r="AB31" s="100">
        <f t="shared" si="8"/>
        <v>1.1710777193662869E-2</v>
      </c>
      <c r="AC31" s="101">
        <f t="shared" si="9"/>
        <v>2.6322920768379412E-2</v>
      </c>
      <c r="AD31" s="100">
        <f t="shared" si="10"/>
        <v>0.49112972427207024</v>
      </c>
      <c r="AE31" s="100">
        <f t="shared" si="11"/>
        <v>0.11342785359992322</v>
      </c>
      <c r="AF31" s="100">
        <f t="shared" si="12"/>
        <v>0.39544242212800662</v>
      </c>
      <c r="AG31" s="4" t="s">
        <v>37</v>
      </c>
      <c r="AH31" s="18"/>
      <c r="AI31" s="18"/>
      <c r="AJ31" s="18"/>
      <c r="AK31" s="18"/>
      <c r="AL31" s="18"/>
      <c r="AM31" s="1"/>
      <c r="AN31" s="1"/>
      <c r="AO31" s="1"/>
    </row>
    <row r="32" spans="1:41">
      <c r="A32" s="4">
        <v>1979</v>
      </c>
      <c r="B32" s="91">
        <v>3.9904794385914122</v>
      </c>
      <c r="C32" s="1">
        <v>0.89616602519384136</v>
      </c>
      <c r="D32" s="1">
        <v>3.0832028032307446</v>
      </c>
      <c r="E32" s="6">
        <f t="shared" si="13"/>
        <v>7.9698482670159976</v>
      </c>
      <c r="F32" s="1">
        <f t="shared" si="0"/>
        <v>82.546980594505015</v>
      </c>
      <c r="G32" s="1">
        <f t="shared" si="1"/>
        <v>20.186807591900298</v>
      </c>
      <c r="H32" s="1">
        <f t="shared" si="2"/>
        <v>79.508344183966685</v>
      </c>
      <c r="I32" s="1">
        <f t="shared" si="14"/>
        <v>182.24213237037202</v>
      </c>
      <c r="J32" s="3">
        <v>7062.7002288329513</v>
      </c>
      <c r="K32" s="14">
        <f t="shared" si="15"/>
        <v>6880.4580964625793</v>
      </c>
      <c r="L32" s="1">
        <v>20.685980685980688</v>
      </c>
      <c r="M32" s="1">
        <v>22.525745257452577</v>
      </c>
      <c r="N32" s="1">
        <v>25.787581699346404</v>
      </c>
      <c r="O32" s="6">
        <v>22.866449430988421</v>
      </c>
      <c r="P32" s="2">
        <v>32.058826717506228</v>
      </c>
      <c r="Q32" s="2">
        <v>42.790853562893524</v>
      </c>
      <c r="R32" s="2">
        <v>42.454160425836868</v>
      </c>
      <c r="S32" s="2"/>
      <c r="T32" s="7">
        <v>30.752925031299903</v>
      </c>
      <c r="U32" s="4">
        <v>225055</v>
      </c>
      <c r="V32" s="3">
        <v>18789.393703761303</v>
      </c>
      <c r="W32" s="99">
        <f t="shared" si="3"/>
        <v>0.45295223185132721</v>
      </c>
      <c r="X32" s="100">
        <f t="shared" si="4"/>
        <v>0.11076915820362825</v>
      </c>
      <c r="Y32" s="100">
        <f t="shared" si="5"/>
        <v>0.43627860994504442</v>
      </c>
      <c r="Z32" s="99">
        <f t="shared" si="6"/>
        <v>1.1687736689929593E-2</v>
      </c>
      <c r="AA32" s="100">
        <f t="shared" si="7"/>
        <v>2.8582280059812177E-3</v>
      </c>
      <c r="AB32" s="100">
        <f t="shared" si="8"/>
        <v>1.1257499484316176E-2</v>
      </c>
      <c r="AC32" s="101">
        <f t="shared" si="9"/>
        <v>2.5803464180226988E-2</v>
      </c>
      <c r="AD32" s="100">
        <f t="shared" si="10"/>
        <v>0.50069704025688977</v>
      </c>
      <c r="AE32" s="100">
        <f t="shared" si="11"/>
        <v>0.11244455291610918</v>
      </c>
      <c r="AF32" s="100">
        <f t="shared" si="12"/>
        <v>0.38685840682700112</v>
      </c>
      <c r="AG32" s="4" t="s">
        <v>37</v>
      </c>
      <c r="AH32" s="18"/>
      <c r="AI32" s="18"/>
      <c r="AJ32" s="18"/>
      <c r="AK32" s="18"/>
      <c r="AL32" s="18"/>
      <c r="AM32" s="1"/>
      <c r="AN32" s="1"/>
      <c r="AO32" s="1"/>
    </row>
    <row r="33" spans="1:41">
      <c r="A33" s="4">
        <v>1980</v>
      </c>
      <c r="B33" s="91">
        <v>4.0348413038664148</v>
      </c>
      <c r="C33" s="1">
        <v>0.957462796056337</v>
      </c>
      <c r="D33" s="1">
        <v>3.0454549305075811</v>
      </c>
      <c r="E33" s="6">
        <f t="shared" si="13"/>
        <v>8.0377590304303332</v>
      </c>
      <c r="F33" s="1">
        <f t="shared" si="0"/>
        <v>94.181390295729429</v>
      </c>
      <c r="G33" s="1">
        <f t="shared" si="1"/>
        <v>23.144564462739204</v>
      </c>
      <c r="H33" s="1">
        <f t="shared" si="2"/>
        <v>83.369328722645037</v>
      </c>
      <c r="I33" s="1">
        <f t="shared" si="14"/>
        <v>200.69528348111368</v>
      </c>
      <c r="J33" s="3">
        <v>7704.9279951272065</v>
      </c>
      <c r="K33" s="14">
        <f t="shared" si="15"/>
        <v>7504.2327116460929</v>
      </c>
      <c r="L33" s="1">
        <v>23.342030876277452</v>
      </c>
      <c r="M33" s="1">
        <v>24.172808132147395</v>
      </c>
      <c r="N33" s="1">
        <v>27.375000000000004</v>
      </c>
      <c r="O33" s="6">
        <v>24.96905950045241</v>
      </c>
      <c r="P33" s="2">
        <v>36.17513399325609</v>
      </c>
      <c r="Q33" s="2">
        <v>45.919683507226956</v>
      </c>
      <c r="R33" s="2">
        <v>45.067531155383222</v>
      </c>
      <c r="S33" s="2"/>
      <c r="T33" s="7">
        <v>34.907451560867621</v>
      </c>
      <c r="U33" s="3">
        <v>227726.46299999999</v>
      </c>
      <c r="V33" s="3">
        <v>18577.36665413365</v>
      </c>
      <c r="W33" s="99">
        <f t="shared" si="3"/>
        <v>0.46927555377549429</v>
      </c>
      <c r="X33" s="100">
        <f t="shared" si="4"/>
        <v>0.1153219152004497</v>
      </c>
      <c r="Y33" s="100">
        <f t="shared" si="5"/>
        <v>0.415402531024056</v>
      </c>
      <c r="Z33" s="99">
        <f t="shared" si="6"/>
        <v>1.222352633993363E-2</v>
      </c>
      <c r="AA33" s="100">
        <f t="shared" si="7"/>
        <v>3.0038651207871664E-3</v>
      </c>
      <c r="AB33" s="100">
        <f t="shared" si="8"/>
        <v>1.0820260588466231E-2</v>
      </c>
      <c r="AC33" s="101">
        <f t="shared" si="9"/>
        <v>2.6047652049187027E-2</v>
      </c>
      <c r="AD33" s="100">
        <f t="shared" si="10"/>
        <v>0.50198585060721757</v>
      </c>
      <c r="AE33" s="100">
        <f t="shared" si="11"/>
        <v>0.11912061464289449</v>
      </c>
      <c r="AF33" s="100">
        <f t="shared" si="12"/>
        <v>0.37889353474988796</v>
      </c>
      <c r="AG33" s="4" t="s">
        <v>37</v>
      </c>
      <c r="AH33" s="18"/>
      <c r="AI33" s="18"/>
      <c r="AJ33" s="18"/>
      <c r="AK33" s="18"/>
      <c r="AL33" s="18"/>
      <c r="AM33" s="1"/>
      <c r="AN33" s="1"/>
      <c r="AO33" s="1"/>
    </row>
    <row r="34" spans="1:41">
      <c r="A34" s="4">
        <v>1981</v>
      </c>
      <c r="B34" s="91">
        <v>4.082491411163371</v>
      </c>
      <c r="C34" s="1">
        <v>0.99949496151472006</v>
      </c>
      <c r="D34" s="1">
        <v>2.9958967389936069</v>
      </c>
      <c r="E34" s="6">
        <f t="shared" si="13"/>
        <v>8.0778831116716976</v>
      </c>
      <c r="F34" s="1">
        <f t="shared" si="0"/>
        <v>105.4205202672191</v>
      </c>
      <c r="G34" s="1">
        <f t="shared" si="1"/>
        <v>26.33003293574912</v>
      </c>
      <c r="H34" s="1">
        <f t="shared" si="2"/>
        <v>87.020813945300972</v>
      </c>
      <c r="I34" s="1">
        <f t="shared" si="14"/>
        <v>218.77136714826921</v>
      </c>
      <c r="J34" s="3">
        <v>8425.2020004136521</v>
      </c>
      <c r="K34" s="14">
        <f t="shared" si="15"/>
        <v>8206.4306332653832</v>
      </c>
      <c r="L34" s="1">
        <v>25.822594501718214</v>
      </c>
      <c r="M34" s="1">
        <v>26.343337334933974</v>
      </c>
      <c r="N34" s="1">
        <v>29.046666666666667</v>
      </c>
      <c r="O34" s="6">
        <v>27.082759693832092</v>
      </c>
      <c r="P34" s="2">
        <v>40.019474787968782</v>
      </c>
      <c r="Q34" s="2">
        <v>50.042912115598789</v>
      </c>
      <c r="R34" s="2">
        <v>47.819600181188349</v>
      </c>
      <c r="S34" s="2"/>
      <c r="T34" s="7">
        <v>38.50834158838429</v>
      </c>
      <c r="U34" s="3">
        <v>229966.23699999999</v>
      </c>
      <c r="V34" s="3">
        <v>18855.55486999598</v>
      </c>
      <c r="W34" s="99">
        <f t="shared" si="3"/>
        <v>0.48187530955900565</v>
      </c>
      <c r="X34" s="100">
        <f t="shared" si="4"/>
        <v>0.12035410885330489</v>
      </c>
      <c r="Y34" s="100">
        <f t="shared" si="5"/>
        <v>0.39777058158768941</v>
      </c>
      <c r="Z34" s="99">
        <f t="shared" si="6"/>
        <v>1.2512521392607948E-2</v>
      </c>
      <c r="AA34" s="100">
        <f t="shared" si="7"/>
        <v>3.1251515316138884E-3</v>
      </c>
      <c r="AB34" s="100">
        <f t="shared" si="8"/>
        <v>1.0328632351014078E-2</v>
      </c>
      <c r="AC34" s="101">
        <f t="shared" si="9"/>
        <v>2.5966305275235916E-2</v>
      </c>
      <c r="AD34" s="100">
        <f t="shared" si="10"/>
        <v>0.50539124603877927</v>
      </c>
      <c r="AE34" s="100">
        <f t="shared" si="11"/>
        <v>0.12373228823657453</v>
      </c>
      <c r="AF34" s="100">
        <f t="shared" si="12"/>
        <v>0.37087646572464622</v>
      </c>
      <c r="AG34" s="4" t="s">
        <v>37</v>
      </c>
      <c r="AH34" s="18"/>
      <c r="AI34" s="18"/>
      <c r="AJ34" s="18"/>
      <c r="AK34" s="18"/>
      <c r="AL34" s="18"/>
      <c r="AM34" s="1"/>
      <c r="AN34" s="1"/>
      <c r="AO34" s="1"/>
    </row>
    <row r="35" spans="1:41">
      <c r="A35" s="4">
        <v>1982</v>
      </c>
      <c r="B35" s="91">
        <v>4.0650416349978844</v>
      </c>
      <c r="C35" s="1">
        <v>1.0055827808549918</v>
      </c>
      <c r="D35" s="1">
        <v>2.8891387865626883</v>
      </c>
      <c r="E35" s="6">
        <f t="shared" si="13"/>
        <v>7.959763202415564</v>
      </c>
      <c r="F35" s="1">
        <f t="shared" ref="F35:F67" si="16">B35*L35</f>
        <v>114.90036479347636</v>
      </c>
      <c r="G35" s="1">
        <f t="shared" ref="G35:G67" si="17">C35*M35</f>
        <v>29.391748137561617</v>
      </c>
      <c r="H35" s="1">
        <f t="shared" ref="H35:H67" si="18">D35*N35</f>
        <v>90.782938826213737</v>
      </c>
      <c r="I35" s="1">
        <f t="shared" si="14"/>
        <v>235.07505175725169</v>
      </c>
      <c r="J35" s="3">
        <v>8932.0484856581752</v>
      </c>
      <c r="K35" s="14">
        <f t="shared" si="15"/>
        <v>8696.9734339009228</v>
      </c>
      <c r="L35" s="1">
        <v>28.265482893027283</v>
      </c>
      <c r="M35" s="1">
        <v>29.228571428571428</v>
      </c>
      <c r="N35" s="1">
        <v>31.422145328719722</v>
      </c>
      <c r="O35" s="6">
        <v>29.532920236359924</v>
      </c>
      <c r="P35" s="2">
        <v>43.805427062412384</v>
      </c>
      <c r="Q35" s="2">
        <v>55.523824209047113</v>
      </c>
      <c r="R35" s="2">
        <v>51.730356660129871</v>
      </c>
      <c r="S35" s="2"/>
      <c r="T35" s="7">
        <v>40.880692665336483</v>
      </c>
      <c r="U35" s="3">
        <v>232187.83499999999</v>
      </c>
      <c r="V35" s="3">
        <v>18325.120263083551</v>
      </c>
      <c r="W35" s="99">
        <f t="shared" ref="W35:W67" si="19">IFERROR(F35/$I35,"")</f>
        <v>0.48878162074011694</v>
      </c>
      <c r="X35" s="100">
        <f t="shared" ref="X35:X67" si="20">IFERROR(G35/$I35,"")</f>
        <v>0.12503133751476428</v>
      </c>
      <c r="Y35" s="100">
        <f t="shared" ref="Y35:Y67" si="21">IFERROR(H35/$I35,"")</f>
        <v>0.38618704174511886</v>
      </c>
      <c r="Z35" s="99">
        <f t="shared" ref="Z35:Z67" si="22">IFERROR(F35/$J35,"")</f>
        <v>1.2863831289985401E-2</v>
      </c>
      <c r="AA35" s="100">
        <f t="shared" ref="AA35:AA67" si="23">IFERROR(G35/$J35,"")</f>
        <v>3.2905943339598689E-3</v>
      </c>
      <c r="AB35" s="100">
        <f t="shared" ref="AB35:AB67" si="24">IFERROR(H35/$J35,"")</f>
        <v>1.0163731082738768E-2</v>
      </c>
      <c r="AC35" s="101">
        <f t="shared" ref="AC35:AC67" si="25">IFERROR(I35/$J35,"")</f>
        <v>2.6318156706684036E-2</v>
      </c>
      <c r="AD35" s="100">
        <f t="shared" ref="AD35:AD67" si="26">IFERROR(B35/$E35,"")</f>
        <v>0.51069881498035752</v>
      </c>
      <c r="AE35" s="100">
        <f t="shared" ref="AE35:AE67" si="27">IFERROR(C35/$E35,"")</f>
        <v>0.1263332532995235</v>
      </c>
      <c r="AF35" s="100">
        <f t="shared" ref="AF35:AF67" si="28">IFERROR(D35/$E35,"")</f>
        <v>0.36296793172011904</v>
      </c>
      <c r="AG35" s="4" t="s">
        <v>37</v>
      </c>
      <c r="AH35" s="18"/>
      <c r="AI35" s="18"/>
      <c r="AJ35" s="18"/>
      <c r="AK35" s="18"/>
      <c r="AL35" s="18"/>
      <c r="AM35" s="1"/>
      <c r="AN35" s="1"/>
      <c r="AO35" s="1"/>
    </row>
    <row r="36" spans="1:41">
      <c r="A36" s="4">
        <v>1983</v>
      </c>
      <c r="B36" s="91">
        <v>4.0523252953469626</v>
      </c>
      <c r="C36" s="1">
        <v>1.0236286824928948</v>
      </c>
      <c r="D36" s="1">
        <v>2.8342853221819237</v>
      </c>
      <c r="E36" s="6">
        <f t="shared" si="13"/>
        <v>7.9102393000217806</v>
      </c>
      <c r="F36" s="1">
        <f t="shared" si="16"/>
        <v>125.80194519096193</v>
      </c>
      <c r="G36" s="1">
        <f t="shared" si="17"/>
        <v>32.049889400619286</v>
      </c>
      <c r="H36" s="1">
        <f t="shared" si="18"/>
        <v>90.833263050504257</v>
      </c>
      <c r="I36" s="1">
        <f t="shared" si="14"/>
        <v>248.68509764208548</v>
      </c>
      <c r="J36" s="3">
        <v>9758.6370870785904</v>
      </c>
      <c r="K36" s="14">
        <f t="shared" si="15"/>
        <v>9509.9519894365058</v>
      </c>
      <c r="L36" s="1">
        <v>31.044384648836708</v>
      </c>
      <c r="M36" s="1">
        <v>31.310073612402661</v>
      </c>
      <c r="N36" s="1">
        <v>32.048030711522685</v>
      </c>
      <c r="O36" s="6">
        <v>31.438378563515862</v>
      </c>
      <c r="P36" s="2">
        <v>48.112127876207744</v>
      </c>
      <c r="Q36" s="2">
        <v>59.477933345999951</v>
      </c>
      <c r="R36" s="2">
        <v>52.760753335533394</v>
      </c>
      <c r="S36" s="2"/>
      <c r="T36" s="7">
        <v>42.193958440077893</v>
      </c>
      <c r="U36" s="3">
        <v>234307.20699999999</v>
      </c>
      <c r="V36" s="3">
        <v>18920.156391092147</v>
      </c>
      <c r="W36" s="99">
        <f t="shared" si="19"/>
        <v>0.50586845124117408</v>
      </c>
      <c r="X36" s="100">
        <f t="shared" si="20"/>
        <v>0.12887740240368717</v>
      </c>
      <c r="Y36" s="100">
        <f t="shared" si="21"/>
        <v>0.36525414635513875</v>
      </c>
      <c r="Z36" s="99">
        <f t="shared" si="22"/>
        <v>1.2891343746918948E-2</v>
      </c>
      <c r="AA36" s="100">
        <f t="shared" si="23"/>
        <v>3.2842587663247094E-3</v>
      </c>
      <c r="AB36" s="100">
        <f t="shared" si="24"/>
        <v>9.3079865805007298E-3</v>
      </c>
      <c r="AC36" s="101">
        <f t="shared" si="25"/>
        <v>2.5483589093744388E-2</v>
      </c>
      <c r="AD36" s="100">
        <f t="shared" si="26"/>
        <v>0.51228858466213589</v>
      </c>
      <c r="AE36" s="100">
        <f t="shared" si="27"/>
        <v>0.12940552664317959</v>
      </c>
      <c r="AF36" s="100">
        <f t="shared" si="28"/>
        <v>0.3583058886946846</v>
      </c>
      <c r="AG36" s="4" t="s">
        <v>37</v>
      </c>
      <c r="AH36" s="18"/>
      <c r="AI36" s="18"/>
      <c r="AJ36" s="18"/>
      <c r="AK36" s="18"/>
      <c r="AL36" s="18"/>
      <c r="AM36" s="1"/>
      <c r="AN36" s="1"/>
      <c r="AO36" s="1"/>
    </row>
    <row r="37" spans="1:41">
      <c r="A37" s="4">
        <v>1984</v>
      </c>
      <c r="B37" s="91">
        <v>4.0843445456879603</v>
      </c>
      <c r="C37" s="1">
        <v>1.066681311155826</v>
      </c>
      <c r="D37" s="1">
        <v>2.785491682502621</v>
      </c>
      <c r="E37" s="6">
        <f t="shared" si="13"/>
        <v>7.9365175393464069</v>
      </c>
      <c r="F37" s="1">
        <f t="shared" si="16"/>
        <v>131.20297275623963</v>
      </c>
      <c r="G37" s="1">
        <f t="shared" si="17"/>
        <v>32.932626407864412</v>
      </c>
      <c r="H37" s="1">
        <f t="shared" si="18"/>
        <v>90.158661662709633</v>
      </c>
      <c r="I37" s="1">
        <f t="shared" si="14"/>
        <v>254.29426082681368</v>
      </c>
      <c r="J37" s="3">
        <v>10569.803483073194</v>
      </c>
      <c r="K37" s="14">
        <f t="shared" si="15"/>
        <v>10315.509222246381</v>
      </c>
      <c r="L37" s="1">
        <v>32.123385108329543</v>
      </c>
      <c r="M37" s="1">
        <v>30.873913382976156</v>
      </c>
      <c r="N37" s="1">
        <v>32.367234204665337</v>
      </c>
      <c r="O37" s="6">
        <v>32.041038095879451</v>
      </c>
      <c r="P37" s="2">
        <v>49.784346819273551</v>
      </c>
      <c r="Q37" s="2">
        <v>58.649385020782049</v>
      </c>
      <c r="R37" s="2">
        <v>53.286258846843488</v>
      </c>
      <c r="S37" s="2"/>
      <c r="T37" s="7">
        <v>44.015585159880445</v>
      </c>
      <c r="U37" s="3">
        <v>236348.29199999999</v>
      </c>
      <c r="V37" s="3">
        <v>20122.667101821073</v>
      </c>
      <c r="W37" s="99">
        <f t="shared" si="19"/>
        <v>0.51594940573824044</v>
      </c>
      <c r="X37" s="100">
        <f t="shared" si="20"/>
        <v>0.12950597587529936</v>
      </c>
      <c r="Y37" s="100">
        <f t="shared" si="21"/>
        <v>0.35454461838646023</v>
      </c>
      <c r="Z37" s="99">
        <f t="shared" si="22"/>
        <v>1.2413000200651987E-2</v>
      </c>
      <c r="AA37" s="100">
        <f t="shared" si="23"/>
        <v>3.1157274078561369E-3</v>
      </c>
      <c r="AB37" s="100">
        <f t="shared" si="24"/>
        <v>8.529833294166015E-3</v>
      </c>
      <c r="AC37" s="101">
        <f t="shared" si="25"/>
        <v>2.405856090267414E-2</v>
      </c>
      <c r="AD37" s="100">
        <f t="shared" si="26"/>
        <v>0.51462679008006285</v>
      </c>
      <c r="AE37" s="100">
        <f t="shared" si="27"/>
        <v>0.13440168258529042</v>
      </c>
      <c r="AF37" s="100">
        <f t="shared" si="28"/>
        <v>0.35097152733464676</v>
      </c>
      <c r="AG37" s="4" t="s">
        <v>37</v>
      </c>
      <c r="AH37" s="18"/>
      <c r="AI37" s="18"/>
      <c r="AJ37" s="18"/>
      <c r="AK37" s="18"/>
      <c r="AL37" s="18"/>
      <c r="AM37" s="1"/>
      <c r="AN37" s="1"/>
      <c r="AO37" s="1"/>
    </row>
    <row r="38" spans="1:41">
      <c r="A38" s="4">
        <v>1985</v>
      </c>
      <c r="B38" s="91">
        <v>3.9424164815180918</v>
      </c>
      <c r="C38" s="1">
        <v>1.1048292978173355</v>
      </c>
      <c r="D38" s="1">
        <v>2.6726918890636453</v>
      </c>
      <c r="E38" s="6">
        <f t="shared" si="13"/>
        <v>7.7199376683990728</v>
      </c>
      <c r="F38" s="1">
        <f t="shared" si="16"/>
        <v>129.6822408897099</v>
      </c>
      <c r="G38" s="1">
        <f t="shared" si="17"/>
        <v>34.489026086654242</v>
      </c>
      <c r="H38" s="1">
        <f t="shared" si="18"/>
        <v>89.834861419856765</v>
      </c>
      <c r="I38" s="1">
        <f t="shared" si="14"/>
        <v>254.0061283962209</v>
      </c>
      <c r="J38" s="3">
        <v>11417.437994787715</v>
      </c>
      <c r="K38" s="14">
        <f t="shared" si="15"/>
        <v>11163.431866391495</v>
      </c>
      <c r="L38" s="1">
        <v>32.894099722252996</v>
      </c>
      <c r="M38" s="1">
        <v>31.216610706096976</v>
      </c>
      <c r="N38" s="1">
        <v>33.612127827921697</v>
      </c>
      <c r="O38" s="6">
        <v>32.902613894924833</v>
      </c>
      <c r="P38" s="2">
        <v>50.978788921463419</v>
      </c>
      <c r="Q38" s="2">
        <v>59.300387276310389</v>
      </c>
      <c r="R38" s="2">
        <v>55.335730340952857</v>
      </c>
      <c r="S38" s="2"/>
      <c r="T38" s="7">
        <v>45.583031407152376</v>
      </c>
      <c r="U38" s="3">
        <v>238466.283</v>
      </c>
      <c r="V38" s="3">
        <v>20717.322960076497</v>
      </c>
      <c r="W38" s="99">
        <f t="shared" si="19"/>
        <v>0.51054768524096483</v>
      </c>
      <c r="X38" s="100">
        <f t="shared" si="20"/>
        <v>0.13578029122531743</v>
      </c>
      <c r="Y38" s="100">
        <f t="shared" si="21"/>
        <v>0.35367202353371774</v>
      </c>
      <c r="Z38" s="99">
        <f t="shared" si="22"/>
        <v>1.1358261016956028E-2</v>
      </c>
      <c r="AA38" s="100">
        <f t="shared" si="23"/>
        <v>3.0207325060490069E-3</v>
      </c>
      <c r="AB38" s="100">
        <f t="shared" si="24"/>
        <v>7.868215396559906E-3</v>
      </c>
      <c r="AC38" s="101">
        <f t="shared" si="25"/>
        <v>2.2247208919564939E-2</v>
      </c>
      <c r="AD38" s="100">
        <f t="shared" si="26"/>
        <v>0.51067983329140698</v>
      </c>
      <c r="AE38" s="100">
        <f t="shared" si="27"/>
        <v>0.14311375885065278</v>
      </c>
      <c r="AF38" s="100">
        <f t="shared" si="28"/>
        <v>0.34620640785794021</v>
      </c>
      <c r="AG38" s="4" t="s">
        <v>37</v>
      </c>
      <c r="AH38" s="18"/>
      <c r="AI38" s="18"/>
      <c r="AJ38" s="18"/>
      <c r="AK38" s="18"/>
      <c r="AL38" s="18"/>
      <c r="AM38" s="1"/>
      <c r="AN38" s="1"/>
      <c r="AO38" s="1"/>
    </row>
    <row r="39" spans="1:41">
      <c r="A39" s="4">
        <v>1986</v>
      </c>
      <c r="B39" s="91">
        <v>3.9742179133502153</v>
      </c>
      <c r="C39" s="1">
        <v>1.1080134795338581</v>
      </c>
      <c r="D39" s="1">
        <v>2.4927047267191957</v>
      </c>
      <c r="E39" s="6">
        <f t="shared" si="13"/>
        <v>7.5749361196032696</v>
      </c>
      <c r="F39" s="1">
        <f t="shared" si="16"/>
        <v>133.17871061949452</v>
      </c>
      <c r="G39" s="1">
        <f t="shared" si="17"/>
        <v>35.347851954552489</v>
      </c>
      <c r="H39" s="1">
        <f t="shared" si="18"/>
        <v>90.150550360886029</v>
      </c>
      <c r="I39" s="1">
        <f t="shared" si="14"/>
        <v>258.67711293493301</v>
      </c>
      <c r="J39" s="3">
        <v>12044.055294985466</v>
      </c>
      <c r="K39" s="14">
        <f t="shared" si="15"/>
        <v>11785.378182050534</v>
      </c>
      <c r="L39" s="1">
        <v>33.510671413391762</v>
      </c>
      <c r="M39" s="1">
        <v>31.90200535233863</v>
      </c>
      <c r="N39" s="1">
        <v>36.165755773062941</v>
      </c>
      <c r="O39" s="6">
        <v>34.149081767897599</v>
      </c>
      <c r="P39" s="2">
        <v>51.934342603215313</v>
      </c>
      <c r="Q39" s="2">
        <v>60.602391787367118</v>
      </c>
      <c r="R39" s="2">
        <v>59.539774431433592</v>
      </c>
      <c r="S39" s="2"/>
      <c r="T39" s="7">
        <v>46.430299648921064</v>
      </c>
      <c r="U39" s="3">
        <v>240650.755</v>
      </c>
      <c r="V39" s="3">
        <v>21236.085463351239</v>
      </c>
      <c r="W39" s="99">
        <f t="shared" si="19"/>
        <v>0.51484535724269498</v>
      </c>
      <c r="X39" s="100">
        <f t="shared" si="20"/>
        <v>0.13664854827509923</v>
      </c>
      <c r="Y39" s="100">
        <f t="shared" si="21"/>
        <v>0.34850609448220599</v>
      </c>
      <c r="Z39" s="99">
        <f t="shared" si="22"/>
        <v>1.1057630287943246E-2</v>
      </c>
      <c r="AA39" s="100">
        <f t="shared" si="23"/>
        <v>2.9348795807396817E-3</v>
      </c>
      <c r="AB39" s="100">
        <f t="shared" si="24"/>
        <v>7.4850661303772119E-3</v>
      </c>
      <c r="AC39" s="101">
        <f t="shared" si="25"/>
        <v>2.1477575999060135E-2</v>
      </c>
      <c r="AD39" s="100">
        <f t="shared" si="26"/>
        <v>0.52465365391865004</v>
      </c>
      <c r="AE39" s="100">
        <f t="shared" si="27"/>
        <v>0.14627364007287355</v>
      </c>
      <c r="AF39" s="100">
        <f t="shared" si="28"/>
        <v>0.32907270600847638</v>
      </c>
      <c r="AG39" s="4" t="s">
        <v>37</v>
      </c>
      <c r="AH39" s="18"/>
      <c r="AI39" s="18"/>
      <c r="AJ39" s="18"/>
      <c r="AK39" s="18"/>
      <c r="AL39" s="18"/>
      <c r="AM39" s="1"/>
      <c r="AN39" s="1"/>
      <c r="AO39" s="1"/>
    </row>
    <row r="40" spans="1:41">
      <c r="A40" s="4">
        <v>1987</v>
      </c>
      <c r="B40" s="91">
        <v>3.9745551805885939</v>
      </c>
      <c r="C40" s="1">
        <v>1.0869643531916811</v>
      </c>
      <c r="D40" s="1">
        <v>2.4302013924727737</v>
      </c>
      <c r="E40" s="6">
        <f t="shared" si="13"/>
        <v>7.4917209262530484</v>
      </c>
      <c r="F40" s="1">
        <f t="shared" si="16"/>
        <v>135.88567070124014</v>
      </c>
      <c r="G40" s="1">
        <f t="shared" si="17"/>
        <v>35.793841935821952</v>
      </c>
      <c r="H40" s="1">
        <f t="shared" si="18"/>
        <v>88.743371690397012</v>
      </c>
      <c r="I40" s="1">
        <f t="shared" si="14"/>
        <v>260.42288432745909</v>
      </c>
      <c r="J40" s="3">
        <v>12734.781746359515</v>
      </c>
      <c r="K40" s="14">
        <f t="shared" si="15"/>
        <v>12474.358862032055</v>
      </c>
      <c r="L40" s="1">
        <v>34.1889002736444</v>
      </c>
      <c r="M40" s="1">
        <v>32.930097321701105</v>
      </c>
      <c r="N40" s="1">
        <v>36.516879615519862</v>
      </c>
      <c r="O40" s="6">
        <v>34.76142356222396</v>
      </c>
      <c r="P40" s="2">
        <v>52.985451653142398</v>
      </c>
      <c r="Q40" s="2">
        <v>62.555398553952188</v>
      </c>
      <c r="R40" s="2">
        <v>60.117830493874692</v>
      </c>
      <c r="S40" s="2"/>
      <c r="T40" s="7">
        <v>48.167199544546776</v>
      </c>
      <c r="U40" s="3">
        <v>242803.533</v>
      </c>
      <c r="V40" s="3">
        <v>21787.693674127881</v>
      </c>
      <c r="W40" s="99">
        <f t="shared" si="19"/>
        <v>0.52178851736537779</v>
      </c>
      <c r="X40" s="100">
        <f t="shared" si="20"/>
        <v>0.13744507142012263</v>
      </c>
      <c r="Y40" s="100">
        <f t="shared" si="21"/>
        <v>0.34076641121449969</v>
      </c>
      <c r="Z40" s="99">
        <f t="shared" si="22"/>
        <v>1.0670435772492584E-2</v>
      </c>
      <c r="AA40" s="100">
        <f t="shared" si="23"/>
        <v>2.8107149889753172E-3</v>
      </c>
      <c r="AB40" s="100">
        <f t="shared" si="24"/>
        <v>6.9685820658658745E-3</v>
      </c>
      <c r="AC40" s="101">
        <f t="shared" si="25"/>
        <v>2.0449732827333773E-2</v>
      </c>
      <c r="AD40" s="100">
        <f t="shared" si="26"/>
        <v>0.53052632628915219</v>
      </c>
      <c r="AE40" s="100">
        <f t="shared" si="27"/>
        <v>0.14508874047652515</v>
      </c>
      <c r="AF40" s="100">
        <f t="shared" si="28"/>
        <v>0.32438493323432277</v>
      </c>
      <c r="AG40" s="4" t="s">
        <v>37</v>
      </c>
      <c r="AH40" s="18"/>
      <c r="AI40" s="18"/>
      <c r="AJ40" s="18"/>
      <c r="AK40" s="18"/>
      <c r="AL40" s="18"/>
      <c r="AM40" s="1"/>
      <c r="AN40" s="1"/>
      <c r="AO40" s="1"/>
    </row>
    <row r="41" spans="1:41">
      <c r="A41" s="4">
        <v>1988</v>
      </c>
      <c r="B41" s="91">
        <v>3.9434242082074218</v>
      </c>
      <c r="C41" s="1">
        <v>1.0215078964485935</v>
      </c>
      <c r="D41" s="1">
        <v>2.3441030581614282</v>
      </c>
      <c r="E41" s="6">
        <f t="shared" si="13"/>
        <v>7.3090351628174437</v>
      </c>
      <c r="F41" s="1">
        <f t="shared" si="16"/>
        <v>139.07629352370967</v>
      </c>
      <c r="G41" s="1">
        <f t="shared" si="17"/>
        <v>34.306666122652359</v>
      </c>
      <c r="H41" s="1">
        <f t="shared" si="18"/>
        <v>86.871347184820408</v>
      </c>
      <c r="I41" s="1">
        <f t="shared" si="14"/>
        <v>260.25430683118242</v>
      </c>
      <c r="J41" s="3">
        <v>13659.577525742301</v>
      </c>
      <c r="K41" s="14">
        <f t="shared" si="15"/>
        <v>13399.323218911119</v>
      </c>
      <c r="L41" s="1">
        <v>35.267900733137239</v>
      </c>
      <c r="M41" s="1">
        <v>33.584337665840856</v>
      </c>
      <c r="N41" s="1">
        <v>37.059525553862386</v>
      </c>
      <c r="O41" s="6">
        <v>35.607204102006413</v>
      </c>
      <c r="P41" s="2">
        <v>54.657670596208206</v>
      </c>
      <c r="Q41" s="2">
        <v>63.798221041779037</v>
      </c>
      <c r="R41" s="2">
        <v>61.011189863101862</v>
      </c>
      <c r="S41" s="2"/>
      <c r="T41" s="7">
        <v>50.098265078910913</v>
      </c>
      <c r="U41" s="3">
        <v>245021.41399999999</v>
      </c>
      <c r="V41" s="3">
        <v>22499.441620233243</v>
      </c>
      <c r="W41" s="99">
        <f t="shared" si="19"/>
        <v>0.5343861364566137</v>
      </c>
      <c r="X41" s="100">
        <f t="shared" si="20"/>
        <v>0.13181978250567764</v>
      </c>
      <c r="Y41" s="100">
        <f t="shared" si="21"/>
        <v>0.33379408103770869</v>
      </c>
      <c r="Z41" s="99">
        <f t="shared" si="22"/>
        <v>1.0181595533361992E-2</v>
      </c>
      <c r="AA41" s="100">
        <f t="shared" si="23"/>
        <v>2.5115466461535407E-3</v>
      </c>
      <c r="AB41" s="100">
        <f t="shared" si="24"/>
        <v>6.3597389466186708E-3</v>
      </c>
      <c r="AC41" s="101">
        <f t="shared" si="25"/>
        <v>1.9052881126134201E-2</v>
      </c>
      <c r="AD41" s="100">
        <f t="shared" si="26"/>
        <v>0.53952732752859456</v>
      </c>
      <c r="AE41" s="100">
        <f t="shared" si="27"/>
        <v>0.1397596089898723</v>
      </c>
      <c r="AF41" s="100">
        <f t="shared" si="28"/>
        <v>0.32071306348153306</v>
      </c>
      <c r="AG41" s="4" t="s">
        <v>37</v>
      </c>
      <c r="AH41" s="18"/>
      <c r="AI41" s="18"/>
      <c r="AJ41" s="18"/>
      <c r="AK41" s="18"/>
      <c r="AL41" s="18"/>
      <c r="AM41" s="1"/>
      <c r="AN41" s="1"/>
      <c r="AO41" s="1"/>
    </row>
    <row r="42" spans="1:41">
      <c r="A42" s="4">
        <v>1989</v>
      </c>
      <c r="B42" s="91">
        <v>3.888617308573405</v>
      </c>
      <c r="C42" s="1">
        <v>0.96233907863905366</v>
      </c>
      <c r="D42" s="1">
        <v>2.2814266870886946</v>
      </c>
      <c r="E42" s="6">
        <f t="shared" si="13"/>
        <v>7.1323830743011527</v>
      </c>
      <c r="F42" s="1">
        <f t="shared" si="16"/>
        <v>141.69883079318942</v>
      </c>
      <c r="G42" s="1">
        <f t="shared" si="17"/>
        <v>33.248931639839888</v>
      </c>
      <c r="H42" s="1">
        <f t="shared" si="18"/>
        <v>87.315900207323935</v>
      </c>
      <c r="I42" s="1">
        <f t="shared" si="14"/>
        <v>262.26366264035323</v>
      </c>
      <c r="J42" s="3">
        <v>14525.710964132344</v>
      </c>
      <c r="K42" s="14">
        <f t="shared" si="15"/>
        <v>14263.447301491991</v>
      </c>
      <c r="L42" s="1">
        <v>36.439386946300885</v>
      </c>
      <c r="M42" s="1">
        <v>34.550121030999541</v>
      </c>
      <c r="N42" s="1">
        <v>38.272498827804483</v>
      </c>
      <c r="O42" s="6">
        <v>36.770832400368569</v>
      </c>
      <c r="P42" s="2">
        <v>56.473222591536803</v>
      </c>
      <c r="Q42" s="2">
        <v>65.632863761904403</v>
      </c>
      <c r="R42" s="2">
        <v>63.008110806080225</v>
      </c>
      <c r="S42" s="2"/>
      <c r="T42" s="7">
        <v>52.516509852292486</v>
      </c>
      <c r="U42" s="3">
        <v>247341.69699999999</v>
      </c>
      <c r="V42" s="3">
        <v>23059.278193599523</v>
      </c>
      <c r="W42" s="99">
        <f t="shared" si="19"/>
        <v>0.54029151185730029</v>
      </c>
      <c r="X42" s="100">
        <f t="shared" si="20"/>
        <v>0.12677673797850803</v>
      </c>
      <c r="Y42" s="100">
        <f t="shared" si="21"/>
        <v>0.33293175016419169</v>
      </c>
      <c r="Z42" s="99">
        <f t="shared" si="22"/>
        <v>9.7550358218664607E-3</v>
      </c>
      <c r="AA42" s="100">
        <f t="shared" si="23"/>
        <v>2.2889710336340794E-3</v>
      </c>
      <c r="AB42" s="100">
        <f t="shared" si="24"/>
        <v>6.0111274706573046E-3</v>
      </c>
      <c r="AC42" s="101">
        <f t="shared" si="25"/>
        <v>1.8055134326157844E-2</v>
      </c>
      <c r="AD42" s="100">
        <f t="shared" si="26"/>
        <v>0.54520589655154228</v>
      </c>
      <c r="AE42" s="100">
        <f t="shared" si="27"/>
        <v>0.13492532139874525</v>
      </c>
      <c r="AF42" s="100">
        <f t="shared" si="28"/>
        <v>0.31986878204971259</v>
      </c>
      <c r="AG42" s="4" t="s">
        <v>37</v>
      </c>
      <c r="AH42" s="18"/>
      <c r="AI42" s="18"/>
      <c r="AJ42" s="18"/>
      <c r="AK42" s="18"/>
      <c r="AL42" s="18"/>
      <c r="AM42" s="1"/>
      <c r="AN42" s="1"/>
      <c r="AO42" s="1"/>
    </row>
    <row r="43" spans="1:41">
      <c r="A43" s="4">
        <v>1990</v>
      </c>
      <c r="B43" s="91">
        <v>3.9749194206150915</v>
      </c>
      <c r="C43" s="1">
        <v>0.92436369909708505</v>
      </c>
      <c r="D43" s="1">
        <v>2.281462626035796</v>
      </c>
      <c r="E43" s="6">
        <f t="shared" si="13"/>
        <v>7.1807457457479726</v>
      </c>
      <c r="F43" s="1">
        <f t="shared" si="16"/>
        <v>151.46084837929365</v>
      </c>
      <c r="G43" s="1">
        <f t="shared" si="17"/>
        <v>32.944804388146025</v>
      </c>
      <c r="H43" s="1">
        <f t="shared" si="18"/>
        <v>91.541130550923981</v>
      </c>
      <c r="I43" s="1">
        <f t="shared" si="14"/>
        <v>275.94678331836366</v>
      </c>
      <c r="J43" s="3">
        <v>15294.451014711462</v>
      </c>
      <c r="K43" s="14">
        <f t="shared" si="15"/>
        <v>15018.504231393097</v>
      </c>
      <c r="L43" s="1">
        <v>38.104130512375548</v>
      </c>
      <c r="M43" s="1">
        <v>35.640521604565805</v>
      </c>
      <c r="N43" s="1">
        <v>40.123879088031885</v>
      </c>
      <c r="O43" s="6">
        <v>38.428708255234298</v>
      </c>
      <c r="P43" s="2">
        <v>59.053217532266913</v>
      </c>
      <c r="Q43" s="2">
        <v>67.704234574949183</v>
      </c>
      <c r="R43" s="2">
        <v>66.056042771678761</v>
      </c>
      <c r="S43" s="2"/>
      <c r="T43" s="7">
        <v>55.351328177876447</v>
      </c>
      <c r="U43" s="3">
        <v>250131.894</v>
      </c>
      <c r="V43" s="3">
        <v>23200.560312401587</v>
      </c>
      <c r="W43" s="99">
        <f t="shared" si="19"/>
        <v>0.54887702098904756</v>
      </c>
      <c r="X43" s="100">
        <f t="shared" si="20"/>
        <v>0.11938825302463173</v>
      </c>
      <c r="Y43" s="100">
        <f t="shared" si="21"/>
        <v>0.3317347259863207</v>
      </c>
      <c r="Z43" s="99">
        <f t="shared" si="22"/>
        <v>9.9029934604129392E-3</v>
      </c>
      <c r="AA43" s="100">
        <f t="shared" si="23"/>
        <v>2.1540364120593149E-3</v>
      </c>
      <c r="AB43" s="100">
        <f t="shared" si="24"/>
        <v>5.9852511517328863E-3</v>
      </c>
      <c r="AC43" s="101">
        <f t="shared" si="25"/>
        <v>1.8042281024205142E-2</v>
      </c>
      <c r="AD43" s="100">
        <f t="shared" si="26"/>
        <v>0.55355245281714804</v>
      </c>
      <c r="AE43" s="100">
        <f t="shared" si="27"/>
        <v>0.12872809201529525</v>
      </c>
      <c r="AF43" s="100">
        <f t="shared" si="28"/>
        <v>0.31771945516755662</v>
      </c>
      <c r="AG43" s="4" t="s">
        <v>37</v>
      </c>
      <c r="AH43" s="18"/>
      <c r="AI43" s="18"/>
      <c r="AJ43" s="18"/>
      <c r="AK43" s="18"/>
      <c r="AL43" s="18"/>
      <c r="AM43" s="1"/>
      <c r="AN43" s="1"/>
      <c r="AO43" s="1"/>
    </row>
    <row r="44" spans="1:41">
      <c r="A44" s="4">
        <v>1991</v>
      </c>
      <c r="B44" s="91">
        <v>3.8216537803804687</v>
      </c>
      <c r="C44" s="1">
        <v>0.83505478345448347</v>
      </c>
      <c r="D44" s="1">
        <v>2.1066083338593731</v>
      </c>
      <c r="E44" s="6">
        <f t="shared" si="13"/>
        <v>6.7633168976943256</v>
      </c>
      <c r="F44" s="1">
        <f t="shared" si="16"/>
        <v>163.05758857466944</v>
      </c>
      <c r="G44" s="1">
        <f t="shared" si="17"/>
        <v>33.794198144988194</v>
      </c>
      <c r="H44" s="1">
        <f t="shared" si="18"/>
        <v>93.603194048106914</v>
      </c>
      <c r="I44" s="1">
        <f t="shared" si="14"/>
        <v>290.45498076776454</v>
      </c>
      <c r="J44" s="3">
        <v>15622.359451001201</v>
      </c>
      <c r="K44" s="14">
        <f t="shared" si="15"/>
        <v>15331.904470233436</v>
      </c>
      <c r="L44" s="1">
        <v>42.666761026802398</v>
      </c>
      <c r="M44" s="1">
        <v>40.469438430359247</v>
      </c>
      <c r="N44" s="1">
        <v>44.433126245457743</v>
      </c>
      <c r="O44" s="6">
        <v>42.945641193714174</v>
      </c>
      <c r="P44" s="2">
        <v>66.124314777230907</v>
      </c>
      <c r="Q44" s="2">
        <v>76.877448175576021</v>
      </c>
      <c r="R44" s="2">
        <v>73.150367174365016</v>
      </c>
      <c r="S44" s="2"/>
      <c r="T44" s="7">
        <v>57.695436980103317</v>
      </c>
      <c r="U44" s="3">
        <v>253492.503</v>
      </c>
      <c r="V44" s="3">
        <v>22832.790045888927</v>
      </c>
      <c r="W44" s="99">
        <f t="shared" si="19"/>
        <v>0.56138678752781779</v>
      </c>
      <c r="X44" s="100">
        <f t="shared" si="20"/>
        <v>0.11634917760976046</v>
      </c>
      <c r="Y44" s="100">
        <f t="shared" si="21"/>
        <v>0.32226403486242178</v>
      </c>
      <c r="Z44" s="99">
        <f t="shared" si="22"/>
        <v>1.0437449546983727E-2</v>
      </c>
      <c r="AA44" s="100">
        <f t="shared" si="23"/>
        <v>2.1631942505856501E-3</v>
      </c>
      <c r="AB44" s="100">
        <f t="shared" si="24"/>
        <v>5.9916169732036288E-3</v>
      </c>
      <c r="AC44" s="101">
        <f t="shared" si="25"/>
        <v>1.8592260770773007E-2</v>
      </c>
      <c r="AD44" s="100">
        <f t="shared" si="26"/>
        <v>0.5650561459989113</v>
      </c>
      <c r="AE44" s="100">
        <f t="shared" si="27"/>
        <v>0.12346823253826256</v>
      </c>
      <c r="AF44" s="100">
        <f t="shared" si="28"/>
        <v>0.31147562146282609</v>
      </c>
      <c r="AG44" s="4" t="s">
        <v>37</v>
      </c>
      <c r="AH44" s="18"/>
      <c r="AI44" s="18"/>
      <c r="AJ44" s="18"/>
      <c r="AK44" s="18"/>
      <c r="AL44" s="18"/>
      <c r="AM44" s="1"/>
      <c r="AN44" s="1"/>
      <c r="AO44" s="1"/>
    </row>
    <row r="45" spans="1:41">
      <c r="A45" s="4">
        <v>1992</v>
      </c>
      <c r="B45" s="91">
        <v>3.8178740176999839</v>
      </c>
      <c r="C45" s="1">
        <v>0.84167968159061768</v>
      </c>
      <c r="D45" s="1">
        <v>2.1045248171359074</v>
      </c>
      <c r="E45" s="6">
        <f t="shared" si="13"/>
        <v>6.7640785164265083</v>
      </c>
      <c r="F45" s="1">
        <f t="shared" si="16"/>
        <v>168.89900059474562</v>
      </c>
      <c r="G45" s="1">
        <f t="shared" si="17"/>
        <v>34.770296515194964</v>
      </c>
      <c r="H45" s="1">
        <f t="shared" si="18"/>
        <v>95.055691734479595</v>
      </c>
      <c r="I45" s="1">
        <f t="shared" si="14"/>
        <v>298.72498884442018</v>
      </c>
      <c r="J45" s="3">
        <v>16410.079248620139</v>
      </c>
      <c r="K45" s="14">
        <f t="shared" si="15"/>
        <v>16111.354259775719</v>
      </c>
      <c r="L45" s="1">
        <v>44.239018839206246</v>
      </c>
      <c r="M45" s="1">
        <v>41.310604587110369</v>
      </c>
      <c r="N45" s="1">
        <v>45.167294279685855</v>
      </c>
      <c r="O45" s="6">
        <v>44.16344194097821</v>
      </c>
      <c r="P45" s="2">
        <v>68.560976665698249</v>
      </c>
      <c r="Q45" s="2">
        <v>78.475362802782016</v>
      </c>
      <c r="R45" s="2">
        <v>74.359029850378249</v>
      </c>
      <c r="S45" s="2"/>
      <c r="T45" s="7">
        <v>59.442927728751044</v>
      </c>
      <c r="U45" s="3">
        <v>256894.18900000001</v>
      </c>
      <c r="V45" s="3">
        <v>23284.981879676943</v>
      </c>
      <c r="W45" s="99">
        <f t="shared" si="19"/>
        <v>0.56539963813576499</v>
      </c>
      <c r="X45" s="100">
        <f t="shared" si="20"/>
        <v>0.11639567432808168</v>
      </c>
      <c r="Y45" s="100">
        <f t="shared" si="21"/>
        <v>0.31820468753615327</v>
      </c>
      <c r="Z45" s="99">
        <f t="shared" si="22"/>
        <v>1.0292393963237422E-2</v>
      </c>
      <c r="AA45" s="100">
        <f t="shared" si="23"/>
        <v>2.1188378184169138E-3</v>
      </c>
      <c r="AB45" s="100">
        <f t="shared" si="24"/>
        <v>5.7925187498696854E-3</v>
      </c>
      <c r="AC45" s="101">
        <f t="shared" si="25"/>
        <v>1.8203750531524024E-2</v>
      </c>
      <c r="AD45" s="100">
        <f t="shared" si="26"/>
        <v>0.56443372270565884</v>
      </c>
      <c r="AE45" s="100">
        <f t="shared" si="27"/>
        <v>0.12443375391734522</v>
      </c>
      <c r="AF45" s="100">
        <f t="shared" si="28"/>
        <v>0.31113252337699604</v>
      </c>
      <c r="AG45" s="4" t="s">
        <v>37</v>
      </c>
      <c r="AH45" s="18"/>
      <c r="AI45" s="18"/>
      <c r="AJ45" s="18"/>
      <c r="AK45" s="18"/>
      <c r="AL45" s="18"/>
      <c r="AM45" s="1"/>
      <c r="AN45" s="1"/>
      <c r="AO45" s="1"/>
    </row>
    <row r="46" spans="1:41">
      <c r="A46" s="4">
        <v>1993</v>
      </c>
      <c r="B46" s="91">
        <v>3.729651068048915</v>
      </c>
      <c r="C46" s="1">
        <v>0.78368375225574605</v>
      </c>
      <c r="D46" s="1">
        <v>2.0094765712568758</v>
      </c>
      <c r="E46" s="6">
        <f t="shared" si="13"/>
        <v>6.5228113915615369</v>
      </c>
      <c r="F46" s="1">
        <f t="shared" si="16"/>
        <v>164.65116427312395</v>
      </c>
      <c r="G46" s="1">
        <f t="shared" si="17"/>
        <v>32.716261295961772</v>
      </c>
      <c r="H46" s="1">
        <f t="shared" si="18"/>
        <v>91.853053941680415</v>
      </c>
      <c r="I46" s="1">
        <f t="shared" si="14"/>
        <v>289.22047951076615</v>
      </c>
      <c r="J46" s="3">
        <v>17179.289361934043</v>
      </c>
      <c r="K46" s="14">
        <f t="shared" si="15"/>
        <v>16890.068882423278</v>
      </c>
      <c r="L46" s="1">
        <v>44.146533085535424</v>
      </c>
      <c r="M46" s="1">
        <v>41.746764816536867</v>
      </c>
      <c r="N46" s="1">
        <v>45.709940218028365</v>
      </c>
      <c r="O46" s="6">
        <v>44.339850127343304</v>
      </c>
      <c r="P46" s="2">
        <v>68.417643613435459</v>
      </c>
      <c r="Q46" s="2">
        <v>79.30391112799991</v>
      </c>
      <c r="R46" s="2">
        <v>75.252389219605391</v>
      </c>
      <c r="S46" s="2"/>
      <c r="T46" s="7">
        <v>61.197479046080055</v>
      </c>
      <c r="U46" s="3">
        <v>260255.35200000001</v>
      </c>
      <c r="V46" s="3">
        <v>23640.112579572778</v>
      </c>
      <c r="W46" s="99">
        <f t="shared" si="19"/>
        <v>0.56929289568858088</v>
      </c>
      <c r="X46" s="100">
        <f t="shared" si="20"/>
        <v>0.11311875753509329</v>
      </c>
      <c r="Y46" s="100">
        <f t="shared" si="21"/>
        <v>0.31758834677632575</v>
      </c>
      <c r="Z46" s="99">
        <f t="shared" si="22"/>
        <v>9.5842826093819021E-3</v>
      </c>
      <c r="AA46" s="100">
        <f t="shared" si="23"/>
        <v>1.9044013175803785E-3</v>
      </c>
      <c r="AB46" s="100">
        <f t="shared" si="24"/>
        <v>5.3467318703653063E-3</v>
      </c>
      <c r="AC46" s="101">
        <f t="shared" si="25"/>
        <v>1.6835415797327589E-2</v>
      </c>
      <c r="AD46" s="100">
        <f t="shared" si="26"/>
        <v>0.57178582119880217</v>
      </c>
      <c r="AE46" s="100">
        <f t="shared" si="27"/>
        <v>0.12014508855331704</v>
      </c>
      <c r="AF46" s="100">
        <f t="shared" si="28"/>
        <v>0.30806909024788076</v>
      </c>
      <c r="AG46" s="4" t="s">
        <v>37</v>
      </c>
      <c r="AH46" s="18"/>
      <c r="AI46" s="18"/>
      <c r="AJ46" s="18"/>
      <c r="AK46" s="18"/>
      <c r="AL46" s="18"/>
      <c r="AM46" s="1"/>
      <c r="AN46" s="1"/>
      <c r="AO46" s="1"/>
    </row>
    <row r="47" spans="1:41">
      <c r="A47" s="4">
        <v>1994</v>
      </c>
      <c r="B47" s="91">
        <v>3.6986350057155857</v>
      </c>
      <c r="C47" s="1">
        <v>0.79146601682908746</v>
      </c>
      <c r="D47" s="1">
        <v>1.9236029839470272</v>
      </c>
      <c r="E47" s="6">
        <f t="shared" si="13"/>
        <v>6.4137040064917006</v>
      </c>
      <c r="F47" s="1">
        <f t="shared" si="16"/>
        <v>163.50996001518052</v>
      </c>
      <c r="G47" s="1">
        <f t="shared" si="17"/>
        <v>32.868542665103398</v>
      </c>
      <c r="H47" s="1">
        <f t="shared" si="18"/>
        <v>88.603200270524709</v>
      </c>
      <c r="I47" s="1">
        <f t="shared" si="14"/>
        <v>284.98170295080865</v>
      </c>
      <c r="J47" s="3">
        <v>17996.871668933007</v>
      </c>
      <c r="K47" s="14">
        <f t="shared" si="15"/>
        <v>17711.889965982198</v>
      </c>
      <c r="L47" s="1">
        <v>44.208190254649303</v>
      </c>
      <c r="M47" s="1">
        <v>41.528684701823614</v>
      </c>
      <c r="N47" s="1">
        <v>46.061064060485307</v>
      </c>
      <c r="O47" s="6">
        <v>44.433248347968863</v>
      </c>
      <c r="P47" s="2">
        <v>68.513198981610643</v>
      </c>
      <c r="Q47" s="2">
        <v>78.889636965390963</v>
      </c>
      <c r="R47" s="2">
        <v>75.83044528204654</v>
      </c>
      <c r="S47" s="2"/>
      <c r="T47" s="7">
        <v>62.793167568077692</v>
      </c>
      <c r="U47" s="3">
        <v>263435.67300000001</v>
      </c>
      <c r="V47" s="3">
        <v>24312.788958487981</v>
      </c>
      <c r="W47" s="99">
        <f t="shared" si="19"/>
        <v>0.57375599318179504</v>
      </c>
      <c r="X47" s="100">
        <f t="shared" si="20"/>
        <v>0.11533562444455218</v>
      </c>
      <c r="Y47" s="100">
        <f t="shared" si="21"/>
        <v>0.31090838237365265</v>
      </c>
      <c r="Z47" s="99">
        <f t="shared" si="22"/>
        <v>9.0854656866525656E-3</v>
      </c>
      <c r="AA47" s="100">
        <f t="shared" si="23"/>
        <v>1.8263475602730737E-3</v>
      </c>
      <c r="AB47" s="100">
        <f t="shared" si="24"/>
        <v>4.9232556580083558E-3</v>
      </c>
      <c r="AC47" s="101">
        <f t="shared" si="25"/>
        <v>1.5835068904933997E-2</v>
      </c>
      <c r="AD47" s="100">
        <f t="shared" si="26"/>
        <v>0.5766769096253852</v>
      </c>
      <c r="AE47" s="100">
        <f t="shared" si="27"/>
        <v>0.12340232976576351</v>
      </c>
      <c r="AF47" s="100">
        <f t="shared" si="28"/>
        <v>0.2999207606088512</v>
      </c>
      <c r="AG47" s="4" t="s">
        <v>37</v>
      </c>
      <c r="AH47" s="18"/>
      <c r="AI47" s="18"/>
      <c r="AJ47" s="18"/>
      <c r="AK47" s="18"/>
      <c r="AL47" s="18"/>
      <c r="AM47" s="1"/>
      <c r="AN47" s="1"/>
      <c r="AO47" s="1"/>
    </row>
    <row r="48" spans="1:41">
      <c r="A48" s="4">
        <v>1995</v>
      </c>
      <c r="B48" s="91">
        <v>3.6465612927036575</v>
      </c>
      <c r="C48" s="1">
        <v>0.79071852115913133</v>
      </c>
      <c r="D48" s="1">
        <v>1.8624068404814129</v>
      </c>
      <c r="E48" s="6">
        <f t="shared" si="13"/>
        <v>6.2996866543442014</v>
      </c>
      <c r="F48" s="1">
        <f t="shared" si="16"/>
        <v>161.769967018854</v>
      </c>
      <c r="G48" s="1">
        <f t="shared" si="17"/>
        <v>32.91140300416707</v>
      </c>
      <c r="H48" s="1">
        <f t="shared" si="18"/>
        <v>86.616722262888601</v>
      </c>
      <c r="I48" s="1">
        <f t="shared" si="14"/>
        <v>281.29809228590966</v>
      </c>
      <c r="J48" s="3">
        <v>18698.350815960846</v>
      </c>
      <c r="K48" s="14">
        <f t="shared" si="15"/>
        <v>18417.052723674937</v>
      </c>
      <c r="L48" s="1">
        <v>44.362333177433982</v>
      </c>
      <c r="M48" s="1">
        <v>41.622147608129296</v>
      </c>
      <c r="N48" s="1">
        <v>46.507948950885016</v>
      </c>
      <c r="O48" s="6">
        <v>44.65271174907236</v>
      </c>
      <c r="P48" s="2">
        <v>68.752087402048602</v>
      </c>
      <c r="Q48" s="2">
        <v>79.067183035080504</v>
      </c>
      <c r="R48" s="2">
        <v>76.56615299788065</v>
      </c>
      <c r="S48" s="2"/>
      <c r="T48" s="7">
        <v>64.554779454088248</v>
      </c>
      <c r="U48" s="3">
        <v>266557.09100000001</v>
      </c>
      <c r="V48" s="3">
        <v>24637.329856251428</v>
      </c>
      <c r="W48" s="99">
        <f t="shared" si="19"/>
        <v>0.57508376862517785</v>
      </c>
      <c r="X48" s="100">
        <f t="shared" si="20"/>
        <v>0.11699831568966391</v>
      </c>
      <c r="Y48" s="100">
        <f t="shared" si="21"/>
        <v>0.30791791568515825</v>
      </c>
      <c r="Z48" s="99">
        <f t="shared" si="22"/>
        <v>8.6515633710737595E-3</v>
      </c>
      <c r="AA48" s="100">
        <f t="shared" si="23"/>
        <v>1.7601233032848015E-3</v>
      </c>
      <c r="AB48" s="100">
        <f t="shared" si="24"/>
        <v>4.6323188133229843E-3</v>
      </c>
      <c r="AC48" s="101">
        <f t="shared" si="25"/>
        <v>1.5044005487681545E-2</v>
      </c>
      <c r="AD48" s="100">
        <f t="shared" si="26"/>
        <v>0.57884804321005789</v>
      </c>
      <c r="AE48" s="100">
        <f t="shared" si="27"/>
        <v>0.12551711927034651</v>
      </c>
      <c r="AF48" s="100">
        <f t="shared" si="28"/>
        <v>0.29563483751959563</v>
      </c>
      <c r="AG48" s="4" t="s">
        <v>37</v>
      </c>
      <c r="AH48" s="18"/>
      <c r="AI48" s="18"/>
      <c r="AJ48" s="18"/>
      <c r="AK48" s="18"/>
      <c r="AL48" s="18"/>
      <c r="AM48" s="1"/>
      <c r="AN48" s="1"/>
      <c r="AO48" s="1"/>
    </row>
    <row r="49" spans="1:41">
      <c r="A49" s="4">
        <v>1996</v>
      </c>
      <c r="B49" s="91">
        <v>3.6469322184560817</v>
      </c>
      <c r="C49" s="1">
        <v>0.84223976491098995</v>
      </c>
      <c r="D49" s="1">
        <v>1.8625962832476723</v>
      </c>
      <c r="E49" s="6">
        <f t="shared" si="13"/>
        <v>6.3517682666147444</v>
      </c>
      <c r="F49" s="1">
        <f t="shared" si="16"/>
        <v>165.72146369012049</v>
      </c>
      <c r="G49" s="1">
        <f t="shared" si="17"/>
        <v>36.551473165022422</v>
      </c>
      <c r="H49" s="1">
        <f t="shared" si="18"/>
        <v>87.695717889259868</v>
      </c>
      <c r="I49" s="1">
        <f t="shared" si="14"/>
        <v>289.96865474440278</v>
      </c>
      <c r="J49" s="3">
        <v>19535.439492571051</v>
      </c>
      <c r="K49" s="14">
        <f t="shared" si="15"/>
        <v>19245.470837826648</v>
      </c>
      <c r="L49" s="1">
        <v>45.441333636926814</v>
      </c>
      <c r="M49" s="1">
        <v>43.397942827937214</v>
      </c>
      <c r="N49" s="1">
        <v>47.082515238541809</v>
      </c>
      <c r="O49" s="6">
        <v>45.651642593526994</v>
      </c>
      <c r="P49" s="2">
        <v>70.424306345114402</v>
      </c>
      <c r="Q49" s="2">
        <v>82.440558359182006</v>
      </c>
      <c r="R49" s="2">
        <v>77.51206291823884</v>
      </c>
      <c r="S49" s="2"/>
      <c r="T49" s="7">
        <v>66.447011860704919</v>
      </c>
      <c r="U49" s="3">
        <v>269667.391</v>
      </c>
      <c r="V49" s="3">
        <v>25263.10164908837</v>
      </c>
      <c r="W49" s="99">
        <f t="shared" si="19"/>
        <v>0.57151509647205889</v>
      </c>
      <c r="X49" s="100">
        <f t="shared" si="20"/>
        <v>0.12605318735999677</v>
      </c>
      <c r="Y49" s="100">
        <f t="shared" si="21"/>
        <v>0.30243171616794434</v>
      </c>
      <c r="Z49" s="99">
        <f t="shared" si="22"/>
        <v>8.4831192947126249E-3</v>
      </c>
      <c r="AA49" s="100">
        <f t="shared" si="23"/>
        <v>1.8710340854590059E-3</v>
      </c>
      <c r="AB49" s="100">
        <f t="shared" si="24"/>
        <v>4.4890578439563053E-3</v>
      </c>
      <c r="AC49" s="101">
        <f t="shared" si="25"/>
        <v>1.4843211224127937E-2</v>
      </c>
      <c r="AD49" s="100">
        <f t="shared" si="26"/>
        <v>0.57416014964282702</v>
      </c>
      <c r="AE49" s="100">
        <f t="shared" si="27"/>
        <v>0.13259925890839722</v>
      </c>
      <c r="AF49" s="100">
        <f t="shared" si="28"/>
        <v>0.29324059144877568</v>
      </c>
      <c r="AG49" s="4" t="s">
        <v>37</v>
      </c>
      <c r="AH49" s="18"/>
      <c r="AI49" s="18"/>
      <c r="AJ49" s="18"/>
      <c r="AK49" s="18"/>
      <c r="AL49" s="18"/>
      <c r="AM49" s="1"/>
      <c r="AN49" s="1"/>
      <c r="AO49" s="1"/>
    </row>
    <row r="50" spans="1:41">
      <c r="A50" s="4">
        <v>1997</v>
      </c>
      <c r="B50" s="91">
        <v>3.619404986454581</v>
      </c>
      <c r="C50" s="1">
        <v>0.86385187212159709</v>
      </c>
      <c r="D50" s="1">
        <v>1.8410393329386951</v>
      </c>
      <c r="E50" s="6">
        <f t="shared" si="13"/>
        <v>6.3242961915148737</v>
      </c>
      <c r="F50" s="1">
        <f t="shared" si="16"/>
        <v>165.36323861800491</v>
      </c>
      <c r="G50" s="1">
        <f t="shared" si="17"/>
        <v>39.157981694252051</v>
      </c>
      <c r="H50" s="1">
        <f t="shared" si="18"/>
        <v>88.62006086192828</v>
      </c>
      <c r="I50" s="1">
        <f t="shared" si="14"/>
        <v>293.14128117418522</v>
      </c>
      <c r="J50" s="3">
        <v>20375.523575825388</v>
      </c>
      <c r="K50" s="14">
        <f t="shared" si="15"/>
        <v>20082.382294651201</v>
      </c>
      <c r="L50" s="1">
        <v>45.687962313382315</v>
      </c>
      <c r="M50" s="1">
        <v>45.329509558254585</v>
      </c>
      <c r="N50" s="1">
        <v>48.135886765912588</v>
      </c>
      <c r="O50" s="6">
        <v>46.351605348194241</v>
      </c>
      <c r="P50" s="2">
        <v>70.806527817815152</v>
      </c>
      <c r="Q50" s="2">
        <v>86.109843799432738</v>
      </c>
      <c r="R50" s="2">
        <v>79.24623110556216</v>
      </c>
      <c r="S50" s="2"/>
      <c r="T50" s="7">
        <v>68.000336970614228</v>
      </c>
      <c r="U50" s="3">
        <v>272911.76</v>
      </c>
      <c r="V50" s="3">
        <v>26074.239422588977</v>
      </c>
      <c r="W50" s="99">
        <f t="shared" si="19"/>
        <v>0.56410764787421974</v>
      </c>
      <c r="X50" s="100">
        <f t="shared" si="20"/>
        <v>0.13358057772485576</v>
      </c>
      <c r="Y50" s="100">
        <f t="shared" si="21"/>
        <v>0.30231177440092455</v>
      </c>
      <c r="Z50" s="99">
        <f t="shared" si="22"/>
        <v>8.1157786204915355E-3</v>
      </c>
      <c r="AA50" s="100">
        <f t="shared" si="23"/>
        <v>1.9218147474115059E-3</v>
      </c>
      <c r="AB50" s="100">
        <f t="shared" si="24"/>
        <v>4.349339075000353E-3</v>
      </c>
      <c r="AC50" s="101">
        <f t="shared" si="25"/>
        <v>1.4386932442903393E-2</v>
      </c>
      <c r="AD50" s="100">
        <f t="shared" si="26"/>
        <v>0.57230162485283853</v>
      </c>
      <c r="AE50" s="100">
        <f t="shared" si="27"/>
        <v>0.13659257029748265</v>
      </c>
      <c r="AF50" s="100">
        <f t="shared" si="28"/>
        <v>0.29110580484967874</v>
      </c>
      <c r="AG50" s="4" t="s">
        <v>37</v>
      </c>
      <c r="AH50" s="18"/>
      <c r="AI50" s="18"/>
      <c r="AJ50" s="18"/>
      <c r="AK50" s="18"/>
      <c r="AL50" s="18"/>
      <c r="AM50" s="1"/>
      <c r="AN50" s="1"/>
      <c r="AO50" s="1"/>
    </row>
    <row r="51" spans="1:41">
      <c r="A51" s="4">
        <v>1998</v>
      </c>
      <c r="B51" s="91">
        <v>3.6253245968136407</v>
      </c>
      <c r="C51" s="1">
        <v>0.86534534516611039</v>
      </c>
      <c r="D51" s="1">
        <v>1.8440503901559686</v>
      </c>
      <c r="E51" s="6">
        <f t="shared" si="13"/>
        <v>6.3347203321357206</v>
      </c>
      <c r="F51" s="1">
        <f t="shared" si="16"/>
        <v>165.96898443063722</v>
      </c>
      <c r="G51" s="1">
        <f t="shared" si="17"/>
        <v>39.710946240402222</v>
      </c>
      <c r="H51" s="1">
        <f t="shared" si="18"/>
        <v>89.883392690715439</v>
      </c>
      <c r="I51" s="1">
        <f t="shared" si="14"/>
        <v>295.5633233617549</v>
      </c>
      <c r="J51" s="3">
        <v>21378.870553520381</v>
      </c>
      <c r="K51" s="14">
        <f t="shared" si="15"/>
        <v>21083.307230158625</v>
      </c>
      <c r="L51" s="1">
        <v>45.780448067053136</v>
      </c>
      <c r="M51" s="1">
        <v>45.890286996088676</v>
      </c>
      <c r="N51" s="1">
        <v>48.742373402883615</v>
      </c>
      <c r="O51" s="6">
        <v>46.65767514034944</v>
      </c>
      <c r="P51" s="2">
        <v>70.949860870077956</v>
      </c>
      <c r="Q51" s="2">
        <v>87.175120217570083</v>
      </c>
      <c r="R51" s="2">
        <v>80.244691577051313</v>
      </c>
      <c r="S51" s="2"/>
      <c r="T51" s="7">
        <v>69.055891988484063</v>
      </c>
      <c r="U51" s="3">
        <v>276115.288</v>
      </c>
      <c r="V51" s="3">
        <v>26893.450858320128</v>
      </c>
      <c r="W51" s="99">
        <f t="shared" si="19"/>
        <v>0.56153443716526152</v>
      </c>
      <c r="X51" s="100">
        <f t="shared" si="20"/>
        <v>0.13435681324978874</v>
      </c>
      <c r="Y51" s="100">
        <f t="shared" si="21"/>
        <v>0.30410874958494971</v>
      </c>
      <c r="Z51" s="99">
        <f t="shared" si="22"/>
        <v>7.7632250971886689E-3</v>
      </c>
      <c r="AA51" s="100">
        <f t="shared" si="23"/>
        <v>1.8574856955604312E-3</v>
      </c>
      <c r="AB51" s="100">
        <f t="shared" si="24"/>
        <v>4.2043096928670379E-3</v>
      </c>
      <c r="AC51" s="101">
        <f t="shared" si="25"/>
        <v>1.3825020485616138E-2</v>
      </c>
      <c r="AD51" s="100">
        <f t="shared" si="26"/>
        <v>0.57229434082867869</v>
      </c>
      <c r="AE51" s="100">
        <f t="shared" si="27"/>
        <v>0.13660355939886668</v>
      </c>
      <c r="AF51" s="100">
        <f t="shared" si="28"/>
        <v>0.29110209977245449</v>
      </c>
      <c r="AG51" s="4" t="s">
        <v>37</v>
      </c>
      <c r="AH51" s="18"/>
      <c r="AI51" s="18"/>
      <c r="AJ51" s="18"/>
      <c r="AK51" s="18"/>
      <c r="AL51" s="18"/>
      <c r="AM51" s="1"/>
      <c r="AN51" s="1"/>
      <c r="AO51" s="1"/>
    </row>
    <row r="52" spans="1:41">
      <c r="A52" s="4">
        <v>1999</v>
      </c>
      <c r="B52" s="91">
        <v>3.663125952365093</v>
      </c>
      <c r="C52" s="1">
        <v>0.88314351872460961</v>
      </c>
      <c r="D52" s="1">
        <v>1.8708669027119398</v>
      </c>
      <c r="E52" s="6">
        <f t="shared" si="13"/>
        <v>6.4171363738016431</v>
      </c>
      <c r="F52" s="1">
        <f t="shared" si="16"/>
        <v>171.53913302294154</v>
      </c>
      <c r="G52" s="1">
        <f t="shared" si="17"/>
        <v>41.105497652623121</v>
      </c>
      <c r="H52" s="1">
        <f t="shared" si="18"/>
        <v>93.28064853600894</v>
      </c>
      <c r="I52" s="1">
        <f t="shared" si="14"/>
        <v>305.92527921157358</v>
      </c>
      <c r="J52" s="3">
        <v>22581.959866887995</v>
      </c>
      <c r="K52" s="14">
        <f t="shared" si="15"/>
        <v>22276.034587676422</v>
      </c>
      <c r="L52" s="1">
        <v>46.828619941989025</v>
      </c>
      <c r="M52" s="1">
        <v>46.54452734022842</v>
      </c>
      <c r="N52" s="1">
        <v>49.859585628882925</v>
      </c>
      <c r="O52" s="6">
        <v>47.6731771605373</v>
      </c>
      <c r="P52" s="2">
        <v>72.574302129056164</v>
      </c>
      <c r="Q52" s="2">
        <v>88.417942705396925</v>
      </c>
      <c r="R52" s="2">
        <v>82.083960866636659</v>
      </c>
      <c r="S52" s="2"/>
      <c r="T52" s="7">
        <v>70.455673582845222</v>
      </c>
      <c r="U52" s="3">
        <v>279294.71299999999</v>
      </c>
      <c r="V52" s="3">
        <v>27869.812027671189</v>
      </c>
      <c r="W52" s="99">
        <f t="shared" si="19"/>
        <v>0.56072232234299113</v>
      </c>
      <c r="X52" s="100">
        <f t="shared" si="20"/>
        <v>0.13436450154939678</v>
      </c>
      <c r="Y52" s="100">
        <f t="shared" si="21"/>
        <v>0.30491317610761209</v>
      </c>
      <c r="Z52" s="99">
        <f t="shared" si="22"/>
        <v>7.5962907574939923E-3</v>
      </c>
      <c r="AA52" s="100">
        <f t="shared" si="23"/>
        <v>1.8202803430226733E-3</v>
      </c>
      <c r="AB52" s="100">
        <f t="shared" si="24"/>
        <v>4.1307596455694116E-3</v>
      </c>
      <c r="AC52" s="101">
        <f t="shared" si="25"/>
        <v>1.3547330746086076E-2</v>
      </c>
      <c r="AD52" s="100">
        <f t="shared" si="26"/>
        <v>0.57083498604144234</v>
      </c>
      <c r="AE52" s="100">
        <f t="shared" si="27"/>
        <v>0.13762268203152075</v>
      </c>
      <c r="AF52" s="100">
        <f t="shared" si="28"/>
        <v>0.29154233192703677</v>
      </c>
      <c r="AG52" s="4" t="s">
        <v>37</v>
      </c>
      <c r="AH52" s="18"/>
      <c r="AI52" s="18"/>
      <c r="AJ52" s="18"/>
      <c r="AK52" s="18"/>
      <c r="AL52" s="18"/>
      <c r="AM52" s="1"/>
      <c r="AN52" s="1"/>
      <c r="AO52" s="1"/>
    </row>
    <row r="53" spans="1:41">
      <c r="A53" s="4">
        <v>2000</v>
      </c>
      <c r="B53" s="91">
        <v>3.6378565830687806</v>
      </c>
      <c r="C53" s="1">
        <v>0.91442931123696658</v>
      </c>
      <c r="D53" s="1">
        <v>1.9055439244665051</v>
      </c>
      <c r="E53" s="6">
        <f t="shared" si="13"/>
        <v>6.457829818772252</v>
      </c>
      <c r="F53" s="1">
        <f t="shared" si="16"/>
        <v>175.85115182657114</v>
      </c>
      <c r="G53" s="1">
        <f t="shared" si="17"/>
        <v>43.188425031863495</v>
      </c>
      <c r="H53" s="1">
        <f t="shared" si="18"/>
        <v>98.71999376139685</v>
      </c>
      <c r="I53" s="1">
        <f t="shared" si="14"/>
        <v>317.75957061983149</v>
      </c>
      <c r="J53" s="3">
        <v>24073.02291623842</v>
      </c>
      <c r="K53" s="14">
        <f t="shared" si="15"/>
        <v>23755.26334561859</v>
      </c>
      <c r="L53" s="1">
        <v>48.339220585279001</v>
      </c>
      <c r="M53" s="1">
        <v>47.229921986470075</v>
      </c>
      <c r="N53" s="1">
        <v>51.806726937053142</v>
      </c>
      <c r="O53" s="6">
        <v>49.205318123456401</v>
      </c>
      <c r="P53" s="2">
        <v>74.915408649348294</v>
      </c>
      <c r="Q53" s="2">
        <v>89.719947216453647</v>
      </c>
      <c r="R53" s="2">
        <v>85.289544485628255</v>
      </c>
      <c r="S53" s="2"/>
      <c r="T53" s="7">
        <v>72.828353022932589</v>
      </c>
      <c r="U53" s="3">
        <v>282158</v>
      </c>
      <c r="V53" s="3">
        <v>28701.934318309348</v>
      </c>
      <c r="W53" s="99">
        <f t="shared" si="19"/>
        <v>0.55340945823771892</v>
      </c>
      <c r="X53" s="100">
        <f t="shared" si="20"/>
        <v>0.13591541852734393</v>
      </c>
      <c r="Y53" s="100">
        <f t="shared" si="21"/>
        <v>0.31067512323493712</v>
      </c>
      <c r="Z53" s="99">
        <f t="shared" si="22"/>
        <v>7.3049052642221767E-3</v>
      </c>
      <c r="AA53" s="100">
        <f t="shared" si="23"/>
        <v>1.794059066953773E-3</v>
      </c>
      <c r="AB53" s="100">
        <f t="shared" si="24"/>
        <v>4.1008557215639679E-3</v>
      </c>
      <c r="AC53" s="101">
        <f t="shared" si="25"/>
        <v>1.3199820052739919E-2</v>
      </c>
      <c r="AD53" s="100">
        <f t="shared" si="26"/>
        <v>0.56332493812300577</v>
      </c>
      <c r="AE53" s="100">
        <f t="shared" si="27"/>
        <v>0.14160009428845802</v>
      </c>
      <c r="AF53" s="100">
        <f t="shared" si="28"/>
        <v>0.29507496758853624</v>
      </c>
      <c r="AG53" s="4" t="s">
        <v>37</v>
      </c>
      <c r="AH53" s="18"/>
      <c r="AI53" s="18"/>
      <c r="AJ53" s="18"/>
      <c r="AK53" s="18"/>
      <c r="AL53" s="18"/>
      <c r="AM53" s="1"/>
      <c r="AN53" s="1"/>
      <c r="AO53" s="1"/>
    </row>
    <row r="54" spans="1:41">
      <c r="A54" s="4">
        <v>2001</v>
      </c>
      <c r="B54" s="91">
        <v>3.6774807636137585</v>
      </c>
      <c r="C54" s="1">
        <v>0.91514676587754229</v>
      </c>
      <c r="D54" s="1">
        <v>1.9097646884021877</v>
      </c>
      <c r="E54" s="6">
        <f t="shared" si="13"/>
        <v>6.5023922178934885</v>
      </c>
      <c r="F54" s="1">
        <f t="shared" si="16"/>
        <v>180.62489050304396</v>
      </c>
      <c r="G54" s="1">
        <f t="shared" si="17"/>
        <v>43.136778082131549</v>
      </c>
      <c r="H54" s="1">
        <f t="shared" si="18"/>
        <v>102.36435068725143</v>
      </c>
      <c r="I54" s="1">
        <f t="shared" ref="I54:I67" si="29">SUM(F54:H54)</f>
        <v>326.1260192724269</v>
      </c>
      <c r="J54" s="3">
        <v>24930.607374129129</v>
      </c>
      <c r="K54" s="14">
        <f t="shared" si="15"/>
        <v>24604.481354856704</v>
      </c>
      <c r="L54" s="1">
        <v>49.116474595926611</v>
      </c>
      <c r="M54" s="1">
        <v>47.136459080164386</v>
      </c>
      <c r="N54" s="1">
        <v>53.600504454239847</v>
      </c>
      <c r="O54" s="6">
        <v>50.154775095692166</v>
      </c>
      <c r="P54" s="2">
        <v>76.119985411799092</v>
      </c>
      <c r="Q54" s="2">
        <v>89.542401146764078</v>
      </c>
      <c r="R54" s="2">
        <v>88.242644910893574</v>
      </c>
      <c r="S54" s="2"/>
      <c r="T54" s="7">
        <v>74.535888017472445</v>
      </c>
      <c r="U54" s="3">
        <v>284915</v>
      </c>
      <c r="V54" s="3">
        <v>28726.094319273969</v>
      </c>
      <c r="W54" s="99">
        <f t="shared" si="19"/>
        <v>0.55384998383756778</v>
      </c>
      <c r="X54" s="100">
        <f t="shared" si="20"/>
        <v>0.13227027447355424</v>
      </c>
      <c r="Y54" s="100">
        <f t="shared" si="21"/>
        <v>0.31387974168887806</v>
      </c>
      <c r="Z54" s="99">
        <f t="shared" si="22"/>
        <v>7.2451058970380783E-3</v>
      </c>
      <c r="AA54" s="100">
        <f t="shared" si="23"/>
        <v>1.7302738531310409E-3</v>
      </c>
      <c r="AB54" s="100">
        <f t="shared" si="24"/>
        <v>4.1059709918450068E-3</v>
      </c>
      <c r="AC54" s="101">
        <f t="shared" si="25"/>
        <v>1.3081350742014126E-2</v>
      </c>
      <c r="AD54" s="100">
        <f t="shared" si="26"/>
        <v>0.56555812697578445</v>
      </c>
      <c r="AE54" s="100">
        <f t="shared" si="27"/>
        <v>0.14074001309229126</v>
      </c>
      <c r="AF54" s="100">
        <f t="shared" si="28"/>
        <v>0.29370185993192427</v>
      </c>
      <c r="AG54" s="4" t="s">
        <v>37</v>
      </c>
      <c r="AH54" s="18"/>
      <c r="AI54" s="18"/>
      <c r="AJ54" s="18"/>
      <c r="AK54" s="18"/>
      <c r="AL54" s="18"/>
      <c r="AM54" s="1"/>
      <c r="AN54" s="1"/>
      <c r="AO54" s="1"/>
    </row>
    <row r="55" spans="1:41">
      <c r="A55" s="4">
        <v>2002</v>
      </c>
      <c r="B55" s="91">
        <v>3.6838294198198032</v>
      </c>
      <c r="C55" s="1">
        <v>0.97485489233080913</v>
      </c>
      <c r="D55" s="1">
        <v>1.91306163003709</v>
      </c>
      <c r="E55" s="6">
        <f t="shared" si="13"/>
        <v>6.571745942187702</v>
      </c>
      <c r="F55" s="1">
        <f t="shared" si="16"/>
        <v>185.83572261920651</v>
      </c>
      <c r="G55" s="1">
        <f t="shared" si="17"/>
        <v>46.608507201990136</v>
      </c>
      <c r="H55" s="1">
        <f t="shared" si="18"/>
        <v>103.07981308975488</v>
      </c>
      <c r="I55" s="1">
        <f t="shared" si="29"/>
        <v>335.52404291095149</v>
      </c>
      <c r="J55" s="3">
        <v>25683.573274527738</v>
      </c>
      <c r="K55" s="14">
        <f t="shared" si="15"/>
        <v>25348.049231616787</v>
      </c>
      <c r="L55" s="1">
        <v>50.446343041664718</v>
      </c>
      <c r="M55" s="1">
        <v>47.810712721103023</v>
      </c>
      <c r="N55" s="1">
        <v>53.882118313018694</v>
      </c>
      <c r="O55" s="6">
        <v>51.055540774489707</v>
      </c>
      <c r="P55" s="2">
        <v>78.180995847136657</v>
      </c>
      <c r="Q55" s="2">
        <v>90.823241735339394</v>
      </c>
      <c r="R55" s="2">
        <v>88.706266512877249</v>
      </c>
      <c r="S55" s="2"/>
      <c r="T55" s="7">
        <v>75.201032463019956</v>
      </c>
      <c r="U55" s="3">
        <v>287501</v>
      </c>
      <c r="V55" s="3">
        <v>28976.930192684358</v>
      </c>
      <c r="W55" s="99">
        <f t="shared" si="19"/>
        <v>0.55386708209321245</v>
      </c>
      <c r="X55" s="100">
        <f t="shared" si="20"/>
        <v>0.13891257031127302</v>
      </c>
      <c r="Y55" s="100">
        <f t="shared" si="21"/>
        <v>0.30722034759551459</v>
      </c>
      <c r="Z55" s="99">
        <f t="shared" si="22"/>
        <v>7.2355867555046662E-3</v>
      </c>
      <c r="AA55" s="100">
        <f t="shared" si="23"/>
        <v>1.8147205104133688E-3</v>
      </c>
      <c r="AB55" s="100">
        <f t="shared" si="24"/>
        <v>4.0134529564072223E-3</v>
      </c>
      <c r="AC55" s="101">
        <f t="shared" si="25"/>
        <v>1.3063760222325256E-2</v>
      </c>
      <c r="AD55" s="100">
        <f t="shared" si="26"/>
        <v>0.56055566545432745</v>
      </c>
      <c r="AE55" s="100">
        <f t="shared" si="27"/>
        <v>0.14834031943819859</v>
      </c>
      <c r="AF55" s="100">
        <f t="shared" si="28"/>
        <v>0.29110401510747402</v>
      </c>
      <c r="AG55" s="4" t="s">
        <v>37</v>
      </c>
      <c r="AH55" s="18"/>
      <c r="AI55" s="18"/>
      <c r="AJ55" s="18"/>
      <c r="AK55" s="18"/>
      <c r="AL55" s="18"/>
      <c r="AM55" s="1"/>
      <c r="AN55" s="1"/>
      <c r="AO55" s="1"/>
    </row>
    <row r="56" spans="1:41">
      <c r="A56" s="4">
        <v>2003</v>
      </c>
      <c r="B56" s="91">
        <v>3.626613509565928</v>
      </c>
      <c r="C56" s="1">
        <v>1.0009629389004984</v>
      </c>
      <c r="D56" s="1">
        <v>2.0112660074905389</v>
      </c>
      <c r="E56" s="6">
        <f t="shared" si="13"/>
        <v>6.638842455956965</v>
      </c>
      <c r="F56" s="1">
        <f t="shared" si="16"/>
        <v>188.70653779375539</v>
      </c>
      <c r="G56" s="1">
        <f t="shared" si="17"/>
        <v>47.669322985500258</v>
      </c>
      <c r="H56" s="1">
        <f t="shared" si="18"/>
        <v>110.66255131744862</v>
      </c>
      <c r="I56" s="1">
        <f t="shared" si="29"/>
        <v>347.03841209670429</v>
      </c>
      <c r="J56" s="3">
        <v>26778.978985192389</v>
      </c>
      <c r="K56" s="14">
        <f t="shared" si="15"/>
        <v>26431.940573095686</v>
      </c>
      <c r="L56" s="1">
        <v>52.033815375143689</v>
      </c>
      <c r="M56" s="1">
        <v>47.623464498957709</v>
      </c>
      <c r="N56" s="1">
        <v>55.021340243065374</v>
      </c>
      <c r="O56" s="6">
        <v>52.273933957464273</v>
      </c>
      <c r="P56" s="2">
        <v>80.641236975193408</v>
      </c>
      <c r="Q56" s="2">
        <v>90.467537133242743</v>
      </c>
      <c r="R56" s="2">
        <v>90.581770433435224</v>
      </c>
      <c r="S56" s="2"/>
      <c r="T56" s="7">
        <v>76.908567457559812</v>
      </c>
      <c r="U56" s="3">
        <v>289986</v>
      </c>
      <c r="V56" s="3">
        <v>29458.922506871182</v>
      </c>
      <c r="W56" s="99">
        <f t="shared" si="19"/>
        <v>0.5437626822162015</v>
      </c>
      <c r="X56" s="100">
        <f t="shared" si="20"/>
        <v>0.13736036508897154</v>
      </c>
      <c r="Y56" s="100">
        <f t="shared" si="21"/>
        <v>0.31887695269482691</v>
      </c>
      <c r="Z56" s="99">
        <f t="shared" si="22"/>
        <v>7.0468160081122548E-3</v>
      </c>
      <c r="AA56" s="100">
        <f t="shared" si="23"/>
        <v>1.7801023336946238E-3</v>
      </c>
      <c r="AB56" s="100">
        <f t="shared" si="24"/>
        <v>4.132441023186142E-3</v>
      </c>
      <c r="AC56" s="101">
        <f t="shared" si="25"/>
        <v>1.295935936499302E-2</v>
      </c>
      <c r="AD56" s="100">
        <f t="shared" si="26"/>
        <v>0.54627196437110881</v>
      </c>
      <c r="AE56" s="100">
        <f t="shared" si="27"/>
        <v>0.15077371477648857</v>
      </c>
      <c r="AF56" s="100">
        <f t="shared" si="28"/>
        <v>0.30295432085240259</v>
      </c>
      <c r="AG56" s="4" t="s">
        <v>37</v>
      </c>
      <c r="AH56" s="18"/>
      <c r="AI56" s="18"/>
      <c r="AJ56" s="18"/>
      <c r="AK56" s="18"/>
      <c r="AL56" s="18"/>
      <c r="AM56" s="1"/>
      <c r="AN56" s="1"/>
      <c r="AO56" s="1"/>
    </row>
    <row r="57" spans="1:41">
      <c r="A57" s="4">
        <v>2004</v>
      </c>
      <c r="B57" s="91">
        <v>3.6343678841991891</v>
      </c>
      <c r="C57" s="1">
        <v>1.0316582242167167</v>
      </c>
      <c r="D57" s="1">
        <v>2.039372371703331</v>
      </c>
      <c r="E57" s="6">
        <f t="shared" si="13"/>
        <v>6.7053984801192374</v>
      </c>
      <c r="F57" s="1">
        <f t="shared" si="16"/>
        <v>195.39593826473813</v>
      </c>
      <c r="G57" s="1">
        <f t="shared" si="17"/>
        <v>49.544539984074</v>
      </c>
      <c r="H57" s="1">
        <f t="shared" si="18"/>
        <v>113.22561723771729</v>
      </c>
      <c r="I57" s="1">
        <f t="shared" si="29"/>
        <v>358.1660954865294</v>
      </c>
      <c r="J57" s="3">
        <v>28209.86591804813</v>
      </c>
      <c r="K57" s="14">
        <f t="shared" si="15"/>
        <v>27851.699822561601</v>
      </c>
      <c r="L57" s="1">
        <v>53.763390083387897</v>
      </c>
      <c r="M57" s="1">
        <v>48.024179734224035</v>
      </c>
      <c r="N57" s="1">
        <v>55.519834831904014</v>
      </c>
      <c r="O57" s="6">
        <v>53.414587745747269</v>
      </c>
      <c r="P57" s="2">
        <v>83.321706260566032</v>
      </c>
      <c r="Q57" s="2">
        <v>91.228752656046765</v>
      </c>
      <c r="R57" s="2">
        <v>91.402443325244363</v>
      </c>
      <c r="S57" s="2"/>
      <c r="T57" s="7">
        <v>78.993348555544515</v>
      </c>
      <c r="U57" s="3">
        <v>292806</v>
      </c>
      <c r="V57" s="3">
        <v>30199.800860551808</v>
      </c>
      <c r="W57" s="99">
        <f t="shared" si="19"/>
        <v>0.54554560224164761</v>
      </c>
      <c r="X57" s="100">
        <f t="shared" si="20"/>
        <v>0.13832839179479892</v>
      </c>
      <c r="Y57" s="100">
        <f t="shared" si="21"/>
        <v>0.31612600596355356</v>
      </c>
      <c r="Z57" s="99">
        <f t="shared" si="22"/>
        <v>6.9265107048852564E-3</v>
      </c>
      <c r="AA57" s="100">
        <f t="shared" si="23"/>
        <v>1.7562841357702573E-3</v>
      </c>
      <c r="AB57" s="100">
        <f t="shared" si="24"/>
        <v>4.0136885998198844E-3</v>
      </c>
      <c r="AC57" s="101">
        <f t="shared" si="25"/>
        <v>1.2696483440475399E-2</v>
      </c>
      <c r="AD57" s="100">
        <f t="shared" si="26"/>
        <v>0.54200624988577284</v>
      </c>
      <c r="AE57" s="100">
        <f t="shared" si="27"/>
        <v>0.15385487190291061</v>
      </c>
      <c r="AF57" s="100">
        <f t="shared" si="28"/>
        <v>0.30413887821131641</v>
      </c>
      <c r="AG57" s="4" t="s">
        <v>37</v>
      </c>
      <c r="AH57" s="18"/>
      <c r="AI57" s="18"/>
      <c r="AJ57" s="18"/>
      <c r="AK57" s="18"/>
      <c r="AL57" s="18"/>
      <c r="AM57" s="1"/>
      <c r="AN57" s="1"/>
      <c r="AO57" s="1"/>
    </row>
    <row r="58" spans="1:41">
      <c r="A58" s="4">
        <v>2005</v>
      </c>
      <c r="B58" s="91">
        <v>3.5807313178424742</v>
      </c>
      <c r="C58" s="1">
        <v>1.061922360893556</v>
      </c>
      <c r="D58" s="1">
        <v>2.1086528871760102</v>
      </c>
      <c r="E58" s="6">
        <f t="shared" si="13"/>
        <v>6.7513065659120404</v>
      </c>
      <c r="F58" s="1">
        <f t="shared" si="16"/>
        <v>191.20190462184908</v>
      </c>
      <c r="G58" s="1">
        <f t="shared" si="17"/>
        <v>51.81001959600836</v>
      </c>
      <c r="H58" s="1">
        <f t="shared" si="18"/>
        <v>118.44783688024843</v>
      </c>
      <c r="I58" s="1">
        <f t="shared" si="29"/>
        <v>361.45976109810584</v>
      </c>
      <c r="J58" s="3">
        <v>29751.75162306357</v>
      </c>
      <c r="K58" s="14">
        <f t="shared" si="15"/>
        <v>29390.291861965463</v>
      </c>
      <c r="L58" s="1">
        <v>53.397445284181629</v>
      </c>
      <c r="M58" s="1">
        <v>48.788895972030147</v>
      </c>
      <c r="N58" s="1">
        <v>56.172278330208428</v>
      </c>
      <c r="O58" s="6">
        <v>53.53923089837884</v>
      </c>
      <c r="P58" s="2">
        <v>82.754570426688119</v>
      </c>
      <c r="Q58" s="2">
        <v>92.681439800251326</v>
      </c>
      <c r="R58" s="2">
        <v>92.476562692804592</v>
      </c>
      <c r="S58" s="2"/>
      <c r="T58" s="7">
        <v>81.921969621761136</v>
      </c>
      <c r="U58" s="3">
        <v>295583</v>
      </c>
      <c r="V58" s="3">
        <v>30841.645496424466</v>
      </c>
      <c r="W58" s="99">
        <f t="shared" si="19"/>
        <v>0.52897147953891854</v>
      </c>
      <c r="X58" s="100">
        <f t="shared" si="20"/>
        <v>0.14333551109149964</v>
      </c>
      <c r="Y58" s="100">
        <f t="shared" si="21"/>
        <v>0.3276930093695819</v>
      </c>
      <c r="Z58" s="99">
        <f t="shared" si="22"/>
        <v>6.4265763926863815E-3</v>
      </c>
      <c r="AA58" s="100">
        <f t="shared" si="23"/>
        <v>1.7414107328001895E-3</v>
      </c>
      <c r="AB58" s="100">
        <f t="shared" si="24"/>
        <v>3.9812054893745355E-3</v>
      </c>
      <c r="AC58" s="101">
        <f t="shared" si="25"/>
        <v>1.2149192614861106E-2</v>
      </c>
      <c r="AD58" s="100">
        <f t="shared" si="26"/>
        <v>0.53037605134418153</v>
      </c>
      <c r="AE58" s="100">
        <f t="shared" si="27"/>
        <v>0.15729138508615478</v>
      </c>
      <c r="AF58" s="100">
        <f t="shared" si="28"/>
        <v>0.31233256356966371</v>
      </c>
      <c r="AG58" s="4" t="s">
        <v>37</v>
      </c>
      <c r="AH58" s="18"/>
      <c r="AI58" s="18"/>
      <c r="AJ58" s="18"/>
      <c r="AK58" s="18"/>
      <c r="AL58" s="18"/>
      <c r="AM58" s="1"/>
      <c r="AN58" s="1"/>
      <c r="AO58" s="1"/>
    </row>
    <row r="59" spans="1:41">
      <c r="A59" s="4">
        <v>2006</v>
      </c>
      <c r="B59" s="91">
        <v>3.6153008134169755</v>
      </c>
      <c r="C59" s="1">
        <v>1.0913231931162504</v>
      </c>
      <c r="D59" s="1">
        <v>2.1421055480399533</v>
      </c>
      <c r="E59" s="6">
        <f t="shared" si="13"/>
        <v>6.848729554573179</v>
      </c>
      <c r="F59" s="1">
        <f t="shared" si="16"/>
        <v>194.89154257551218</v>
      </c>
      <c r="G59" s="1">
        <f t="shared" si="17"/>
        <v>54.340565389874776</v>
      </c>
      <c r="H59" s="1">
        <f t="shared" si="18"/>
        <v>120.32694905718392</v>
      </c>
      <c r="I59" s="1">
        <f t="shared" si="29"/>
        <v>369.55905702257087</v>
      </c>
      <c r="J59" s="3">
        <v>31175.209923536229</v>
      </c>
      <c r="K59" s="14">
        <f t="shared" si="15"/>
        <v>30805.650866513657</v>
      </c>
      <c r="L59" s="1">
        <v>53.907420885210335</v>
      </c>
      <c r="M59" s="1">
        <v>49.793283724417549</v>
      </c>
      <c r="N59" s="1">
        <v>56.172278330208428</v>
      </c>
      <c r="O59" s="6">
        <v>53.960235117738158</v>
      </c>
      <c r="P59" s="2">
        <v>83.544923065594702</v>
      </c>
      <c r="Q59" s="2">
        <v>94.589417038809216</v>
      </c>
      <c r="R59" s="2">
        <v>92.476562692804592</v>
      </c>
      <c r="S59" s="2"/>
      <c r="T59" s="7">
        <v>84.522982229723013</v>
      </c>
      <c r="U59" s="3">
        <v>298442</v>
      </c>
      <c r="V59" s="3">
        <v>31357.539587735886</v>
      </c>
      <c r="W59" s="99">
        <f t="shared" si="19"/>
        <v>0.52736237651891493</v>
      </c>
      <c r="X59" s="100">
        <f t="shared" si="20"/>
        <v>0.14704162800847259</v>
      </c>
      <c r="Y59" s="100">
        <f t="shared" si="21"/>
        <v>0.32559599547261248</v>
      </c>
      <c r="Z59" s="99">
        <f t="shared" si="22"/>
        <v>6.2514909459639488E-3</v>
      </c>
      <c r="AA59" s="100">
        <f t="shared" si="23"/>
        <v>1.7430697507139956E-3</v>
      </c>
      <c r="AB59" s="100">
        <f t="shared" si="24"/>
        <v>3.8596997214232435E-3</v>
      </c>
      <c r="AC59" s="101">
        <f t="shared" si="25"/>
        <v>1.1854260418101187E-2</v>
      </c>
      <c r="AD59" s="100">
        <f t="shared" si="26"/>
        <v>0.52787904451605772</v>
      </c>
      <c r="AE59" s="100">
        <f t="shared" si="27"/>
        <v>0.15934680796200063</v>
      </c>
      <c r="AF59" s="100">
        <f t="shared" si="28"/>
        <v>0.31277414752194166</v>
      </c>
      <c r="AG59" s="4" t="s">
        <v>37</v>
      </c>
      <c r="AH59" s="18"/>
      <c r="AI59" s="18"/>
      <c r="AJ59" s="18"/>
      <c r="AK59" s="18"/>
      <c r="AL59" s="18"/>
      <c r="AM59" s="1"/>
      <c r="AN59" s="1"/>
      <c r="AO59" s="1"/>
    </row>
    <row r="60" spans="1:41">
      <c r="A60" s="4">
        <v>2007</v>
      </c>
      <c r="B60" s="91">
        <v>3.6209915728694657</v>
      </c>
      <c r="C60" s="1">
        <v>1.1187364126394053</v>
      </c>
      <c r="D60" s="1">
        <v>2.2013076522312156</v>
      </c>
      <c r="E60" s="6">
        <f t="shared" si="13"/>
        <v>6.9410356377400868</v>
      </c>
      <c r="F60" s="1">
        <f t="shared" si="16"/>
        <v>202.95604060409093</v>
      </c>
      <c r="G60" s="1">
        <f t="shared" si="17"/>
        <v>57.424183034272673</v>
      </c>
      <c r="H60" s="1">
        <f t="shared" si="18"/>
        <v>125.64652034810803</v>
      </c>
      <c r="I60" s="1">
        <f t="shared" si="29"/>
        <v>386.02674398647162</v>
      </c>
      <c r="J60" s="3">
        <v>32363.598645778016</v>
      </c>
      <c r="K60" s="14">
        <f t="shared" si="15"/>
        <v>31977.571901791543</v>
      </c>
      <c r="L60" s="1">
        <v>56.049851682824496</v>
      </c>
      <c r="M60" s="1">
        <v>51.329502093163583</v>
      </c>
      <c r="N60" s="1">
        <v>57.07812818474256</v>
      </c>
      <c r="O60" s="6">
        <v>55.615150841115273</v>
      </c>
      <c r="P60" s="2">
        <v>86.865230608060372</v>
      </c>
      <c r="Q60" s="2">
        <v>97.507682095362242</v>
      </c>
      <c r="R60" s="2">
        <v>93.967865580158616</v>
      </c>
      <c r="S60" s="2"/>
      <c r="T60" s="7">
        <v>86.73682120520202</v>
      </c>
      <c r="U60" s="3">
        <v>301280</v>
      </c>
      <c r="V60" s="3">
        <v>31654.926754922406</v>
      </c>
      <c r="W60" s="99">
        <f t="shared" si="19"/>
        <v>0.52575642430412428</v>
      </c>
      <c r="X60" s="100">
        <f t="shared" si="20"/>
        <v>0.14875700694013344</v>
      </c>
      <c r="Y60" s="100">
        <f t="shared" si="21"/>
        <v>0.32548656875574233</v>
      </c>
      <c r="Z60" s="99">
        <f t="shared" si="22"/>
        <v>6.271120922783026E-3</v>
      </c>
      <c r="AA60" s="100">
        <f t="shared" si="23"/>
        <v>1.774344802096473E-3</v>
      </c>
      <c r="AB60" s="100">
        <f t="shared" si="24"/>
        <v>3.8823408275241111E-3</v>
      </c>
      <c r="AC60" s="101">
        <f t="shared" si="25"/>
        <v>1.192780655240361E-2</v>
      </c>
      <c r="AD60" s="100">
        <f t="shared" si="26"/>
        <v>0.52167886203915448</v>
      </c>
      <c r="AE60" s="100">
        <f t="shared" si="27"/>
        <v>0.16117716015698944</v>
      </c>
      <c r="AF60" s="100">
        <f t="shared" si="28"/>
        <v>0.317143977803856</v>
      </c>
      <c r="AG60" s="4" t="s">
        <v>37</v>
      </c>
      <c r="AH60" s="18"/>
      <c r="AI60" s="18"/>
      <c r="AJ60" s="18"/>
      <c r="AK60" s="18"/>
      <c r="AL60" s="18"/>
      <c r="AM60" s="1"/>
      <c r="AN60" s="1"/>
      <c r="AO60" s="1"/>
    </row>
    <row r="61" spans="1:41">
      <c r="A61" s="4">
        <v>2008</v>
      </c>
      <c r="B61" s="91">
        <v>3.6284898842420903</v>
      </c>
      <c r="C61" s="1">
        <v>1.1138682277765359</v>
      </c>
      <c r="D61" s="1">
        <v>2.2058660970304365</v>
      </c>
      <c r="E61" s="6">
        <f t="shared" si="13"/>
        <v>6.9482242090490631</v>
      </c>
      <c r="F61" s="1">
        <f t="shared" si="16"/>
        <v>214.10675595008172</v>
      </c>
      <c r="G61" s="1">
        <f t="shared" si="17"/>
        <v>59.25798155972732</v>
      </c>
      <c r="H61" s="1">
        <f t="shared" si="18"/>
        <v>129.29630146131674</v>
      </c>
      <c r="I61" s="1">
        <f t="shared" si="29"/>
        <v>402.66103897112578</v>
      </c>
      <c r="J61" s="3">
        <v>32914.945369919929</v>
      </c>
      <c r="K61" s="14">
        <f t="shared" si="15"/>
        <v>32512.284330948805</v>
      </c>
      <c r="L61" s="1">
        <v>59.007124941951929</v>
      </c>
      <c r="M61" s="1">
        <v>53.200172230440572</v>
      </c>
      <c r="N61" s="1">
        <v>58.614755281554487</v>
      </c>
      <c r="O61" s="6">
        <v>57.951647335547634</v>
      </c>
      <c r="P61" s="2">
        <v>91.448368937824625</v>
      </c>
      <c r="Q61" s="2">
        <v>101.06128580497598</v>
      </c>
      <c r="R61" s="2">
        <v>96.497618623438171</v>
      </c>
      <c r="S61" s="2"/>
      <c r="T61" s="7">
        <v>90.529137297726592</v>
      </c>
      <c r="U61" s="3">
        <v>304228</v>
      </c>
      <c r="V61" s="3">
        <v>31251.266490333088</v>
      </c>
      <c r="W61" s="99">
        <f t="shared" si="19"/>
        <v>0.53172950752117587</v>
      </c>
      <c r="X61" s="100">
        <f t="shared" si="20"/>
        <v>0.14716591828984135</v>
      </c>
      <c r="Y61" s="100">
        <f t="shared" si="21"/>
        <v>0.32110457418898281</v>
      </c>
      <c r="Z61" s="99">
        <f t="shared" si="22"/>
        <v>6.504849196734443E-3</v>
      </c>
      <c r="AA61" s="100">
        <f t="shared" si="23"/>
        <v>1.8003366219736026E-3</v>
      </c>
      <c r="AB61" s="100">
        <f t="shared" si="24"/>
        <v>3.9281943204887435E-3</v>
      </c>
      <c r="AC61" s="101">
        <f t="shared" si="25"/>
        <v>1.223338013919679E-2</v>
      </c>
      <c r="AD61" s="100">
        <f t="shared" si="26"/>
        <v>0.5222183071635057</v>
      </c>
      <c r="AE61" s="100">
        <f t="shared" si="27"/>
        <v>0.16030977041959624</v>
      </c>
      <c r="AF61" s="100">
        <f t="shared" si="28"/>
        <v>0.31747192241689798</v>
      </c>
      <c r="AG61" s="4" t="s">
        <v>37</v>
      </c>
      <c r="AH61" s="18"/>
      <c r="AI61" s="18"/>
      <c r="AJ61" s="18"/>
      <c r="AK61" s="18"/>
      <c r="AL61" s="18"/>
      <c r="AM61" s="1"/>
      <c r="AN61" s="1"/>
      <c r="AO61" s="1"/>
    </row>
    <row r="62" spans="1:41">
      <c r="A62" s="4">
        <v>2009</v>
      </c>
      <c r="B62" s="91">
        <v>3.5480162769878931</v>
      </c>
      <c r="C62" s="1">
        <v>1.1281855513456502</v>
      </c>
      <c r="D62" s="1">
        <v>2.2425385046447035</v>
      </c>
      <c r="E62" s="6">
        <f t="shared" si="13"/>
        <v>6.9187403329782464</v>
      </c>
      <c r="F62" s="1">
        <f t="shared" si="16"/>
        <v>213.70790955200533</v>
      </c>
      <c r="G62" s="1">
        <f t="shared" si="17"/>
        <v>59.97837918000431</v>
      </c>
      <c r="H62" s="1">
        <f t="shared" si="18"/>
        <v>133.70016015027434</v>
      </c>
      <c r="I62" s="1">
        <f t="shared" si="29"/>
        <v>407.38644888228396</v>
      </c>
      <c r="J62" s="3">
        <v>32052.680233845032</v>
      </c>
      <c r="K62" s="14">
        <f t="shared" si="15"/>
        <v>31645.293784962749</v>
      </c>
      <c r="L62" s="1">
        <v>60.233069092184031</v>
      </c>
      <c r="M62" s="1">
        <v>53.163576779072137</v>
      </c>
      <c r="N62" s="1">
        <v>59.620006467383767</v>
      </c>
      <c r="O62" s="6">
        <v>58.881592497477065</v>
      </c>
      <c r="P62" s="2">
        <v>93.34831903805204</v>
      </c>
      <c r="Q62" s="2">
        <v>100.99176754563862</v>
      </c>
      <c r="R62" s="2">
        <v>98.152566171797872</v>
      </c>
      <c r="S62" s="2"/>
      <c r="T62" s="7">
        <v>89.784572619874908</v>
      </c>
      <c r="U62" s="3">
        <v>307212</v>
      </c>
      <c r="V62" s="3">
        <v>29898.64421649179</v>
      </c>
      <c r="W62" s="99">
        <f t="shared" si="19"/>
        <v>0.52458276444476715</v>
      </c>
      <c r="X62" s="100">
        <f t="shared" si="20"/>
        <v>0.14722723189385054</v>
      </c>
      <c r="Y62" s="100">
        <f t="shared" si="21"/>
        <v>0.3281900036613824</v>
      </c>
      <c r="Z62" s="99">
        <f t="shared" si="22"/>
        <v>6.6673959242368472E-3</v>
      </c>
      <c r="AA62" s="100">
        <f t="shared" si="23"/>
        <v>1.8712438005939985E-3</v>
      </c>
      <c r="AB62" s="100">
        <f t="shared" si="24"/>
        <v>4.1712630324467473E-3</v>
      </c>
      <c r="AC62" s="101">
        <f t="shared" si="25"/>
        <v>1.2709902757277592E-2</v>
      </c>
      <c r="AD62" s="100">
        <f t="shared" si="26"/>
        <v>0.51281246386372348</v>
      </c>
      <c r="AE62" s="100">
        <f t="shared" si="27"/>
        <v>0.16306227680899402</v>
      </c>
      <c r="AF62" s="100">
        <f t="shared" si="28"/>
        <v>0.32412525932728259</v>
      </c>
      <c r="AG62" s="4" t="s">
        <v>37</v>
      </c>
      <c r="AH62" s="18"/>
      <c r="AI62" s="18"/>
      <c r="AJ62" s="18"/>
      <c r="AK62" s="18"/>
      <c r="AL62" s="18"/>
      <c r="AM62" s="1"/>
      <c r="AN62" s="1"/>
      <c r="AO62" s="1"/>
    </row>
    <row r="63" spans="1:41">
      <c r="A63" s="4">
        <v>2010</v>
      </c>
      <c r="B63" s="91">
        <v>3.4586261840299888</v>
      </c>
      <c r="C63" s="1">
        <v>1.1513129616090347</v>
      </c>
      <c r="D63" s="1">
        <v>2.246903321413841</v>
      </c>
      <c r="E63" s="6">
        <f t="shared" si="13"/>
        <v>6.8568424670528643</v>
      </c>
      <c r="F63" s="1">
        <f t="shared" si="16"/>
        <v>210.77647573214665</v>
      </c>
      <c r="G63" s="1">
        <f t="shared" si="17"/>
        <v>60.411265481948497</v>
      </c>
      <c r="H63" s="1">
        <f t="shared" si="18"/>
        <v>133.15924806751792</v>
      </c>
      <c r="I63" s="1">
        <f t="shared" si="29"/>
        <v>404.34698928161305</v>
      </c>
      <c r="J63" s="3">
        <v>32981.97135164342</v>
      </c>
      <c r="K63" s="14">
        <f t="shared" si="15"/>
        <v>32577.624362361807</v>
      </c>
      <c r="L63" s="1">
        <v>60.94225409655288</v>
      </c>
      <c r="M63" s="1">
        <v>52.471628042404582</v>
      </c>
      <c r="N63" s="1">
        <v>59.263452414022346</v>
      </c>
      <c r="O63" s="6">
        <v>58.969852555968849</v>
      </c>
      <c r="P63" s="2">
        <v>94.447403461983811</v>
      </c>
      <c r="Q63" s="2">
        <v>99.677312608616091</v>
      </c>
      <c r="R63" s="2">
        <v>97.565570339525934</v>
      </c>
      <c r="S63" s="2"/>
      <c r="T63" s="7">
        <v>91.958701479201821</v>
      </c>
      <c r="U63" s="3">
        <v>309326.29499999998</v>
      </c>
      <c r="V63" s="3">
        <v>30491.34438076369</v>
      </c>
      <c r="W63" s="99">
        <f t="shared" si="19"/>
        <v>0.52127623382734889</v>
      </c>
      <c r="X63" s="100">
        <f t="shared" si="20"/>
        <v>0.14940451415077616</v>
      </c>
      <c r="Y63" s="100">
        <f t="shared" si="21"/>
        <v>0.32931925202187501</v>
      </c>
      <c r="Z63" s="99">
        <f t="shared" si="22"/>
        <v>6.3906572922798966E-3</v>
      </c>
      <c r="AA63" s="100">
        <f t="shared" si="23"/>
        <v>1.8316450777869689E-3</v>
      </c>
      <c r="AB63" s="100">
        <f t="shared" si="24"/>
        <v>4.0373344166670889E-3</v>
      </c>
      <c r="AC63" s="101">
        <f t="shared" si="25"/>
        <v>1.2259636786733953E-2</v>
      </c>
      <c r="AD63" s="100">
        <f t="shared" si="26"/>
        <v>0.50440508158801833</v>
      </c>
      <c r="AE63" s="100">
        <f t="shared" si="27"/>
        <v>0.16790716239159567</v>
      </c>
      <c r="AF63" s="100">
        <f t="shared" si="28"/>
        <v>0.32768775602038608</v>
      </c>
      <c r="AG63" s="4" t="s">
        <v>37</v>
      </c>
      <c r="AH63" s="18"/>
      <c r="AI63" s="18"/>
      <c r="AJ63" s="18"/>
      <c r="AK63" s="18"/>
      <c r="AL63" s="18"/>
      <c r="AM63" s="1"/>
      <c r="AN63" s="1"/>
      <c r="AO63" s="1"/>
    </row>
    <row r="64" spans="1:41">
      <c r="A64" s="4">
        <v>2011</v>
      </c>
      <c r="B64" s="91">
        <v>3.4108405214303361</v>
      </c>
      <c r="C64" s="1">
        <v>1.2187855646505301</v>
      </c>
      <c r="D64" s="1">
        <v>2.3167973353134883</v>
      </c>
      <c r="E64" s="6">
        <f t="shared" si="13"/>
        <v>6.9464234213943543</v>
      </c>
      <c r="F64" s="1">
        <f t="shared" si="16"/>
        <v>210.62605669720858</v>
      </c>
      <c r="G64" s="1">
        <f t="shared" si="17"/>
        <v>63.158685592256198</v>
      </c>
      <c r="H64" s="1">
        <f t="shared" si="18"/>
        <v>137.32831351207486</v>
      </c>
      <c r="I64" s="1">
        <f t="shared" si="29"/>
        <v>411.11305580153964</v>
      </c>
      <c r="J64" s="3">
        <v>34306.47358046646</v>
      </c>
      <c r="K64" s="14">
        <f t="shared" si="15"/>
        <v>33895.360524664917</v>
      </c>
      <c r="L64" s="1">
        <v>61.751950985055885</v>
      </c>
      <c r="M64" s="1">
        <v>51.820999053566965</v>
      </c>
      <c r="N64" s="1">
        <v>59.275065375320288</v>
      </c>
      <c r="O64" s="6">
        <v>59.183414379167942</v>
      </c>
      <c r="P64" s="2">
        <v>95.702259716384859</v>
      </c>
      <c r="Q64" s="2">
        <v>98.441350403285142</v>
      </c>
      <c r="R64" s="2">
        <v>97.584688786835585</v>
      </c>
      <c r="S64" s="2"/>
      <c r="T64" s="7">
        <v>95.473046758661766</v>
      </c>
      <c r="U64" s="3">
        <v>311582.56400000001</v>
      </c>
      <c r="V64" s="3">
        <v>30755.315890170077</v>
      </c>
      <c r="W64" s="99">
        <f t="shared" si="19"/>
        <v>0.51233122793085417</v>
      </c>
      <c r="X64" s="100">
        <f t="shared" si="20"/>
        <v>0.15362850851116089</v>
      </c>
      <c r="Y64" s="100">
        <f t="shared" si="21"/>
        <v>0.33404026355798488</v>
      </c>
      <c r="Z64" s="99">
        <f t="shared" si="22"/>
        <v>6.1395426202340885E-3</v>
      </c>
      <c r="AA64" s="100">
        <f t="shared" si="23"/>
        <v>1.8410136338879702E-3</v>
      </c>
      <c r="AB64" s="100">
        <f t="shared" si="24"/>
        <v>4.0029854187714391E-3</v>
      </c>
      <c r="AC64" s="101">
        <f t="shared" si="25"/>
        <v>1.1983541672893498E-2</v>
      </c>
      <c r="AD64" s="100">
        <f t="shared" si="26"/>
        <v>0.4910211074846455</v>
      </c>
      <c r="AE64" s="100">
        <f t="shared" si="27"/>
        <v>0.17545512139337505</v>
      </c>
      <c r="AF64" s="100">
        <f t="shared" si="28"/>
        <v>0.33352377112197951</v>
      </c>
      <c r="AG64" s="4" t="s">
        <v>37</v>
      </c>
      <c r="AH64" s="18"/>
      <c r="AI64" s="18"/>
      <c r="AJ64" s="18"/>
      <c r="AK64" s="18"/>
      <c r="AL64" s="18"/>
      <c r="AM64" s="1"/>
      <c r="AN64" s="1"/>
      <c r="AO64" s="1"/>
    </row>
    <row r="65" spans="1:41">
      <c r="A65" s="4">
        <v>2012</v>
      </c>
      <c r="B65" s="91">
        <v>3.4514747643516914</v>
      </c>
      <c r="C65" s="1">
        <v>1.2388337531386231</v>
      </c>
      <c r="D65" s="1">
        <v>2.3789370455251566</v>
      </c>
      <c r="E65" s="6">
        <f t="shared" si="13"/>
        <v>7.0692455630154711</v>
      </c>
      <c r="F65" s="1">
        <f t="shared" si="16"/>
        <v>216.50670336028898</v>
      </c>
      <c r="G65" s="1">
        <f t="shared" si="17"/>
        <v>64.63029363076302</v>
      </c>
      <c r="H65" s="1">
        <f t="shared" si="18"/>
        <v>141.20853108821166</v>
      </c>
      <c r="I65" s="1">
        <f t="shared" si="29"/>
        <v>422.34552807926366</v>
      </c>
      <c r="J65" s="3">
        <v>35207.242684266443</v>
      </c>
      <c r="K65" s="14">
        <f t="shared" si="15"/>
        <v>34784.89715618718</v>
      </c>
      <c r="L65" s="1">
        <v>62.728751661887515</v>
      </c>
      <c r="M65" s="1">
        <v>52.170271811710165</v>
      </c>
      <c r="N65" s="1">
        <v>59.35782594744515</v>
      </c>
      <c r="O65" s="6">
        <v>59.744073722501604</v>
      </c>
      <c r="P65" s="2">
        <v>97.216090948824842</v>
      </c>
      <c r="Q65" s="2">
        <v>99.104843631872953</v>
      </c>
      <c r="R65" s="2">
        <v>97.72093772428488</v>
      </c>
      <c r="S65" s="2"/>
      <c r="T65" s="7">
        <v>97.498262682418328</v>
      </c>
      <c r="U65" s="3">
        <v>313873.685</v>
      </c>
      <c r="V65" s="3">
        <v>31239.463517735094</v>
      </c>
      <c r="W65" s="99">
        <f t="shared" si="19"/>
        <v>0.51262932590979415</v>
      </c>
      <c r="X65" s="100">
        <f t="shared" si="20"/>
        <v>0.15302705802210728</v>
      </c>
      <c r="Y65" s="100">
        <f t="shared" si="21"/>
        <v>0.33434361606809854</v>
      </c>
      <c r="Z65" s="99">
        <f t="shared" si="22"/>
        <v>6.1494933102796594E-3</v>
      </c>
      <c r="AA65" s="100">
        <f t="shared" si="23"/>
        <v>1.8357101750443318E-3</v>
      </c>
      <c r="AB65" s="100">
        <f t="shared" si="24"/>
        <v>4.0107807462955768E-3</v>
      </c>
      <c r="AC65" s="101">
        <f t="shared" si="25"/>
        <v>1.1995984231619568E-2</v>
      </c>
      <c r="AD65" s="100">
        <f t="shared" si="26"/>
        <v>0.48823806353664473</v>
      </c>
      <c r="AE65" s="100">
        <f t="shared" si="27"/>
        <v>0.17524271042724732</v>
      </c>
      <c r="AF65" s="100">
        <f t="shared" si="28"/>
        <v>0.33651922603610795</v>
      </c>
      <c r="AG65" s="4" t="s">
        <v>37</v>
      </c>
      <c r="AH65" s="18"/>
      <c r="AI65" s="18"/>
      <c r="AJ65" s="18"/>
      <c r="AK65" s="18"/>
      <c r="AL65" s="18"/>
      <c r="AM65" s="1"/>
      <c r="AN65" s="1"/>
      <c r="AO65" s="1"/>
    </row>
    <row r="66" spans="1:41">
      <c r="A66" s="4">
        <v>2013</v>
      </c>
      <c r="B66" s="91">
        <v>3.4263481827768412</v>
      </c>
      <c r="C66" s="1">
        <v>1.2731036892208369</v>
      </c>
      <c r="D66" s="1">
        <v>2.4162219496492923</v>
      </c>
      <c r="E66" s="6">
        <f t="shared" si="13"/>
        <v>7.1156738216469702</v>
      </c>
      <c r="F66" s="1">
        <f t="shared" si="16"/>
        <v>219.65765352271518</v>
      </c>
      <c r="G66" s="1">
        <f t="shared" si="17"/>
        <v>66.689981529438285</v>
      </c>
      <c r="H66" s="1">
        <f t="shared" si="18"/>
        <v>145.55207684011614</v>
      </c>
      <c r="I66" s="1">
        <f t="shared" si="29"/>
        <v>431.89971189226958</v>
      </c>
      <c r="J66" s="3">
        <v>36036.854581305699</v>
      </c>
      <c r="K66" s="14">
        <f t="shared" si="15"/>
        <v>35604.954869413428</v>
      </c>
      <c r="L66" s="1">
        <v>64.108386481812943</v>
      </c>
      <c r="M66" s="1">
        <v>52.383778394557787</v>
      </c>
      <c r="N66" s="1">
        <v>60.239530917779561</v>
      </c>
      <c r="O66" s="6">
        <v>60.696951928623328</v>
      </c>
      <c r="P66" s="2">
        <v>99.354228574342514</v>
      </c>
      <c r="Q66" s="2">
        <v>99.510429720898074</v>
      </c>
      <c r="R66" s="2">
        <v>99.172490828226515</v>
      </c>
      <c r="S66" s="2"/>
      <c r="T66" s="7">
        <v>98.709421225057085</v>
      </c>
      <c r="U66" s="3">
        <v>316128.83899999998</v>
      </c>
      <c r="V66" s="3">
        <v>31704.96612845956</v>
      </c>
      <c r="W66" s="99">
        <f t="shared" si="19"/>
        <v>0.50858485772156581</v>
      </c>
      <c r="X66" s="100">
        <f t="shared" si="20"/>
        <v>0.15441080346465483</v>
      </c>
      <c r="Y66" s="100">
        <f t="shared" si="21"/>
        <v>0.33700433881377945</v>
      </c>
      <c r="Z66" s="99">
        <f t="shared" si="22"/>
        <v>6.0953614313682004E-3</v>
      </c>
      <c r="AA66" s="100">
        <f t="shared" si="23"/>
        <v>1.8506049516328778E-3</v>
      </c>
      <c r="AB66" s="100">
        <f t="shared" si="24"/>
        <v>4.0389783884085713E-3</v>
      </c>
      <c r="AC66" s="101">
        <f t="shared" si="25"/>
        <v>1.1984944771409649E-2</v>
      </c>
      <c r="AD66" s="100">
        <f t="shared" si="26"/>
        <v>0.48152125415773905</v>
      </c>
      <c r="AE66" s="100">
        <f t="shared" si="27"/>
        <v>0.17891540859389315</v>
      </c>
      <c r="AF66" s="100">
        <f t="shared" si="28"/>
        <v>0.33956333724836779</v>
      </c>
      <c r="AG66" s="4" t="s">
        <v>37</v>
      </c>
      <c r="AH66" s="18"/>
      <c r="AI66" s="18"/>
      <c r="AJ66" s="18"/>
      <c r="AK66" s="18"/>
      <c r="AL66" s="18"/>
      <c r="AM66" s="1"/>
      <c r="AN66" s="1"/>
      <c r="AO66" s="1"/>
    </row>
    <row r="67" spans="1:41">
      <c r="A67" s="4">
        <v>2014</v>
      </c>
      <c r="B67" s="91">
        <v>3.3672141130486861</v>
      </c>
      <c r="C67" s="1">
        <v>1.2698271096692182</v>
      </c>
      <c r="D67" s="1">
        <v>2.45256220253551</v>
      </c>
      <c r="E67" s="6">
        <f t="shared" si="13"/>
        <v>7.089603425253415</v>
      </c>
      <c r="F67" s="1">
        <f t="shared" si="16"/>
        <v>217.26972955641878</v>
      </c>
      <c r="G67" s="1">
        <f t="shared" si="17"/>
        <v>66.845598093467686</v>
      </c>
      <c r="H67" s="1">
        <f t="shared" si="18"/>
        <v>148.97396989182533</v>
      </c>
      <c r="I67" s="1">
        <f t="shared" si="29"/>
        <v>433.0892975417118</v>
      </c>
      <c r="J67" s="3">
        <v>37145.067272380322</v>
      </c>
      <c r="K67" s="14">
        <f t="shared" si="15"/>
        <v>36711.977974838614</v>
      </c>
      <c r="L67" s="1">
        <v>64.525070952408811</v>
      </c>
      <c r="M67" s="1">
        <v>52.641495511054679</v>
      </c>
      <c r="N67" s="1">
        <v>60.742178011963539</v>
      </c>
      <c r="O67" s="6">
        <v>61.087944073011556</v>
      </c>
      <c r="P67" s="2">
        <v>100</v>
      </c>
      <c r="Q67" s="2">
        <v>100</v>
      </c>
      <c r="R67" s="2">
        <v>100</v>
      </c>
      <c r="S67" s="2"/>
      <c r="T67" s="7">
        <v>100</v>
      </c>
      <c r="U67" s="3">
        <v>319448.63400000002</v>
      </c>
      <c r="V67" s="3">
        <v>32124.788910889431</v>
      </c>
      <c r="W67" s="99">
        <f t="shared" si="19"/>
        <v>0.50167420619645542</v>
      </c>
      <c r="X67" s="100">
        <f t="shared" si="20"/>
        <v>0.15434599393911283</v>
      </c>
      <c r="Y67" s="100">
        <f t="shared" si="21"/>
        <v>0.34397979986443167</v>
      </c>
      <c r="Z67" s="99">
        <f t="shared" si="22"/>
        <v>5.8492215928216233E-3</v>
      </c>
      <c r="AA67" s="100">
        <f t="shared" si="23"/>
        <v>1.7995820980292467E-3</v>
      </c>
      <c r="AB67" s="100">
        <f t="shared" si="24"/>
        <v>4.0105990063072734E-3</v>
      </c>
      <c r="AC67" s="101">
        <f t="shared" si="25"/>
        <v>1.1659402697158143E-2</v>
      </c>
      <c r="AD67" s="100">
        <f t="shared" si="26"/>
        <v>0.47495098259721436</v>
      </c>
      <c r="AE67" s="100">
        <f t="shared" si="27"/>
        <v>0.1791111622895647</v>
      </c>
      <c r="AF67" s="100">
        <f t="shared" si="28"/>
        <v>0.34593785511322084</v>
      </c>
      <c r="AG67" s="4" t="s">
        <v>37</v>
      </c>
      <c r="AH67" s="18"/>
      <c r="AI67" s="18"/>
      <c r="AJ67" s="18"/>
      <c r="AK67" s="18"/>
      <c r="AL67" s="18"/>
      <c r="AM67" s="1"/>
      <c r="AN67" s="1"/>
      <c r="AO67" s="1"/>
    </row>
    <row r="68" spans="1:41">
      <c r="A68" s="4">
        <v>2015</v>
      </c>
      <c r="E68" s="5"/>
      <c r="F68" s="1"/>
      <c r="G68" s="1"/>
      <c r="H68" s="1"/>
      <c r="I68" s="1"/>
      <c r="J68" s="3"/>
      <c r="K68" s="5"/>
      <c r="L68" s="1"/>
      <c r="M68" s="1"/>
      <c r="N68" s="1"/>
      <c r="O68" s="6"/>
      <c r="P68" s="2">
        <v>101.02842365328222</v>
      </c>
      <c r="Q68" s="2">
        <v>98.786095492232917</v>
      </c>
      <c r="R68" s="2">
        <v>99.482217790518916</v>
      </c>
      <c r="S68" s="2"/>
      <c r="T68" s="7">
        <v>99.275290380224362</v>
      </c>
      <c r="U68" s="3">
        <v>321773.63099999999</v>
      </c>
      <c r="V68" s="14">
        <v>32548.708073795395</v>
      </c>
      <c r="Y68" s="5"/>
      <c r="AC68" s="5"/>
      <c r="AD68" s="4" t="str">
        <f>IFERROR(LN(B68)-LN(B67),"")</f>
        <v/>
      </c>
      <c r="AE68" s="4" t="str">
        <f>IFERROR(LN(C68)-LN(C67),"")</f>
        <v/>
      </c>
      <c r="AF68" s="4" t="str">
        <f>IFERROR(LN(D68)-LN(D67),"")</f>
        <v/>
      </c>
      <c r="AG68" s="4" t="str">
        <f>IFERROR(LN(F68)-LN(F67),"")</f>
        <v/>
      </c>
      <c r="AH68" s="4" t="str">
        <f>IFERROR(LN(H68)-LN(H67),"")</f>
        <v/>
      </c>
      <c r="AM68" s="1"/>
      <c r="AN68" s="1"/>
      <c r="AO68" s="1"/>
    </row>
    <row r="69" spans="1:41" ht="13">
      <c r="B69" s="1"/>
      <c r="C69" s="69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</row>
    <row r="75" spans="1:41" ht="14.5">
      <c r="K75"/>
    </row>
    <row r="76" spans="1:41" ht="14.5">
      <c r="F76" s="139"/>
      <c r="G76" s="139"/>
      <c r="H76" s="139"/>
      <c r="I76" s="139"/>
      <c r="J76" s="139"/>
      <c r="K76"/>
      <c r="O76" s="139"/>
      <c r="P76" s="139"/>
      <c r="Q76" s="139"/>
      <c r="R76" s="139"/>
      <c r="S76" s="139"/>
      <c r="T76" s="2"/>
    </row>
    <row r="77" spans="1:41" ht="14.5">
      <c r="K77"/>
      <c r="T77" s="2"/>
    </row>
    <row r="78" spans="1:41" ht="14.5">
      <c r="F78" s="27"/>
      <c r="G78" s="27"/>
      <c r="H78" s="27"/>
      <c r="I78" s="27"/>
      <c r="J78" s="27"/>
      <c r="K78"/>
      <c r="M78" s="25"/>
      <c r="O78" s="73"/>
      <c r="P78" s="73"/>
      <c r="Q78" s="73"/>
      <c r="R78" s="73"/>
      <c r="S78" s="73"/>
      <c r="T78" s="2"/>
    </row>
    <row r="79" spans="1:41" ht="14.5">
      <c r="F79" s="27"/>
      <c r="G79" s="27"/>
      <c r="H79" s="27"/>
      <c r="I79" s="27"/>
      <c r="J79" s="27"/>
      <c r="K79"/>
      <c r="M79" s="25"/>
      <c r="O79" s="73"/>
      <c r="P79" s="73"/>
      <c r="Q79" s="73"/>
      <c r="R79" s="73"/>
      <c r="S79" s="73"/>
      <c r="T79" s="2"/>
    </row>
    <row r="80" spans="1:41" ht="14.5">
      <c r="F80" s="27"/>
      <c r="G80" s="27"/>
      <c r="H80" s="27"/>
      <c r="I80" s="27"/>
      <c r="J80" s="27"/>
      <c r="K80"/>
      <c r="M80" s="25"/>
      <c r="O80" s="73"/>
      <c r="P80" s="73"/>
      <c r="Q80" s="73"/>
      <c r="R80" s="73"/>
      <c r="S80" s="73"/>
      <c r="T80" s="2"/>
    </row>
    <row r="81" spans="6:20" ht="14.5">
      <c r="F81" s="27"/>
      <c r="G81" s="27"/>
      <c r="H81" s="27"/>
      <c r="I81" s="27"/>
      <c r="J81" s="27"/>
      <c r="K81"/>
      <c r="M81" s="25"/>
      <c r="O81" s="73"/>
      <c r="P81" s="73"/>
      <c r="Q81" s="73"/>
      <c r="R81" s="73"/>
      <c r="S81" s="73"/>
      <c r="T81" s="2"/>
    </row>
    <row r="82" spans="6:20" ht="14.5">
      <c r="F82" s="27"/>
      <c r="G82" s="27"/>
      <c r="H82" s="27"/>
      <c r="I82" s="27"/>
      <c r="J82" s="27"/>
      <c r="K82"/>
      <c r="M82" s="25"/>
      <c r="O82" s="73"/>
      <c r="P82" s="73"/>
      <c r="Q82" s="73"/>
      <c r="R82" s="73"/>
      <c r="S82" s="73"/>
      <c r="T82" s="2"/>
    </row>
    <row r="83" spans="6:20" ht="14.5">
      <c r="F83" s="27"/>
      <c r="G83" s="27"/>
      <c r="H83" s="27"/>
      <c r="I83" s="27"/>
      <c r="J83" s="27"/>
      <c r="K83"/>
      <c r="M83" s="25"/>
      <c r="O83" s="73"/>
      <c r="P83" s="73"/>
      <c r="Q83" s="73"/>
      <c r="R83" s="73"/>
      <c r="S83" s="73"/>
      <c r="T83" s="2"/>
    </row>
    <row r="84" spans="6:20" ht="14.5">
      <c r="F84" s="27"/>
      <c r="G84" s="27"/>
      <c r="H84" s="27"/>
      <c r="I84" s="27"/>
      <c r="J84" s="27"/>
      <c r="K84"/>
      <c r="M84" s="25"/>
      <c r="O84" s="73"/>
      <c r="P84" s="73"/>
      <c r="Q84" s="73"/>
      <c r="R84" s="73"/>
      <c r="S84" s="73"/>
      <c r="T84" s="2"/>
    </row>
    <row r="85" spans="6:20" ht="14.5">
      <c r="F85" s="27"/>
      <c r="G85" s="27"/>
      <c r="H85" s="27"/>
      <c r="I85" s="27"/>
      <c r="J85" s="27"/>
      <c r="K85"/>
      <c r="M85" s="25"/>
      <c r="O85" s="73"/>
      <c r="P85" s="73"/>
      <c r="Q85" s="73"/>
      <c r="R85" s="73"/>
      <c r="S85" s="73"/>
      <c r="T85" s="2"/>
    </row>
    <row r="86" spans="6:20" ht="14.5">
      <c r="F86" s="27"/>
      <c r="G86" s="27"/>
      <c r="H86" s="27"/>
      <c r="I86" s="27"/>
      <c r="J86" s="27"/>
      <c r="K86"/>
      <c r="M86" s="25"/>
      <c r="O86" s="73"/>
      <c r="P86" s="73"/>
      <c r="Q86" s="73"/>
      <c r="R86" s="73"/>
      <c r="S86" s="73"/>
      <c r="T86" s="2"/>
    </row>
    <row r="87" spans="6:20" ht="14.5">
      <c r="F87" s="27"/>
      <c r="G87" s="27"/>
      <c r="H87" s="27"/>
      <c r="I87" s="27"/>
      <c r="J87" s="27"/>
      <c r="K87"/>
      <c r="M87" s="25"/>
      <c r="O87" s="73"/>
      <c r="P87" s="73"/>
      <c r="Q87" s="73"/>
      <c r="R87" s="73"/>
      <c r="S87" s="73"/>
      <c r="T87" s="2"/>
    </row>
    <row r="88" spans="6:20" ht="14.5">
      <c r="F88" s="27"/>
      <c r="G88" s="27"/>
      <c r="H88" s="27"/>
      <c r="I88" s="27"/>
      <c r="J88" s="27"/>
      <c r="K88"/>
      <c r="M88" s="25"/>
      <c r="O88" s="73"/>
      <c r="P88" s="73"/>
      <c r="Q88" s="73"/>
      <c r="R88" s="73"/>
      <c r="S88" s="73"/>
      <c r="T88" s="2"/>
    </row>
    <row r="89" spans="6:20" ht="14.5">
      <c r="F89" s="27"/>
      <c r="G89" s="27"/>
      <c r="H89" s="27"/>
      <c r="I89" s="27"/>
      <c r="J89" s="27"/>
      <c r="K89"/>
      <c r="M89" s="25"/>
      <c r="O89" s="73"/>
      <c r="P89" s="73"/>
      <c r="Q89" s="73"/>
      <c r="R89" s="73"/>
      <c r="S89" s="73"/>
      <c r="T89" s="2"/>
    </row>
    <row r="90" spans="6:20" ht="14.5">
      <c r="F90" s="27"/>
      <c r="G90" s="27"/>
      <c r="H90" s="27"/>
      <c r="I90" s="27"/>
      <c r="J90" s="27"/>
      <c r="K90"/>
      <c r="M90" s="25"/>
      <c r="O90" s="73"/>
      <c r="P90" s="73"/>
      <c r="Q90" s="73"/>
      <c r="R90" s="73"/>
      <c r="S90" s="73"/>
      <c r="T90" s="2"/>
    </row>
    <row r="91" spans="6:20" ht="14.5">
      <c r="F91" s="27"/>
      <c r="G91" s="27"/>
      <c r="H91" s="27"/>
      <c r="I91" s="27"/>
      <c r="J91" s="27"/>
      <c r="K91"/>
      <c r="M91" s="25"/>
      <c r="O91" s="73"/>
      <c r="P91" s="73"/>
      <c r="Q91" s="73"/>
      <c r="R91" s="73"/>
      <c r="S91" s="73"/>
      <c r="T91" s="2"/>
    </row>
    <row r="92" spans="6:20" ht="14.5">
      <c r="F92" s="27"/>
      <c r="G92" s="27"/>
      <c r="H92" s="27"/>
      <c r="I92" s="27"/>
      <c r="J92" s="27"/>
      <c r="K92"/>
      <c r="M92" s="25"/>
      <c r="O92" s="73"/>
      <c r="P92" s="73"/>
      <c r="Q92" s="73"/>
      <c r="R92" s="73"/>
      <c r="S92" s="73"/>
      <c r="T92" s="2"/>
    </row>
    <row r="93" spans="6:20" ht="14.5">
      <c r="F93" s="27"/>
      <c r="G93" s="27"/>
      <c r="H93" s="27"/>
      <c r="I93" s="27"/>
      <c r="J93" s="27"/>
      <c r="K93"/>
      <c r="M93" s="25"/>
      <c r="O93" s="73"/>
      <c r="P93" s="73"/>
      <c r="Q93" s="73"/>
      <c r="R93" s="73"/>
      <c r="S93" s="73"/>
      <c r="T93" s="2"/>
    </row>
    <row r="94" spans="6:20" ht="14.5">
      <c r="F94" s="27"/>
      <c r="G94" s="27"/>
      <c r="H94" s="27"/>
      <c r="I94" s="27"/>
      <c r="J94" s="27"/>
      <c r="K94"/>
      <c r="M94" s="25"/>
      <c r="O94" s="73"/>
      <c r="P94" s="73"/>
      <c r="Q94" s="73"/>
      <c r="R94" s="73"/>
      <c r="S94" s="73"/>
      <c r="T94" s="2"/>
    </row>
    <row r="95" spans="6:20" ht="14.5">
      <c r="F95" s="27"/>
      <c r="G95" s="27"/>
      <c r="H95" s="27"/>
      <c r="I95" s="27"/>
      <c r="J95" s="27"/>
      <c r="K95"/>
      <c r="M95" s="25"/>
      <c r="O95" s="73"/>
      <c r="P95" s="73"/>
      <c r="Q95" s="73"/>
      <c r="R95" s="73"/>
      <c r="S95" s="73"/>
      <c r="T95" s="2"/>
    </row>
    <row r="96" spans="6:20" ht="14.5">
      <c r="F96" s="27"/>
      <c r="G96" s="27"/>
      <c r="H96" s="27"/>
      <c r="I96" s="27"/>
      <c r="J96" s="27"/>
      <c r="K96"/>
      <c r="M96" s="25"/>
      <c r="O96" s="73"/>
      <c r="P96" s="73"/>
      <c r="Q96" s="73"/>
      <c r="R96" s="73"/>
      <c r="S96" s="73"/>
      <c r="T96" s="2"/>
    </row>
    <row r="97" spans="6:20" ht="14.5">
      <c r="F97" s="27"/>
      <c r="G97" s="27"/>
      <c r="H97" s="27"/>
      <c r="I97" s="27"/>
      <c r="J97" s="27"/>
      <c r="K97"/>
      <c r="M97" s="25"/>
      <c r="O97" s="73"/>
      <c r="P97" s="73"/>
      <c r="Q97" s="73"/>
      <c r="R97" s="73"/>
      <c r="S97" s="73"/>
      <c r="T97" s="2"/>
    </row>
    <row r="98" spans="6:20" ht="14.5">
      <c r="F98" s="27"/>
      <c r="G98" s="27"/>
      <c r="H98" s="27"/>
      <c r="I98" s="27"/>
      <c r="J98" s="27"/>
      <c r="K98"/>
      <c r="M98" s="25"/>
      <c r="O98" s="73"/>
      <c r="P98" s="73"/>
      <c r="Q98" s="73"/>
      <c r="R98" s="73"/>
      <c r="S98" s="73"/>
      <c r="T98" s="2"/>
    </row>
    <row r="99" spans="6:20" ht="14.5">
      <c r="F99" s="27"/>
      <c r="G99" s="27"/>
      <c r="H99" s="27"/>
      <c r="I99" s="27"/>
      <c r="J99" s="27"/>
      <c r="K99"/>
      <c r="M99" s="25"/>
      <c r="O99" s="73"/>
      <c r="P99" s="73"/>
      <c r="Q99" s="73"/>
      <c r="R99" s="73"/>
      <c r="S99" s="73"/>
      <c r="T99" s="2"/>
    </row>
    <row r="100" spans="6:20" ht="14.5">
      <c r="F100" s="27"/>
      <c r="G100" s="27"/>
      <c r="H100" s="27"/>
      <c r="I100" s="27"/>
      <c r="J100" s="27"/>
      <c r="K100"/>
      <c r="M100" s="25"/>
      <c r="O100" s="73"/>
      <c r="P100" s="73"/>
      <c r="Q100" s="73"/>
      <c r="R100" s="73"/>
      <c r="S100" s="73"/>
      <c r="T100" s="2"/>
    </row>
    <row r="101" spans="6:20" ht="14.5">
      <c r="F101" s="27"/>
      <c r="G101" s="27"/>
      <c r="H101" s="27"/>
      <c r="I101" s="27"/>
      <c r="J101" s="27"/>
      <c r="K101"/>
      <c r="M101" s="25"/>
      <c r="O101" s="73"/>
      <c r="P101" s="73"/>
      <c r="Q101" s="73"/>
      <c r="R101" s="73"/>
      <c r="S101" s="73"/>
      <c r="T101" s="2"/>
    </row>
    <row r="102" spans="6:20" ht="14.5">
      <c r="F102" s="27"/>
      <c r="G102" s="27"/>
      <c r="H102" s="27"/>
      <c r="I102" s="27"/>
      <c r="J102" s="27"/>
      <c r="K102"/>
      <c r="M102" s="25"/>
      <c r="O102" s="73"/>
      <c r="P102" s="73"/>
      <c r="Q102" s="73"/>
      <c r="R102" s="73"/>
      <c r="S102" s="73"/>
      <c r="T102" s="2"/>
    </row>
    <row r="103" spans="6:20" ht="14.5">
      <c r="F103" s="27"/>
      <c r="G103" s="27"/>
      <c r="H103" s="27"/>
      <c r="I103" s="27"/>
      <c r="J103" s="27"/>
      <c r="K103"/>
      <c r="M103" s="25"/>
      <c r="O103" s="73"/>
      <c r="P103" s="73"/>
      <c r="Q103" s="73"/>
      <c r="R103" s="73"/>
      <c r="S103" s="73"/>
      <c r="T103" s="2"/>
    </row>
    <row r="104" spans="6:20" ht="14.5">
      <c r="F104" s="27"/>
      <c r="G104" s="27"/>
      <c r="H104" s="27"/>
      <c r="I104" s="27"/>
      <c r="J104" s="27"/>
      <c r="K104"/>
      <c r="M104" s="25"/>
      <c r="O104" s="73"/>
      <c r="P104" s="73"/>
      <c r="Q104" s="73"/>
      <c r="R104" s="73"/>
      <c r="S104" s="73"/>
      <c r="T104" s="2"/>
    </row>
    <row r="105" spans="6:20" ht="14.5">
      <c r="F105" s="27"/>
      <c r="G105" s="27"/>
      <c r="H105" s="27"/>
      <c r="I105" s="27"/>
      <c r="J105" s="27"/>
      <c r="K105"/>
      <c r="M105" s="25"/>
      <c r="O105" s="73"/>
      <c r="P105" s="73"/>
      <c r="Q105" s="73"/>
      <c r="R105" s="73"/>
      <c r="S105" s="73"/>
      <c r="T105" s="2"/>
    </row>
    <row r="106" spans="6:20" ht="14.5">
      <c r="F106" s="27"/>
      <c r="G106" s="27"/>
      <c r="H106" s="27"/>
      <c r="I106" s="27"/>
      <c r="J106" s="27"/>
      <c r="K106"/>
      <c r="M106" s="25"/>
      <c r="O106" s="73"/>
      <c r="P106" s="73"/>
      <c r="Q106" s="73"/>
      <c r="R106" s="73"/>
      <c r="S106" s="73"/>
      <c r="T106" s="2"/>
    </row>
    <row r="107" spans="6:20" ht="14.5">
      <c r="F107" s="27"/>
      <c r="G107" s="27"/>
      <c r="H107" s="27"/>
      <c r="I107" s="27"/>
      <c r="J107" s="27"/>
      <c r="K107"/>
      <c r="M107" s="25"/>
      <c r="O107" s="73"/>
      <c r="P107" s="73"/>
      <c r="Q107" s="73"/>
      <c r="R107" s="73"/>
      <c r="S107" s="73"/>
      <c r="T107" s="2"/>
    </row>
    <row r="108" spans="6:20" ht="14.5">
      <c r="F108" s="27"/>
      <c r="G108" s="27"/>
      <c r="H108" s="27"/>
      <c r="I108" s="27"/>
      <c r="J108" s="27"/>
      <c r="K108"/>
      <c r="M108" s="25"/>
      <c r="O108" s="73"/>
      <c r="P108" s="73"/>
      <c r="Q108" s="73"/>
      <c r="R108" s="73"/>
      <c r="S108" s="73"/>
      <c r="T108" s="2"/>
    </row>
    <row r="109" spans="6:20" ht="14.5">
      <c r="F109" s="27"/>
      <c r="G109" s="27"/>
      <c r="H109" s="27"/>
      <c r="I109" s="27"/>
      <c r="J109" s="27"/>
      <c r="K109"/>
      <c r="M109" s="25"/>
      <c r="O109" s="73"/>
      <c r="P109" s="73"/>
      <c r="Q109" s="73"/>
      <c r="R109" s="73"/>
      <c r="S109" s="73"/>
      <c r="T109" s="2"/>
    </row>
    <row r="110" spans="6:20" ht="14.5">
      <c r="F110" s="27"/>
      <c r="G110" s="27"/>
      <c r="H110" s="27"/>
      <c r="I110" s="27"/>
      <c r="J110" s="27"/>
      <c r="K110"/>
      <c r="M110" s="25"/>
      <c r="O110" s="73"/>
      <c r="P110" s="73"/>
      <c r="Q110" s="73"/>
      <c r="R110" s="73"/>
      <c r="S110" s="73"/>
      <c r="T110" s="2"/>
    </row>
    <row r="111" spans="6:20" ht="14.5">
      <c r="F111" s="27"/>
      <c r="G111" s="27"/>
      <c r="H111" s="27"/>
      <c r="I111" s="27"/>
      <c r="J111" s="27"/>
      <c r="K111"/>
      <c r="M111" s="25"/>
      <c r="O111" s="73"/>
      <c r="P111" s="73"/>
      <c r="Q111" s="73"/>
      <c r="R111" s="73"/>
      <c r="S111" s="73"/>
      <c r="T111" s="2"/>
    </row>
    <row r="112" spans="6:20" ht="14.5">
      <c r="F112" s="27"/>
      <c r="G112" s="27"/>
      <c r="H112" s="27"/>
      <c r="I112" s="27"/>
      <c r="J112" s="27"/>
      <c r="K112"/>
      <c r="M112" s="25"/>
      <c r="O112" s="73"/>
      <c r="P112" s="73"/>
      <c r="Q112" s="73"/>
      <c r="R112" s="73"/>
      <c r="S112" s="73"/>
      <c r="T112" s="2"/>
    </row>
    <row r="113" spans="6:20" ht="14.5">
      <c r="F113" s="27"/>
      <c r="G113" s="27"/>
      <c r="H113" s="27"/>
      <c r="I113" s="27"/>
      <c r="J113" s="27"/>
      <c r="K113"/>
      <c r="M113" s="25"/>
      <c r="O113" s="73"/>
      <c r="P113" s="73"/>
      <c r="Q113" s="73"/>
      <c r="R113" s="73"/>
      <c r="S113" s="73"/>
      <c r="T113" s="2"/>
    </row>
    <row r="114" spans="6:20" ht="14.5">
      <c r="F114" s="27"/>
      <c r="G114" s="27"/>
      <c r="H114" s="27"/>
      <c r="I114" s="27"/>
      <c r="J114" s="27"/>
      <c r="K114"/>
      <c r="M114" s="25"/>
      <c r="O114" s="73"/>
      <c r="P114" s="73"/>
      <c r="Q114" s="73"/>
      <c r="R114" s="73"/>
      <c r="S114" s="73"/>
      <c r="T114" s="2"/>
    </row>
    <row r="115" spans="6:20" ht="14.5">
      <c r="F115" s="27"/>
      <c r="G115" s="27"/>
      <c r="H115" s="27"/>
      <c r="I115" s="27"/>
      <c r="J115" s="27"/>
      <c r="K115"/>
      <c r="M115" s="25"/>
      <c r="O115" s="73"/>
      <c r="P115" s="73"/>
      <c r="Q115" s="73"/>
      <c r="R115" s="73"/>
      <c r="S115" s="73"/>
      <c r="T115" s="2"/>
    </row>
    <row r="116" spans="6:20" ht="14.5">
      <c r="F116" s="27"/>
      <c r="G116" s="27"/>
      <c r="H116" s="27"/>
      <c r="I116" s="27"/>
      <c r="J116" s="27"/>
      <c r="K116"/>
      <c r="M116" s="25"/>
      <c r="O116" s="73"/>
      <c r="P116" s="73"/>
      <c r="Q116" s="73"/>
      <c r="R116" s="73"/>
      <c r="S116" s="73"/>
      <c r="T116" s="2"/>
    </row>
    <row r="117" spans="6:20" ht="14.5">
      <c r="F117" s="27"/>
      <c r="G117" s="27"/>
      <c r="H117" s="27"/>
      <c r="I117" s="27"/>
      <c r="J117" s="27"/>
      <c r="K117"/>
      <c r="M117" s="25"/>
      <c r="O117" s="73"/>
      <c r="P117" s="73"/>
      <c r="Q117" s="73"/>
      <c r="R117" s="73"/>
      <c r="S117" s="73"/>
      <c r="T117" s="2"/>
    </row>
    <row r="118" spans="6:20" ht="14.5">
      <c r="F118" s="27"/>
      <c r="G118" s="27"/>
      <c r="H118" s="27"/>
      <c r="I118" s="27"/>
      <c r="J118" s="27"/>
      <c r="K118"/>
      <c r="M118" s="25"/>
      <c r="O118" s="73"/>
      <c r="P118" s="73"/>
      <c r="Q118" s="73"/>
      <c r="R118" s="73"/>
      <c r="S118" s="73"/>
      <c r="T118" s="2"/>
    </row>
    <row r="119" spans="6:20" ht="14.5">
      <c r="F119" s="27"/>
      <c r="G119" s="27"/>
      <c r="H119" s="27"/>
      <c r="I119" s="27"/>
      <c r="J119" s="27"/>
      <c r="K119"/>
      <c r="M119" s="25"/>
      <c r="O119" s="73"/>
      <c r="P119" s="73"/>
      <c r="Q119" s="73"/>
      <c r="R119" s="73"/>
      <c r="S119" s="73"/>
      <c r="T119" s="2"/>
    </row>
    <row r="120" spans="6:20" ht="14.5">
      <c r="F120" s="27"/>
      <c r="G120" s="27"/>
      <c r="H120" s="27"/>
      <c r="I120" s="27"/>
      <c r="J120" s="27"/>
      <c r="K120"/>
      <c r="M120" s="25"/>
      <c r="O120" s="73"/>
      <c r="P120" s="73"/>
      <c r="Q120" s="73"/>
      <c r="R120" s="73"/>
      <c r="S120" s="73"/>
      <c r="T120" s="2"/>
    </row>
    <row r="121" spans="6:20" ht="14.5">
      <c r="F121" s="27"/>
      <c r="G121" s="27"/>
      <c r="H121" s="27"/>
      <c r="I121" s="27"/>
      <c r="J121" s="27"/>
      <c r="K121"/>
      <c r="M121" s="25"/>
      <c r="O121" s="73"/>
      <c r="P121" s="73"/>
      <c r="Q121" s="73"/>
      <c r="R121" s="73"/>
      <c r="S121" s="73"/>
      <c r="T121" s="2"/>
    </row>
    <row r="122" spans="6:20" ht="14.5">
      <c r="F122" s="27"/>
      <c r="G122" s="27"/>
      <c r="H122" s="27"/>
      <c r="I122" s="27"/>
      <c r="J122" s="27"/>
      <c r="K122"/>
      <c r="M122" s="25"/>
      <c r="O122" s="73"/>
      <c r="P122" s="73"/>
      <c r="Q122" s="73"/>
      <c r="R122" s="73"/>
      <c r="S122" s="73"/>
      <c r="T122" s="2"/>
    </row>
    <row r="123" spans="6:20" ht="14.5">
      <c r="F123" s="27"/>
      <c r="G123" s="27"/>
      <c r="H123" s="27"/>
      <c r="I123" s="27"/>
      <c r="J123" s="27"/>
      <c r="K123"/>
      <c r="M123" s="25"/>
      <c r="O123" s="73"/>
      <c r="P123" s="73"/>
      <c r="Q123" s="73"/>
      <c r="R123" s="73"/>
      <c r="S123" s="73"/>
      <c r="T123" s="2"/>
    </row>
    <row r="124" spans="6:20" ht="14.5">
      <c r="F124" s="27"/>
      <c r="G124" s="27"/>
      <c r="H124" s="27"/>
      <c r="I124" s="27"/>
      <c r="J124" s="27"/>
      <c r="K124"/>
      <c r="M124" s="25"/>
      <c r="O124" s="73"/>
      <c r="P124" s="73"/>
      <c r="Q124" s="73"/>
      <c r="R124" s="73"/>
      <c r="S124" s="73"/>
      <c r="T124" s="2"/>
    </row>
    <row r="125" spans="6:20" ht="14.5">
      <c r="F125" s="27"/>
      <c r="G125" s="27"/>
      <c r="H125" s="27"/>
      <c r="I125" s="27"/>
      <c r="J125" s="27"/>
      <c r="K125"/>
      <c r="M125" s="25"/>
      <c r="O125" s="73"/>
      <c r="P125" s="73"/>
      <c r="Q125" s="73"/>
      <c r="R125" s="73"/>
      <c r="S125" s="73"/>
      <c r="T125" s="2"/>
    </row>
    <row r="126" spans="6:20" ht="14.5">
      <c r="F126" s="27"/>
      <c r="G126" s="27"/>
      <c r="H126" s="27"/>
      <c r="I126" s="27"/>
      <c r="J126" s="27"/>
      <c r="K126"/>
      <c r="M126" s="25"/>
      <c r="O126" s="73"/>
      <c r="P126" s="73"/>
      <c r="Q126" s="73"/>
      <c r="R126" s="73"/>
      <c r="S126" s="73"/>
      <c r="T126" s="2"/>
    </row>
    <row r="127" spans="6:20" ht="14.5">
      <c r="F127" s="27"/>
      <c r="G127" s="27"/>
      <c r="H127" s="27"/>
      <c r="I127" s="27"/>
      <c r="J127" s="27"/>
      <c r="K127"/>
      <c r="M127" s="25"/>
      <c r="O127" s="73"/>
      <c r="P127" s="73"/>
      <c r="Q127" s="73"/>
      <c r="R127" s="73"/>
      <c r="S127" s="73"/>
      <c r="T127" s="2"/>
    </row>
    <row r="128" spans="6:20" ht="14.5">
      <c r="F128" s="27"/>
      <c r="G128" s="27"/>
      <c r="H128" s="27"/>
      <c r="I128" s="27"/>
      <c r="J128" s="27"/>
      <c r="K128"/>
      <c r="M128" s="25"/>
      <c r="O128" s="73"/>
      <c r="P128" s="73"/>
      <c r="Q128" s="73"/>
      <c r="R128" s="73"/>
      <c r="S128" s="73"/>
      <c r="T128" s="2"/>
    </row>
    <row r="129" spans="6:20" ht="14.5">
      <c r="F129" s="27"/>
      <c r="G129" s="27"/>
      <c r="H129" s="27"/>
      <c r="I129" s="27"/>
      <c r="J129" s="27"/>
      <c r="K129"/>
      <c r="M129" s="25"/>
      <c r="O129" s="73"/>
      <c r="P129" s="73"/>
      <c r="Q129" s="73"/>
      <c r="R129" s="73"/>
      <c r="S129" s="73"/>
      <c r="T129" s="2"/>
    </row>
    <row r="130" spans="6:20" ht="14.5">
      <c r="F130" s="27"/>
      <c r="G130" s="27"/>
      <c r="H130" s="27"/>
      <c r="I130" s="27"/>
      <c r="J130" s="27"/>
      <c r="M130" s="25"/>
      <c r="O130" s="73"/>
      <c r="P130" s="73"/>
      <c r="Q130" s="73"/>
      <c r="R130" s="73"/>
      <c r="S130" s="73"/>
      <c r="T130" s="2"/>
    </row>
    <row r="131" spans="6:20" ht="14.5">
      <c r="F131" s="27"/>
      <c r="G131" s="27"/>
      <c r="H131" s="27"/>
      <c r="I131" s="27"/>
      <c r="J131" s="27"/>
      <c r="M131" s="25"/>
      <c r="O131" s="73"/>
      <c r="P131" s="73"/>
      <c r="Q131" s="73"/>
      <c r="R131" s="73"/>
      <c r="S131" s="73"/>
      <c r="T131" s="2"/>
    </row>
    <row r="132" spans="6:20" ht="14.5">
      <c r="F132" s="27"/>
      <c r="G132" s="27"/>
      <c r="H132" s="27"/>
      <c r="I132" s="27"/>
      <c r="J132" s="27"/>
      <c r="M132" s="25"/>
      <c r="O132" s="73"/>
      <c r="P132" s="73"/>
      <c r="Q132" s="73"/>
      <c r="R132" s="73"/>
      <c r="S132" s="73"/>
      <c r="T132" s="2"/>
    </row>
    <row r="133" spans="6:20" ht="14.5">
      <c r="F133" s="27"/>
      <c r="G133" s="27"/>
      <c r="H133" s="27"/>
      <c r="I133" s="27"/>
      <c r="J133" s="27"/>
      <c r="M133" s="25"/>
      <c r="O133" s="73"/>
      <c r="P133" s="73"/>
      <c r="Q133" s="73"/>
      <c r="R133" s="73"/>
      <c r="S133" s="73"/>
      <c r="T133" s="2"/>
    </row>
    <row r="134" spans="6:20" ht="14.5">
      <c r="F134" s="27"/>
      <c r="G134" s="27"/>
      <c r="H134" s="27"/>
      <c r="I134" s="27"/>
      <c r="J134" s="27"/>
      <c r="M134" s="25"/>
      <c r="O134" s="73"/>
      <c r="P134" s="73"/>
      <c r="Q134" s="73"/>
      <c r="R134" s="73"/>
      <c r="S134" s="73"/>
      <c r="T134" s="2"/>
    </row>
    <row r="135" spans="6:20" ht="14.5">
      <c r="F135" s="27"/>
      <c r="G135" s="27"/>
      <c r="H135" s="27"/>
      <c r="I135" s="27"/>
      <c r="J135" s="27"/>
      <c r="M135" s="25"/>
      <c r="O135" s="73"/>
      <c r="P135" s="73"/>
      <c r="Q135" s="73"/>
      <c r="R135" s="73"/>
      <c r="S135" s="73"/>
      <c r="T135" s="2"/>
    </row>
    <row r="136" spans="6:20" ht="14.5">
      <c r="F136" s="27"/>
      <c r="G136" s="27"/>
      <c r="H136" s="27"/>
      <c r="I136" s="27"/>
      <c r="J136" s="27"/>
      <c r="M136" s="25"/>
      <c r="O136" s="73"/>
      <c r="P136" s="73"/>
      <c r="Q136" s="73"/>
      <c r="R136" s="73"/>
      <c r="S136" s="73"/>
      <c r="T136" s="2"/>
    </row>
    <row r="137" spans="6:20" ht="14.5">
      <c r="F137" s="27"/>
      <c r="G137" s="27"/>
      <c r="H137" s="27"/>
      <c r="I137" s="27"/>
      <c r="J137" s="27"/>
      <c r="M137" s="25"/>
      <c r="O137" s="73"/>
      <c r="P137" s="73"/>
      <c r="Q137" s="73"/>
      <c r="R137" s="73"/>
      <c r="S137" s="73"/>
      <c r="T137" s="2"/>
    </row>
    <row r="138" spans="6:20" ht="14.5">
      <c r="F138" s="27"/>
      <c r="G138" s="27"/>
      <c r="H138" s="27"/>
      <c r="I138" s="27"/>
      <c r="J138" s="27"/>
      <c r="M138" s="25"/>
      <c r="O138" s="73"/>
      <c r="P138" s="73"/>
      <c r="Q138" s="73"/>
      <c r="R138" s="73"/>
      <c r="S138" s="73"/>
      <c r="T138" s="2"/>
    </row>
    <row r="139" spans="6:20" ht="14.5">
      <c r="F139" s="27"/>
      <c r="G139" s="27"/>
      <c r="H139" s="27"/>
      <c r="I139" s="27"/>
      <c r="J139" s="27"/>
      <c r="M139" s="25"/>
      <c r="O139" s="73"/>
      <c r="P139" s="73"/>
      <c r="Q139" s="73"/>
      <c r="R139" s="73"/>
      <c r="S139" s="73"/>
      <c r="T139" s="2"/>
    </row>
    <row r="140" spans="6:20" ht="14.5">
      <c r="F140" s="27"/>
      <c r="G140" s="27"/>
      <c r="H140" s="27"/>
      <c r="I140" s="27"/>
      <c r="J140" s="27"/>
      <c r="M140" s="25"/>
      <c r="O140" s="73"/>
      <c r="P140" s="73"/>
      <c r="Q140" s="73"/>
      <c r="R140" s="73"/>
      <c r="S140" s="73"/>
      <c r="T140" s="2"/>
    </row>
    <row r="141" spans="6:20" ht="14.5">
      <c r="F141" s="27"/>
      <c r="G141" s="27"/>
      <c r="H141" s="27"/>
      <c r="I141" s="27"/>
      <c r="J141" s="27"/>
      <c r="M141" s="25"/>
      <c r="O141" s="73"/>
      <c r="P141" s="73"/>
      <c r="Q141" s="73"/>
      <c r="R141" s="73"/>
      <c r="S141" s="73"/>
      <c r="T141" s="2"/>
    </row>
    <row r="142" spans="6:20" ht="14.5">
      <c r="F142" s="27"/>
      <c r="G142" s="27"/>
      <c r="H142" s="27"/>
      <c r="I142" s="27"/>
      <c r="J142" s="27"/>
      <c r="M142" s="25"/>
      <c r="O142" s="73"/>
      <c r="P142" s="73"/>
      <c r="Q142" s="73"/>
      <c r="R142" s="73"/>
      <c r="S142" s="73"/>
    </row>
    <row r="143" spans="6:20" ht="14.5">
      <c r="F143" s="25"/>
      <c r="G143" s="25"/>
      <c r="H143" s="25"/>
      <c r="I143" s="25"/>
      <c r="J143" s="25"/>
      <c r="M143" s="25"/>
      <c r="O143" s="3"/>
      <c r="P143" s="3"/>
      <c r="Q143" s="3"/>
      <c r="R143" s="3"/>
      <c r="S143" s="3"/>
    </row>
  </sheetData>
  <mergeCells count="11">
    <mergeCell ref="O76:S76"/>
    <mergeCell ref="F76:J76"/>
    <mergeCell ref="AM1:AO1"/>
    <mergeCell ref="B1:E1"/>
    <mergeCell ref="L1:O1"/>
    <mergeCell ref="F1:K1"/>
    <mergeCell ref="P1:T1"/>
    <mergeCell ref="W1:Y1"/>
    <mergeCell ref="Z1:AC1"/>
    <mergeCell ref="AD1:AF1"/>
    <mergeCell ref="AI1:AK1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143"/>
  <sheetViews>
    <sheetView zoomScaleNormal="100" zoomScalePageLayoutView="85" workbookViewId="0">
      <pane xSplit="1" ySplit="2" topLeftCell="AD3" activePane="bottomRight" state="frozen"/>
      <selection activeCell="H33" sqref="H33"/>
      <selection pane="topRight" activeCell="H33" sqref="H33"/>
      <selection pane="bottomLeft" activeCell="H33" sqref="H33"/>
      <selection pane="bottomRight" activeCell="AS3" sqref="AS3"/>
    </sheetView>
  </sheetViews>
  <sheetFormatPr defaultColWidth="8.81640625" defaultRowHeight="14.5"/>
  <cols>
    <col min="6" max="6" width="9.453125" bestFit="1" customWidth="1"/>
    <col min="7" max="8" width="9.26953125" bestFit="1" customWidth="1"/>
    <col min="10" max="10" width="9.453125" bestFit="1" customWidth="1"/>
    <col min="11" max="11" width="9.453125" customWidth="1"/>
    <col min="21" max="21" width="14.81640625" customWidth="1"/>
    <col min="22" max="22" width="11.81640625" bestFit="1" customWidth="1"/>
    <col min="29" max="31" width="8.81640625" style="4"/>
    <col min="34" max="34" width="12.81640625" bestFit="1" customWidth="1"/>
    <col min="35" max="35" width="8.81640625" style="4"/>
    <col min="40" max="40" width="10.453125" customWidth="1"/>
    <col min="41" max="42" width="10.81640625" customWidth="1"/>
  </cols>
  <sheetData>
    <row r="1" spans="1:45">
      <c r="A1" s="58" t="s">
        <v>35</v>
      </c>
      <c r="B1" s="139" t="s">
        <v>45</v>
      </c>
      <c r="C1" s="139"/>
      <c r="D1" s="139"/>
      <c r="E1" s="139"/>
      <c r="F1" s="139" t="s">
        <v>63</v>
      </c>
      <c r="G1" s="139"/>
      <c r="H1" s="139"/>
      <c r="I1" s="139"/>
      <c r="J1" s="139"/>
      <c r="K1" s="139"/>
      <c r="L1" s="139" t="s">
        <v>64</v>
      </c>
      <c r="M1" s="139"/>
      <c r="N1" s="139"/>
      <c r="O1" s="139"/>
      <c r="P1" s="139" t="s">
        <v>21</v>
      </c>
      <c r="Q1" s="139"/>
      <c r="R1" s="139"/>
      <c r="S1" s="139"/>
      <c r="T1" s="139"/>
      <c r="U1" s="4"/>
      <c r="V1" s="4"/>
      <c r="W1" s="139" t="s">
        <v>22</v>
      </c>
      <c r="X1" s="139"/>
      <c r="Y1" s="139"/>
      <c r="Z1" s="139" t="s">
        <v>23</v>
      </c>
      <c r="AA1" s="139"/>
      <c r="AB1" s="139"/>
      <c r="AC1" s="139"/>
      <c r="AD1" s="139" t="s">
        <v>11</v>
      </c>
      <c r="AE1" s="139"/>
      <c r="AF1" s="139"/>
      <c r="AG1" s="24"/>
      <c r="AH1" s="24" t="s">
        <v>117</v>
      </c>
      <c r="AI1" s="139" t="s">
        <v>110</v>
      </c>
      <c r="AJ1" s="139"/>
      <c r="AK1" s="139"/>
      <c r="AL1" s="139"/>
      <c r="AM1" s="139"/>
      <c r="AN1" s="139"/>
      <c r="AO1" s="139" t="s">
        <v>112</v>
      </c>
      <c r="AP1" s="139"/>
      <c r="AQ1" s="139"/>
      <c r="AR1" s="139"/>
      <c r="AS1" t="s">
        <v>69</v>
      </c>
    </row>
    <row r="2" spans="1:45">
      <c r="A2" s="50" t="s">
        <v>15</v>
      </c>
      <c r="B2" s="50" t="s">
        <v>0</v>
      </c>
      <c r="C2" s="50" t="s">
        <v>1</v>
      </c>
      <c r="D2" s="50" t="s">
        <v>2</v>
      </c>
      <c r="E2" s="51" t="s">
        <v>3</v>
      </c>
      <c r="F2" s="50" t="s">
        <v>4</v>
      </c>
      <c r="G2" s="50" t="s">
        <v>1</v>
      </c>
      <c r="H2" s="50" t="s">
        <v>2</v>
      </c>
      <c r="I2" s="50" t="s">
        <v>3</v>
      </c>
      <c r="J2" s="50" t="s">
        <v>5</v>
      </c>
      <c r="K2" s="51" t="s">
        <v>19</v>
      </c>
      <c r="L2" s="50" t="s">
        <v>0</v>
      </c>
      <c r="M2" s="50" t="s">
        <v>6</v>
      </c>
      <c r="N2" s="50" t="s">
        <v>2</v>
      </c>
      <c r="O2" s="51" t="s">
        <v>3</v>
      </c>
      <c r="P2" s="50" t="s">
        <v>0</v>
      </c>
      <c r="Q2" s="50" t="s">
        <v>6</v>
      </c>
      <c r="R2" s="50" t="s">
        <v>2</v>
      </c>
      <c r="S2" s="50" t="s">
        <v>3</v>
      </c>
      <c r="T2" s="50" t="s">
        <v>17</v>
      </c>
      <c r="U2" s="52" t="s">
        <v>10</v>
      </c>
      <c r="V2" s="50" t="s">
        <v>43</v>
      </c>
      <c r="W2" s="52" t="s">
        <v>0</v>
      </c>
      <c r="X2" s="50" t="s">
        <v>1</v>
      </c>
      <c r="Y2" s="50" t="s">
        <v>2</v>
      </c>
      <c r="Z2" s="52" t="s">
        <v>0</v>
      </c>
      <c r="AA2" s="50" t="s">
        <v>1</v>
      </c>
      <c r="AB2" s="50" t="s">
        <v>2</v>
      </c>
      <c r="AC2" s="50" t="s">
        <v>3</v>
      </c>
      <c r="AD2" s="52" t="s">
        <v>0</v>
      </c>
      <c r="AE2" s="50" t="s">
        <v>1</v>
      </c>
      <c r="AF2" s="50" t="s">
        <v>2</v>
      </c>
      <c r="AG2" s="5"/>
      <c r="AH2" s="5"/>
      <c r="AI2" s="50" t="s">
        <v>4</v>
      </c>
      <c r="AJ2" s="50" t="s">
        <v>1</v>
      </c>
      <c r="AK2" s="50" t="s">
        <v>2</v>
      </c>
      <c r="AL2" s="50" t="s">
        <v>3</v>
      </c>
      <c r="AM2" s="50" t="s">
        <v>5</v>
      </c>
      <c r="AN2" s="51" t="s">
        <v>19</v>
      </c>
      <c r="AO2" s="50" t="s">
        <v>0</v>
      </c>
      <c r="AP2" s="50" t="s">
        <v>6</v>
      </c>
      <c r="AQ2" s="50" t="s">
        <v>2</v>
      </c>
      <c r="AR2" s="51" t="s">
        <v>3</v>
      </c>
      <c r="AS2" s="140" t="s">
        <v>69</v>
      </c>
    </row>
    <row r="3" spans="1:45">
      <c r="A3" s="4">
        <v>1950</v>
      </c>
      <c r="B3" s="1">
        <v>3.915843064955228</v>
      </c>
      <c r="C3" s="1">
        <v>1.3920325058442602</v>
      </c>
      <c r="D3" s="1">
        <v>0.69090909090909092</v>
      </c>
      <c r="E3" s="6">
        <f>SUM(B3:D3)</f>
        <v>5.99878466170858</v>
      </c>
      <c r="F3" s="1"/>
      <c r="G3" s="1"/>
      <c r="H3" s="1"/>
      <c r="I3" s="4"/>
      <c r="J3" s="4"/>
      <c r="K3" s="14"/>
      <c r="L3" s="4"/>
      <c r="M3" s="4"/>
      <c r="N3" s="4"/>
      <c r="O3" s="5"/>
      <c r="P3" s="4"/>
      <c r="Q3" s="4"/>
      <c r="R3" s="4"/>
      <c r="S3" s="4"/>
      <c r="T3" s="2">
        <v>3.9635870846099555</v>
      </c>
      <c r="U3" s="13">
        <v>8267.3369999999995</v>
      </c>
      <c r="V3" s="3">
        <v>7411.576424185927</v>
      </c>
      <c r="W3" s="99" t="str">
        <f t="shared" ref="W3:W34" si="0">IFERROR(F3/$I3,"")</f>
        <v/>
      </c>
      <c r="X3" s="100" t="str">
        <f t="shared" ref="X3:X34" si="1">IFERROR(G3/$I3,"")</f>
        <v/>
      </c>
      <c r="Y3" s="100" t="str">
        <f t="shared" ref="Y3:Y34" si="2">IFERROR(H3/$I3,"")</f>
        <v/>
      </c>
      <c r="Z3" s="99" t="str">
        <f t="shared" ref="Z3:Z34" si="3">IFERROR(F3/$J3,"")</f>
        <v/>
      </c>
      <c r="AA3" s="100" t="str">
        <f t="shared" ref="AA3:AA34" si="4">IFERROR(G3/$J3,"")</f>
        <v/>
      </c>
      <c r="AB3" s="100" t="str">
        <f t="shared" ref="AB3:AB34" si="5">IFERROR(H3/$J3,"")</f>
        <v/>
      </c>
      <c r="AC3" s="101" t="str">
        <f t="shared" ref="AC3:AC34" si="6">IFERROR(I3/$J3,"")</f>
        <v/>
      </c>
      <c r="AD3" s="99">
        <f t="shared" ref="AD3:AD34" si="7">IFERROR(B3/$E3,"")</f>
        <v>0.65277273410909764</v>
      </c>
      <c r="AE3" s="100">
        <f t="shared" ref="AE3:AE34" si="8">IFERROR(C3/$E3,"")</f>
        <v>0.23205242133958848</v>
      </c>
      <c r="AF3" s="100">
        <f>IFERROR(D3/$E3,"")</f>
        <v>0.11517484455131374</v>
      </c>
      <c r="AG3" s="5"/>
      <c r="AH3" s="6">
        <v>0.89600000000000002</v>
      </c>
      <c r="AI3" s="3"/>
      <c r="AJ3" s="3"/>
      <c r="AK3" s="3"/>
      <c r="AL3" s="3"/>
      <c r="AM3" s="3"/>
      <c r="AN3" s="108"/>
      <c r="AO3" s="1"/>
      <c r="AP3" s="1"/>
      <c r="AQ3" s="1"/>
      <c r="AR3" s="6"/>
      <c r="AS3" t="s">
        <v>35</v>
      </c>
    </row>
    <row r="4" spans="1:45">
      <c r="A4" s="4">
        <v>1951</v>
      </c>
      <c r="B4" s="1">
        <v>4.2482587803820504</v>
      </c>
      <c r="C4" s="1">
        <v>1.0583694121700751</v>
      </c>
      <c r="D4" s="1">
        <v>0.5818181818181819</v>
      </c>
      <c r="E4" s="6">
        <f t="shared" ref="E4:E67" si="9">SUM(B4:D4)</f>
        <v>5.8884463743703073</v>
      </c>
      <c r="F4" s="1"/>
      <c r="G4" s="1"/>
      <c r="H4" s="1"/>
      <c r="I4" s="4"/>
      <c r="J4" s="4"/>
      <c r="K4" s="14"/>
      <c r="L4" s="4"/>
      <c r="M4" s="4"/>
      <c r="N4" s="4"/>
      <c r="O4" s="5"/>
      <c r="P4" s="4"/>
      <c r="Q4" s="4"/>
      <c r="R4" s="4"/>
      <c r="S4" s="4"/>
      <c r="T4" s="2">
        <v>4.7336554324770326</v>
      </c>
      <c r="U4" s="13">
        <v>8510.6</v>
      </c>
      <c r="V4" s="3">
        <v>7507.343783047023</v>
      </c>
      <c r="W4" s="99" t="str">
        <f t="shared" si="0"/>
        <v/>
      </c>
      <c r="X4" s="100" t="str">
        <f t="shared" si="1"/>
        <v/>
      </c>
      <c r="Y4" s="100" t="str">
        <f t="shared" si="2"/>
        <v/>
      </c>
      <c r="Z4" s="99" t="str">
        <f t="shared" si="3"/>
        <v/>
      </c>
      <c r="AA4" s="100" t="str">
        <f t="shared" si="4"/>
        <v/>
      </c>
      <c r="AB4" s="100" t="str">
        <f t="shared" si="5"/>
        <v/>
      </c>
      <c r="AC4" s="101" t="str">
        <f t="shared" si="6"/>
        <v/>
      </c>
      <c r="AD4" s="99">
        <f t="shared" si="7"/>
        <v>0.72145664752467864</v>
      </c>
      <c r="AE4" s="100">
        <f t="shared" si="8"/>
        <v>0.17973661385058531</v>
      </c>
      <c r="AF4" s="100">
        <f t="shared" ref="AF4:AF34" si="10">IFERROR(D4/$E4,"")</f>
        <v>9.8806738624736101E-2</v>
      </c>
      <c r="AG4" s="19"/>
      <c r="AH4" s="6">
        <v>0.89600000000000002</v>
      </c>
      <c r="AI4" s="3"/>
      <c r="AJ4" s="3"/>
      <c r="AK4" s="3"/>
      <c r="AL4" s="3"/>
      <c r="AM4" s="3"/>
      <c r="AN4" s="14"/>
      <c r="AO4" s="1"/>
      <c r="AP4" s="1"/>
      <c r="AQ4" s="1"/>
      <c r="AR4" s="6"/>
      <c r="AS4" t="s">
        <v>35</v>
      </c>
    </row>
    <row r="5" spans="1:45">
      <c r="A5" s="4">
        <v>1952</v>
      </c>
      <c r="B5" s="1">
        <v>4.5721394284848875</v>
      </c>
      <c r="C5" s="1">
        <v>1.5150327328385174</v>
      </c>
      <c r="D5" s="1">
        <v>0.3636363636363637</v>
      </c>
      <c r="E5" s="6">
        <f t="shared" si="9"/>
        <v>6.4508085249597684</v>
      </c>
      <c r="F5" s="1"/>
      <c r="G5" s="1"/>
      <c r="H5" s="1"/>
      <c r="I5" s="4"/>
      <c r="J5" s="4"/>
      <c r="K5" s="14"/>
      <c r="L5" s="4"/>
      <c r="M5" s="4"/>
      <c r="N5" s="4"/>
      <c r="O5" s="5"/>
      <c r="P5" s="4"/>
      <c r="Q5" s="4"/>
      <c r="R5" s="4"/>
      <c r="S5" s="4"/>
      <c r="T5" s="2">
        <v>5.5490219184539376</v>
      </c>
      <c r="U5" s="13">
        <v>8691.2119999999995</v>
      </c>
      <c r="V5" s="3">
        <v>7417.8376962844768</v>
      </c>
      <c r="W5" s="99" t="str">
        <f t="shared" si="0"/>
        <v/>
      </c>
      <c r="X5" s="100" t="str">
        <f t="shared" si="1"/>
        <v/>
      </c>
      <c r="Y5" s="100" t="str">
        <f t="shared" si="2"/>
        <v/>
      </c>
      <c r="Z5" s="99" t="str">
        <f t="shared" si="3"/>
        <v/>
      </c>
      <c r="AA5" s="100" t="str">
        <f t="shared" si="4"/>
        <v/>
      </c>
      <c r="AB5" s="100" t="str">
        <f t="shared" si="5"/>
        <v/>
      </c>
      <c r="AC5" s="101" t="str">
        <f t="shared" si="6"/>
        <v/>
      </c>
      <c r="AD5" s="99">
        <f t="shared" si="7"/>
        <v>0.7087699798861109</v>
      </c>
      <c r="AE5" s="100">
        <f t="shared" si="8"/>
        <v>0.23485935553295098</v>
      </c>
      <c r="AF5" s="100">
        <f t="shared" si="10"/>
        <v>5.637066458093818E-2</v>
      </c>
      <c r="AG5" s="19"/>
      <c r="AH5" s="6">
        <v>0.89800000000000002</v>
      </c>
      <c r="AI5" s="3"/>
      <c r="AJ5" s="3"/>
      <c r="AK5" s="3"/>
      <c r="AL5" s="3"/>
      <c r="AM5" s="3"/>
      <c r="AN5" s="14"/>
      <c r="AO5" s="1"/>
      <c r="AP5" s="1"/>
      <c r="AQ5" s="1"/>
      <c r="AR5" s="6"/>
      <c r="AS5" t="s">
        <v>35</v>
      </c>
    </row>
    <row r="6" spans="1:45">
      <c r="A6" s="4">
        <v>1953</v>
      </c>
      <c r="B6" s="1">
        <v>4.7196500001190795</v>
      </c>
      <c r="C6" s="1">
        <v>1.231283693741809</v>
      </c>
      <c r="D6" s="1">
        <v>0.45454545454545459</v>
      </c>
      <c r="E6" s="6">
        <f t="shared" si="9"/>
        <v>6.4054791484063429</v>
      </c>
      <c r="F6" s="1"/>
      <c r="G6" s="1"/>
      <c r="H6" s="1"/>
      <c r="I6" s="4"/>
      <c r="J6" s="4"/>
      <c r="K6" s="14"/>
      <c r="L6" s="4"/>
      <c r="M6" s="4"/>
      <c r="N6" s="4"/>
      <c r="O6" s="5"/>
      <c r="P6" s="4"/>
      <c r="Q6" s="4"/>
      <c r="R6" s="4"/>
      <c r="S6" s="4"/>
      <c r="T6" s="2">
        <v>5.7981616780579923</v>
      </c>
      <c r="U6" s="13">
        <v>8857.9240000000009</v>
      </c>
      <c r="V6" s="3">
        <v>7505.2574395535557</v>
      </c>
      <c r="W6" s="99" t="str">
        <f t="shared" si="0"/>
        <v/>
      </c>
      <c r="X6" s="100" t="str">
        <f t="shared" si="1"/>
        <v/>
      </c>
      <c r="Y6" s="100" t="str">
        <f t="shared" si="2"/>
        <v/>
      </c>
      <c r="Z6" s="99" t="str">
        <f t="shared" si="3"/>
        <v/>
      </c>
      <c r="AA6" s="100" t="str">
        <f t="shared" si="4"/>
        <v/>
      </c>
      <c r="AB6" s="100" t="str">
        <f t="shared" si="5"/>
        <v/>
      </c>
      <c r="AC6" s="101" t="str">
        <f t="shared" si="6"/>
        <v/>
      </c>
      <c r="AD6" s="99">
        <f t="shared" si="7"/>
        <v>0.73681451313338664</v>
      </c>
      <c r="AE6" s="100">
        <f t="shared" si="8"/>
        <v>0.19222351134312057</v>
      </c>
      <c r="AF6" s="100">
        <f t="shared" si="10"/>
        <v>7.0961975523492829E-2</v>
      </c>
      <c r="AG6" s="19"/>
      <c r="AH6" s="6">
        <v>0.89200000000000002</v>
      </c>
      <c r="AI6" s="3"/>
      <c r="AJ6" s="3"/>
      <c r="AK6" s="3"/>
      <c r="AL6" s="3"/>
      <c r="AM6" s="3"/>
      <c r="AN6" s="14"/>
      <c r="AO6" s="1"/>
      <c r="AP6" s="1"/>
      <c r="AQ6" s="1"/>
      <c r="AR6" s="6"/>
      <c r="AS6" t="s">
        <v>35</v>
      </c>
    </row>
    <row r="7" spans="1:45">
      <c r="A7" s="4">
        <v>1954</v>
      </c>
      <c r="B7" s="1">
        <v>4.9806838862105289</v>
      </c>
      <c r="C7" s="1">
        <v>1.2833777411890674</v>
      </c>
      <c r="D7" s="1">
        <v>0.52727272727272723</v>
      </c>
      <c r="E7" s="6">
        <f t="shared" si="9"/>
        <v>6.7913343546723235</v>
      </c>
      <c r="F7" s="1"/>
      <c r="G7" s="1"/>
      <c r="H7" s="1"/>
      <c r="I7" s="4"/>
      <c r="J7" s="4"/>
      <c r="K7" s="14"/>
      <c r="L7" s="4"/>
      <c r="M7" s="4"/>
      <c r="N7" s="4"/>
      <c r="O7" s="5"/>
      <c r="P7" s="4"/>
      <c r="Q7" s="4"/>
      <c r="R7" s="4"/>
      <c r="S7" s="4"/>
      <c r="T7" s="2">
        <v>5.888757954277648</v>
      </c>
      <c r="U7" s="13">
        <v>9064.0169999999998</v>
      </c>
      <c r="V7" s="3">
        <v>7790.5855648770294</v>
      </c>
      <c r="W7" s="99" t="str">
        <f t="shared" si="0"/>
        <v/>
      </c>
      <c r="X7" s="100" t="str">
        <f t="shared" si="1"/>
        <v/>
      </c>
      <c r="Y7" s="100" t="str">
        <f t="shared" si="2"/>
        <v/>
      </c>
      <c r="Z7" s="99" t="str">
        <f t="shared" si="3"/>
        <v/>
      </c>
      <c r="AA7" s="100" t="str">
        <f t="shared" si="4"/>
        <v/>
      </c>
      <c r="AB7" s="100" t="str">
        <f t="shared" si="5"/>
        <v/>
      </c>
      <c r="AC7" s="101" t="str">
        <f t="shared" si="6"/>
        <v/>
      </c>
      <c r="AD7" s="99">
        <f t="shared" si="7"/>
        <v>0.73338811286531669</v>
      </c>
      <c r="AE7" s="100">
        <f t="shared" si="8"/>
        <v>0.18897284011736593</v>
      </c>
      <c r="AF7" s="100">
        <f t="shared" si="10"/>
        <v>7.7639047017317372E-2</v>
      </c>
      <c r="AG7" s="19"/>
      <c r="AH7" s="6">
        <v>0.89400000000000002</v>
      </c>
      <c r="AI7" s="3"/>
      <c r="AJ7" s="3"/>
      <c r="AK7" s="3"/>
      <c r="AL7" s="3"/>
      <c r="AM7" s="3"/>
      <c r="AN7" s="14"/>
      <c r="AO7" s="1"/>
      <c r="AP7" s="1"/>
      <c r="AQ7" s="1"/>
      <c r="AR7" s="6"/>
      <c r="AS7" t="s">
        <v>35</v>
      </c>
    </row>
    <row r="8" spans="1:45">
      <c r="A8" s="4">
        <v>1955</v>
      </c>
      <c r="B8" s="1">
        <v>5.2288934182586502</v>
      </c>
      <c r="C8" s="1">
        <v>0.81664764912041432</v>
      </c>
      <c r="D8" s="1">
        <v>0.56363636363636371</v>
      </c>
      <c r="E8" s="6">
        <f t="shared" si="9"/>
        <v>6.6091774310154277</v>
      </c>
      <c r="F8" s="1">
        <f t="shared" ref="F8:F39" si="11">L8*B8</f>
        <v>33.46491787685536</v>
      </c>
      <c r="G8" s="1">
        <f t="shared" ref="G8:G39" si="12">M8*C8</f>
        <v>4.8345540827928524</v>
      </c>
      <c r="H8" s="1">
        <f t="shared" ref="H8:H39" si="13">N8*D8</f>
        <v>5.580000000000001</v>
      </c>
      <c r="I8" s="1">
        <f>SUM(F8:H8)</f>
        <v>43.879471959648214</v>
      </c>
      <c r="J8" s="1"/>
      <c r="K8" s="14"/>
      <c r="L8" s="1">
        <v>6.4</v>
      </c>
      <c r="M8" s="1">
        <v>5.92</v>
      </c>
      <c r="N8" s="1">
        <v>9.9</v>
      </c>
      <c r="O8" s="6">
        <v>6.8465772996212388</v>
      </c>
      <c r="P8" s="2">
        <v>4.1735021895023543</v>
      </c>
      <c r="Q8" s="2">
        <v>7.1758058782023388</v>
      </c>
      <c r="R8" s="2">
        <v>4.61509667866315</v>
      </c>
      <c r="S8" s="2"/>
      <c r="T8" s="2">
        <v>5.9793542304973037</v>
      </c>
      <c r="U8" s="13">
        <v>9277.0869999999995</v>
      </c>
      <c r="V8" s="3">
        <v>8027.4120529429119</v>
      </c>
      <c r="W8" s="99">
        <f>IFERROR(F8/$I8,"")</f>
        <v>0.76265543732226015</v>
      </c>
      <c r="X8" s="100">
        <f>IFERROR(G8/$I8,"")</f>
        <v>0.11017803694717961</v>
      </c>
      <c r="Y8" s="100">
        <f t="shared" si="2"/>
        <v>0.12716652573056023</v>
      </c>
      <c r="Z8" s="99" t="str">
        <f t="shared" si="3"/>
        <v/>
      </c>
      <c r="AA8" s="100" t="str">
        <f t="shared" si="4"/>
        <v/>
      </c>
      <c r="AB8" s="100" t="str">
        <f t="shared" si="5"/>
        <v/>
      </c>
      <c r="AC8" s="101" t="str">
        <f t="shared" si="6"/>
        <v/>
      </c>
      <c r="AD8" s="99">
        <f t="shared" si="7"/>
        <v>0.79115645976163296</v>
      </c>
      <c r="AE8" s="100">
        <f t="shared" si="8"/>
        <v>0.12356267593726038</v>
      </c>
      <c r="AF8" s="100">
        <f t="shared" si="10"/>
        <v>8.5280864301106707E-2</v>
      </c>
      <c r="AG8" s="19"/>
      <c r="AH8" s="6">
        <v>0.9</v>
      </c>
      <c r="AI8" s="3">
        <f>IFERROR(F8/$AH8," ")</f>
        <v>37.183242085394845</v>
      </c>
      <c r="AJ8" s="3">
        <f t="shared" ref="AJ8:AJ12" si="14">IFERROR(G8/$AH8," ")</f>
        <v>5.371726758658725</v>
      </c>
      <c r="AK8" s="3">
        <f t="shared" ref="AK8:AK12" si="15">IFERROR(H8/$AH8," ")</f>
        <v>6.2000000000000011</v>
      </c>
      <c r="AL8" s="3">
        <f t="shared" ref="AL8:AL12" si="16">IFERROR(I8/$AH8," ")</f>
        <v>48.754968844053572</v>
      </c>
      <c r="AM8" s="3"/>
      <c r="AN8" s="14"/>
      <c r="AO8" s="1">
        <f>IFERROR(L8/$AH8," ")</f>
        <v>7.1111111111111116</v>
      </c>
      <c r="AP8" s="1">
        <f t="shared" ref="AP8" si="17">IFERROR(M8/$AH8," ")</f>
        <v>6.5777777777777775</v>
      </c>
      <c r="AQ8" s="1">
        <f t="shared" ref="AQ8" si="18">IFERROR(N8/$AH8," ")</f>
        <v>11</v>
      </c>
      <c r="AR8" s="6">
        <f t="shared" ref="AR8" si="19">IFERROR(O8/$AH8," ")</f>
        <v>7.6073081106902656</v>
      </c>
      <c r="AS8" t="s">
        <v>35</v>
      </c>
    </row>
    <row r="9" spans="1:45">
      <c r="A9" s="4">
        <v>1956</v>
      </c>
      <c r="B9" s="1">
        <v>5.2106547662181244</v>
      </c>
      <c r="C9" s="1">
        <v>0.80268379831320769</v>
      </c>
      <c r="D9" s="1">
        <v>0.50909090909090915</v>
      </c>
      <c r="E9" s="6">
        <f t="shared" si="9"/>
        <v>6.5224294736222408</v>
      </c>
      <c r="F9" s="1">
        <f t="shared" si="11"/>
        <v>38.558845270014125</v>
      </c>
      <c r="G9" s="1">
        <f t="shared" si="12"/>
        <v>5.072961605339473</v>
      </c>
      <c r="H9" s="1">
        <f t="shared" si="13"/>
        <v>5.0400000000000009</v>
      </c>
      <c r="I9" s="1">
        <f t="shared" ref="I9:I51" si="20">SUM(F9:H9)</f>
        <v>48.671806875353596</v>
      </c>
      <c r="J9" s="4"/>
      <c r="K9" s="14"/>
      <c r="L9" s="1">
        <v>7.4</v>
      </c>
      <c r="M9" s="1">
        <v>6.32</v>
      </c>
      <c r="N9" s="1">
        <v>9.9</v>
      </c>
      <c r="O9" s="6">
        <v>7.6573320965801246</v>
      </c>
      <c r="P9" s="2">
        <v>4.8256119066120968</v>
      </c>
      <c r="Q9" s="2">
        <v>7.6606576267295239</v>
      </c>
      <c r="R9" s="2">
        <v>4.61509667866315</v>
      </c>
      <c r="S9" s="2"/>
      <c r="T9" s="2">
        <v>6.3190902663210142</v>
      </c>
      <c r="U9" s="13">
        <v>9500.6059999999998</v>
      </c>
      <c r="V9" s="3">
        <v>8108.324879486634</v>
      </c>
      <c r="W9" s="99">
        <f t="shared" si="0"/>
        <v>0.79222136479875649</v>
      </c>
      <c r="X9" s="100">
        <f t="shared" si="1"/>
        <v>0.10422792846649621</v>
      </c>
      <c r="Y9" s="100">
        <f t="shared" si="2"/>
        <v>0.10355070673474737</v>
      </c>
      <c r="Z9" s="99" t="str">
        <f t="shared" si="3"/>
        <v/>
      </c>
      <c r="AA9" s="100" t="str">
        <f t="shared" si="4"/>
        <v/>
      </c>
      <c r="AB9" s="100" t="str">
        <f t="shared" si="5"/>
        <v/>
      </c>
      <c r="AC9" s="101" t="str">
        <f t="shared" si="6"/>
        <v/>
      </c>
      <c r="AD9" s="99">
        <f t="shared" si="7"/>
        <v>0.79888250034605279</v>
      </c>
      <c r="AE9" s="100">
        <f t="shared" si="8"/>
        <v>0.12306515563861453</v>
      </c>
      <c r="AF9" s="100">
        <f t="shared" si="10"/>
        <v>7.80523440153328E-2</v>
      </c>
      <c r="AG9" s="19"/>
      <c r="AH9" s="6">
        <v>0.89800000000000002</v>
      </c>
      <c r="AI9" s="3">
        <f t="shared" ref="AI9:AI67" si="21">IFERROR(F9/$AH9," ")</f>
        <v>42.938580478857595</v>
      </c>
      <c r="AJ9" s="3">
        <f t="shared" si="14"/>
        <v>5.6491777342310385</v>
      </c>
      <c r="AK9" s="3">
        <f t="shared" si="15"/>
        <v>5.6124721603563481</v>
      </c>
      <c r="AL9" s="3">
        <f t="shared" si="16"/>
        <v>54.200230373444981</v>
      </c>
      <c r="AM9" s="3"/>
      <c r="AN9" s="14"/>
      <c r="AO9" s="1">
        <f t="shared" ref="AO9:AO68" si="22">IFERROR(L9/$AH9," ")</f>
        <v>8.2405345211581302</v>
      </c>
      <c r="AP9" s="1">
        <f t="shared" ref="AP9:AR23" si="23">IFERROR(M9/$AH9," ")</f>
        <v>7.0378619153674835</v>
      </c>
      <c r="AQ9" s="1">
        <f t="shared" si="23"/>
        <v>11.024498886414253</v>
      </c>
      <c r="AR9" s="6">
        <f t="shared" si="23"/>
        <v>8.5270958759244149</v>
      </c>
      <c r="AS9" t="s">
        <v>35</v>
      </c>
    </row>
    <row r="10" spans="1:45">
      <c r="A10" s="4">
        <v>1957</v>
      </c>
      <c r="B10" s="1">
        <v>4.9385206164404227</v>
      </c>
      <c r="C10" s="1">
        <v>1.0481053744851376</v>
      </c>
      <c r="D10" s="1">
        <v>0.54545454545454541</v>
      </c>
      <c r="E10" s="6">
        <f t="shared" si="9"/>
        <v>6.5320805363801053</v>
      </c>
      <c r="F10" s="1">
        <f t="shared" si="11"/>
        <v>36.545052561659126</v>
      </c>
      <c r="G10" s="1">
        <f t="shared" si="12"/>
        <v>6.9594196865813132</v>
      </c>
      <c r="H10" s="1">
        <f t="shared" si="13"/>
        <v>5.3999999999999995</v>
      </c>
      <c r="I10" s="1">
        <f t="shared" si="20"/>
        <v>48.904472248240438</v>
      </c>
      <c r="J10" s="4"/>
      <c r="K10" s="14"/>
      <c r="L10" s="1">
        <v>7.4</v>
      </c>
      <c r="M10" s="1">
        <v>6.64</v>
      </c>
      <c r="N10" s="1">
        <v>9.9</v>
      </c>
      <c r="O10" s="6">
        <v>7.8200327161159695</v>
      </c>
      <c r="P10" s="2">
        <v>4.8256119066120968</v>
      </c>
      <c r="Q10" s="2">
        <v>8.0485390255512712</v>
      </c>
      <c r="R10" s="2">
        <v>4.61509667866315</v>
      </c>
      <c r="S10" s="2"/>
      <c r="T10" s="2">
        <v>6.5002828187603265</v>
      </c>
      <c r="U10" s="13">
        <v>9712.5689999999995</v>
      </c>
      <c r="V10" s="3">
        <v>8090.2385352423244</v>
      </c>
      <c r="W10" s="99">
        <f t="shared" si="0"/>
        <v>0.7472742446980194</v>
      </c>
      <c r="X10" s="100">
        <f t="shared" si="1"/>
        <v>0.14230640607376577</v>
      </c>
      <c r="Y10" s="100">
        <f t="shared" si="2"/>
        <v>0.11041934922821479</v>
      </c>
      <c r="Z10" s="99" t="str">
        <f t="shared" si="3"/>
        <v/>
      </c>
      <c r="AA10" s="100" t="str">
        <f t="shared" si="4"/>
        <v/>
      </c>
      <c r="AB10" s="100" t="str">
        <f t="shared" si="5"/>
        <v/>
      </c>
      <c r="AC10" s="101" t="str">
        <f t="shared" si="6"/>
        <v/>
      </c>
      <c r="AD10" s="99">
        <f t="shared" si="7"/>
        <v>0.75604098708452416</v>
      </c>
      <c r="AE10" s="100">
        <f t="shared" si="8"/>
        <v>0.1604550600146103</v>
      </c>
      <c r="AF10" s="100">
        <f t="shared" si="10"/>
        <v>8.3503952900865624E-2</v>
      </c>
      <c r="AG10" s="19"/>
      <c r="AH10" s="6">
        <v>0.89800000000000002</v>
      </c>
      <c r="AI10" s="3">
        <f t="shared" si="21"/>
        <v>40.696049623228426</v>
      </c>
      <c r="AJ10" s="3">
        <f t="shared" si="14"/>
        <v>7.7499105641217296</v>
      </c>
      <c r="AK10" s="3">
        <f t="shared" si="15"/>
        <v>6.0133630289532283</v>
      </c>
      <c r="AL10" s="3">
        <f t="shared" si="16"/>
        <v>54.459323216303382</v>
      </c>
      <c r="AM10" s="3"/>
      <c r="AN10" s="14"/>
      <c r="AO10" s="1">
        <f t="shared" si="22"/>
        <v>8.2405345211581302</v>
      </c>
      <c r="AP10" s="1">
        <f t="shared" si="23"/>
        <v>7.3942093541202665</v>
      </c>
      <c r="AQ10" s="1">
        <f t="shared" si="23"/>
        <v>11.024498886414253</v>
      </c>
      <c r="AR10" s="6">
        <f t="shared" si="23"/>
        <v>8.70827696672157</v>
      </c>
      <c r="AS10" t="s">
        <v>35</v>
      </c>
    </row>
    <row r="11" spans="1:45">
      <c r="A11" s="4">
        <v>1958</v>
      </c>
      <c r="B11" s="1">
        <v>4.9680458024385867</v>
      </c>
      <c r="C11" s="1">
        <v>1.0202504004163802</v>
      </c>
      <c r="D11" s="1">
        <v>0.54545454545454541</v>
      </c>
      <c r="E11" s="6">
        <f t="shared" si="9"/>
        <v>6.5337507483095116</v>
      </c>
      <c r="F11" s="1">
        <f t="shared" si="11"/>
        <v>37.757148098533257</v>
      </c>
      <c r="G11" s="1">
        <f t="shared" si="12"/>
        <v>7.1825628189313164</v>
      </c>
      <c r="H11" s="1">
        <f t="shared" si="13"/>
        <v>5.3999999999999995</v>
      </c>
      <c r="I11" s="1">
        <f t="shared" si="20"/>
        <v>50.339710917464572</v>
      </c>
      <c r="J11" s="4"/>
      <c r="K11" s="14"/>
      <c r="L11" s="1">
        <v>7.6</v>
      </c>
      <c r="M11" s="1">
        <v>7.04</v>
      </c>
      <c r="N11" s="1">
        <v>9.9</v>
      </c>
      <c r="O11" s="6">
        <v>8.0245336438377226</v>
      </c>
      <c r="P11" s="2">
        <v>4.9560338500340446</v>
      </c>
      <c r="Q11" s="2">
        <v>8.5333907740784554</v>
      </c>
      <c r="R11" s="2">
        <v>4.61509667866315</v>
      </c>
      <c r="S11" s="2"/>
      <c r="T11" s="2">
        <v>6.5455809568701557</v>
      </c>
      <c r="U11" s="13">
        <v>9915.2669999999998</v>
      </c>
      <c r="V11" s="3">
        <v>8305.474779448703</v>
      </c>
      <c r="W11" s="99">
        <f t="shared" si="0"/>
        <v>0.75004697902295681</v>
      </c>
      <c r="X11" s="100">
        <f t="shared" si="1"/>
        <v>0.14268184477077397</v>
      </c>
      <c r="Y11" s="100">
        <f t="shared" si="2"/>
        <v>0.10727117620626928</v>
      </c>
      <c r="Z11" s="99" t="str">
        <f t="shared" si="3"/>
        <v/>
      </c>
      <c r="AA11" s="100" t="str">
        <f t="shared" si="4"/>
        <v/>
      </c>
      <c r="AB11" s="100" t="str">
        <f t="shared" si="5"/>
        <v/>
      </c>
      <c r="AC11" s="101" t="str">
        <f t="shared" si="6"/>
        <v/>
      </c>
      <c r="AD11" s="99">
        <f t="shared" si="7"/>
        <v>0.76036659398492934</v>
      </c>
      <c r="AE11" s="100">
        <f t="shared" si="8"/>
        <v>0.15615079909198423</v>
      </c>
      <c r="AF11" s="100">
        <f t="shared" si="10"/>
        <v>8.3482606923086525E-2</v>
      </c>
      <c r="AG11" s="19"/>
      <c r="AH11" s="6">
        <v>0.89400000000000002</v>
      </c>
      <c r="AI11" s="3">
        <f t="shared" si="21"/>
        <v>42.233946418941002</v>
      </c>
      <c r="AJ11" s="3">
        <f t="shared" si="14"/>
        <v>8.0341865983571772</v>
      </c>
      <c r="AK11" s="3">
        <f t="shared" si="15"/>
        <v>6.0402684563758386</v>
      </c>
      <c r="AL11" s="3">
        <f t="shared" si="16"/>
        <v>56.308401473674017</v>
      </c>
      <c r="AM11" s="3"/>
      <c r="AN11" s="14"/>
      <c r="AO11" s="1">
        <f t="shared" si="22"/>
        <v>8.5011185682326609</v>
      </c>
      <c r="AP11" s="1">
        <f t="shared" si="23"/>
        <v>7.8747203579418343</v>
      </c>
      <c r="AQ11" s="1">
        <f t="shared" si="23"/>
        <v>11.073825503355705</v>
      </c>
      <c r="AR11" s="6">
        <f t="shared" si="23"/>
        <v>8.9759884159258636</v>
      </c>
      <c r="AS11" t="s">
        <v>35</v>
      </c>
    </row>
    <row r="12" spans="1:45">
      <c r="A12" s="4">
        <v>1959</v>
      </c>
      <c r="B12" s="1">
        <v>4.7892318313608016</v>
      </c>
      <c r="C12" s="1">
        <v>0.95946304694640461</v>
      </c>
      <c r="D12" s="1">
        <v>0.54545454545454541</v>
      </c>
      <c r="E12" s="6">
        <f t="shared" si="9"/>
        <v>6.2941494237617519</v>
      </c>
      <c r="F12" s="1">
        <f t="shared" si="11"/>
        <v>36.39816191834209</v>
      </c>
      <c r="G12" s="1">
        <f t="shared" si="12"/>
        <v>7.2919191567926749</v>
      </c>
      <c r="H12" s="1">
        <f t="shared" si="13"/>
        <v>5.3999999999999995</v>
      </c>
      <c r="I12" s="1">
        <f t="shared" si="20"/>
        <v>49.090081075134762</v>
      </c>
      <c r="J12" s="3"/>
      <c r="K12" s="14"/>
      <c r="L12" s="1">
        <v>7.6</v>
      </c>
      <c r="M12" s="1">
        <v>7.6</v>
      </c>
      <c r="N12" s="1">
        <v>9.9</v>
      </c>
      <c r="O12" s="6">
        <v>8.1071859252244156</v>
      </c>
      <c r="P12" s="2">
        <v>4.9560338500340446</v>
      </c>
      <c r="Q12" s="2">
        <v>9.212183222016515</v>
      </c>
      <c r="R12" s="2">
        <v>4.61509667866315</v>
      </c>
      <c r="S12" s="2"/>
      <c r="T12" s="2">
        <v>6.6814753711996389</v>
      </c>
      <c r="U12" s="13">
        <v>10131.728999999999</v>
      </c>
      <c r="V12" s="3">
        <v>8628.4384432311617</v>
      </c>
      <c r="W12" s="99">
        <f t="shared" si="0"/>
        <v>0.74145654521598625</v>
      </c>
      <c r="X12" s="100">
        <f t="shared" si="1"/>
        <v>0.14854159938403927</v>
      </c>
      <c r="Y12" s="100">
        <f t="shared" si="2"/>
        <v>0.11000185539997451</v>
      </c>
      <c r="Z12" s="99" t="str">
        <f t="shared" si="3"/>
        <v/>
      </c>
      <c r="AA12" s="100" t="str">
        <f t="shared" si="4"/>
        <v/>
      </c>
      <c r="AB12" s="100" t="str">
        <f t="shared" si="5"/>
        <v/>
      </c>
      <c r="AC12" s="101" t="str">
        <f t="shared" si="6"/>
        <v/>
      </c>
      <c r="AD12" s="99">
        <f t="shared" si="7"/>
        <v>0.76090215038118314</v>
      </c>
      <c r="AE12" s="100">
        <f t="shared" si="8"/>
        <v>0.15243728458752945</v>
      </c>
      <c r="AF12" s="100">
        <f t="shared" si="10"/>
        <v>8.6660565031287398E-2</v>
      </c>
      <c r="AG12" s="19"/>
      <c r="AH12" s="6">
        <v>0.89400000000000002</v>
      </c>
      <c r="AI12" s="3">
        <f t="shared" si="21"/>
        <v>40.713827649152229</v>
      </c>
      <c r="AJ12" s="3">
        <f t="shared" si="14"/>
        <v>8.1565091239291672</v>
      </c>
      <c r="AK12" s="3">
        <f t="shared" si="15"/>
        <v>6.0402684563758386</v>
      </c>
      <c r="AL12" s="3">
        <f t="shared" si="16"/>
        <v>54.910605229457225</v>
      </c>
      <c r="AM12" s="3"/>
      <c r="AN12" s="14"/>
      <c r="AO12" s="1">
        <f t="shared" si="22"/>
        <v>8.5011185682326609</v>
      </c>
      <c r="AP12" s="1">
        <f t="shared" si="23"/>
        <v>8.5011185682326609</v>
      </c>
      <c r="AQ12" s="1">
        <f t="shared" si="23"/>
        <v>11.073825503355705</v>
      </c>
      <c r="AR12" s="6">
        <f t="shared" si="23"/>
        <v>9.0684406322420763</v>
      </c>
      <c r="AS12" t="s">
        <v>35</v>
      </c>
    </row>
    <row r="13" spans="1:45">
      <c r="A13" s="4">
        <v>1960</v>
      </c>
      <c r="B13" s="1">
        <v>4.887599232824642</v>
      </c>
      <c r="C13" s="1">
        <v>0.8814585298836205</v>
      </c>
      <c r="D13" s="1">
        <v>0.54545454545454541</v>
      </c>
      <c r="E13" s="6">
        <f t="shared" si="9"/>
        <v>6.3145123081628078</v>
      </c>
      <c r="F13" s="1">
        <f t="shared" si="11"/>
        <v>38.123274016032205</v>
      </c>
      <c r="G13" s="1">
        <f t="shared" si="12"/>
        <v>7.1927016038503435</v>
      </c>
      <c r="H13" s="1">
        <f t="shared" si="13"/>
        <v>5.8636363636363633</v>
      </c>
      <c r="I13" s="1">
        <f t="shared" si="20"/>
        <v>51.17961198351891</v>
      </c>
      <c r="J13" s="3">
        <v>916.68272807791095</v>
      </c>
      <c r="K13" s="14">
        <f t="shared" ref="K13:K67" si="24">J13-I13</f>
        <v>865.503116094392</v>
      </c>
      <c r="L13" s="1">
        <v>7.8</v>
      </c>
      <c r="M13" s="1">
        <v>8.16</v>
      </c>
      <c r="N13" s="1">
        <v>10.75</v>
      </c>
      <c r="O13" s="6">
        <v>8.4033869743262191</v>
      </c>
      <c r="P13" s="2">
        <v>5.0864557934559942</v>
      </c>
      <c r="Q13" s="2">
        <v>9.8909756699545746</v>
      </c>
      <c r="R13" s="2">
        <v>5.0113423530938244</v>
      </c>
      <c r="S13" s="2"/>
      <c r="T13" s="2">
        <v>6.9306151308036936</v>
      </c>
      <c r="U13" s="13">
        <v>10361.272999999999</v>
      </c>
      <c r="V13" s="3">
        <v>8790.9082214125629</v>
      </c>
      <c r="W13" s="99">
        <f t="shared" si="0"/>
        <v>0.74489181411357386</v>
      </c>
      <c r="X13" s="100">
        <f t="shared" si="1"/>
        <v>0.14053841608190717</v>
      </c>
      <c r="Y13" s="100">
        <f t="shared" si="2"/>
        <v>0.11456976980451899</v>
      </c>
      <c r="Z13" s="99">
        <f t="shared" si="3"/>
        <v>4.1588297508308697E-2</v>
      </c>
      <c r="AA13" s="100">
        <f t="shared" si="4"/>
        <v>7.8464460860214E-3</v>
      </c>
      <c r="AB13" s="100">
        <f t="shared" si="5"/>
        <v>6.3965821369092049E-3</v>
      </c>
      <c r="AC13" s="101">
        <f t="shared" si="6"/>
        <v>5.5831325731239299E-2</v>
      </c>
      <c r="AD13" s="99">
        <f t="shared" si="7"/>
        <v>0.77402640050386995</v>
      </c>
      <c r="AE13" s="100">
        <f t="shared" si="8"/>
        <v>0.13959249532923609</v>
      </c>
      <c r="AF13" s="100">
        <f t="shared" si="10"/>
        <v>8.6381104166893943E-2</v>
      </c>
      <c r="AG13" s="19"/>
      <c r="AH13" s="6">
        <v>0.89400000000000002</v>
      </c>
      <c r="AI13" s="3">
        <f t="shared" si="21"/>
        <v>42.643483239409626</v>
      </c>
      <c r="AJ13" s="3">
        <f t="shared" ref="AJ13:AN23" si="25">IFERROR(G13/$AH13," ")</f>
        <v>8.0455275210853952</v>
      </c>
      <c r="AK13" s="3">
        <f t="shared" si="25"/>
        <v>6.5588773642464915</v>
      </c>
      <c r="AL13" s="3">
        <f t="shared" si="25"/>
        <v>57.247888124741507</v>
      </c>
      <c r="AM13" s="3">
        <f t="shared" si="25"/>
        <v>1025.372179058066</v>
      </c>
      <c r="AN13" s="14">
        <f t="shared" si="25"/>
        <v>968.12429093332435</v>
      </c>
      <c r="AO13" s="1">
        <f t="shared" si="22"/>
        <v>8.724832214765101</v>
      </c>
      <c r="AP13" s="1">
        <f t="shared" si="23"/>
        <v>9.1275167785234892</v>
      </c>
      <c r="AQ13" s="1">
        <f t="shared" si="23"/>
        <v>12.024608501118568</v>
      </c>
      <c r="AR13" s="6">
        <f t="shared" si="23"/>
        <v>9.3997617162485678</v>
      </c>
      <c r="AS13" t="s">
        <v>35</v>
      </c>
    </row>
    <row r="14" spans="1:45">
      <c r="A14" s="4">
        <v>1961</v>
      </c>
      <c r="B14" s="1">
        <v>4.4358688549101037</v>
      </c>
      <c r="C14" s="1">
        <v>0.95165637196826969</v>
      </c>
      <c r="D14" s="1">
        <v>0.82998175115539341</v>
      </c>
      <c r="E14" s="6">
        <f t="shared" si="9"/>
        <v>6.2175069780337662</v>
      </c>
      <c r="F14" s="1">
        <f t="shared" si="11"/>
        <v>34.599777068298806</v>
      </c>
      <c r="G14" s="1">
        <f t="shared" si="12"/>
        <v>7.8416485050185427</v>
      </c>
      <c r="H14" s="1">
        <f t="shared" si="13"/>
        <v>9.0675506313726739</v>
      </c>
      <c r="I14" s="1">
        <f t="shared" si="20"/>
        <v>51.508976204690022</v>
      </c>
      <c r="J14" s="3">
        <v>953.0311599014758</v>
      </c>
      <c r="K14" s="14">
        <f t="shared" si="24"/>
        <v>901.52218369678576</v>
      </c>
      <c r="L14" s="1">
        <v>7.8</v>
      </c>
      <c r="M14" s="1">
        <v>8.24</v>
      </c>
      <c r="N14" s="1">
        <v>10.925000000000001</v>
      </c>
      <c r="O14" s="6">
        <v>8.617434677955881</v>
      </c>
      <c r="P14" s="2">
        <v>5.0864557934559942</v>
      </c>
      <c r="Q14" s="2">
        <v>9.9879460196600114</v>
      </c>
      <c r="R14" s="2">
        <v>5.0929223448883745</v>
      </c>
      <c r="S14" s="2"/>
      <c r="T14" s="2">
        <v>7.0891586141880918</v>
      </c>
      <c r="U14" s="13">
        <v>10598.814</v>
      </c>
      <c r="V14" s="3">
        <v>8653.1379831743434</v>
      </c>
      <c r="W14" s="99">
        <f t="shared" si="0"/>
        <v>0.67172325325985438</v>
      </c>
      <c r="X14" s="100">
        <f t="shared" si="1"/>
        <v>0.15223848507213275</v>
      </c>
      <c r="Y14" s="100">
        <f t="shared" si="2"/>
        <v>0.17603826166801292</v>
      </c>
      <c r="Z14" s="99">
        <f t="shared" si="3"/>
        <v>3.6304979862227929E-2</v>
      </c>
      <c r="AA14" s="100">
        <f t="shared" si="4"/>
        <v>8.2281134499623404E-3</v>
      </c>
      <c r="AB14" s="100">
        <f t="shared" si="5"/>
        <v>9.5144324896051409E-3</v>
      </c>
      <c r="AC14" s="101">
        <f t="shared" si="6"/>
        <v>5.4047525801795414E-2</v>
      </c>
      <c r="AD14" s="99">
        <f t="shared" si="7"/>
        <v>0.71344815061436562</v>
      </c>
      <c r="AE14" s="100">
        <f t="shared" si="8"/>
        <v>0.15306076460073759</v>
      </c>
      <c r="AF14" s="100">
        <f t="shared" si="10"/>
        <v>0.13349108478489688</v>
      </c>
      <c r="AG14" s="19"/>
      <c r="AH14" s="6">
        <v>0.89600000000000002</v>
      </c>
      <c r="AI14" s="3">
        <f t="shared" si="21"/>
        <v>38.615822620869203</v>
      </c>
      <c r="AJ14" s="3">
        <f t="shared" si="25"/>
        <v>8.7518398493510521</v>
      </c>
      <c r="AK14" s="3">
        <f t="shared" si="25"/>
        <v>10.12003418679986</v>
      </c>
      <c r="AL14" s="3">
        <f t="shared" si="25"/>
        <v>57.487696657020109</v>
      </c>
      <c r="AM14" s="3">
        <f t="shared" si="25"/>
        <v>1063.6508481043256</v>
      </c>
      <c r="AN14" s="14">
        <f t="shared" si="25"/>
        <v>1006.1631514473055</v>
      </c>
      <c r="AO14" s="1">
        <f t="shared" si="22"/>
        <v>8.7053571428571423</v>
      </c>
      <c r="AP14" s="1">
        <f t="shared" si="23"/>
        <v>9.1964285714285712</v>
      </c>
      <c r="AQ14" s="1">
        <f t="shared" si="23"/>
        <v>12.193080357142858</v>
      </c>
      <c r="AR14" s="6">
        <f t="shared" si="23"/>
        <v>9.6176726316471886</v>
      </c>
      <c r="AS14" t="s">
        <v>35</v>
      </c>
    </row>
    <row r="15" spans="1:45">
      <c r="A15" s="4">
        <v>1962</v>
      </c>
      <c r="B15" s="1">
        <v>4.4977248845269209</v>
      </c>
      <c r="C15" s="1">
        <v>1.0947877666065067</v>
      </c>
      <c r="D15" s="1">
        <v>0.81014920280379588</v>
      </c>
      <c r="E15" s="6">
        <f t="shared" si="9"/>
        <v>6.4026618539372233</v>
      </c>
      <c r="F15" s="1">
        <f t="shared" si="11"/>
        <v>35.082254099309985</v>
      </c>
      <c r="G15" s="1">
        <f t="shared" si="12"/>
        <v>9.196217239494656</v>
      </c>
      <c r="H15" s="1">
        <f t="shared" si="13"/>
        <v>9.3774770224539363</v>
      </c>
      <c r="I15" s="1">
        <f t="shared" si="20"/>
        <v>53.655948361258581</v>
      </c>
      <c r="J15" s="3">
        <v>964.52347056517431</v>
      </c>
      <c r="K15" s="14">
        <f t="shared" si="24"/>
        <v>910.86752220391577</v>
      </c>
      <c r="L15" s="1">
        <v>7.8</v>
      </c>
      <c r="M15" s="1">
        <v>8.4</v>
      </c>
      <c r="N15" s="1">
        <v>11.574999999999999</v>
      </c>
      <c r="O15" s="6">
        <v>8.7440609180099251</v>
      </c>
      <c r="P15" s="2">
        <v>5.0864557934559942</v>
      </c>
      <c r="Q15" s="2">
        <v>10.181886719070887</v>
      </c>
      <c r="R15" s="2">
        <v>5.3959337429824199</v>
      </c>
      <c r="S15" s="2"/>
      <c r="T15" s="2">
        <v>7.0665095451331776</v>
      </c>
      <c r="U15" s="13">
        <v>10794.968000000001</v>
      </c>
      <c r="V15" s="3">
        <v>9026.7984120008514</v>
      </c>
      <c r="W15" s="99">
        <f t="shared" si="0"/>
        <v>0.6538371824705379</v>
      </c>
      <c r="X15" s="100">
        <f t="shared" si="1"/>
        <v>0.17139231567724256</v>
      </c>
      <c r="Y15" s="100">
        <f t="shared" si="2"/>
        <v>0.17477050185221948</v>
      </c>
      <c r="Z15" s="99">
        <f t="shared" si="3"/>
        <v>3.6372628733184802E-2</v>
      </c>
      <c r="AA15" s="100">
        <f t="shared" si="4"/>
        <v>9.5344670400877036E-3</v>
      </c>
      <c r="AB15" s="100">
        <f t="shared" si="5"/>
        <v>9.7223938127281532E-3</v>
      </c>
      <c r="AC15" s="101">
        <f t="shared" si="6"/>
        <v>5.5629489586000662E-2</v>
      </c>
      <c r="AD15" s="99">
        <f t="shared" si="7"/>
        <v>0.70247734256981109</v>
      </c>
      <c r="AE15" s="100">
        <f t="shared" si="8"/>
        <v>0.17098947150133861</v>
      </c>
      <c r="AF15" s="100">
        <f t="shared" si="10"/>
        <v>0.12653318592885027</v>
      </c>
      <c r="AG15" s="19"/>
      <c r="AH15" s="6">
        <v>0.89400000000000002</v>
      </c>
      <c r="AI15" s="3">
        <f t="shared" si="21"/>
        <v>39.241894965671122</v>
      </c>
      <c r="AJ15" s="3">
        <f t="shared" si="25"/>
        <v>10.286596464759123</v>
      </c>
      <c r="AK15" s="3">
        <f t="shared" si="25"/>
        <v>10.489347899836618</v>
      </c>
      <c r="AL15" s="3">
        <f t="shared" si="25"/>
        <v>60.017839330266867</v>
      </c>
      <c r="AM15" s="3">
        <f t="shared" si="25"/>
        <v>1078.8853138312911</v>
      </c>
      <c r="AN15" s="14">
        <f t="shared" si="25"/>
        <v>1018.8674745010243</v>
      </c>
      <c r="AO15" s="1">
        <f t="shared" si="22"/>
        <v>8.724832214765101</v>
      </c>
      <c r="AP15" s="1">
        <f t="shared" si="23"/>
        <v>9.3959731543624159</v>
      </c>
      <c r="AQ15" s="1">
        <f t="shared" si="23"/>
        <v>12.947427293064877</v>
      </c>
      <c r="AR15" s="6">
        <f t="shared" si="23"/>
        <v>9.7808287673489094</v>
      </c>
      <c r="AS15" t="s">
        <v>35</v>
      </c>
    </row>
    <row r="16" spans="1:45">
      <c r="A16" s="4">
        <v>1963</v>
      </c>
      <c r="B16" s="1">
        <v>5.2667621728260787</v>
      </c>
      <c r="C16" s="1">
        <v>0.86590352933356352</v>
      </c>
      <c r="D16" s="1">
        <v>0.88246281087333733</v>
      </c>
      <c r="E16" s="6">
        <f t="shared" si="9"/>
        <v>7.0151285130329795</v>
      </c>
      <c r="F16" s="1">
        <f t="shared" si="11"/>
        <v>42.13409738260863</v>
      </c>
      <c r="G16" s="1">
        <f t="shared" si="12"/>
        <v>7.3428619287486185</v>
      </c>
      <c r="H16" s="1">
        <f t="shared" si="13"/>
        <v>10.28069174667438</v>
      </c>
      <c r="I16" s="1">
        <f t="shared" si="20"/>
        <v>59.757651058031627</v>
      </c>
      <c r="J16" s="3">
        <v>1010.7728203552194</v>
      </c>
      <c r="K16" s="14">
        <f t="shared" si="24"/>
        <v>951.01516929718787</v>
      </c>
      <c r="L16" s="1">
        <v>8</v>
      </c>
      <c r="M16" s="1">
        <v>8.48</v>
      </c>
      <c r="N16" s="1">
        <v>11.65</v>
      </c>
      <c r="O16" s="6">
        <v>8.7747326191116972</v>
      </c>
      <c r="P16" s="2">
        <v>5.216877736877942</v>
      </c>
      <c r="Q16" s="2">
        <v>10.278857068776324</v>
      </c>
      <c r="R16" s="2">
        <v>5.4308965966086564</v>
      </c>
      <c r="S16" s="2"/>
      <c r="T16" s="2">
        <v>7.1118076832430051</v>
      </c>
      <c r="U16" s="13">
        <v>11001.483</v>
      </c>
      <c r="V16" s="3">
        <v>9399.9145387944518</v>
      </c>
      <c r="W16" s="99">
        <f t="shared" si="0"/>
        <v>0.70508289125507162</v>
      </c>
      <c r="X16" s="100">
        <f t="shared" si="1"/>
        <v>0.12287735208363271</v>
      </c>
      <c r="Y16" s="100">
        <f t="shared" si="2"/>
        <v>0.1720397566612957</v>
      </c>
      <c r="Z16" s="99">
        <f t="shared" si="3"/>
        <v>4.1685032021143285E-2</v>
      </c>
      <c r="AA16" s="100">
        <f t="shared" si="4"/>
        <v>7.2646016798988428E-3</v>
      </c>
      <c r="AB16" s="100">
        <f t="shared" si="5"/>
        <v>1.0171120097057418E-2</v>
      </c>
      <c r="AC16" s="101">
        <f t="shared" si="6"/>
        <v>5.9120753798099543E-2</v>
      </c>
      <c r="AD16" s="99">
        <f t="shared" si="7"/>
        <v>0.75077201551493777</v>
      </c>
      <c r="AE16" s="100">
        <f t="shared" si="8"/>
        <v>0.12343373720450797</v>
      </c>
      <c r="AF16" s="100">
        <f t="shared" si="10"/>
        <v>0.12579424728055424</v>
      </c>
      <c r="AG16" s="19"/>
      <c r="AH16" s="6">
        <v>0.89600000000000002</v>
      </c>
      <c r="AI16" s="3">
        <f t="shared" si="21"/>
        <v>47.024662257375702</v>
      </c>
      <c r="AJ16" s="3">
        <f t="shared" si="25"/>
        <v>8.1951584026212263</v>
      </c>
      <c r="AK16" s="3">
        <f t="shared" si="25"/>
        <v>11.473986324413371</v>
      </c>
      <c r="AL16" s="3">
        <f t="shared" si="25"/>
        <v>66.693806984410301</v>
      </c>
      <c r="AM16" s="3">
        <f t="shared" si="25"/>
        <v>1128.0946655750217</v>
      </c>
      <c r="AN16" s="14">
        <f t="shared" si="25"/>
        <v>1061.4008585906115</v>
      </c>
      <c r="AO16" s="1">
        <f t="shared" si="22"/>
        <v>8.9285714285714288</v>
      </c>
      <c r="AP16" s="1">
        <f t="shared" si="23"/>
        <v>9.4642857142857153</v>
      </c>
      <c r="AQ16" s="1">
        <f t="shared" si="23"/>
        <v>13.002232142857142</v>
      </c>
      <c r="AR16" s="6">
        <f t="shared" si="23"/>
        <v>9.7932283695443054</v>
      </c>
      <c r="AS16" t="s">
        <v>35</v>
      </c>
    </row>
    <row r="17" spans="1:45">
      <c r="A17" s="4">
        <v>1964</v>
      </c>
      <c r="B17" s="1">
        <v>5.422496405975866</v>
      </c>
      <c r="C17" s="1">
        <v>1.084383593326562</v>
      </c>
      <c r="D17" s="1">
        <v>0.95525843421432044</v>
      </c>
      <c r="E17" s="6">
        <f t="shared" si="9"/>
        <v>7.4621384335167482</v>
      </c>
      <c r="F17" s="1">
        <f t="shared" si="11"/>
        <v>43.379971247806928</v>
      </c>
      <c r="G17" s="1">
        <f t="shared" si="12"/>
        <v>9.8028276836721187</v>
      </c>
      <c r="H17" s="1">
        <f t="shared" si="13"/>
        <v>11.343693906295055</v>
      </c>
      <c r="I17" s="1">
        <f t="shared" si="20"/>
        <v>64.5264928377741</v>
      </c>
      <c r="J17" s="3">
        <v>1076.3659105690128</v>
      </c>
      <c r="K17" s="14">
        <f t="shared" si="24"/>
        <v>1011.8394177312388</v>
      </c>
      <c r="L17" s="1">
        <v>8</v>
      </c>
      <c r="M17" s="1">
        <v>9.0399999999999991</v>
      </c>
      <c r="N17" s="1">
        <v>11.875</v>
      </c>
      <c r="O17" s="6">
        <v>8.9396378607501017</v>
      </c>
      <c r="P17" s="2">
        <v>5.216877736877942</v>
      </c>
      <c r="Q17" s="2">
        <v>10.957649516714381</v>
      </c>
      <c r="R17" s="2">
        <v>5.5357851574873633</v>
      </c>
      <c r="S17" s="2"/>
      <c r="T17" s="2">
        <v>7.3156493047372315</v>
      </c>
      <c r="U17" s="13">
        <v>11218.304</v>
      </c>
      <c r="V17" s="3">
        <v>9848.9040767659699</v>
      </c>
      <c r="W17" s="99">
        <f t="shared" si="0"/>
        <v>0.67228155971328563</v>
      </c>
      <c r="X17" s="100">
        <f t="shared" si="1"/>
        <v>0.15191942491462204</v>
      </c>
      <c r="Y17" s="100">
        <f t="shared" si="2"/>
        <v>0.17579901537209233</v>
      </c>
      <c r="Z17" s="99">
        <f t="shared" si="3"/>
        <v>4.0302252999516147E-2</v>
      </c>
      <c r="AA17" s="100">
        <f t="shared" si="4"/>
        <v>9.1073375581821672E-3</v>
      </c>
      <c r="AB17" s="100">
        <f t="shared" si="5"/>
        <v>1.0538882544411217E-2</v>
      </c>
      <c r="AC17" s="101">
        <f t="shared" si="6"/>
        <v>5.9948473102109531E-2</v>
      </c>
      <c r="AD17" s="99">
        <f t="shared" si="7"/>
        <v>0.72666789209113591</v>
      </c>
      <c r="AE17" s="100">
        <f t="shared" si="8"/>
        <v>0.14531807510511632</v>
      </c>
      <c r="AF17" s="100">
        <f t="shared" si="10"/>
        <v>0.12801403280374782</v>
      </c>
      <c r="AG17" s="19"/>
      <c r="AH17" s="6">
        <v>0.89800000000000002</v>
      </c>
      <c r="AI17" s="3">
        <f t="shared" si="21"/>
        <v>48.3073176478919</v>
      </c>
      <c r="AJ17" s="3">
        <f t="shared" si="25"/>
        <v>10.916289180035767</v>
      </c>
      <c r="AK17" s="3">
        <f t="shared" si="25"/>
        <v>12.632175842199393</v>
      </c>
      <c r="AL17" s="3">
        <f t="shared" si="25"/>
        <v>71.855782670127056</v>
      </c>
      <c r="AM17" s="3">
        <f t="shared" si="25"/>
        <v>1198.625735600237</v>
      </c>
      <c r="AN17" s="14">
        <f t="shared" si="25"/>
        <v>1126.7699529301099</v>
      </c>
      <c r="AO17" s="1">
        <f t="shared" si="22"/>
        <v>8.908685968819599</v>
      </c>
      <c r="AP17" s="1">
        <f t="shared" si="23"/>
        <v>10.066815144766146</v>
      </c>
      <c r="AQ17" s="1">
        <f t="shared" si="23"/>
        <v>13.223830734966592</v>
      </c>
      <c r="AR17" s="6">
        <f t="shared" si="23"/>
        <v>9.9550532970491101</v>
      </c>
      <c r="AS17" t="s">
        <v>35</v>
      </c>
    </row>
    <row r="18" spans="1:45">
      <c r="A18" s="4">
        <v>1965</v>
      </c>
      <c r="B18" s="1">
        <v>5.4136431456600862</v>
      </c>
      <c r="C18" s="1">
        <v>1.0981854637086697</v>
      </c>
      <c r="D18" s="1">
        <v>0.83774191720961566</v>
      </c>
      <c r="E18" s="6">
        <f t="shared" si="9"/>
        <v>7.349570526578372</v>
      </c>
      <c r="F18" s="1">
        <f t="shared" si="11"/>
        <v>47.640059681808765</v>
      </c>
      <c r="G18" s="1">
        <f t="shared" si="12"/>
        <v>10.630435288699921</v>
      </c>
      <c r="H18" s="1">
        <f t="shared" si="13"/>
        <v>11.414233621981014</v>
      </c>
      <c r="I18" s="1">
        <f t="shared" si="20"/>
        <v>69.684728592489705</v>
      </c>
      <c r="J18" s="3">
        <v>1144.2923849745755</v>
      </c>
      <c r="K18" s="14">
        <f t="shared" si="24"/>
        <v>1074.6076563820857</v>
      </c>
      <c r="L18" s="1">
        <v>8.8000000000000007</v>
      </c>
      <c r="M18" s="1">
        <v>9.68</v>
      </c>
      <c r="N18" s="1">
        <v>13.625</v>
      </c>
      <c r="O18" s="6">
        <v>9.8018316437935411</v>
      </c>
      <c r="P18" s="2">
        <v>5.7385655105657367</v>
      </c>
      <c r="Q18" s="2">
        <v>11.733412314357878</v>
      </c>
      <c r="R18" s="2">
        <v>6.3515850754328698</v>
      </c>
      <c r="S18" s="2"/>
      <c r="T18" s="2">
        <v>7.5647890643412863</v>
      </c>
      <c r="U18" s="13">
        <v>11439.384</v>
      </c>
      <c r="V18" s="3">
        <v>10151.857827309583</v>
      </c>
      <c r="W18" s="99">
        <f t="shared" si="0"/>
        <v>0.68365136298949702</v>
      </c>
      <c r="X18" s="100">
        <f t="shared" si="1"/>
        <v>0.15255042967686352</v>
      </c>
      <c r="Y18" s="100">
        <f t="shared" si="2"/>
        <v>0.16379820733363934</v>
      </c>
      <c r="Z18" s="99">
        <f t="shared" si="3"/>
        <v>4.1632768256923476E-2</v>
      </c>
      <c r="AA18" s="100">
        <f t="shared" si="4"/>
        <v>9.2899641982115561E-3</v>
      </c>
      <c r="AB18" s="100">
        <f t="shared" si="5"/>
        <v>9.9749275376280876E-3</v>
      </c>
      <c r="AC18" s="101">
        <f t="shared" si="6"/>
        <v>6.0897659992763122E-2</v>
      </c>
      <c r="AD18" s="99">
        <f t="shared" si="7"/>
        <v>0.73659312827635848</v>
      </c>
      <c r="AE18" s="100">
        <f t="shared" si="8"/>
        <v>0.14942171923342781</v>
      </c>
      <c r="AF18" s="100">
        <f t="shared" si="10"/>
        <v>0.11398515249021367</v>
      </c>
      <c r="AG18" s="19"/>
      <c r="AH18" s="6">
        <v>0.89800000000000002</v>
      </c>
      <c r="AI18" s="3">
        <f t="shared" si="21"/>
        <v>53.051291405132254</v>
      </c>
      <c r="AJ18" s="3">
        <f t="shared" si="25"/>
        <v>11.837901212360714</v>
      </c>
      <c r="AK18" s="3">
        <f t="shared" si="25"/>
        <v>12.710727864121395</v>
      </c>
      <c r="AL18" s="3">
        <f t="shared" si="25"/>
        <v>77.599920481614376</v>
      </c>
      <c r="AM18" s="3">
        <f t="shared" si="25"/>
        <v>1274.2676892812644</v>
      </c>
      <c r="AN18" s="14">
        <f t="shared" si="25"/>
        <v>1196.66776879965</v>
      </c>
      <c r="AO18" s="1">
        <f t="shared" si="22"/>
        <v>9.799554565701559</v>
      </c>
      <c r="AP18" s="1">
        <f t="shared" si="23"/>
        <v>10.779510022271714</v>
      </c>
      <c r="AQ18" s="1">
        <f t="shared" si="23"/>
        <v>15.17260579064588</v>
      </c>
      <c r="AR18" s="6">
        <f t="shared" si="23"/>
        <v>10.915180004224434</v>
      </c>
      <c r="AS18" t="s">
        <v>35</v>
      </c>
    </row>
    <row r="19" spans="1:45">
      <c r="A19" s="4">
        <v>1966</v>
      </c>
      <c r="B19" s="1">
        <v>5.5302922731240249</v>
      </c>
      <c r="C19" s="1">
        <v>0.97893439045993758</v>
      </c>
      <c r="D19" s="1">
        <v>0.83941936288573615</v>
      </c>
      <c r="E19" s="6">
        <f t="shared" si="9"/>
        <v>7.3486460264696989</v>
      </c>
      <c r="F19" s="1">
        <f t="shared" si="11"/>
        <v>50.878688912741026</v>
      </c>
      <c r="G19" s="1">
        <f t="shared" si="12"/>
        <v>9.945973407072966</v>
      </c>
      <c r="H19" s="1">
        <f t="shared" si="13"/>
        <v>10.912451717514569</v>
      </c>
      <c r="I19" s="1">
        <f t="shared" si="20"/>
        <v>71.737114037328567</v>
      </c>
      <c r="J19" s="3">
        <v>1195.7872801077435</v>
      </c>
      <c r="K19" s="14">
        <f t="shared" si="24"/>
        <v>1124.0501660704149</v>
      </c>
      <c r="L19" s="1">
        <v>9.1999999999999993</v>
      </c>
      <c r="M19" s="1">
        <v>10.16</v>
      </c>
      <c r="N19" s="1">
        <v>13</v>
      </c>
      <c r="O19" s="6">
        <v>10.042447467848378</v>
      </c>
      <c r="P19" s="2">
        <v>5.9994093974096332</v>
      </c>
      <c r="Q19" s="2">
        <v>12.315234412590501</v>
      </c>
      <c r="R19" s="2">
        <v>6.0602279618809041</v>
      </c>
      <c r="S19" s="2"/>
      <c r="T19" s="2">
        <v>7.8139288239453411</v>
      </c>
      <c r="U19" s="13">
        <v>11655.083000000001</v>
      </c>
      <c r="V19" s="3">
        <v>10241.282709012024</v>
      </c>
      <c r="W19" s="99">
        <f t="shared" si="0"/>
        <v>0.70923802268190195</v>
      </c>
      <c r="X19" s="100">
        <f t="shared" si="1"/>
        <v>0.13864473836928479</v>
      </c>
      <c r="Y19" s="100">
        <f t="shared" si="2"/>
        <v>0.15211723894881318</v>
      </c>
      <c r="Z19" s="99">
        <f t="shared" si="3"/>
        <v>4.2548277406125885E-2</v>
      </c>
      <c r="AA19" s="100">
        <f t="shared" si="4"/>
        <v>8.3175106246127731E-3</v>
      </c>
      <c r="AB19" s="100">
        <f t="shared" si="5"/>
        <v>9.1257466098245577E-3</v>
      </c>
      <c r="AC19" s="101">
        <f t="shared" si="6"/>
        <v>5.999153464056322E-2</v>
      </c>
      <c r="AD19" s="99">
        <f t="shared" si="7"/>
        <v>0.7525593494643783</v>
      </c>
      <c r="AE19" s="100">
        <f t="shared" si="8"/>
        <v>0.13321289213466433</v>
      </c>
      <c r="AF19" s="100">
        <f t="shared" si="10"/>
        <v>0.11422775840095738</v>
      </c>
      <c r="AG19" s="19"/>
      <c r="AH19" s="6">
        <v>0.89900000000000002</v>
      </c>
      <c r="AI19" s="3">
        <f t="shared" si="21"/>
        <v>56.594759635974441</v>
      </c>
      <c r="AJ19" s="3">
        <f t="shared" si="25"/>
        <v>11.06337420141598</v>
      </c>
      <c r="AK19" s="3">
        <f t="shared" si="25"/>
        <v>12.138433501128553</v>
      </c>
      <c r="AL19" s="3">
        <f t="shared" si="25"/>
        <v>79.796567338518983</v>
      </c>
      <c r="AM19" s="3">
        <f t="shared" si="25"/>
        <v>1330.1304561821396</v>
      </c>
      <c r="AN19" s="14">
        <f t="shared" si="25"/>
        <v>1250.3338888436206</v>
      </c>
      <c r="AO19" s="1">
        <f t="shared" si="22"/>
        <v>10.233592880978865</v>
      </c>
      <c r="AP19" s="1">
        <f t="shared" si="23"/>
        <v>11.301446051167964</v>
      </c>
      <c r="AQ19" s="1">
        <f t="shared" si="23"/>
        <v>14.460511679644048</v>
      </c>
      <c r="AR19" s="6">
        <f t="shared" si="23"/>
        <v>11.170686838541021</v>
      </c>
      <c r="AS19" t="s">
        <v>35</v>
      </c>
    </row>
    <row r="20" spans="1:45">
      <c r="A20" s="4">
        <v>1967</v>
      </c>
      <c r="B20" s="1">
        <v>5.7228433268882322</v>
      </c>
      <c r="C20" s="1">
        <v>1.302753501314851</v>
      </c>
      <c r="D20" s="1">
        <v>0.93261150512345958</v>
      </c>
      <c r="E20" s="6">
        <f t="shared" si="9"/>
        <v>7.9582083333265423</v>
      </c>
      <c r="F20" s="1">
        <f t="shared" si="11"/>
        <v>54.939295938127024</v>
      </c>
      <c r="G20" s="1">
        <f t="shared" si="12"/>
        <v>14.173958094305579</v>
      </c>
      <c r="H20" s="1">
        <f t="shared" si="13"/>
        <v>12.123949566604974</v>
      </c>
      <c r="I20" s="1">
        <f t="shared" si="20"/>
        <v>81.237203599037585</v>
      </c>
      <c r="J20" s="3">
        <v>1269.0081689558117</v>
      </c>
      <c r="K20" s="14">
        <f t="shared" si="24"/>
        <v>1187.770965356774</v>
      </c>
      <c r="L20" s="1">
        <v>9.6</v>
      </c>
      <c r="M20" s="1">
        <v>10.88</v>
      </c>
      <c r="N20" s="1">
        <v>13</v>
      </c>
      <c r="O20" s="6">
        <v>10.543928204895593</v>
      </c>
      <c r="P20" s="2">
        <v>6.2602532842535306</v>
      </c>
      <c r="Q20" s="2">
        <v>13.187967559939434</v>
      </c>
      <c r="R20" s="2">
        <v>6.0602279618809041</v>
      </c>
      <c r="S20" s="2"/>
      <c r="T20" s="2">
        <v>8.0857176526043091</v>
      </c>
      <c r="U20" s="13">
        <v>11872.263999999999</v>
      </c>
      <c r="V20" s="3">
        <v>10732.746509006201</v>
      </c>
      <c r="W20" s="99">
        <f t="shared" si="0"/>
        <v>0.67628246054961316</v>
      </c>
      <c r="X20" s="100">
        <f t="shared" si="1"/>
        <v>0.17447619398944325</v>
      </c>
      <c r="Y20" s="100">
        <f t="shared" si="2"/>
        <v>0.14924134546094353</v>
      </c>
      <c r="Z20" s="99">
        <f t="shared" si="3"/>
        <v>4.3293098722392918E-2</v>
      </c>
      <c r="AA20" s="100">
        <f t="shared" si="4"/>
        <v>1.116931982082389E-2</v>
      </c>
      <c r="AB20" s="100">
        <f t="shared" si="5"/>
        <v>9.5538782674512036E-3</v>
      </c>
      <c r="AC20" s="101">
        <f t="shared" si="6"/>
        <v>6.4016296810668019E-2</v>
      </c>
      <c r="AD20" s="99">
        <f t="shared" si="7"/>
        <v>0.71911202712835687</v>
      </c>
      <c r="AE20" s="100">
        <f t="shared" si="8"/>
        <v>0.16369934622838633</v>
      </c>
      <c r="AF20" s="100">
        <f t="shared" si="10"/>
        <v>0.11718862664325685</v>
      </c>
      <c r="AG20" s="19"/>
      <c r="AH20" s="6">
        <v>0.89900000000000002</v>
      </c>
      <c r="AI20" s="3">
        <f t="shared" si="21"/>
        <v>61.111563891131283</v>
      </c>
      <c r="AJ20" s="3">
        <f t="shared" si="25"/>
        <v>15.766360505345471</v>
      </c>
      <c r="AK20" s="3">
        <f t="shared" si="25"/>
        <v>13.486039562408202</v>
      </c>
      <c r="AL20" s="3">
        <f t="shared" si="25"/>
        <v>90.363963958884966</v>
      </c>
      <c r="AM20" s="3">
        <f t="shared" si="25"/>
        <v>1411.5774960576325</v>
      </c>
      <c r="AN20" s="14">
        <f t="shared" si="25"/>
        <v>1321.2135320987475</v>
      </c>
      <c r="AO20" s="1">
        <f t="shared" si="22"/>
        <v>10.678531701890989</v>
      </c>
      <c r="AP20" s="1">
        <f t="shared" si="23"/>
        <v>12.10233592880979</v>
      </c>
      <c r="AQ20" s="1">
        <f t="shared" si="23"/>
        <v>14.460511679644048</v>
      </c>
      <c r="AR20" s="6">
        <f t="shared" si="23"/>
        <v>11.728507458170849</v>
      </c>
      <c r="AS20" t="s">
        <v>35</v>
      </c>
    </row>
    <row r="21" spans="1:45">
      <c r="A21" s="4">
        <v>1968</v>
      </c>
      <c r="B21" s="1">
        <v>5.8917843806749897</v>
      </c>
      <c r="C21" s="1">
        <v>1.3459017897169341</v>
      </c>
      <c r="D21" s="1">
        <v>0.91948615784935739</v>
      </c>
      <c r="E21" s="6">
        <f t="shared" si="9"/>
        <v>8.1571723282412805</v>
      </c>
      <c r="F21" s="1">
        <f t="shared" si="11"/>
        <v>57.739486930614902</v>
      </c>
      <c r="G21" s="1">
        <f t="shared" si="12"/>
        <v>16.581510049312627</v>
      </c>
      <c r="H21" s="1">
        <f t="shared" si="13"/>
        <v>12.780857594106067</v>
      </c>
      <c r="I21" s="1">
        <f t="shared" si="20"/>
        <v>87.101854574033595</v>
      </c>
      <c r="J21" s="3">
        <v>1356.0123156657849</v>
      </c>
      <c r="K21" s="14">
        <f t="shared" si="24"/>
        <v>1268.9104610917514</v>
      </c>
      <c r="L21" s="1">
        <v>9.8000000000000007</v>
      </c>
      <c r="M21" s="1">
        <v>12.32</v>
      </c>
      <c r="N21" s="1">
        <v>13.899999999999999</v>
      </c>
      <c r="O21" s="6">
        <v>11.000149722039451</v>
      </c>
      <c r="P21" s="2">
        <v>6.3906752276754792</v>
      </c>
      <c r="Q21" s="2">
        <v>14.933433854637299</v>
      </c>
      <c r="R21" s="2">
        <v>6.4797822053957352</v>
      </c>
      <c r="S21" s="2"/>
      <c r="T21" s="2">
        <v>8.2895592740985329</v>
      </c>
      <c r="U21" s="13">
        <v>12101.66</v>
      </c>
      <c r="V21" s="3">
        <v>11148.305273821938</v>
      </c>
      <c r="W21" s="99">
        <f t="shared" si="0"/>
        <v>0.66289618301454556</v>
      </c>
      <c r="X21" s="100">
        <f t="shared" si="1"/>
        <v>0.19036919627490723</v>
      </c>
      <c r="Y21" s="100">
        <f t="shared" si="2"/>
        <v>0.14673462071054727</v>
      </c>
      <c r="Z21" s="99">
        <f t="shared" si="3"/>
        <v>4.2580355844530474E-2</v>
      </c>
      <c r="AA21" s="100">
        <f t="shared" si="4"/>
        <v>1.2228141188504852E-2</v>
      </c>
      <c r="AB21" s="100">
        <f t="shared" si="5"/>
        <v>9.4253256009926636E-3</v>
      </c>
      <c r="AC21" s="101">
        <f t="shared" si="6"/>
        <v>6.4233822634027993E-2</v>
      </c>
      <c r="AD21" s="99">
        <f t="shared" si="7"/>
        <v>0.72228269105910659</v>
      </c>
      <c r="AE21" s="100">
        <f t="shared" si="8"/>
        <v>0.16499612066024796</v>
      </c>
      <c r="AF21" s="100">
        <f t="shared" si="10"/>
        <v>0.11272118828064558</v>
      </c>
      <c r="AG21" s="19"/>
      <c r="AH21" s="6">
        <v>0.89900000000000002</v>
      </c>
      <c r="AI21" s="3">
        <f t="shared" si="21"/>
        <v>64.22634808744705</v>
      </c>
      <c r="AJ21" s="3">
        <f t="shared" si="25"/>
        <v>18.444393825709263</v>
      </c>
      <c r="AK21" s="3">
        <f t="shared" si="25"/>
        <v>14.216749270418317</v>
      </c>
      <c r="AL21" s="3">
        <f t="shared" si="25"/>
        <v>96.887491183574625</v>
      </c>
      <c r="AM21" s="3">
        <f t="shared" si="25"/>
        <v>1508.356302186635</v>
      </c>
      <c r="AN21" s="14">
        <f t="shared" si="25"/>
        <v>1411.4688110030604</v>
      </c>
      <c r="AO21" s="1">
        <f t="shared" si="22"/>
        <v>10.901001112347053</v>
      </c>
      <c r="AP21" s="1">
        <f t="shared" si="23"/>
        <v>13.704115684093438</v>
      </c>
      <c r="AQ21" s="1">
        <f t="shared" si="23"/>
        <v>15.461624026696327</v>
      </c>
      <c r="AR21" s="6">
        <f t="shared" si="23"/>
        <v>12.23598411795267</v>
      </c>
      <c r="AS21" t="s">
        <v>35</v>
      </c>
    </row>
    <row r="22" spans="1:45">
      <c r="A22" s="4">
        <v>1969</v>
      </c>
      <c r="B22" s="1">
        <v>6.026346314619162</v>
      </c>
      <c r="C22" s="1">
        <v>1.4203966699092712</v>
      </c>
      <c r="D22" s="1">
        <v>1.0268157645366065</v>
      </c>
      <c r="E22" s="6">
        <f t="shared" si="9"/>
        <v>8.4735587490650399</v>
      </c>
      <c r="F22" s="1">
        <f t="shared" si="11"/>
        <v>61.468732409115447</v>
      </c>
      <c r="G22" s="1">
        <f t="shared" si="12"/>
        <v>18.521972575616896</v>
      </c>
      <c r="H22" s="1">
        <f t="shared" si="13"/>
        <v>14.657795038760058</v>
      </c>
      <c r="I22" s="1">
        <f t="shared" si="20"/>
        <v>94.648500023492403</v>
      </c>
      <c r="J22" s="3">
        <v>1442.7212210235987</v>
      </c>
      <c r="K22" s="14">
        <f t="shared" si="24"/>
        <v>1348.0727210001062</v>
      </c>
      <c r="L22" s="1">
        <v>10.199999999999999</v>
      </c>
      <c r="M22" s="1">
        <v>13.04</v>
      </c>
      <c r="N22" s="1">
        <v>14.275</v>
      </c>
      <c r="O22" s="6">
        <v>11.502537473153184</v>
      </c>
      <c r="P22" s="2">
        <v>6.6515191145193757</v>
      </c>
      <c r="Q22" s="2">
        <v>15.806167001986232</v>
      </c>
      <c r="R22" s="2">
        <v>6.6545964735269152</v>
      </c>
      <c r="S22" s="2"/>
      <c r="T22" s="2">
        <v>8.5613481027575027</v>
      </c>
      <c r="U22" s="13">
        <v>12379.384</v>
      </c>
      <c r="V22" s="3">
        <v>11560.995280540616</v>
      </c>
      <c r="W22" s="99">
        <f t="shared" si="0"/>
        <v>0.64944222458737844</v>
      </c>
      <c r="X22" s="100">
        <f t="shared" si="1"/>
        <v>0.19569219344225863</v>
      </c>
      <c r="Y22" s="100">
        <f t="shared" si="2"/>
        <v>0.1548655819703629</v>
      </c>
      <c r="Z22" s="99">
        <f t="shared" si="3"/>
        <v>4.2606105402333998E-2</v>
      </c>
      <c r="AA22" s="100">
        <f t="shared" si="4"/>
        <v>1.2838220098042025E-2</v>
      </c>
      <c r="AB22" s="100">
        <f t="shared" si="5"/>
        <v>1.0159824937183965E-2</v>
      </c>
      <c r="AC22" s="101">
        <f t="shared" si="6"/>
        <v>6.5604150437559988E-2</v>
      </c>
      <c r="AD22" s="99">
        <f t="shared" si="7"/>
        <v>0.71119425651991852</v>
      </c>
      <c r="AE22" s="100">
        <f t="shared" si="8"/>
        <v>0.16762693361463926</v>
      </c>
      <c r="AF22" s="100">
        <f t="shared" si="10"/>
        <v>0.12117880986544217</v>
      </c>
      <c r="AG22" s="19"/>
      <c r="AH22" s="6">
        <v>0.9</v>
      </c>
      <c r="AI22" s="3">
        <f t="shared" si="21"/>
        <v>68.298591565683822</v>
      </c>
      <c r="AJ22" s="3">
        <f t="shared" si="25"/>
        <v>20.579969528463216</v>
      </c>
      <c r="AK22" s="3">
        <f t="shared" si="25"/>
        <v>16.286438931955619</v>
      </c>
      <c r="AL22" s="3">
        <f t="shared" si="25"/>
        <v>105.16500002610266</v>
      </c>
      <c r="AM22" s="3">
        <f t="shared" si="25"/>
        <v>1603.0235789151095</v>
      </c>
      <c r="AN22" s="14">
        <f t="shared" si="25"/>
        <v>1497.8585788890068</v>
      </c>
      <c r="AO22" s="1">
        <f t="shared" si="22"/>
        <v>11.333333333333332</v>
      </c>
      <c r="AP22" s="1">
        <f t="shared" si="23"/>
        <v>14.488888888888887</v>
      </c>
      <c r="AQ22" s="1">
        <f t="shared" si="23"/>
        <v>15.861111111111111</v>
      </c>
      <c r="AR22" s="6">
        <f t="shared" si="23"/>
        <v>12.780597192392428</v>
      </c>
      <c r="AS22" t="s">
        <v>35</v>
      </c>
    </row>
    <row r="23" spans="1:45">
      <c r="A23" s="4">
        <v>1970</v>
      </c>
      <c r="B23" s="1">
        <v>6.1311135921877584</v>
      </c>
      <c r="C23" s="1">
        <v>1.6744626782354965</v>
      </c>
      <c r="D23" s="1">
        <v>1.0573332468019554</v>
      </c>
      <c r="E23" s="6">
        <f t="shared" si="9"/>
        <v>8.8629095172252104</v>
      </c>
      <c r="F23" s="1">
        <f t="shared" si="11"/>
        <v>66.216026795627798</v>
      </c>
      <c r="G23" s="1">
        <f t="shared" si="12"/>
        <v>23.978305552332312</v>
      </c>
      <c r="H23" s="1">
        <f t="shared" si="13"/>
        <v>15.542798727988744</v>
      </c>
      <c r="I23" s="1">
        <f t="shared" si="20"/>
        <v>105.73713107594885</v>
      </c>
      <c r="J23" s="3">
        <v>1560.5647953896319</v>
      </c>
      <c r="K23" s="14">
        <f t="shared" si="24"/>
        <v>1454.827664313683</v>
      </c>
      <c r="L23" s="1">
        <v>10.8</v>
      </c>
      <c r="M23" s="1">
        <v>14.32</v>
      </c>
      <c r="N23" s="1">
        <v>14.7</v>
      </c>
      <c r="O23" s="6">
        <v>12.311335262441386</v>
      </c>
      <c r="P23" s="2">
        <v>7.0427849447852218</v>
      </c>
      <c r="Q23" s="2">
        <v>17.357692597273228</v>
      </c>
      <c r="R23" s="2">
        <v>6.8527193107422519</v>
      </c>
      <c r="S23" s="2"/>
      <c r="T23" s="2">
        <v>8.8557860004713849</v>
      </c>
      <c r="U23" s="13">
        <v>12660.16</v>
      </c>
      <c r="V23" s="3">
        <v>12023.544726133005</v>
      </c>
      <c r="W23" s="99">
        <f t="shared" si="0"/>
        <v>0.62623248921011632</v>
      </c>
      <c r="X23" s="100">
        <f t="shared" si="1"/>
        <v>0.22677280259390789</v>
      </c>
      <c r="Y23" s="100">
        <f t="shared" si="2"/>
        <v>0.14699470819597579</v>
      </c>
      <c r="Z23" s="99">
        <f t="shared" si="3"/>
        <v>4.2430809019432865E-2</v>
      </c>
      <c r="AA23" s="100">
        <f t="shared" si="4"/>
        <v>1.5365145762080043E-2</v>
      </c>
      <c r="AB23" s="100">
        <f t="shared" si="5"/>
        <v>9.9597266155860686E-3</v>
      </c>
      <c r="AC23" s="101">
        <f t="shared" si="6"/>
        <v>6.7755681397098977E-2</v>
      </c>
      <c r="AD23" s="99">
        <f t="shared" si="7"/>
        <v>0.69177210714741455</v>
      </c>
      <c r="AE23" s="100">
        <f t="shared" si="8"/>
        <v>0.18892923085597915</v>
      </c>
      <c r="AF23" s="100">
        <f t="shared" si="10"/>
        <v>0.11929866199660628</v>
      </c>
      <c r="AG23" s="19"/>
      <c r="AH23" s="6">
        <v>0.89800000000000002</v>
      </c>
      <c r="AI23" s="3">
        <f t="shared" si="21"/>
        <v>73.73722360314899</v>
      </c>
      <c r="AJ23" s="3">
        <f t="shared" si="25"/>
        <v>26.701899278766493</v>
      </c>
      <c r="AK23" s="3">
        <f t="shared" si="25"/>
        <v>17.308239118027554</v>
      </c>
      <c r="AL23" s="3">
        <f t="shared" si="25"/>
        <v>117.74736199994304</v>
      </c>
      <c r="AM23" s="3">
        <f t="shared" si="25"/>
        <v>1737.8227120151803</v>
      </c>
      <c r="AN23" s="14">
        <f t="shared" si="25"/>
        <v>1620.0753500152373</v>
      </c>
      <c r="AO23" s="1">
        <f t="shared" si="22"/>
        <v>12.02672605790646</v>
      </c>
      <c r="AP23" s="1">
        <f t="shared" si="23"/>
        <v>15.946547884187082</v>
      </c>
      <c r="AQ23" s="1">
        <f t="shared" si="23"/>
        <v>16.369710467706014</v>
      </c>
      <c r="AR23" s="6">
        <f t="shared" si="23"/>
        <v>13.709727463743191</v>
      </c>
      <c r="AS23" t="s">
        <v>35</v>
      </c>
    </row>
    <row r="24" spans="1:45">
      <c r="A24" s="4">
        <v>1971</v>
      </c>
      <c r="B24" s="1">
        <v>6.1541439042487962</v>
      </c>
      <c r="C24" s="1">
        <v>1.3466430403590268</v>
      </c>
      <c r="D24" s="1">
        <v>1.0969191681195167</v>
      </c>
      <c r="E24" s="6">
        <f t="shared" si="9"/>
        <v>8.5977061127273391</v>
      </c>
      <c r="F24" s="1">
        <f t="shared" si="11"/>
        <v>70.157240508436274</v>
      </c>
      <c r="G24" s="1">
        <f t="shared" si="12"/>
        <v>20.468974213457205</v>
      </c>
      <c r="H24" s="1">
        <f t="shared" si="13"/>
        <v>16.179557729762873</v>
      </c>
      <c r="I24" s="1">
        <f t="shared" si="20"/>
        <v>106.80577245165635</v>
      </c>
      <c r="J24" s="3">
        <v>1681.8940729060382</v>
      </c>
      <c r="K24" s="14">
        <f t="shared" si="24"/>
        <v>1575.0883004543819</v>
      </c>
      <c r="L24" s="1">
        <v>11.399999999999999</v>
      </c>
      <c r="M24" s="1">
        <v>15.2</v>
      </c>
      <c r="N24" s="1">
        <v>14.75</v>
      </c>
      <c r="O24" s="6">
        <v>12.74528632262154</v>
      </c>
      <c r="P24" s="2">
        <v>7.4340507750510678</v>
      </c>
      <c r="Q24" s="2">
        <v>18.42436644403303</v>
      </c>
      <c r="R24" s="2">
        <v>6.8760278798264096</v>
      </c>
      <c r="S24" s="2"/>
      <c r="T24" s="2">
        <v>9.3993636577893227</v>
      </c>
      <c r="U24" s="13">
        <v>12937.2</v>
      </c>
      <c r="V24" s="3">
        <v>12289.521689391831</v>
      </c>
      <c r="W24" s="99">
        <f t="shared" si="0"/>
        <v>0.65686749787041376</v>
      </c>
      <c r="X24" s="100">
        <f t="shared" si="1"/>
        <v>0.19164670357795602</v>
      </c>
      <c r="Y24" s="100">
        <f t="shared" si="2"/>
        <v>0.15148579855163025</v>
      </c>
      <c r="Z24" s="99">
        <f t="shared" si="3"/>
        <v>4.1713233692069578E-2</v>
      </c>
      <c r="AA24" s="100">
        <f t="shared" si="4"/>
        <v>1.2170192251221958E-2</v>
      </c>
      <c r="AB24" s="100">
        <f t="shared" si="5"/>
        <v>9.6198434790885738E-3</v>
      </c>
      <c r="AC24" s="101">
        <f t="shared" si="6"/>
        <v>6.3503269422380104E-2</v>
      </c>
      <c r="AD24" s="99">
        <f t="shared" si="7"/>
        <v>0.71578905158652795</v>
      </c>
      <c r="AE24" s="100">
        <f t="shared" si="8"/>
        <v>0.15662817764444947</v>
      </c>
      <c r="AF24" s="100">
        <f t="shared" si="10"/>
        <v>0.12758277076902264</v>
      </c>
      <c r="AG24" s="19"/>
      <c r="AH24" s="6">
        <v>0.88</v>
      </c>
      <c r="AI24" s="3">
        <f t="shared" si="21"/>
        <v>79.724136941404851</v>
      </c>
      <c r="AJ24" s="3">
        <f t="shared" ref="AJ24:AJ67" si="26">IFERROR(G24/$AH24," ")</f>
        <v>23.260197969837733</v>
      </c>
      <c r="AK24" s="3">
        <f t="shared" ref="AK24:AK67" si="27">IFERROR(H24/$AH24," ")</f>
        <v>18.38586105654872</v>
      </c>
      <c r="AL24" s="3">
        <f t="shared" ref="AL24:AL67" si="28">IFERROR(I24/$AH24," ")</f>
        <v>121.3701959677913</v>
      </c>
      <c r="AM24" s="3">
        <f t="shared" ref="AM24:AM67" si="29">IFERROR(J24/$AH24," ")</f>
        <v>1911.2432646659524</v>
      </c>
      <c r="AN24" s="14">
        <f t="shared" ref="AN24:AN67" si="30">IFERROR(K24/$AH24," ")</f>
        <v>1789.8730686981612</v>
      </c>
      <c r="AO24" s="1">
        <f t="shared" si="22"/>
        <v>12.954545454545453</v>
      </c>
      <c r="AP24" s="1">
        <f t="shared" ref="AP24:AP68" si="31">IFERROR(M24/$AH24," ")</f>
        <v>17.272727272727273</v>
      </c>
      <c r="AQ24" s="1">
        <f t="shared" ref="AQ24:AQ68" si="32">IFERROR(N24/$AH24," ")</f>
        <v>16.761363636363637</v>
      </c>
      <c r="AR24" s="6">
        <f t="shared" ref="AR24:AR67" si="33">IFERROR(O24/$AH24," ")</f>
        <v>14.483279912069932</v>
      </c>
      <c r="AS24" t="s">
        <v>35</v>
      </c>
    </row>
    <row r="25" spans="1:45">
      <c r="A25" s="4">
        <v>1972</v>
      </c>
      <c r="B25" s="1">
        <v>6.2989798086442201</v>
      </c>
      <c r="C25" s="1">
        <v>1.5543311430382096</v>
      </c>
      <c r="D25" s="1">
        <v>1.2440663867255282</v>
      </c>
      <c r="E25" s="6">
        <f t="shared" si="9"/>
        <v>9.0973773384079575</v>
      </c>
      <c r="F25" s="1">
        <f t="shared" si="11"/>
        <v>75.587757703730645</v>
      </c>
      <c r="G25" s="1">
        <f t="shared" si="12"/>
        <v>23.50148688273773</v>
      </c>
      <c r="H25" s="1">
        <f t="shared" si="13"/>
        <v>18.505487502542231</v>
      </c>
      <c r="I25" s="1">
        <f t="shared" si="20"/>
        <v>117.59473208901059</v>
      </c>
      <c r="J25" s="3">
        <v>1828.7925931547393</v>
      </c>
      <c r="K25" s="14">
        <f t="shared" si="24"/>
        <v>1711.1978610657286</v>
      </c>
      <c r="L25" s="1">
        <v>12</v>
      </c>
      <c r="M25" s="1">
        <v>15.12</v>
      </c>
      <c r="N25" s="1">
        <v>14.875</v>
      </c>
      <c r="O25" s="6">
        <v>13.226029871319648</v>
      </c>
      <c r="P25" s="2">
        <v>7.8253166053169139</v>
      </c>
      <c r="Q25" s="2">
        <v>18.327396094327593</v>
      </c>
      <c r="R25" s="2">
        <v>6.9342993025368038</v>
      </c>
      <c r="S25" s="2">
        <v>9.0056285178236397</v>
      </c>
      <c r="T25" s="2">
        <v>9.9655903841621747</v>
      </c>
      <c r="U25" s="13">
        <v>13177</v>
      </c>
      <c r="V25" s="3">
        <v>12404.416786825528</v>
      </c>
      <c r="W25" s="99">
        <f t="shared" si="0"/>
        <v>0.64278183521449117</v>
      </c>
      <c r="X25" s="100">
        <f t="shared" si="1"/>
        <v>0.19985152791494798</v>
      </c>
      <c r="Y25" s="100">
        <f t="shared" si="2"/>
        <v>0.15736663687056093</v>
      </c>
      <c r="Z25" s="99">
        <f t="shared" si="3"/>
        <v>4.1332055907629624E-2</v>
      </c>
      <c r="AA25" s="100">
        <f t="shared" si="4"/>
        <v>1.2850821340104368E-2</v>
      </c>
      <c r="AB25" s="100">
        <f t="shared" si="5"/>
        <v>1.0118964595443564E-2</v>
      </c>
      <c r="AC25" s="101">
        <f t="shared" si="6"/>
        <v>6.4301841843177554E-2</v>
      </c>
      <c r="AD25" s="99">
        <f t="shared" si="7"/>
        <v>0.69239513480997839</v>
      </c>
      <c r="AE25" s="100">
        <f t="shared" si="8"/>
        <v>0.17085486126600721</v>
      </c>
      <c r="AF25" s="100">
        <f t="shared" si="10"/>
        <v>0.13675000392401443</v>
      </c>
      <c r="AG25" s="19"/>
      <c r="AH25" s="6">
        <v>0.83899999999999997</v>
      </c>
      <c r="AI25" s="3">
        <f t="shared" si="21"/>
        <v>90.092679027092544</v>
      </c>
      <c r="AJ25" s="3">
        <f t="shared" si="26"/>
        <v>28.011307369174887</v>
      </c>
      <c r="AK25" s="3">
        <f t="shared" si="27"/>
        <v>22.056600122219585</v>
      </c>
      <c r="AL25" s="3">
        <f t="shared" si="28"/>
        <v>140.16058651848701</v>
      </c>
      <c r="AM25" s="3">
        <f t="shared" si="29"/>
        <v>2179.7289548924186</v>
      </c>
      <c r="AN25" s="14">
        <f t="shared" si="30"/>
        <v>2039.5683683739317</v>
      </c>
      <c r="AO25" s="1">
        <f t="shared" si="22"/>
        <v>14.30274135876043</v>
      </c>
      <c r="AP25" s="1">
        <f t="shared" si="31"/>
        <v>18.021454112038139</v>
      </c>
      <c r="AQ25" s="1">
        <f t="shared" si="32"/>
        <v>17.729439809296782</v>
      </c>
      <c r="AR25" s="6">
        <f t="shared" si="33"/>
        <v>15.764040371060368</v>
      </c>
      <c r="AS25" t="s">
        <v>35</v>
      </c>
    </row>
    <row r="26" spans="1:45">
      <c r="A26" s="4">
        <v>1973</v>
      </c>
      <c r="B26" s="1">
        <v>6.8699582524969687</v>
      </c>
      <c r="C26" s="1">
        <v>1.6068392614435196</v>
      </c>
      <c r="D26" s="1">
        <v>1.2634405981616255</v>
      </c>
      <c r="E26" s="6">
        <f t="shared" si="9"/>
        <v>9.740238112102114</v>
      </c>
      <c r="F26" s="1">
        <f t="shared" si="11"/>
        <v>89.309457282460599</v>
      </c>
      <c r="G26" s="1">
        <f t="shared" si="12"/>
        <v>24.938145337603423</v>
      </c>
      <c r="H26" s="1">
        <f t="shared" si="13"/>
        <v>23.026204901495625</v>
      </c>
      <c r="I26" s="1">
        <f t="shared" si="20"/>
        <v>137.27380752155963</v>
      </c>
      <c r="J26" s="3">
        <v>2007.4885653642641</v>
      </c>
      <c r="K26" s="14">
        <f t="shared" si="24"/>
        <v>1870.2147578427046</v>
      </c>
      <c r="L26" s="1">
        <v>13</v>
      </c>
      <c r="M26" s="1">
        <v>15.52</v>
      </c>
      <c r="N26" s="1">
        <v>18.225000000000001</v>
      </c>
      <c r="O26" s="6">
        <v>14.360300109628852</v>
      </c>
      <c r="P26" s="2">
        <v>8.4774263224266555</v>
      </c>
      <c r="Q26" s="2">
        <v>18.812247842854781</v>
      </c>
      <c r="R26" s="2">
        <v>8.4959734311753454</v>
      </c>
      <c r="S26" s="2">
        <v>9.7560975609756095</v>
      </c>
      <c r="T26" s="2">
        <v>10.871553146358737</v>
      </c>
      <c r="U26" s="13">
        <v>13380.4</v>
      </c>
      <c r="V26" s="3">
        <v>12878.090341095933</v>
      </c>
      <c r="W26" s="99">
        <f t="shared" si="0"/>
        <v>0.65059357567855058</v>
      </c>
      <c r="X26" s="100">
        <f t="shared" si="1"/>
        <v>0.18166717881476949</v>
      </c>
      <c r="Y26" s="100">
        <f t="shared" si="2"/>
        <v>0.16773924550667998</v>
      </c>
      <c r="Z26" s="99">
        <f t="shared" si="3"/>
        <v>4.4488152422554481E-2</v>
      </c>
      <c r="AA26" s="100">
        <f t="shared" si="4"/>
        <v>1.2422559095911129E-2</v>
      </c>
      <c r="AB26" s="100">
        <f t="shared" si="5"/>
        <v>1.1470154948213844E-2</v>
      </c>
      <c r="AC26" s="101">
        <f t="shared" si="6"/>
        <v>6.8380866466679444E-2</v>
      </c>
      <c r="AD26" s="99">
        <f t="shared" si="7"/>
        <v>0.70531728007358863</v>
      </c>
      <c r="AE26" s="100">
        <f t="shared" si="8"/>
        <v>0.16496919715412744</v>
      </c>
      <c r="AF26" s="100">
        <f t="shared" si="10"/>
        <v>0.12971352277228393</v>
      </c>
      <c r="AG26" s="19"/>
      <c r="AH26" s="6">
        <v>0.70499999999999996</v>
      </c>
      <c r="AI26" s="3">
        <f t="shared" si="21"/>
        <v>126.68008125171717</v>
      </c>
      <c r="AJ26" s="3">
        <f t="shared" si="26"/>
        <v>35.373255798019045</v>
      </c>
      <c r="AK26" s="3">
        <f t="shared" si="27"/>
        <v>32.661283548220744</v>
      </c>
      <c r="AL26" s="3">
        <f t="shared" si="28"/>
        <v>194.71462059795692</v>
      </c>
      <c r="AM26" s="3">
        <f t="shared" si="29"/>
        <v>2847.5015111549847</v>
      </c>
      <c r="AN26" s="14">
        <f t="shared" si="30"/>
        <v>2652.7868905570281</v>
      </c>
      <c r="AO26" s="1">
        <f t="shared" si="22"/>
        <v>18.439716312056738</v>
      </c>
      <c r="AP26" s="1">
        <f t="shared" si="31"/>
        <v>22.01418439716312</v>
      </c>
      <c r="AQ26" s="1">
        <f t="shared" si="32"/>
        <v>25.851063829787236</v>
      </c>
      <c r="AR26" s="6">
        <f t="shared" si="33"/>
        <v>20.369220013657948</v>
      </c>
      <c r="AS26" t="s">
        <v>35</v>
      </c>
    </row>
    <row r="27" spans="1:45">
      <c r="A27" s="4">
        <v>1974</v>
      </c>
      <c r="B27" s="1">
        <v>6.9962644003019205</v>
      </c>
      <c r="C27" s="1">
        <v>1.7730054456154263</v>
      </c>
      <c r="D27" s="1">
        <v>1.2117241435586577</v>
      </c>
      <c r="E27" s="6">
        <f t="shared" si="9"/>
        <v>9.9809939894760049</v>
      </c>
      <c r="F27" s="1">
        <f t="shared" si="11"/>
        <v>103.54471312446843</v>
      </c>
      <c r="G27" s="1">
        <f t="shared" si="12"/>
        <v>31.914098021077674</v>
      </c>
      <c r="H27" s="1">
        <f t="shared" si="13"/>
        <v>27.839362198260158</v>
      </c>
      <c r="I27" s="1">
        <f t="shared" si="20"/>
        <v>163.29817334380624</v>
      </c>
      <c r="J27" s="3">
        <v>2352.2144847820809</v>
      </c>
      <c r="K27" s="14">
        <f t="shared" si="24"/>
        <v>2188.9163114382745</v>
      </c>
      <c r="L27" s="1">
        <v>14.8</v>
      </c>
      <c r="M27" s="1">
        <v>18</v>
      </c>
      <c r="N27" s="1">
        <v>22.974999999999998</v>
      </c>
      <c r="O27" s="6">
        <v>16.67237179711584</v>
      </c>
      <c r="P27" s="2">
        <v>9.6512238132241936</v>
      </c>
      <c r="Q27" s="2">
        <v>21.81832868372333</v>
      </c>
      <c r="R27" s="2">
        <v>10.710287494170288</v>
      </c>
      <c r="S27" s="2">
        <v>10.97560975609756</v>
      </c>
      <c r="T27" s="2">
        <v>12.547584256422374</v>
      </c>
      <c r="U27" s="13">
        <v>13599.1</v>
      </c>
      <c r="V27" s="3">
        <v>12985.124015559853</v>
      </c>
      <c r="W27" s="99">
        <f t="shared" si="0"/>
        <v>0.63408371939633701</v>
      </c>
      <c r="X27" s="100">
        <f t="shared" si="1"/>
        <v>0.19543450712021176</v>
      </c>
      <c r="Y27" s="100">
        <f t="shared" si="2"/>
        <v>0.17048177348345139</v>
      </c>
      <c r="Z27" s="99">
        <f t="shared" si="3"/>
        <v>4.4020098419749867E-2</v>
      </c>
      <c r="AA27" s="100">
        <f t="shared" si="4"/>
        <v>1.3567681955684552E-2</v>
      </c>
      <c r="AB27" s="100">
        <f t="shared" si="5"/>
        <v>1.1835384221281723E-2</v>
      </c>
      <c r="AC27" s="101">
        <f t="shared" si="6"/>
        <v>6.942316459671613E-2</v>
      </c>
      <c r="AD27" s="99">
        <f t="shared" si="7"/>
        <v>0.70095868284048723</v>
      </c>
      <c r="AE27" s="100">
        <f t="shared" si="8"/>
        <v>0.17763816384268835</v>
      </c>
      <c r="AF27" s="100">
        <f t="shared" si="10"/>
        <v>0.12140315331682434</v>
      </c>
      <c r="AG27" s="19"/>
      <c r="AH27" s="6">
        <v>0.69499999999999995</v>
      </c>
      <c r="AI27" s="3">
        <f t="shared" si="21"/>
        <v>148.98519874024237</v>
      </c>
      <c r="AJ27" s="3">
        <f t="shared" si="26"/>
        <v>45.919565497953492</v>
      </c>
      <c r="AK27" s="3">
        <f t="shared" si="27"/>
        <v>40.05663625648944</v>
      </c>
      <c r="AL27" s="3">
        <f t="shared" si="28"/>
        <v>234.96140049468525</v>
      </c>
      <c r="AM27" s="3">
        <f t="shared" si="29"/>
        <v>3384.4812730677427</v>
      </c>
      <c r="AN27" s="14">
        <f t="shared" si="30"/>
        <v>3149.519872573057</v>
      </c>
      <c r="AO27" s="1">
        <f t="shared" si="22"/>
        <v>21.294964028776981</v>
      </c>
      <c r="AP27" s="1">
        <f t="shared" si="31"/>
        <v>25.899280575539571</v>
      </c>
      <c r="AQ27" s="1">
        <f t="shared" si="32"/>
        <v>33.057553956834532</v>
      </c>
      <c r="AR27" s="6">
        <f t="shared" si="33"/>
        <v>23.989024168512003</v>
      </c>
      <c r="AS27" t="s">
        <v>35</v>
      </c>
    </row>
    <row r="28" spans="1:45">
      <c r="A28" s="4">
        <v>1975</v>
      </c>
      <c r="B28" s="1">
        <v>6.8330959640962616</v>
      </c>
      <c r="C28" s="1">
        <v>2.2483976399008885</v>
      </c>
      <c r="D28" s="1">
        <v>1.1678645968371533</v>
      </c>
      <c r="E28" s="6">
        <f t="shared" si="9"/>
        <v>10.249358200834303</v>
      </c>
      <c r="F28" s="1">
        <f t="shared" si="11"/>
        <v>127.09558493219048</v>
      </c>
      <c r="G28" s="1">
        <f t="shared" si="12"/>
        <v>48.745260833051262</v>
      </c>
      <c r="H28" s="1">
        <f t="shared" si="13"/>
        <v>30.24769305808227</v>
      </c>
      <c r="I28" s="1">
        <f t="shared" si="20"/>
        <v>206.088538823324</v>
      </c>
      <c r="J28" s="3">
        <v>2862.9623712912266</v>
      </c>
      <c r="K28" s="14">
        <f t="shared" si="24"/>
        <v>2656.8738324679025</v>
      </c>
      <c r="L28" s="1">
        <v>18.600000000000001</v>
      </c>
      <c r="M28" s="1">
        <v>21.68</v>
      </c>
      <c r="N28" s="1">
        <v>25.9</v>
      </c>
      <c r="O28" s="6">
        <v>20.525937484954206</v>
      </c>
      <c r="P28" s="2">
        <v>12.129240738241215</v>
      </c>
      <c r="Q28" s="2">
        <v>26.278964770173427</v>
      </c>
      <c r="R28" s="2">
        <v>12.073838785593491</v>
      </c>
      <c r="S28" s="2">
        <v>12.195121951219512</v>
      </c>
      <c r="T28" s="2">
        <v>14.45010605703515</v>
      </c>
      <c r="U28" s="13">
        <v>13771.4</v>
      </c>
      <c r="V28" s="3">
        <v>13169.830227863544</v>
      </c>
      <c r="W28" s="99">
        <f t="shared" si="0"/>
        <v>0.61670379953126475</v>
      </c>
      <c r="X28" s="100">
        <f t="shared" si="1"/>
        <v>0.23652582094747004</v>
      </c>
      <c r="Y28" s="100">
        <f t="shared" si="2"/>
        <v>0.14677037952126523</v>
      </c>
      <c r="Z28" s="99">
        <f t="shared" si="3"/>
        <v>4.4393033665639486E-2</v>
      </c>
      <c r="AA28" s="100">
        <f t="shared" si="4"/>
        <v>1.7026161895053699E-2</v>
      </c>
      <c r="AB28" s="100">
        <f t="shared" si="5"/>
        <v>1.056517310929247E-2</v>
      </c>
      <c r="AC28" s="101">
        <f t="shared" si="6"/>
        <v>7.1984368669985657E-2</v>
      </c>
      <c r="AD28" s="99">
        <f t="shared" si="7"/>
        <v>0.66668525289125369</v>
      </c>
      <c r="AE28" s="100">
        <f t="shared" si="8"/>
        <v>0.21936960303698508</v>
      </c>
      <c r="AF28" s="100">
        <f t="shared" si="10"/>
        <v>0.11394514407176135</v>
      </c>
      <c r="AG28" s="19"/>
      <c r="AH28" s="6">
        <v>0.76500000000000001</v>
      </c>
      <c r="AI28" s="3">
        <f t="shared" si="21"/>
        <v>166.13801951920323</v>
      </c>
      <c r="AJ28" s="3">
        <f t="shared" si="26"/>
        <v>63.719295206602958</v>
      </c>
      <c r="AK28" s="3">
        <f t="shared" si="27"/>
        <v>39.539468049780744</v>
      </c>
      <c r="AL28" s="3">
        <f t="shared" si="28"/>
        <v>269.39678277558693</v>
      </c>
      <c r="AM28" s="3">
        <f t="shared" si="29"/>
        <v>3742.4344722761134</v>
      </c>
      <c r="AN28" s="14">
        <f t="shared" si="30"/>
        <v>3473.0376895005261</v>
      </c>
      <c r="AO28" s="1">
        <f t="shared" si="22"/>
        <v>24.313725490196081</v>
      </c>
      <c r="AP28" s="1">
        <f t="shared" si="31"/>
        <v>28.33986928104575</v>
      </c>
      <c r="AQ28" s="1">
        <f t="shared" si="32"/>
        <v>33.856209150326798</v>
      </c>
      <c r="AR28" s="6">
        <f t="shared" si="33"/>
        <v>26.831290830005496</v>
      </c>
      <c r="AS28" t="s">
        <v>35</v>
      </c>
    </row>
    <row r="29" spans="1:45">
      <c r="A29" s="4">
        <v>1976</v>
      </c>
      <c r="B29" s="1">
        <v>6.8313922974859533</v>
      </c>
      <c r="C29" s="1">
        <v>2.1020091988500105</v>
      </c>
      <c r="D29" s="1">
        <v>1.2817964225572818</v>
      </c>
      <c r="E29" s="6">
        <f t="shared" si="9"/>
        <v>10.215197918893246</v>
      </c>
      <c r="F29" s="1">
        <f t="shared" si="11"/>
        <v>139.36040286871344</v>
      </c>
      <c r="G29" s="1">
        <f t="shared" si="12"/>
        <v>49.271095621044246</v>
      </c>
      <c r="H29" s="1">
        <f t="shared" si="13"/>
        <v>34.512368677354807</v>
      </c>
      <c r="I29" s="1">
        <f t="shared" si="20"/>
        <v>223.14386716711249</v>
      </c>
      <c r="J29" s="3">
        <v>3307.9659372642018</v>
      </c>
      <c r="K29" s="14">
        <f t="shared" si="24"/>
        <v>3084.8220700970892</v>
      </c>
      <c r="L29" s="1">
        <v>20.399999999999999</v>
      </c>
      <c r="M29" s="1">
        <v>23.44</v>
      </c>
      <c r="N29" s="1">
        <v>26.924999999999997</v>
      </c>
      <c r="O29" s="6">
        <v>22.24158627771245</v>
      </c>
      <c r="P29" s="2">
        <v>13.303038229038751</v>
      </c>
      <c r="Q29" s="2">
        <v>28.412312463693045</v>
      </c>
      <c r="R29" s="2">
        <v>12.551664451818716</v>
      </c>
      <c r="S29" s="2">
        <v>15.196998123827392</v>
      </c>
      <c r="T29" s="2">
        <v>16.375276926702842</v>
      </c>
      <c r="U29" s="13">
        <v>13915.5</v>
      </c>
      <c r="V29" s="3">
        <v>13558.837267794905</v>
      </c>
      <c r="W29" s="99">
        <f t="shared" si="0"/>
        <v>0.62453162902454495</v>
      </c>
      <c r="X29" s="100">
        <f t="shared" si="1"/>
        <v>0.22080416659690277</v>
      </c>
      <c r="Y29" s="100">
        <f t="shared" si="2"/>
        <v>0.15466420437855227</v>
      </c>
      <c r="Z29" s="99">
        <f t="shared" si="3"/>
        <v>4.2128729712364914E-2</v>
      </c>
      <c r="AA29" s="100">
        <f t="shared" si="4"/>
        <v>1.4894680463908612E-2</v>
      </c>
      <c r="AB29" s="100">
        <f t="shared" si="5"/>
        <v>1.0433108844493631E-2</v>
      </c>
      <c r="AC29" s="101">
        <f t="shared" si="6"/>
        <v>6.7456519020767158E-2</v>
      </c>
      <c r="AD29" s="99">
        <f t="shared" si="7"/>
        <v>0.66874791381683707</v>
      </c>
      <c r="AE29" s="100">
        <f t="shared" si="8"/>
        <v>0.20577273348392944</v>
      </c>
      <c r="AF29" s="100">
        <f t="shared" si="10"/>
        <v>0.12547935269923352</v>
      </c>
      <c r="AG29" s="19"/>
      <c r="AH29" s="6">
        <v>0.81899999999999995</v>
      </c>
      <c r="AI29" s="3">
        <f t="shared" si="21"/>
        <v>170.15922206192118</v>
      </c>
      <c r="AJ29" s="3">
        <f t="shared" si="26"/>
        <v>60.160067913362944</v>
      </c>
      <c r="AK29" s="3">
        <f t="shared" si="27"/>
        <v>42.13964429469452</v>
      </c>
      <c r="AL29" s="3">
        <f t="shared" si="28"/>
        <v>272.45893426997861</v>
      </c>
      <c r="AM29" s="3">
        <f t="shared" si="29"/>
        <v>4039.0304484300391</v>
      </c>
      <c r="AN29" s="14">
        <f t="shared" si="30"/>
        <v>3766.5715141600604</v>
      </c>
      <c r="AO29" s="1">
        <f t="shared" si="22"/>
        <v>24.908424908424909</v>
      </c>
      <c r="AP29" s="1">
        <f t="shared" si="31"/>
        <v>28.620268620268625</v>
      </c>
      <c r="AQ29" s="1">
        <f t="shared" si="32"/>
        <v>32.875457875457876</v>
      </c>
      <c r="AR29" s="6">
        <f t="shared" si="33"/>
        <v>27.157004002090904</v>
      </c>
      <c r="AS29" t="s">
        <v>35</v>
      </c>
    </row>
    <row r="30" spans="1:45">
      <c r="A30" s="4">
        <v>1977</v>
      </c>
      <c r="B30" s="1">
        <v>6.8533061908194508</v>
      </c>
      <c r="C30" s="1">
        <v>2.2290364719097369</v>
      </c>
      <c r="D30" s="1">
        <v>1.3413422811991593</v>
      </c>
      <c r="E30" s="6">
        <f t="shared" si="9"/>
        <v>10.423684943928347</v>
      </c>
      <c r="F30" s="1">
        <f t="shared" si="11"/>
        <v>146.66075248353624</v>
      </c>
      <c r="G30" s="1">
        <f t="shared" si="12"/>
        <v>55.458427421114251</v>
      </c>
      <c r="H30" s="1">
        <f t="shared" si="13"/>
        <v>37.255781860306648</v>
      </c>
      <c r="I30" s="1">
        <f t="shared" si="20"/>
        <v>239.37496176495713</v>
      </c>
      <c r="J30" s="3">
        <v>3839.6771374368518</v>
      </c>
      <c r="K30" s="14">
        <f t="shared" si="24"/>
        <v>3600.3021756718945</v>
      </c>
      <c r="L30" s="1">
        <v>21.4</v>
      </c>
      <c r="M30" s="1">
        <v>24.88</v>
      </c>
      <c r="N30" s="1">
        <v>27.774999999999999</v>
      </c>
      <c r="O30" s="6">
        <v>23.278295061997831</v>
      </c>
      <c r="P30" s="2">
        <v>13.955147946148495</v>
      </c>
      <c r="Q30" s="2">
        <v>30.157778758390908</v>
      </c>
      <c r="R30" s="2">
        <v>12.947910126249392</v>
      </c>
      <c r="S30" s="2">
        <v>15.853658536585366</v>
      </c>
      <c r="T30" s="2">
        <v>18.391044072590194</v>
      </c>
      <c r="U30" s="13">
        <v>14074.1</v>
      </c>
      <c r="V30" s="3">
        <v>13546.37241457713</v>
      </c>
      <c r="W30" s="99">
        <f t="shared" si="0"/>
        <v>0.61268209257216633</v>
      </c>
      <c r="X30" s="100">
        <f t="shared" si="1"/>
        <v>0.23168015155891292</v>
      </c>
      <c r="Y30" s="100">
        <f t="shared" si="2"/>
        <v>0.15563775586892079</v>
      </c>
      <c r="Z30" s="99">
        <f t="shared" si="3"/>
        <v>3.8196115775879676E-2</v>
      </c>
      <c r="AA30" s="100">
        <f t="shared" si="4"/>
        <v>1.4443513200731017E-2</v>
      </c>
      <c r="AB30" s="100">
        <f t="shared" si="5"/>
        <v>9.7028423293882646E-3</v>
      </c>
      <c r="AC30" s="101">
        <f t="shared" si="6"/>
        <v>6.2342471305998952E-2</v>
      </c>
      <c r="AD30" s="99">
        <f t="shared" si="7"/>
        <v>0.6574744178939721</v>
      </c>
      <c r="AE30" s="100">
        <f t="shared" si="8"/>
        <v>0.21384342330953893</v>
      </c>
      <c r="AF30" s="100">
        <f t="shared" si="10"/>
        <v>0.12868215879648903</v>
      </c>
      <c r="AG30" s="19"/>
      <c r="AH30" s="6">
        <v>0.90200000000000002</v>
      </c>
      <c r="AI30" s="3">
        <f t="shared" si="21"/>
        <v>162.59506927221312</v>
      </c>
      <c r="AJ30" s="3">
        <f t="shared" si="26"/>
        <v>61.483844147576775</v>
      </c>
      <c r="AK30" s="3">
        <f t="shared" si="27"/>
        <v>41.303527561315576</v>
      </c>
      <c r="AL30" s="3">
        <f t="shared" si="28"/>
        <v>265.38244098110545</v>
      </c>
      <c r="AM30" s="3">
        <f t="shared" si="29"/>
        <v>4256.8482676683498</v>
      </c>
      <c r="AN30" s="14">
        <f t="shared" si="30"/>
        <v>3991.4658266872443</v>
      </c>
      <c r="AO30" s="1">
        <f t="shared" si="22"/>
        <v>23.725055432372503</v>
      </c>
      <c r="AP30" s="1">
        <f t="shared" si="31"/>
        <v>27.583148558758314</v>
      </c>
      <c r="AQ30" s="1">
        <f t="shared" si="32"/>
        <v>30.792682926829265</v>
      </c>
      <c r="AR30" s="6">
        <f t="shared" si="33"/>
        <v>25.80742246341223</v>
      </c>
      <c r="AS30" t="s">
        <v>35</v>
      </c>
    </row>
    <row r="31" spans="1:45">
      <c r="A31" s="4">
        <v>1978</v>
      </c>
      <c r="B31" s="1">
        <v>6.6387821388643662</v>
      </c>
      <c r="C31" s="1">
        <v>1.9486007409217334</v>
      </c>
      <c r="D31" s="1">
        <v>1.0855405722069384</v>
      </c>
      <c r="E31" s="6">
        <f t="shared" si="9"/>
        <v>9.6729234519930376</v>
      </c>
      <c r="F31" s="1">
        <f t="shared" si="11"/>
        <v>164.64179704383628</v>
      </c>
      <c r="G31" s="1">
        <f t="shared" si="12"/>
        <v>50.819507323238803</v>
      </c>
      <c r="H31" s="1">
        <f t="shared" si="13"/>
        <v>40.354970771792935</v>
      </c>
      <c r="I31" s="1">
        <f t="shared" si="20"/>
        <v>255.81627513886804</v>
      </c>
      <c r="J31" s="3">
        <v>4225.7484945889419</v>
      </c>
      <c r="K31" s="14">
        <f t="shared" si="24"/>
        <v>3969.9322194500737</v>
      </c>
      <c r="L31" s="1">
        <v>24.8</v>
      </c>
      <c r="M31" s="1">
        <v>26.08</v>
      </c>
      <c r="N31" s="1">
        <v>37.174999999999997</v>
      </c>
      <c r="O31" s="6">
        <v>26.661276826294024</v>
      </c>
      <c r="P31" s="2">
        <v>16.172320984321622</v>
      </c>
      <c r="Q31" s="2">
        <v>31.612334003972464</v>
      </c>
      <c r="R31" s="2">
        <v>17.32992111407097</v>
      </c>
      <c r="S31" s="2">
        <v>16.604127579737337</v>
      </c>
      <c r="T31" s="2">
        <v>19.863233561159603</v>
      </c>
      <c r="U31" s="13">
        <v>14248.6</v>
      </c>
      <c r="V31" s="3">
        <v>13768.650955181562</v>
      </c>
      <c r="W31" s="99">
        <f t="shared" si="0"/>
        <v>0.64359391111633402</v>
      </c>
      <c r="X31" s="100">
        <f t="shared" si="1"/>
        <v>0.19865627116825071</v>
      </c>
      <c r="Y31" s="100">
        <f t="shared" si="2"/>
        <v>0.15774981771541521</v>
      </c>
      <c r="Z31" s="99">
        <f t="shared" si="3"/>
        <v>3.8961570300423604E-2</v>
      </c>
      <c r="AA31" s="100">
        <f t="shared" si="4"/>
        <v>1.2026155221569156E-2</v>
      </c>
      <c r="AB31" s="100">
        <f t="shared" si="5"/>
        <v>9.5497805473911557E-3</v>
      </c>
      <c r="AC31" s="101">
        <f t="shared" si="6"/>
        <v>6.053750606938392E-2</v>
      </c>
      <c r="AD31" s="99">
        <f t="shared" si="7"/>
        <v>0.6863263388584443</v>
      </c>
      <c r="AE31" s="100">
        <f t="shared" si="8"/>
        <v>0.20144899839150882</v>
      </c>
      <c r="AF31" s="100">
        <f t="shared" si="10"/>
        <v>0.11222466275004693</v>
      </c>
      <c r="AG31" s="19"/>
      <c r="AH31" s="6">
        <v>0.874</v>
      </c>
      <c r="AI31" s="3">
        <f t="shared" si="21"/>
        <v>188.37734215541909</v>
      </c>
      <c r="AJ31" s="3">
        <f t="shared" si="26"/>
        <v>58.145889385856755</v>
      </c>
      <c r="AK31" s="3">
        <f t="shared" si="27"/>
        <v>46.172735436834024</v>
      </c>
      <c r="AL31" s="3">
        <f t="shared" si="28"/>
        <v>292.69596697810988</v>
      </c>
      <c r="AM31" s="3">
        <f t="shared" si="29"/>
        <v>4834.9525109713295</v>
      </c>
      <c r="AN31" s="14">
        <f t="shared" si="30"/>
        <v>4542.2565439932196</v>
      </c>
      <c r="AO31" s="1">
        <f t="shared" si="22"/>
        <v>28.375286041189931</v>
      </c>
      <c r="AP31" s="1">
        <f t="shared" si="31"/>
        <v>29.839816933638442</v>
      </c>
      <c r="AQ31" s="1">
        <f t="shared" si="32"/>
        <v>42.534324942791756</v>
      </c>
      <c r="AR31" s="6">
        <f t="shared" si="33"/>
        <v>30.504893393929091</v>
      </c>
      <c r="AS31" t="s">
        <v>35</v>
      </c>
    </row>
    <row r="32" spans="1:45">
      <c r="A32" s="4">
        <v>1979</v>
      </c>
      <c r="B32" s="1">
        <v>6.7061762581353568</v>
      </c>
      <c r="C32" s="1">
        <v>2.2980975747902272</v>
      </c>
      <c r="D32" s="1">
        <v>1.0260003587844841</v>
      </c>
      <c r="E32" s="6">
        <f t="shared" si="9"/>
        <v>10.030274191710069</v>
      </c>
      <c r="F32" s="1">
        <f t="shared" si="11"/>
        <v>179.72552371802757</v>
      </c>
      <c r="G32" s="1">
        <f t="shared" si="12"/>
        <v>61.95671061634453</v>
      </c>
      <c r="H32" s="1">
        <f t="shared" si="13"/>
        <v>42.348164808829587</v>
      </c>
      <c r="I32" s="1">
        <f t="shared" si="20"/>
        <v>284.03039914320169</v>
      </c>
      <c r="J32" s="3">
        <v>4622.6225393325421</v>
      </c>
      <c r="K32" s="14">
        <f t="shared" si="24"/>
        <v>4338.5921401893402</v>
      </c>
      <c r="L32" s="1">
        <v>26.8</v>
      </c>
      <c r="M32" s="1">
        <v>26.96</v>
      </c>
      <c r="N32" s="1">
        <v>41.275000000000006</v>
      </c>
      <c r="O32" s="6">
        <v>28.50951982444565</v>
      </c>
      <c r="P32" s="2">
        <v>17.476540418541106</v>
      </c>
      <c r="Q32" s="2">
        <v>32.679007850732276</v>
      </c>
      <c r="R32" s="2">
        <v>19.241223778971868</v>
      </c>
      <c r="S32" s="2">
        <v>19.981238273921203</v>
      </c>
      <c r="T32" s="2">
        <v>21.675159085552725</v>
      </c>
      <c r="U32" s="13">
        <v>14421.9</v>
      </c>
      <c r="V32" s="3">
        <v>14319.541807944863</v>
      </c>
      <c r="W32" s="99">
        <f t="shared" si="0"/>
        <v>0.63276862004976464</v>
      </c>
      <c r="X32" s="100">
        <f t="shared" si="1"/>
        <v>0.21813408284198257</v>
      </c>
      <c r="Y32" s="100">
        <f t="shared" si="2"/>
        <v>0.14909729710825284</v>
      </c>
      <c r="Z32" s="99">
        <f t="shared" si="3"/>
        <v>3.8879558559842535E-2</v>
      </c>
      <c r="AA32" s="100">
        <f t="shared" si="4"/>
        <v>1.34029352578916E-2</v>
      </c>
      <c r="AB32" s="100">
        <f t="shared" si="5"/>
        <v>9.1610691655010651E-3</v>
      </c>
      <c r="AC32" s="101">
        <f t="shared" si="6"/>
        <v>6.1443562983235202E-2</v>
      </c>
      <c r="AD32" s="99">
        <f t="shared" si="7"/>
        <v>0.66859351299468472</v>
      </c>
      <c r="AE32" s="100">
        <f t="shared" si="8"/>
        <v>0.2291161269239862</v>
      </c>
      <c r="AF32" s="100">
        <f t="shared" si="10"/>
        <v>0.10229036008132901</v>
      </c>
      <c r="AG32" s="19"/>
      <c r="AH32" s="6">
        <v>0.89500000000000002</v>
      </c>
      <c r="AI32" s="3">
        <f t="shared" si="21"/>
        <v>200.81064102572913</v>
      </c>
      <c r="AJ32" s="3">
        <f t="shared" si="26"/>
        <v>69.225374990329087</v>
      </c>
      <c r="AK32" s="3">
        <f t="shared" si="27"/>
        <v>47.316385261262106</v>
      </c>
      <c r="AL32" s="3">
        <f t="shared" si="28"/>
        <v>317.35240127732033</v>
      </c>
      <c r="AM32" s="3">
        <f t="shared" si="29"/>
        <v>5164.9413847290971</v>
      </c>
      <c r="AN32" s="14">
        <f t="shared" si="30"/>
        <v>4847.5889834517766</v>
      </c>
      <c r="AO32" s="1">
        <f t="shared" si="22"/>
        <v>29.94413407821229</v>
      </c>
      <c r="AP32" s="1">
        <f t="shared" si="31"/>
        <v>30.122905027932962</v>
      </c>
      <c r="AQ32" s="1">
        <f t="shared" si="32"/>
        <v>46.117318435754193</v>
      </c>
      <c r="AR32" s="6">
        <f t="shared" si="33"/>
        <v>31.854212094352683</v>
      </c>
      <c r="AS32" t="s">
        <v>35</v>
      </c>
    </row>
    <row r="33" spans="1:45">
      <c r="A33" s="4">
        <v>1980</v>
      </c>
      <c r="B33" s="1">
        <v>6.5922775152478659</v>
      </c>
      <c r="C33" s="1">
        <v>2.6058830931500636</v>
      </c>
      <c r="D33" s="1">
        <v>1.1211356318459964</v>
      </c>
      <c r="E33" s="6">
        <f t="shared" si="9"/>
        <v>10.319296240243926</v>
      </c>
      <c r="F33" s="1">
        <f t="shared" si="11"/>
        <v>192.49450344523768</v>
      </c>
      <c r="G33" s="1">
        <f t="shared" si="12"/>
        <v>75.049433082721833</v>
      </c>
      <c r="H33" s="1">
        <f t="shared" si="13"/>
        <v>48.068690215397098</v>
      </c>
      <c r="I33" s="1">
        <f t="shared" si="20"/>
        <v>315.61262674335666</v>
      </c>
      <c r="J33" s="3">
        <v>5106.2199385600616</v>
      </c>
      <c r="K33" s="14">
        <f t="shared" si="24"/>
        <v>4790.6073118167051</v>
      </c>
      <c r="L33" s="1">
        <v>29.2</v>
      </c>
      <c r="M33" s="1">
        <v>28.8</v>
      </c>
      <c r="N33" s="1">
        <v>42.875</v>
      </c>
      <c r="O33" s="6">
        <v>30.693433255827834</v>
      </c>
      <c r="P33" s="2">
        <v>19.04160373960449</v>
      </c>
      <c r="Q33" s="2">
        <v>34.909325893957323</v>
      </c>
      <c r="R33" s="2">
        <v>19.987097989664903</v>
      </c>
      <c r="S33" s="2">
        <v>21.388367729831145</v>
      </c>
      <c r="T33" s="2">
        <v>23.872118783879387</v>
      </c>
      <c r="U33" s="13">
        <v>14615.9</v>
      </c>
      <c r="V33" s="3">
        <v>14411.839161461148</v>
      </c>
      <c r="W33" s="99">
        <f t="shared" si="0"/>
        <v>0.60990748510757897</v>
      </c>
      <c r="X33" s="100">
        <f t="shared" si="1"/>
        <v>0.23778970397071272</v>
      </c>
      <c r="Y33" s="100">
        <f t="shared" si="2"/>
        <v>0.15230281092170814</v>
      </c>
      <c r="Z33" s="99">
        <f t="shared" si="3"/>
        <v>3.7698043907509506E-2</v>
      </c>
      <c r="AA33" s="100">
        <f t="shared" si="4"/>
        <v>1.4697649922201655E-2</v>
      </c>
      <c r="AB33" s="100">
        <f t="shared" si="5"/>
        <v>9.4137524027122742E-3</v>
      </c>
      <c r="AC33" s="101">
        <f t="shared" si="6"/>
        <v>6.1809446232423439E-2</v>
      </c>
      <c r="AD33" s="99">
        <f t="shared" si="7"/>
        <v>0.63883014517393477</v>
      </c>
      <c r="AE33" s="100">
        <f t="shared" si="8"/>
        <v>0.25252527231338268</v>
      </c>
      <c r="AF33" s="100">
        <f t="shared" si="10"/>
        <v>0.10864458251268259</v>
      </c>
      <c r="AG33" s="19"/>
      <c r="AH33" s="6">
        <v>0.877</v>
      </c>
      <c r="AI33" s="3">
        <f t="shared" si="21"/>
        <v>219.49202217244888</v>
      </c>
      <c r="AJ33" s="3">
        <f t="shared" si="26"/>
        <v>85.575180253958763</v>
      </c>
      <c r="AK33" s="3">
        <f t="shared" si="27"/>
        <v>54.810365125880388</v>
      </c>
      <c r="AL33" s="3">
        <f t="shared" si="28"/>
        <v>359.8775675522881</v>
      </c>
      <c r="AM33" s="3">
        <f t="shared" si="29"/>
        <v>5822.371651721849</v>
      </c>
      <c r="AN33" s="14">
        <f t="shared" si="30"/>
        <v>5462.4940841695607</v>
      </c>
      <c r="AO33" s="1">
        <f t="shared" si="22"/>
        <v>33.295324971493727</v>
      </c>
      <c r="AP33" s="1">
        <f t="shared" si="31"/>
        <v>32.839224629418474</v>
      </c>
      <c r="AQ33" s="1">
        <f t="shared" si="32"/>
        <v>48.888255416191562</v>
      </c>
      <c r="AR33" s="6">
        <f t="shared" si="33"/>
        <v>34.998213518617824</v>
      </c>
      <c r="AS33" t="s">
        <v>35</v>
      </c>
    </row>
    <row r="34" spans="1:45">
      <c r="A34" s="4">
        <v>1981</v>
      </c>
      <c r="B34" s="1">
        <v>6.5933086674075101</v>
      </c>
      <c r="C34" s="1">
        <v>2.2313331607984193</v>
      </c>
      <c r="D34" s="1">
        <v>1.1892040747162427</v>
      </c>
      <c r="E34" s="6">
        <f t="shared" si="9"/>
        <v>10.013845902922172</v>
      </c>
      <c r="F34" s="1">
        <f t="shared" si="11"/>
        <v>212.30453909052184</v>
      </c>
      <c r="G34" s="1">
        <f t="shared" si="12"/>
        <v>68.368048046863564</v>
      </c>
      <c r="H34" s="1">
        <f t="shared" si="13"/>
        <v>55.060148659362035</v>
      </c>
      <c r="I34" s="1">
        <f t="shared" si="20"/>
        <v>335.73273579674742</v>
      </c>
      <c r="J34" s="3">
        <v>5675.1004807260615</v>
      </c>
      <c r="K34" s="14">
        <f t="shared" si="24"/>
        <v>5339.3677449293136</v>
      </c>
      <c r="L34" s="1">
        <v>32.200000000000003</v>
      </c>
      <c r="M34" s="1">
        <v>30.64</v>
      </c>
      <c r="N34" s="1">
        <v>46.3</v>
      </c>
      <c r="O34" s="6">
        <v>33.577642871330717</v>
      </c>
      <c r="P34" s="2">
        <v>20.997932890933718</v>
      </c>
      <c r="Q34" s="2">
        <v>37.139643937182377</v>
      </c>
      <c r="R34" s="2">
        <v>21.58373497192968</v>
      </c>
      <c r="S34" s="2">
        <v>23.264540337711072</v>
      </c>
      <c r="T34" s="2">
        <v>26.137025689370795</v>
      </c>
      <c r="U34" s="13">
        <v>14923.26</v>
      </c>
      <c r="V34" s="3">
        <v>14660.335610315709</v>
      </c>
      <c r="W34" s="99">
        <f t="shared" si="0"/>
        <v>0.63236174627621355</v>
      </c>
      <c r="X34" s="100">
        <f t="shared" si="1"/>
        <v>0.20363831332865193</v>
      </c>
      <c r="Y34" s="100">
        <f t="shared" si="2"/>
        <v>0.16399994039513455</v>
      </c>
      <c r="Z34" s="99">
        <f t="shared" si="3"/>
        <v>3.740982909669293E-2</v>
      </c>
      <c r="AA34" s="100">
        <f t="shared" si="4"/>
        <v>1.204701983322711E-2</v>
      </c>
      <c r="AB34" s="100">
        <f t="shared" si="5"/>
        <v>9.702057055440496E-3</v>
      </c>
      <c r="AC34" s="101">
        <f t="shared" si="6"/>
        <v>5.9158905985360527E-2</v>
      </c>
      <c r="AD34" s="99">
        <f t="shared" si="7"/>
        <v>0.65841922587239887</v>
      </c>
      <c r="AE34" s="100">
        <f t="shared" si="8"/>
        <v>0.22282479503177563</v>
      </c>
      <c r="AF34" s="100">
        <f t="shared" si="10"/>
        <v>0.11875597909582543</v>
      </c>
      <c r="AG34" s="19"/>
      <c r="AH34" s="6">
        <v>0.87</v>
      </c>
      <c r="AI34" s="3">
        <f t="shared" si="21"/>
        <v>244.02820585117453</v>
      </c>
      <c r="AJ34" s="3">
        <f t="shared" si="26"/>
        <v>78.583963272256966</v>
      </c>
      <c r="AK34" s="3">
        <f t="shared" si="27"/>
        <v>63.287527194669003</v>
      </c>
      <c r="AL34" s="3">
        <f t="shared" si="28"/>
        <v>385.8996963181005</v>
      </c>
      <c r="AM34" s="3">
        <f t="shared" si="29"/>
        <v>6523.1040008345535</v>
      </c>
      <c r="AN34" s="14">
        <f t="shared" si="30"/>
        <v>6137.2043045164528</v>
      </c>
      <c r="AO34" s="1">
        <f t="shared" si="22"/>
        <v>37.011494252873568</v>
      </c>
      <c r="AP34" s="1">
        <f t="shared" si="31"/>
        <v>35.218390804597703</v>
      </c>
      <c r="AQ34" s="1">
        <f t="shared" si="32"/>
        <v>53.218390804597696</v>
      </c>
      <c r="AR34" s="6">
        <f t="shared" si="33"/>
        <v>38.594991806127261</v>
      </c>
      <c r="AS34" t="s">
        <v>35</v>
      </c>
    </row>
    <row r="35" spans="1:45">
      <c r="A35" s="4">
        <v>1982</v>
      </c>
      <c r="B35" s="1">
        <v>6.244343609953396</v>
      </c>
      <c r="C35" s="1">
        <v>2.3474341310959064</v>
      </c>
      <c r="D35" s="1">
        <v>1.201998346227098</v>
      </c>
      <c r="E35" s="6">
        <f t="shared" si="9"/>
        <v>9.7937760872764006</v>
      </c>
      <c r="F35" s="1">
        <f t="shared" si="11"/>
        <v>229.79184484628496</v>
      </c>
      <c r="G35" s="1">
        <f t="shared" si="12"/>
        <v>78.122607882871762</v>
      </c>
      <c r="H35" s="1">
        <f t="shared" si="13"/>
        <v>60.340316980600313</v>
      </c>
      <c r="I35" s="1">
        <f t="shared" si="20"/>
        <v>368.25476970975706</v>
      </c>
      <c r="J35" s="3">
        <v>6454.8212636855296</v>
      </c>
      <c r="K35" s="14">
        <f t="shared" si="24"/>
        <v>6086.5664939757726</v>
      </c>
      <c r="L35" s="1">
        <v>36.799999999999997</v>
      </c>
      <c r="M35" s="1">
        <v>33.28</v>
      </c>
      <c r="N35" s="1">
        <v>50.199999999999996</v>
      </c>
      <c r="O35" s="6">
        <v>37.627726115084528</v>
      </c>
      <c r="P35" s="2">
        <v>23.997637589638533</v>
      </c>
      <c r="Q35" s="2">
        <v>40.3396654774618</v>
      </c>
      <c r="R35" s="2">
        <v>23.40180336049395</v>
      </c>
      <c r="S35" s="2">
        <v>25.891181988742968</v>
      </c>
      <c r="T35" s="2">
        <v>29.104053735564531</v>
      </c>
      <c r="U35" s="13">
        <v>15162</v>
      </c>
      <c r="V35" s="3">
        <v>14411.819021237303</v>
      </c>
      <c r="W35" s="99">
        <f t="shared" ref="W35:W67" si="34">IFERROR(F35/$I35,"")</f>
        <v>0.62400235855029729</v>
      </c>
      <c r="X35" s="100">
        <f t="shared" ref="X35:X67" si="35">IFERROR(G35/$I35,"")</f>
        <v>0.21214282694680295</v>
      </c>
      <c r="Y35" s="100">
        <f t="shared" ref="Y35:Y67" si="36">IFERROR(H35/$I35,"")</f>
        <v>0.16385481450289976</v>
      </c>
      <c r="Z35" s="99">
        <f t="shared" ref="Z35:Z67" si="37">IFERROR(F35/$J35,"")</f>
        <v>3.5600032202143424E-2</v>
      </c>
      <c r="AA35" s="100">
        <f t="shared" ref="AA35:AA67" si="38">IFERROR(G35/$J35,"")</f>
        <v>1.2102985457147398E-2</v>
      </c>
      <c r="AB35" s="100">
        <f t="shared" ref="AB35:AB67" si="39">IFERROR(H35/$J35,"")</f>
        <v>9.348100360279785E-3</v>
      </c>
      <c r="AC35" s="101">
        <f t="shared" ref="AC35:AC67" si="40">IFERROR(I35/$J35,"")</f>
        <v>5.7051118019570607E-2</v>
      </c>
      <c r="AD35" s="99">
        <f t="shared" ref="AD35:AD67" si="41">IFERROR(B35/$E35,"")</f>
        <v>0.63758284387017428</v>
      </c>
      <c r="AE35" s="100">
        <f t="shared" ref="AE35:AE67" si="42">IFERROR(C35/$E35,"")</f>
        <v>0.23968631814500835</v>
      </c>
      <c r="AF35" s="100">
        <f t="shared" ref="AF35:AF67" si="43">IFERROR(D35/$E35,"")</f>
        <v>0.12273083798481732</v>
      </c>
      <c r="AG35" s="19"/>
      <c r="AH35" s="6">
        <v>0.98399999999999999</v>
      </c>
      <c r="AI35" s="3">
        <f t="shared" si="21"/>
        <v>233.52829760801316</v>
      </c>
      <c r="AJ35" s="3">
        <f t="shared" si="26"/>
        <v>79.392894189910322</v>
      </c>
      <c r="AK35" s="3">
        <f t="shared" si="27"/>
        <v>61.321460346138529</v>
      </c>
      <c r="AL35" s="3">
        <f t="shared" si="28"/>
        <v>374.24265214406205</v>
      </c>
      <c r="AM35" s="3">
        <f t="shared" si="29"/>
        <v>6559.77770699749</v>
      </c>
      <c r="AN35" s="14">
        <f t="shared" si="30"/>
        <v>6185.5350548534279</v>
      </c>
      <c r="AO35" s="1">
        <f t="shared" si="22"/>
        <v>37.398373983739837</v>
      </c>
      <c r="AP35" s="1">
        <f t="shared" si="31"/>
        <v>33.821138211382113</v>
      </c>
      <c r="AQ35" s="1">
        <f t="shared" si="32"/>
        <v>51.016260162601625</v>
      </c>
      <c r="AR35" s="6">
        <f t="shared" si="33"/>
        <v>38.239559060045252</v>
      </c>
      <c r="AS35" t="s">
        <v>35</v>
      </c>
    </row>
    <row r="36" spans="1:45">
      <c r="A36" s="4">
        <v>1983</v>
      </c>
      <c r="B36" s="1">
        <v>6.0281097669426069</v>
      </c>
      <c r="C36" s="1">
        <v>2.0685888216348944</v>
      </c>
      <c r="D36" s="1">
        <v>1.1449617293198038</v>
      </c>
      <c r="E36" s="6">
        <f t="shared" si="9"/>
        <v>9.2416603178973045</v>
      </c>
      <c r="F36" s="1">
        <f t="shared" si="11"/>
        <v>242.33001263109279</v>
      </c>
      <c r="G36" s="1">
        <f t="shared" si="12"/>
        <v>73.972736261663826</v>
      </c>
      <c r="H36" s="1">
        <f t="shared" si="13"/>
        <v>61.742061253570412</v>
      </c>
      <c r="I36" s="1">
        <f t="shared" si="20"/>
        <v>378.04481014632699</v>
      </c>
      <c r="J36" s="3">
        <v>7235.9916601511604</v>
      </c>
      <c r="K36" s="14">
        <f t="shared" si="24"/>
        <v>6857.9468500048333</v>
      </c>
      <c r="L36" s="1">
        <v>40.199999999999996</v>
      </c>
      <c r="M36" s="1">
        <v>35.76</v>
      </c>
      <c r="N36" s="1">
        <v>53.924999999999997</v>
      </c>
      <c r="O36" s="6">
        <v>40.872651145525921</v>
      </c>
      <c r="P36" s="2">
        <v>26.214810627811659</v>
      </c>
      <c r="Q36" s="2">
        <v>43.345746318330335</v>
      </c>
      <c r="R36" s="2">
        <v>25.138291757263669</v>
      </c>
      <c r="S36" s="2">
        <v>28.048780487804876</v>
      </c>
      <c r="T36" s="2">
        <v>32.025783643648438</v>
      </c>
      <c r="U36" s="13">
        <v>15348</v>
      </c>
      <c r="V36" s="3">
        <v>14238.923638259055</v>
      </c>
      <c r="W36" s="99">
        <f t="shared" si="34"/>
        <v>0.64100870089261619</v>
      </c>
      <c r="X36" s="100">
        <f t="shared" si="35"/>
        <v>0.19567187348248941</v>
      </c>
      <c r="Y36" s="100">
        <f t="shared" si="36"/>
        <v>0.16331942562489449</v>
      </c>
      <c r="Z36" s="99">
        <f t="shared" si="37"/>
        <v>3.3489537303589223E-2</v>
      </c>
      <c r="AA36" s="100">
        <f t="shared" si="38"/>
        <v>1.0222888546021144E-2</v>
      </c>
      <c r="AB36" s="100">
        <f t="shared" si="39"/>
        <v>8.5326330036539343E-3</v>
      </c>
      <c r="AC36" s="101">
        <f t="shared" si="40"/>
        <v>5.2245058853264296E-2</v>
      </c>
      <c r="AD36" s="99">
        <f t="shared" si="41"/>
        <v>0.65227562576268161</v>
      </c>
      <c r="AE36" s="100">
        <f t="shared" si="42"/>
        <v>0.22383302896654692</v>
      </c>
      <c r="AF36" s="100">
        <f t="shared" si="43"/>
        <v>0.1238913452707716</v>
      </c>
      <c r="AG36" s="19"/>
      <c r="AH36" s="6">
        <v>1.109</v>
      </c>
      <c r="AI36" s="3">
        <f t="shared" si="21"/>
        <v>218.5121845185688</v>
      </c>
      <c r="AJ36" s="3">
        <f t="shared" si="26"/>
        <v>66.702196809435378</v>
      </c>
      <c r="AK36" s="3">
        <f t="shared" si="27"/>
        <v>55.673635034779451</v>
      </c>
      <c r="AL36" s="3">
        <f t="shared" si="28"/>
        <v>340.88801636278362</v>
      </c>
      <c r="AM36" s="3">
        <f t="shared" si="29"/>
        <v>6524.7895943653384</v>
      </c>
      <c r="AN36" s="14">
        <f t="shared" si="30"/>
        <v>6183.9015780025547</v>
      </c>
      <c r="AO36" s="1">
        <f t="shared" si="22"/>
        <v>36.248872858431014</v>
      </c>
      <c r="AP36" s="1">
        <f t="shared" si="31"/>
        <v>32.245266005410279</v>
      </c>
      <c r="AQ36" s="1">
        <f t="shared" si="32"/>
        <v>48.624887285843101</v>
      </c>
      <c r="AR36" s="6">
        <f t="shared" si="33"/>
        <v>36.85541131246702</v>
      </c>
      <c r="AS36" t="s">
        <v>35</v>
      </c>
    </row>
    <row r="37" spans="1:45">
      <c r="A37" s="4">
        <v>1984</v>
      </c>
      <c r="B37" s="1">
        <v>5.8509718809832361</v>
      </c>
      <c r="C37" s="1">
        <v>2.6139323226734401</v>
      </c>
      <c r="D37" s="1">
        <v>1.2249759074632549</v>
      </c>
      <c r="E37" s="6">
        <f t="shared" si="9"/>
        <v>9.6898801111199315</v>
      </c>
      <c r="F37" s="1">
        <f t="shared" si="11"/>
        <v>255.10237401086914</v>
      </c>
      <c r="G37" s="1">
        <f t="shared" si="12"/>
        <v>99.956772019032357</v>
      </c>
      <c r="H37" s="1">
        <f t="shared" si="13"/>
        <v>70.466739076823742</v>
      </c>
      <c r="I37" s="1">
        <f t="shared" si="20"/>
        <v>425.52588510672524</v>
      </c>
      <c r="J37" s="3">
        <v>7782.2050290135394</v>
      </c>
      <c r="K37" s="14">
        <f t="shared" si="24"/>
        <v>7356.6791439068138</v>
      </c>
      <c r="L37" s="1">
        <v>43.600000000000009</v>
      </c>
      <c r="M37" s="1">
        <v>38.24</v>
      </c>
      <c r="N37" s="1">
        <v>57.525000000000006</v>
      </c>
      <c r="O37" s="6">
        <v>43.834899153334909</v>
      </c>
      <c r="P37" s="2">
        <v>28.431983665984792</v>
      </c>
      <c r="Q37" s="2">
        <v>46.351827159198891</v>
      </c>
      <c r="R37" s="2">
        <v>26.816508731322998</v>
      </c>
      <c r="S37" s="2">
        <v>30.956848030018762</v>
      </c>
      <c r="T37" s="2">
        <v>33.294131510723624</v>
      </c>
      <c r="U37" s="13">
        <v>15510</v>
      </c>
      <c r="V37" s="3">
        <v>15062.411347517731</v>
      </c>
      <c r="W37" s="99">
        <f t="shared" si="34"/>
        <v>0.59949907382693646</v>
      </c>
      <c r="X37" s="100">
        <f t="shared" si="35"/>
        <v>0.23490174280223261</v>
      </c>
      <c r="Y37" s="100">
        <f t="shared" si="36"/>
        <v>0.16559918337083096</v>
      </c>
      <c r="Z37" s="99">
        <f t="shared" si="37"/>
        <v>3.2780217568131272E-2</v>
      </c>
      <c r="AA37" s="100">
        <f t="shared" si="38"/>
        <v>1.2844273781836191E-2</v>
      </c>
      <c r="AB37" s="100">
        <f t="shared" si="39"/>
        <v>9.054855123208699E-3</v>
      </c>
      <c r="AC37" s="101">
        <f t="shared" si="40"/>
        <v>5.4679346473176162E-2</v>
      </c>
      <c r="AD37" s="99">
        <f t="shared" si="41"/>
        <v>0.60382293835284573</v>
      </c>
      <c r="AE37" s="100">
        <f t="shared" si="42"/>
        <v>0.26975899522985208</v>
      </c>
      <c r="AF37" s="100">
        <f t="shared" si="43"/>
        <v>0.12641806641730219</v>
      </c>
      <c r="AG37" s="19"/>
      <c r="AH37" s="6">
        <v>1.137</v>
      </c>
      <c r="AI37" s="3">
        <f t="shared" si="21"/>
        <v>224.36444504034225</v>
      </c>
      <c r="AJ37" s="3">
        <f t="shared" si="26"/>
        <v>87.912728248929071</v>
      </c>
      <c r="AK37" s="3">
        <f t="shared" si="27"/>
        <v>61.976023814268899</v>
      </c>
      <c r="AL37" s="3">
        <f t="shared" si="28"/>
        <v>374.25319710354023</v>
      </c>
      <c r="AM37" s="3">
        <f t="shared" si="29"/>
        <v>6844.5075013311689</v>
      </c>
      <c r="AN37" s="14">
        <f t="shared" si="30"/>
        <v>6470.2543042276284</v>
      </c>
      <c r="AO37" s="1">
        <f t="shared" si="22"/>
        <v>38.346525945470546</v>
      </c>
      <c r="AP37" s="1">
        <f t="shared" si="31"/>
        <v>33.63236587510994</v>
      </c>
      <c r="AQ37" s="1">
        <f t="shared" si="32"/>
        <v>50.593667546174146</v>
      </c>
      <c r="AR37" s="6">
        <f t="shared" si="33"/>
        <v>38.553121506890861</v>
      </c>
      <c r="AS37" t="s">
        <v>35</v>
      </c>
    </row>
    <row r="38" spans="1:45">
      <c r="A38" s="4">
        <v>1985</v>
      </c>
      <c r="B38" s="1">
        <v>5.9082352159959735</v>
      </c>
      <c r="C38" s="1">
        <v>2.3060651699906054</v>
      </c>
      <c r="D38" s="1">
        <v>1.299353152290194</v>
      </c>
      <c r="E38" s="6">
        <f t="shared" si="9"/>
        <v>9.513653538276774</v>
      </c>
      <c r="F38" s="1">
        <f t="shared" si="11"/>
        <v>280.05034923820915</v>
      </c>
      <c r="G38" s="1">
        <f t="shared" si="12"/>
        <v>90.58223987723099</v>
      </c>
      <c r="H38" s="1">
        <f t="shared" si="13"/>
        <v>81.924216251896723</v>
      </c>
      <c r="I38" s="1">
        <f t="shared" si="20"/>
        <v>452.55680536733689</v>
      </c>
      <c r="J38" s="3">
        <v>8229.8184135074862</v>
      </c>
      <c r="K38" s="14">
        <f t="shared" si="24"/>
        <v>7777.2616081401493</v>
      </c>
      <c r="L38" s="1">
        <v>47.4</v>
      </c>
      <c r="M38" s="1">
        <v>39.28</v>
      </c>
      <c r="N38" s="1">
        <v>63.05</v>
      </c>
      <c r="O38" s="6">
        <v>47.365884424429957</v>
      </c>
      <c r="P38" s="2">
        <v>30.910000591001808</v>
      </c>
      <c r="Q38" s="2">
        <v>47.612441705369577</v>
      </c>
      <c r="R38" s="2">
        <v>29.392105615122382</v>
      </c>
      <c r="S38" s="2">
        <v>33.208255159474675</v>
      </c>
      <c r="T38" s="2">
        <v>35.53638934716011</v>
      </c>
      <c r="U38" s="13">
        <v>15695</v>
      </c>
      <c r="V38" s="3">
        <v>15638.35616438356</v>
      </c>
      <c r="W38" s="99">
        <f t="shared" si="34"/>
        <v>0.61881811502291839</v>
      </c>
      <c r="X38" s="100">
        <f t="shared" si="35"/>
        <v>0.20015661857897835</v>
      </c>
      <c r="Y38" s="100">
        <f t="shared" si="36"/>
        <v>0.18102526639810326</v>
      </c>
      <c r="Z38" s="99">
        <f t="shared" si="37"/>
        <v>3.4028739781009801E-2</v>
      </c>
      <c r="AA38" s="100">
        <f t="shared" si="38"/>
        <v>1.1006590343300846E-2</v>
      </c>
      <c r="AB38" s="100">
        <f t="shared" si="39"/>
        <v>9.9545594004158897E-3</v>
      </c>
      <c r="AC38" s="101">
        <f t="shared" si="40"/>
        <v>5.498988952472654E-2</v>
      </c>
      <c r="AD38" s="99">
        <f t="shared" si="41"/>
        <v>0.62102694745242359</v>
      </c>
      <c r="AE38" s="100">
        <f t="shared" si="42"/>
        <v>0.24239532801068425</v>
      </c>
      <c r="AF38" s="100">
        <f t="shared" si="43"/>
        <v>0.1365777245368921</v>
      </c>
      <c r="AG38" s="19"/>
      <c r="AH38" s="6">
        <v>1.4279999999999999</v>
      </c>
      <c r="AI38" s="3">
        <f t="shared" si="21"/>
        <v>196.11368994272351</v>
      </c>
      <c r="AJ38" s="3">
        <f t="shared" si="26"/>
        <v>63.432941090497891</v>
      </c>
      <c r="AK38" s="3">
        <f t="shared" si="27"/>
        <v>57.369899336062133</v>
      </c>
      <c r="AL38" s="3">
        <f t="shared" si="28"/>
        <v>316.91653036928358</v>
      </c>
      <c r="AM38" s="3">
        <f t="shared" si="29"/>
        <v>5763.178160719528</v>
      </c>
      <c r="AN38" s="14">
        <f t="shared" si="30"/>
        <v>5446.2616303502446</v>
      </c>
      <c r="AO38" s="1">
        <f t="shared" si="22"/>
        <v>33.193277310924373</v>
      </c>
      <c r="AP38" s="1">
        <f t="shared" si="31"/>
        <v>27.50700280112045</v>
      </c>
      <c r="AQ38" s="1">
        <f t="shared" si="32"/>
        <v>44.152661064425772</v>
      </c>
      <c r="AR38" s="6">
        <f t="shared" si="33"/>
        <v>33.169386851841708</v>
      </c>
      <c r="AS38" t="s">
        <v>35</v>
      </c>
    </row>
    <row r="39" spans="1:45">
      <c r="A39" s="4">
        <v>1986</v>
      </c>
      <c r="B39" s="1">
        <v>5.6642740804376519</v>
      </c>
      <c r="C39" s="1">
        <v>2.6318428970652628</v>
      </c>
      <c r="D39" s="1">
        <v>1.203370812759947</v>
      </c>
      <c r="E39" s="6">
        <f t="shared" si="9"/>
        <v>9.4994877902628616</v>
      </c>
      <c r="F39" s="1">
        <f t="shared" si="11"/>
        <v>295.67510699884542</v>
      </c>
      <c r="G39" s="1">
        <f t="shared" si="12"/>
        <v>111.80068626733235</v>
      </c>
      <c r="H39" s="1">
        <f t="shared" si="13"/>
        <v>83.784692838411303</v>
      </c>
      <c r="I39" s="1">
        <f t="shared" si="20"/>
        <v>491.26048610458906</v>
      </c>
      <c r="J39" s="3">
        <v>9189.8742138364778</v>
      </c>
      <c r="K39" s="14">
        <f t="shared" si="24"/>
        <v>8698.6137277318885</v>
      </c>
      <c r="L39" s="1">
        <v>52.2</v>
      </c>
      <c r="M39" s="1">
        <v>42.48</v>
      </c>
      <c r="N39" s="1">
        <v>69.625</v>
      </c>
      <c r="O39" s="6">
        <v>51.42475664259797</v>
      </c>
      <c r="P39" s="2">
        <v>34.04012723312858</v>
      </c>
      <c r="Q39" s="2">
        <v>51.491255693587043</v>
      </c>
      <c r="R39" s="2">
        <v>32.457182449689071</v>
      </c>
      <c r="S39" s="2">
        <v>36.11632270168856</v>
      </c>
      <c r="T39" s="2">
        <v>38.752557152957905</v>
      </c>
      <c r="U39" s="13">
        <v>15900</v>
      </c>
      <c r="V39" s="3">
        <v>15757.169811320753</v>
      </c>
      <c r="W39" s="99">
        <f t="shared" si="34"/>
        <v>0.60187032208386559</v>
      </c>
      <c r="X39" s="100">
        <f t="shared" si="35"/>
        <v>0.22757923633111021</v>
      </c>
      <c r="Y39" s="100">
        <f t="shared" si="36"/>
        <v>0.17055044158502419</v>
      </c>
      <c r="Z39" s="99">
        <f t="shared" si="37"/>
        <v>3.2174010233314232E-2</v>
      </c>
      <c r="AA39" s="100">
        <f t="shared" si="38"/>
        <v>1.2165638360860561E-2</v>
      </c>
      <c r="AB39" s="100">
        <f t="shared" si="39"/>
        <v>9.1170663372370439E-3</v>
      </c>
      <c r="AC39" s="101">
        <f t="shared" si="40"/>
        <v>5.3456714931411839E-2</v>
      </c>
      <c r="AD39" s="99">
        <f t="shared" si="41"/>
        <v>0.5962715259493917</v>
      </c>
      <c r="AE39" s="100">
        <f t="shared" si="42"/>
        <v>0.27705103213701132</v>
      </c>
      <c r="AF39" s="100">
        <f t="shared" si="43"/>
        <v>0.12667744191359692</v>
      </c>
      <c r="AG39" s="19"/>
      <c r="AH39" s="6">
        <v>1.49</v>
      </c>
      <c r="AI39" s="3">
        <f t="shared" si="21"/>
        <v>198.4396691267419</v>
      </c>
      <c r="AJ39" s="3">
        <f t="shared" si="26"/>
        <v>75.034017629082115</v>
      </c>
      <c r="AK39" s="3">
        <f t="shared" si="27"/>
        <v>56.23133747544383</v>
      </c>
      <c r="AL39" s="3">
        <f t="shared" si="28"/>
        <v>329.70502423126783</v>
      </c>
      <c r="AM39" s="3">
        <f t="shared" si="29"/>
        <v>6167.7008146553544</v>
      </c>
      <c r="AN39" s="14">
        <f t="shared" si="30"/>
        <v>5837.9957904240864</v>
      </c>
      <c r="AO39" s="1">
        <f t="shared" si="22"/>
        <v>35.033557046979865</v>
      </c>
      <c r="AP39" s="1">
        <f t="shared" si="31"/>
        <v>28.510067114093957</v>
      </c>
      <c r="AQ39" s="1">
        <f t="shared" si="32"/>
        <v>46.728187919463089</v>
      </c>
      <c r="AR39" s="6">
        <f t="shared" si="33"/>
        <v>34.513259491676493</v>
      </c>
      <c r="AS39" t="s">
        <v>35</v>
      </c>
    </row>
    <row r="40" spans="1:45">
      <c r="A40" s="4">
        <v>1987</v>
      </c>
      <c r="B40" s="1">
        <v>5.7748556247535685</v>
      </c>
      <c r="C40" s="1">
        <v>2.1535836685969856</v>
      </c>
      <c r="D40" s="1">
        <v>1.2704682374470555</v>
      </c>
      <c r="E40" s="6">
        <f t="shared" si="9"/>
        <v>9.1989075307976087</v>
      </c>
      <c r="F40" s="1">
        <f t="shared" ref="F40:F67" si="44">L40*B40</f>
        <v>329.16677061095339</v>
      </c>
      <c r="G40" s="1">
        <f t="shared" ref="G40:G67" si="45">M40*C40</f>
        <v>97.169695127095977</v>
      </c>
      <c r="H40" s="1">
        <f t="shared" ref="H40:H67" si="46">N40*D40</f>
        <v>96.460300928167683</v>
      </c>
      <c r="I40" s="1">
        <f t="shared" si="20"/>
        <v>522.79676666621708</v>
      </c>
      <c r="J40" s="3">
        <v>10037.987234306254</v>
      </c>
      <c r="K40" s="14">
        <f t="shared" si="24"/>
        <v>9515.1904676400372</v>
      </c>
      <c r="L40" s="1">
        <v>57</v>
      </c>
      <c r="M40" s="1">
        <v>45.12</v>
      </c>
      <c r="N40" s="1">
        <v>75.924999999999997</v>
      </c>
      <c r="O40" s="6">
        <v>56.600101573733355</v>
      </c>
      <c r="P40" s="2">
        <v>37.170253875255334</v>
      </c>
      <c r="Q40" s="2">
        <v>54.691277233866472</v>
      </c>
      <c r="R40" s="2">
        <v>35.394062154292889</v>
      </c>
      <c r="S40" s="2">
        <v>39.774859287054412</v>
      </c>
      <c r="T40" s="2">
        <v>42.05932123497535</v>
      </c>
      <c r="U40" s="13">
        <v>16137</v>
      </c>
      <c r="V40" s="3">
        <v>16293.301109252032</v>
      </c>
      <c r="W40" s="99">
        <f t="shared" si="34"/>
        <v>0.62962663811023911</v>
      </c>
      <c r="X40" s="100">
        <f t="shared" si="35"/>
        <v>0.18586514171985036</v>
      </c>
      <c r="Y40" s="100">
        <f t="shared" si="36"/>
        <v>0.18450822016991045</v>
      </c>
      <c r="Z40" s="99">
        <f t="shared" si="37"/>
        <v>3.2792108908644452E-2</v>
      </c>
      <c r="AA40" s="100">
        <f t="shared" si="38"/>
        <v>9.6801971210926305E-3</v>
      </c>
      <c r="AB40" s="100">
        <f t="shared" si="39"/>
        <v>9.6095261606331632E-3</v>
      </c>
      <c r="AC40" s="101">
        <f t="shared" si="40"/>
        <v>5.2081832190370249E-2</v>
      </c>
      <c r="AD40" s="99">
        <f t="shared" si="41"/>
        <v>0.62777624467031123</v>
      </c>
      <c r="AE40" s="100">
        <f t="shared" si="42"/>
        <v>0.23411298150208223</v>
      </c>
      <c r="AF40" s="100">
        <f t="shared" si="43"/>
        <v>0.13811077382760659</v>
      </c>
      <c r="AG40" s="19"/>
      <c r="AH40" s="6">
        <v>1.4259999999999999</v>
      </c>
      <c r="AI40" s="3">
        <f t="shared" si="21"/>
        <v>230.83223745508653</v>
      </c>
      <c r="AJ40" s="3">
        <f t="shared" si="26"/>
        <v>68.141441183096759</v>
      </c>
      <c r="AK40" s="3">
        <f t="shared" si="27"/>
        <v>67.643969795349008</v>
      </c>
      <c r="AL40" s="3">
        <f t="shared" si="28"/>
        <v>366.61764843353234</v>
      </c>
      <c r="AM40" s="3">
        <f t="shared" si="29"/>
        <v>7039.2617351376257</v>
      </c>
      <c r="AN40" s="14">
        <f t="shared" si="30"/>
        <v>6672.6440867040938</v>
      </c>
      <c r="AO40" s="1">
        <f t="shared" si="22"/>
        <v>39.971949509116413</v>
      </c>
      <c r="AP40" s="1">
        <f t="shared" si="31"/>
        <v>31.640953716690042</v>
      </c>
      <c r="AQ40" s="1">
        <f t="shared" si="32"/>
        <v>53.243338008415151</v>
      </c>
      <c r="AR40" s="6">
        <f t="shared" si="33"/>
        <v>39.691515830107541</v>
      </c>
      <c r="AS40" t="s">
        <v>35</v>
      </c>
    </row>
    <row r="41" spans="1:45">
      <c r="A41" s="4">
        <v>1988</v>
      </c>
      <c r="B41" s="1">
        <v>5.8980456369370362</v>
      </c>
      <c r="C41" s="1">
        <v>2.4919959875676572</v>
      </c>
      <c r="D41" s="1">
        <v>1.3158369531237515</v>
      </c>
      <c r="E41" s="6">
        <f t="shared" si="9"/>
        <v>9.7058785776284449</v>
      </c>
      <c r="F41" s="1">
        <f t="shared" si="44"/>
        <v>342.08664694234812</v>
      </c>
      <c r="G41" s="1">
        <f t="shared" si="45"/>
        <v>121.21068483529085</v>
      </c>
      <c r="H41" s="1">
        <f t="shared" si="46"/>
        <v>108.52365270888141</v>
      </c>
      <c r="I41" s="1">
        <f t="shared" si="20"/>
        <v>571.82098448652039</v>
      </c>
      <c r="J41" s="3">
        <v>10929.573170731706</v>
      </c>
      <c r="K41" s="14">
        <f t="shared" si="24"/>
        <v>10357.752186245187</v>
      </c>
      <c r="L41" s="1">
        <v>58</v>
      </c>
      <c r="M41" s="1">
        <v>48.64</v>
      </c>
      <c r="N41" s="1">
        <v>82.475000000000009</v>
      </c>
      <c r="O41" s="6">
        <v>58.556229459973451</v>
      </c>
      <c r="P41" s="2">
        <v>37.822363592365079</v>
      </c>
      <c r="Q41" s="2">
        <v>58.9579726209057</v>
      </c>
      <c r="R41" s="2">
        <v>38.44748470431751</v>
      </c>
      <c r="S41" s="2">
        <v>42.307692307692314</v>
      </c>
      <c r="T41" s="2">
        <v>45.094296488333825</v>
      </c>
      <c r="U41" s="13">
        <v>16400</v>
      </c>
      <c r="V41" s="3">
        <v>16752.256097560978</v>
      </c>
      <c r="W41" s="99">
        <f t="shared" si="34"/>
        <v>0.59824080651662792</v>
      </c>
      <c r="X41" s="100">
        <f t="shared" si="35"/>
        <v>0.21197313166835724</v>
      </c>
      <c r="Y41" s="100">
        <f t="shared" si="36"/>
        <v>0.18978606181501487</v>
      </c>
      <c r="Z41" s="99">
        <f t="shared" si="37"/>
        <v>3.1299177158941725E-2</v>
      </c>
      <c r="AA41" s="100">
        <f t="shared" si="38"/>
        <v>1.1090157222230859E-2</v>
      </c>
      <c r="AB41" s="100">
        <f t="shared" si="39"/>
        <v>9.9293587236779571E-3</v>
      </c>
      <c r="AC41" s="101">
        <f t="shared" si="40"/>
        <v>5.2318693104850537E-2</v>
      </c>
      <c r="AD41" s="99">
        <f t="shared" si="41"/>
        <v>0.6076776656295424</v>
      </c>
      <c r="AE41" s="100">
        <f t="shared" si="42"/>
        <v>0.25675120161832449</v>
      </c>
      <c r="AF41" s="100">
        <f t="shared" si="43"/>
        <v>0.13557113275213317</v>
      </c>
      <c r="AG41" s="19"/>
      <c r="AH41" s="6">
        <v>1.2749999999999999</v>
      </c>
      <c r="AI41" s="3">
        <f t="shared" si="21"/>
        <v>268.30325250380247</v>
      </c>
      <c r="AJ41" s="3">
        <f t="shared" si="26"/>
        <v>95.067203792384987</v>
      </c>
      <c r="AK41" s="3">
        <f t="shared" si="27"/>
        <v>85.116590359906994</v>
      </c>
      <c r="AL41" s="3">
        <f t="shared" si="28"/>
        <v>448.48704665609444</v>
      </c>
      <c r="AM41" s="3">
        <f t="shared" si="29"/>
        <v>8572.2142515542801</v>
      </c>
      <c r="AN41" s="14">
        <f t="shared" si="30"/>
        <v>8123.7272048981858</v>
      </c>
      <c r="AO41" s="1">
        <f t="shared" si="22"/>
        <v>45.490196078431374</v>
      </c>
      <c r="AP41" s="1">
        <f t="shared" si="31"/>
        <v>38.149019607843144</v>
      </c>
      <c r="AQ41" s="1">
        <f t="shared" si="32"/>
        <v>64.686274509803937</v>
      </c>
      <c r="AR41" s="6">
        <f t="shared" si="33"/>
        <v>45.926454478410555</v>
      </c>
      <c r="AS41" t="s">
        <v>35</v>
      </c>
    </row>
    <row r="42" spans="1:45">
      <c r="A42" s="4">
        <v>1989</v>
      </c>
      <c r="B42" s="1">
        <v>5.8228063344945848</v>
      </c>
      <c r="C42" s="1">
        <v>2.4581876027657388</v>
      </c>
      <c r="D42" s="1">
        <v>1.3060500189533626</v>
      </c>
      <c r="E42" s="6">
        <f t="shared" si="9"/>
        <v>9.5870439562136855</v>
      </c>
      <c r="F42" s="1">
        <f t="shared" si="44"/>
        <v>358.68487020486646</v>
      </c>
      <c r="G42" s="1">
        <f t="shared" si="45"/>
        <v>124.67927521227827</v>
      </c>
      <c r="H42" s="1">
        <f t="shared" si="46"/>
        <v>117.90366546101481</v>
      </c>
      <c r="I42" s="1">
        <f t="shared" si="20"/>
        <v>601.26781087815959</v>
      </c>
      <c r="J42" s="3">
        <v>12007.313710209221</v>
      </c>
      <c r="K42" s="14">
        <f t="shared" si="24"/>
        <v>11406.04589933106</v>
      </c>
      <c r="L42" s="1">
        <v>61.6</v>
      </c>
      <c r="M42" s="1">
        <v>50.72</v>
      </c>
      <c r="N42" s="1">
        <v>90.275000000000006</v>
      </c>
      <c r="O42" s="6">
        <v>62.446408998004877</v>
      </c>
      <c r="P42" s="2">
        <v>40.169958573960152</v>
      </c>
      <c r="Q42" s="2">
        <v>61.479201713247065</v>
      </c>
      <c r="R42" s="2">
        <v>42.083621481446045</v>
      </c>
      <c r="S42" s="2">
        <v>44.277673545966231</v>
      </c>
      <c r="T42" s="2">
        <v>48.491656846570947</v>
      </c>
      <c r="U42" s="13">
        <v>16681</v>
      </c>
      <c r="V42" s="3">
        <v>17194.412804987711</v>
      </c>
      <c r="W42" s="99">
        <f t="shared" si="34"/>
        <v>0.59654760111139571</v>
      </c>
      <c r="X42" s="100">
        <f t="shared" si="35"/>
        <v>0.20736063523870094</v>
      </c>
      <c r="Y42" s="100">
        <f t="shared" si="36"/>
        <v>0.19609176364990327</v>
      </c>
      <c r="Z42" s="99">
        <f t="shared" si="37"/>
        <v>2.9872199466221539E-2</v>
      </c>
      <c r="AA42" s="100">
        <f t="shared" si="38"/>
        <v>1.0383611040850019E-2</v>
      </c>
      <c r="AB42" s="100">
        <f t="shared" si="39"/>
        <v>9.8193208161761608E-3</v>
      </c>
      <c r="AC42" s="101">
        <f t="shared" si="40"/>
        <v>5.0075131323247722E-2</v>
      </c>
      <c r="AD42" s="99">
        <f t="shared" si="41"/>
        <v>0.6073620149327289</v>
      </c>
      <c r="AE42" s="100">
        <f t="shared" si="42"/>
        <v>0.25640725274577519</v>
      </c>
      <c r="AF42" s="100">
        <f t="shared" si="43"/>
        <v>0.13623073232149599</v>
      </c>
      <c r="AG42" s="19"/>
      <c r="AH42" s="6">
        <v>1.2629999999999999</v>
      </c>
      <c r="AI42" s="3">
        <f t="shared" si="21"/>
        <v>283.99435487321176</v>
      </c>
      <c r="AJ42" s="3">
        <f t="shared" si="26"/>
        <v>98.716765805445988</v>
      </c>
      <c r="AK42" s="3">
        <f t="shared" si="27"/>
        <v>93.352070832157423</v>
      </c>
      <c r="AL42" s="3">
        <f t="shared" si="28"/>
        <v>476.06319151081522</v>
      </c>
      <c r="AM42" s="3">
        <f t="shared" si="29"/>
        <v>9506.9783928814104</v>
      </c>
      <c r="AN42" s="14">
        <f t="shared" si="30"/>
        <v>9030.9152013705952</v>
      </c>
      <c r="AO42" s="1">
        <f t="shared" si="22"/>
        <v>48.772763262074434</v>
      </c>
      <c r="AP42" s="1">
        <f t="shared" si="31"/>
        <v>40.158353127474271</v>
      </c>
      <c r="AQ42" s="1">
        <f t="shared" si="32"/>
        <v>71.47664291369756</v>
      </c>
      <c r="AR42" s="6">
        <f t="shared" si="33"/>
        <v>49.442920821856596</v>
      </c>
      <c r="AS42" t="s">
        <v>35</v>
      </c>
    </row>
    <row r="43" spans="1:45">
      <c r="A43" s="4">
        <v>1990</v>
      </c>
      <c r="B43" s="1">
        <v>5.5202375873562355</v>
      </c>
      <c r="C43" s="1">
        <v>2.3184241610366088</v>
      </c>
      <c r="D43" s="1">
        <v>0.92003959789362599</v>
      </c>
      <c r="E43" s="6">
        <f t="shared" si="9"/>
        <v>8.75870134628647</v>
      </c>
      <c r="F43" s="1">
        <f t="shared" si="44"/>
        <v>368.75187083539652</v>
      </c>
      <c r="G43" s="1">
        <f t="shared" si="45"/>
        <v>118.51784311219143</v>
      </c>
      <c r="H43" s="1">
        <f t="shared" si="46"/>
        <v>91.842952859731213</v>
      </c>
      <c r="I43" s="1">
        <f t="shared" si="20"/>
        <v>579.1126668073191</v>
      </c>
      <c r="J43" s="3">
        <v>13128.03727294173</v>
      </c>
      <c r="K43" s="14">
        <f t="shared" si="24"/>
        <v>12548.924606134411</v>
      </c>
      <c r="L43" s="1">
        <v>66.8</v>
      </c>
      <c r="M43" s="1">
        <v>51.12</v>
      </c>
      <c r="N43" s="1">
        <v>99.825000000000003</v>
      </c>
      <c r="O43" s="6">
        <v>65.956292918414846</v>
      </c>
      <c r="P43" s="2">
        <v>43.560929102930814</v>
      </c>
      <c r="Q43" s="2">
        <v>61.964053461774249</v>
      </c>
      <c r="R43" s="2">
        <v>46.535558176520098</v>
      </c>
      <c r="S43" s="2">
        <v>47.27954971857411</v>
      </c>
      <c r="T43" s="2">
        <v>52.047560688192441</v>
      </c>
      <c r="U43" s="13">
        <v>16956</v>
      </c>
      <c r="V43" s="3">
        <v>17172.682236376502</v>
      </c>
      <c r="W43" s="99">
        <f t="shared" si="34"/>
        <v>0.63675324677035028</v>
      </c>
      <c r="X43" s="100">
        <f t="shared" si="35"/>
        <v>0.20465420617647168</v>
      </c>
      <c r="Y43" s="100">
        <f t="shared" si="36"/>
        <v>0.1585925470531781</v>
      </c>
      <c r="Z43" s="99">
        <f t="shared" si="37"/>
        <v>2.8088880551507347E-2</v>
      </c>
      <c r="AA43" s="100">
        <f t="shared" si="38"/>
        <v>9.0278417594432947E-3</v>
      </c>
      <c r="AB43" s="100">
        <f t="shared" si="39"/>
        <v>6.9959393738947733E-3</v>
      </c>
      <c r="AC43" s="101">
        <f t="shared" si="40"/>
        <v>4.4112661684845414E-2</v>
      </c>
      <c r="AD43" s="99">
        <f t="shared" si="41"/>
        <v>0.63025754265462153</v>
      </c>
      <c r="AE43" s="100">
        <f t="shared" si="42"/>
        <v>0.26469953356950326</v>
      </c>
      <c r="AF43" s="100">
        <f t="shared" si="43"/>
        <v>0.10504292377587529</v>
      </c>
      <c r="AG43" s="19"/>
      <c r="AH43" s="6">
        <v>1.2809999999999999</v>
      </c>
      <c r="AI43" s="3">
        <f t="shared" si="21"/>
        <v>287.86250650694501</v>
      </c>
      <c r="AJ43" s="3">
        <f t="shared" si="26"/>
        <v>92.519783850266535</v>
      </c>
      <c r="AK43" s="3">
        <f t="shared" si="27"/>
        <v>71.696294191827647</v>
      </c>
      <c r="AL43" s="3">
        <f t="shared" si="28"/>
        <v>452.07858454903914</v>
      </c>
      <c r="AM43" s="3">
        <f t="shared" si="29"/>
        <v>10248.272656472858</v>
      </c>
      <c r="AN43" s="14">
        <f t="shared" si="30"/>
        <v>9796.1940719238191</v>
      </c>
      <c r="AO43" s="1">
        <f t="shared" si="22"/>
        <v>52.14676034348166</v>
      </c>
      <c r="AP43" s="1">
        <f t="shared" si="31"/>
        <v>39.906323185011708</v>
      </c>
      <c r="AQ43" s="1">
        <f t="shared" si="32"/>
        <v>77.927400468384079</v>
      </c>
      <c r="AR43" s="6">
        <f t="shared" si="33"/>
        <v>51.488128741931966</v>
      </c>
      <c r="AS43" t="s">
        <v>35</v>
      </c>
    </row>
    <row r="44" spans="1:45">
      <c r="A44" s="4">
        <v>1991</v>
      </c>
      <c r="B44" s="1">
        <v>5.1986228298086656</v>
      </c>
      <c r="C44" s="1">
        <v>1.9202198090398923</v>
      </c>
      <c r="D44" s="1">
        <v>0.87555752923180885</v>
      </c>
      <c r="E44" s="6">
        <f t="shared" si="9"/>
        <v>7.9944001680803671</v>
      </c>
      <c r="F44" s="1">
        <f t="shared" si="44"/>
        <v>358.70497525679792</v>
      </c>
      <c r="G44" s="1">
        <f t="shared" si="45"/>
        <v>100.92675316313674</v>
      </c>
      <c r="H44" s="1">
        <f t="shared" si="46"/>
        <v>92.699653407417756</v>
      </c>
      <c r="I44" s="1">
        <f t="shared" si="20"/>
        <v>552.3313818273524</v>
      </c>
      <c r="J44" s="3">
        <v>13787.175909777932</v>
      </c>
      <c r="K44" s="14">
        <f t="shared" si="24"/>
        <v>13234.84452795058</v>
      </c>
      <c r="L44" s="1">
        <v>69</v>
      </c>
      <c r="M44" s="1">
        <v>52.56</v>
      </c>
      <c r="N44" s="1">
        <v>105.875</v>
      </c>
      <c r="O44" s="6">
        <v>68.988198437489473</v>
      </c>
      <c r="P44" s="2">
        <v>44.995570480572248</v>
      </c>
      <c r="Q44" s="2">
        <v>63.709519756472112</v>
      </c>
      <c r="R44" s="2">
        <v>49.355895035703135</v>
      </c>
      <c r="S44" s="2">
        <v>50</v>
      </c>
      <c r="T44" s="2">
        <v>53.700942729201167</v>
      </c>
      <c r="U44" s="13">
        <v>17202</v>
      </c>
      <c r="V44" s="3">
        <v>16743.323985517862</v>
      </c>
      <c r="W44" s="99">
        <f t="shared" si="34"/>
        <v>0.64943797701670669</v>
      </c>
      <c r="X44" s="100">
        <f t="shared" si="35"/>
        <v>0.18272862358323214</v>
      </c>
      <c r="Y44" s="100">
        <f t="shared" si="36"/>
        <v>0.16783339940006123</v>
      </c>
      <c r="Z44" s="99">
        <f t="shared" si="37"/>
        <v>2.6017291547169034E-2</v>
      </c>
      <c r="AA44" s="100">
        <f t="shared" si="38"/>
        <v>7.3203354931853006E-3</v>
      </c>
      <c r="AB44" s="100">
        <f t="shared" si="39"/>
        <v>6.7236143220363725E-3</v>
      </c>
      <c r="AC44" s="101">
        <f t="shared" si="40"/>
        <v>4.0061241362390705E-2</v>
      </c>
      <c r="AD44" s="99">
        <f t="shared" si="41"/>
        <v>0.65028303819033995</v>
      </c>
      <c r="AE44" s="100">
        <f t="shared" si="42"/>
        <v>0.24019560800907214</v>
      </c>
      <c r="AF44" s="100">
        <f t="shared" si="43"/>
        <v>0.10952135380058785</v>
      </c>
      <c r="AG44" s="19"/>
      <c r="AH44" s="6">
        <v>1.284</v>
      </c>
      <c r="AI44" s="3">
        <f t="shared" si="21"/>
        <v>279.36524552710119</v>
      </c>
      <c r="AJ44" s="3">
        <f t="shared" si="26"/>
        <v>78.603390313969413</v>
      </c>
      <c r="AK44" s="3">
        <f t="shared" si="27"/>
        <v>72.195991750325348</v>
      </c>
      <c r="AL44" s="3">
        <f t="shared" si="28"/>
        <v>430.16462759139597</v>
      </c>
      <c r="AM44" s="3">
        <f t="shared" si="29"/>
        <v>10737.675942194652</v>
      </c>
      <c r="AN44" s="14">
        <f t="shared" si="30"/>
        <v>10307.511314603255</v>
      </c>
      <c r="AO44" s="1">
        <f t="shared" si="22"/>
        <v>53.738317757009348</v>
      </c>
      <c r="AP44" s="1">
        <f t="shared" si="31"/>
        <v>40.934579439252339</v>
      </c>
      <c r="AQ44" s="1">
        <f t="shared" si="32"/>
        <v>82.457165109034264</v>
      </c>
      <c r="AR44" s="6">
        <f t="shared" si="33"/>
        <v>53.729126508948184</v>
      </c>
      <c r="AS44" t="s">
        <v>35</v>
      </c>
    </row>
    <row r="45" spans="1:45">
      <c r="A45" s="4">
        <v>1992</v>
      </c>
      <c r="B45" s="1">
        <v>4.9702845734851682</v>
      </c>
      <c r="C45" s="1">
        <v>2.2477344020761199</v>
      </c>
      <c r="D45" s="1">
        <v>0.91578471669030914</v>
      </c>
      <c r="E45" s="6">
        <f t="shared" si="9"/>
        <v>8.1338036922515968</v>
      </c>
      <c r="F45" s="1">
        <f t="shared" si="44"/>
        <v>352.89020471744692</v>
      </c>
      <c r="G45" s="1">
        <f t="shared" si="45"/>
        <v>120.29874519911394</v>
      </c>
      <c r="H45" s="1">
        <f t="shared" si="46"/>
        <v>98.584224751711787</v>
      </c>
      <c r="I45" s="1">
        <f t="shared" si="20"/>
        <v>571.77317466827265</v>
      </c>
      <c r="J45" s="3">
        <v>14314.42677536024</v>
      </c>
      <c r="K45" s="14">
        <f t="shared" si="24"/>
        <v>13742.653600691967</v>
      </c>
      <c r="L45" s="1">
        <v>71</v>
      </c>
      <c r="M45" s="1">
        <v>53.52</v>
      </c>
      <c r="N45" s="1">
        <v>107.65</v>
      </c>
      <c r="O45" s="6">
        <v>70.213336611113263</v>
      </c>
      <c r="P45" s="2">
        <v>46.299789914791731</v>
      </c>
      <c r="Q45" s="2">
        <v>64.873163952937375</v>
      </c>
      <c r="R45" s="2">
        <v>50.183349238190715</v>
      </c>
      <c r="S45" s="2">
        <v>51.219512195121958</v>
      </c>
      <c r="T45" s="2">
        <v>54.244520386519092</v>
      </c>
      <c r="U45" s="13">
        <v>17419</v>
      </c>
      <c r="V45" s="3">
        <v>16988.874013415483</v>
      </c>
      <c r="W45" s="99">
        <f t="shared" si="34"/>
        <v>0.61718566094358007</v>
      </c>
      <c r="X45" s="100">
        <f t="shared" si="35"/>
        <v>0.21039592364386109</v>
      </c>
      <c r="Y45" s="100">
        <f t="shared" si="36"/>
        <v>0.17241841541255881</v>
      </c>
      <c r="Z45" s="99">
        <f t="shared" si="37"/>
        <v>2.4652765371288576E-2</v>
      </c>
      <c r="AA45" s="100">
        <f t="shared" si="38"/>
        <v>8.4040211380442421E-3</v>
      </c>
      <c r="AB45" s="100">
        <f t="shared" si="39"/>
        <v>6.88705362071551E-3</v>
      </c>
      <c r="AC45" s="101">
        <f t="shared" si="40"/>
        <v>3.9943840130048328E-2</v>
      </c>
      <c r="AD45" s="99">
        <f t="shared" si="41"/>
        <v>0.61106522379190786</v>
      </c>
      <c r="AE45" s="100">
        <f t="shared" si="42"/>
        <v>0.2763448058400218</v>
      </c>
      <c r="AF45" s="100">
        <f t="shared" si="43"/>
        <v>0.11258997036807043</v>
      </c>
      <c r="AG45" s="19"/>
      <c r="AH45" s="6">
        <v>1.36</v>
      </c>
      <c r="AI45" s="3">
        <f t="shared" si="21"/>
        <v>259.47809170400507</v>
      </c>
      <c r="AJ45" s="3">
        <f t="shared" si="26"/>
        <v>88.454959705230834</v>
      </c>
      <c r="AK45" s="3">
        <f t="shared" si="27"/>
        <v>72.488400552729246</v>
      </c>
      <c r="AL45" s="3">
        <f t="shared" si="28"/>
        <v>420.42145196196515</v>
      </c>
      <c r="AM45" s="3">
        <f t="shared" si="29"/>
        <v>10525.313805411941</v>
      </c>
      <c r="AN45" s="14">
        <f t="shared" si="30"/>
        <v>10104.892353449975</v>
      </c>
      <c r="AO45" s="1">
        <f t="shared" si="22"/>
        <v>52.205882352941174</v>
      </c>
      <c r="AP45" s="1">
        <f t="shared" si="31"/>
        <v>39.352941176470587</v>
      </c>
      <c r="AQ45" s="1">
        <f t="shared" si="32"/>
        <v>79.154411764705884</v>
      </c>
      <c r="AR45" s="6">
        <f t="shared" si="33"/>
        <v>51.627453390524451</v>
      </c>
      <c r="AS45" t="s">
        <v>35</v>
      </c>
    </row>
    <row r="46" spans="1:45">
      <c r="A46" s="4">
        <v>1993</v>
      </c>
      <c r="B46" s="1">
        <v>4.2913481577918784</v>
      </c>
      <c r="C46" s="1">
        <v>2.2792573357495711</v>
      </c>
      <c r="D46" s="1">
        <v>1.1589772396967759</v>
      </c>
      <c r="E46" s="6">
        <f t="shared" si="9"/>
        <v>7.7295827332382263</v>
      </c>
      <c r="F46" s="1">
        <f t="shared" si="44"/>
        <v>314.98495478192388</v>
      </c>
      <c r="G46" s="1">
        <f t="shared" si="45"/>
        <v>127.45607021511601</v>
      </c>
      <c r="H46" s="1">
        <f t="shared" si="46"/>
        <v>128.0380105555013</v>
      </c>
      <c r="I46" s="1">
        <f t="shared" si="20"/>
        <v>570.47903555254118</v>
      </c>
      <c r="J46" s="3">
        <v>14697.637437528398</v>
      </c>
      <c r="K46" s="14">
        <f t="shared" si="24"/>
        <v>14127.158401975856</v>
      </c>
      <c r="L46" s="1">
        <v>73.400000000000006</v>
      </c>
      <c r="M46" s="1">
        <v>55.92</v>
      </c>
      <c r="N46" s="1">
        <v>110.47499999999999</v>
      </c>
      <c r="O46" s="6">
        <v>73.939453292805069</v>
      </c>
      <c r="P46" s="2">
        <v>47.864853235855122</v>
      </c>
      <c r="Q46" s="2">
        <v>67.782274444100466</v>
      </c>
      <c r="R46" s="2">
        <v>51.500283391445606</v>
      </c>
      <c r="S46" s="2">
        <v>52.908067542213885</v>
      </c>
      <c r="T46" s="2">
        <v>55.195781286825486</v>
      </c>
      <c r="U46" s="13">
        <v>17608</v>
      </c>
      <c r="V46" s="3">
        <v>17478.185210321713</v>
      </c>
      <c r="W46" s="99">
        <f t="shared" si="34"/>
        <v>0.55214115708361333</v>
      </c>
      <c r="X46" s="100">
        <f t="shared" si="35"/>
        <v>0.223419376124256</v>
      </c>
      <c r="Y46" s="100">
        <f t="shared" si="36"/>
        <v>0.22443946679213067</v>
      </c>
      <c r="Z46" s="99">
        <f t="shared" si="37"/>
        <v>2.1430992302045298E-2</v>
      </c>
      <c r="AA46" s="100">
        <f t="shared" si="38"/>
        <v>8.6718746980160542E-3</v>
      </c>
      <c r="AB46" s="100">
        <f t="shared" si="39"/>
        <v>8.7114688397860341E-3</v>
      </c>
      <c r="AC46" s="101">
        <f t="shared" si="40"/>
        <v>3.8814335839847385E-2</v>
      </c>
      <c r="AD46" s="99">
        <f t="shared" si="41"/>
        <v>0.5551849699904905</v>
      </c>
      <c r="AE46" s="100">
        <f t="shared" si="42"/>
        <v>0.29487456366156267</v>
      </c>
      <c r="AF46" s="100">
        <f t="shared" si="43"/>
        <v>0.14994046634794667</v>
      </c>
      <c r="AG46" s="19"/>
      <c r="AH46" s="6">
        <v>1.4710000000000001</v>
      </c>
      <c r="AI46" s="3">
        <f t="shared" si="21"/>
        <v>214.12981290409508</v>
      </c>
      <c r="AJ46" s="3">
        <f t="shared" si="26"/>
        <v>86.645866903545894</v>
      </c>
      <c r="AK46" s="3">
        <f t="shared" si="27"/>
        <v>87.041475564582797</v>
      </c>
      <c r="AL46" s="3">
        <f t="shared" si="28"/>
        <v>387.81715537222374</v>
      </c>
      <c r="AM46" s="3">
        <f t="shared" si="29"/>
        <v>9991.5958106923154</v>
      </c>
      <c r="AN46" s="14">
        <f t="shared" si="30"/>
        <v>9603.7786553200913</v>
      </c>
      <c r="AO46" s="1">
        <f t="shared" si="22"/>
        <v>49.898028552005442</v>
      </c>
      <c r="AP46" s="1">
        <f t="shared" si="31"/>
        <v>38.014955812372534</v>
      </c>
      <c r="AQ46" s="1">
        <f t="shared" si="32"/>
        <v>75.101971447994558</v>
      </c>
      <c r="AR46" s="6">
        <f t="shared" si="33"/>
        <v>50.264754107957216</v>
      </c>
      <c r="AS46" t="s">
        <v>35</v>
      </c>
    </row>
    <row r="47" spans="1:45">
      <c r="A47" s="4">
        <v>1994</v>
      </c>
      <c r="B47" s="1">
        <v>4.2787599043778561</v>
      </c>
      <c r="C47" s="1">
        <v>2.3419333534631206</v>
      </c>
      <c r="D47" s="1">
        <v>1.3557242920478196</v>
      </c>
      <c r="E47" s="6">
        <f t="shared" si="9"/>
        <v>7.9764175498887955</v>
      </c>
      <c r="F47" s="1">
        <f t="shared" si="44"/>
        <v>323.47424877096591</v>
      </c>
      <c r="G47" s="1">
        <f t="shared" si="45"/>
        <v>137.7056811836315</v>
      </c>
      <c r="H47" s="1">
        <f t="shared" si="46"/>
        <v>154.78982104455983</v>
      </c>
      <c r="I47" s="1">
        <f t="shared" si="20"/>
        <v>615.96975099915721</v>
      </c>
      <c r="J47" s="3">
        <v>15174.680839097913</v>
      </c>
      <c r="K47" s="14">
        <f t="shared" si="24"/>
        <v>14558.711088098757</v>
      </c>
      <c r="L47" s="1">
        <v>75.599999999999994</v>
      </c>
      <c r="M47" s="1">
        <v>58.8</v>
      </c>
      <c r="N47" s="1">
        <v>114.17500000000001</v>
      </c>
      <c r="O47" s="6">
        <v>77.411835942723187</v>
      </c>
      <c r="P47" s="2">
        <v>49.299494613496542</v>
      </c>
      <c r="Q47" s="2">
        <v>71.273207033496206</v>
      </c>
      <c r="R47" s="2">
        <v>53.225117503673253</v>
      </c>
      <c r="S47" s="2">
        <v>54.784240150093808</v>
      </c>
      <c r="T47" s="2">
        <v>56.282936601461365</v>
      </c>
      <c r="U47" s="13">
        <v>17781</v>
      </c>
      <c r="V47" s="3">
        <v>18145.568488327885</v>
      </c>
      <c r="W47" s="99">
        <f t="shared" si="34"/>
        <v>0.52514632130272987</v>
      </c>
      <c r="X47" s="100">
        <f t="shared" si="35"/>
        <v>0.22355916172873871</v>
      </c>
      <c r="Y47" s="100">
        <f t="shared" si="36"/>
        <v>0.2512945169685315</v>
      </c>
      <c r="Z47" s="99">
        <f t="shared" si="37"/>
        <v>2.1316708548988199E-2</v>
      </c>
      <c r="AA47" s="100">
        <f t="shared" si="38"/>
        <v>9.0747003277215337E-3</v>
      </c>
      <c r="AB47" s="100">
        <f t="shared" si="39"/>
        <v>1.020053223430837E-2</v>
      </c>
      <c r="AC47" s="101">
        <f t="shared" si="40"/>
        <v>4.0591941111018097E-2</v>
      </c>
      <c r="AD47" s="99">
        <f t="shared" si="41"/>
        <v>0.53642626876241062</v>
      </c>
      <c r="AE47" s="100">
        <f t="shared" si="42"/>
        <v>0.29360716622661898</v>
      </c>
      <c r="AF47" s="100">
        <f t="shared" si="43"/>
        <v>0.16996656501097046</v>
      </c>
      <c r="AG47" s="19"/>
      <c r="AH47" s="6">
        <v>1.367</v>
      </c>
      <c r="AI47" s="3">
        <f t="shared" si="21"/>
        <v>236.63075989097726</v>
      </c>
      <c r="AJ47" s="3">
        <f t="shared" si="26"/>
        <v>100.73568484537783</v>
      </c>
      <c r="AK47" s="3">
        <f t="shared" si="27"/>
        <v>113.23322680655437</v>
      </c>
      <c r="AL47" s="3">
        <f t="shared" si="28"/>
        <v>450.59967154290945</v>
      </c>
      <c r="AM47" s="3">
        <f t="shared" si="29"/>
        <v>11100.717512141853</v>
      </c>
      <c r="AN47" s="14">
        <f t="shared" si="30"/>
        <v>10650.117840598945</v>
      </c>
      <c r="AO47" s="1">
        <f t="shared" si="22"/>
        <v>55.303584491587415</v>
      </c>
      <c r="AP47" s="1">
        <f t="shared" si="31"/>
        <v>43.013899049012437</v>
      </c>
      <c r="AQ47" s="1">
        <f t="shared" si="32"/>
        <v>83.522311631309449</v>
      </c>
      <c r="AR47" s="6">
        <f t="shared" si="33"/>
        <v>56.628994837398089</v>
      </c>
      <c r="AS47" t="s">
        <v>35</v>
      </c>
    </row>
    <row r="48" spans="1:45">
      <c r="A48" s="4">
        <v>1995</v>
      </c>
      <c r="B48" s="1">
        <v>4.2299047232005336</v>
      </c>
      <c r="C48" s="1">
        <v>2.5234802324844763</v>
      </c>
      <c r="D48" s="1">
        <v>1.2791734135109023</v>
      </c>
      <c r="E48" s="6">
        <f t="shared" si="9"/>
        <v>8.0325583691959128</v>
      </c>
      <c r="F48" s="1">
        <f t="shared" si="44"/>
        <v>337.54639691140255</v>
      </c>
      <c r="G48" s="1">
        <f t="shared" si="45"/>
        <v>156.05201757684003</v>
      </c>
      <c r="H48" s="1">
        <f t="shared" si="46"/>
        <v>150.04704140482886</v>
      </c>
      <c r="I48" s="1">
        <f t="shared" si="20"/>
        <v>643.64545589307147</v>
      </c>
      <c r="J48" s="3">
        <v>16025.311526479751</v>
      </c>
      <c r="K48" s="14">
        <f t="shared" si="24"/>
        <v>15381.66607058668</v>
      </c>
      <c r="L48" s="1">
        <v>79.8</v>
      </c>
      <c r="M48" s="1">
        <v>61.84</v>
      </c>
      <c r="N48" s="1">
        <v>117.30000000000001</v>
      </c>
      <c r="O48" s="6">
        <v>80.462066791329704</v>
      </c>
      <c r="P48" s="2">
        <v>52.03835542535748</v>
      </c>
      <c r="Q48" s="2">
        <v>74.958080322302806</v>
      </c>
      <c r="R48" s="2">
        <v>54.681903071433084</v>
      </c>
      <c r="S48" s="2">
        <v>56.941838649155727</v>
      </c>
      <c r="T48" s="2">
        <v>58.887579542776479</v>
      </c>
      <c r="U48" s="13">
        <v>17976</v>
      </c>
      <c r="V48" s="3">
        <v>18529.558206836238</v>
      </c>
      <c r="W48" s="99">
        <f t="shared" si="34"/>
        <v>0.5244290840879936</v>
      </c>
      <c r="X48" s="100">
        <f t="shared" si="35"/>
        <v>0.24245027467849456</v>
      </c>
      <c r="Y48" s="100">
        <f t="shared" si="36"/>
        <v>0.23312064123351181</v>
      </c>
      <c r="Z48" s="99">
        <f t="shared" si="37"/>
        <v>2.1063328245048519E-2</v>
      </c>
      <c r="AA48" s="100">
        <f t="shared" si="38"/>
        <v>9.7378461141915586E-3</v>
      </c>
      <c r="AB48" s="100">
        <f t="shared" si="39"/>
        <v>9.3631278965713438E-3</v>
      </c>
      <c r="AC48" s="101">
        <f t="shared" si="40"/>
        <v>4.0164302255811427E-2</v>
      </c>
      <c r="AD48" s="99">
        <f t="shared" si="41"/>
        <v>0.52659495627467967</v>
      </c>
      <c r="AE48" s="100">
        <f t="shared" si="42"/>
        <v>0.31415647624320786</v>
      </c>
      <c r="AF48" s="100">
        <f t="shared" si="43"/>
        <v>0.15924856748211244</v>
      </c>
      <c r="AG48" s="19"/>
      <c r="AH48" s="6">
        <v>1.35</v>
      </c>
      <c r="AI48" s="3">
        <f t="shared" si="21"/>
        <v>250.03436808252039</v>
      </c>
      <c r="AJ48" s="3">
        <f t="shared" si="26"/>
        <v>115.59408709395557</v>
      </c>
      <c r="AK48" s="3">
        <f t="shared" si="27"/>
        <v>111.14595659616951</v>
      </c>
      <c r="AL48" s="3">
        <f t="shared" si="28"/>
        <v>476.77441177264552</v>
      </c>
      <c r="AM48" s="3">
        <f t="shared" si="29"/>
        <v>11870.601130725741</v>
      </c>
      <c r="AN48" s="14">
        <f t="shared" si="30"/>
        <v>11393.826718953096</v>
      </c>
      <c r="AO48" s="1">
        <f t="shared" si="22"/>
        <v>59.111111111111107</v>
      </c>
      <c r="AP48" s="1">
        <f t="shared" si="31"/>
        <v>45.80740740740741</v>
      </c>
      <c r="AQ48" s="1">
        <f t="shared" si="32"/>
        <v>86.888888888888886</v>
      </c>
      <c r="AR48" s="6">
        <f t="shared" si="33"/>
        <v>59.601530956540515</v>
      </c>
      <c r="AS48" t="s">
        <v>35</v>
      </c>
    </row>
    <row r="49" spans="1:45">
      <c r="A49" s="4">
        <v>1996</v>
      </c>
      <c r="B49" s="1">
        <v>4.1797242675877531</v>
      </c>
      <c r="C49" s="1">
        <v>2.3978985946146127</v>
      </c>
      <c r="D49" s="1">
        <v>1.3356261757342642</v>
      </c>
      <c r="E49" s="6">
        <f t="shared" si="9"/>
        <v>7.9132490379366303</v>
      </c>
      <c r="F49" s="1">
        <f t="shared" si="44"/>
        <v>342.7373899421957</v>
      </c>
      <c r="G49" s="1">
        <f t="shared" si="45"/>
        <v>150.97169551693602</v>
      </c>
      <c r="H49" s="1">
        <f t="shared" si="46"/>
        <v>162.3453616604998</v>
      </c>
      <c r="I49" s="1">
        <f t="shared" si="20"/>
        <v>656.0544471196315</v>
      </c>
      <c r="J49" s="3">
        <v>16814.949161857654</v>
      </c>
      <c r="K49" s="14">
        <f t="shared" si="24"/>
        <v>16158.894714738022</v>
      </c>
      <c r="L49" s="1">
        <v>81.999999999999986</v>
      </c>
      <c r="M49" s="1">
        <v>62.96</v>
      </c>
      <c r="N49" s="1">
        <v>121.55</v>
      </c>
      <c r="O49" s="6">
        <v>83.369445386892124</v>
      </c>
      <c r="P49" s="2">
        <v>53.472996802998907</v>
      </c>
      <c r="Q49" s="2">
        <v>76.315665218178921</v>
      </c>
      <c r="R49" s="2">
        <v>56.663131443586451</v>
      </c>
      <c r="S49" s="2">
        <v>59.380863039399621</v>
      </c>
      <c r="T49" s="2">
        <v>60.427716238510641</v>
      </c>
      <c r="U49" s="13">
        <v>18195</v>
      </c>
      <c r="V49" s="3">
        <v>19075.08247877645</v>
      </c>
      <c r="W49" s="99">
        <f t="shared" si="34"/>
        <v>0.52242217310920469</v>
      </c>
      <c r="X49" s="100">
        <f t="shared" si="35"/>
        <v>0.23012068004381098</v>
      </c>
      <c r="Y49" s="100">
        <f t="shared" si="36"/>
        <v>0.24745714684698439</v>
      </c>
      <c r="Z49" s="99">
        <f t="shared" si="37"/>
        <v>2.0382897780009186E-2</v>
      </c>
      <c r="AA49" s="100">
        <f t="shared" si="38"/>
        <v>8.9784211693838527E-3</v>
      </c>
      <c r="AB49" s="100">
        <f t="shared" si="39"/>
        <v>9.6548232229424404E-3</v>
      </c>
      <c r="AC49" s="101">
        <f t="shared" si="40"/>
        <v>3.9016142172335476E-2</v>
      </c>
      <c r="AD49" s="99">
        <f t="shared" si="41"/>
        <v>0.52819319189246838</v>
      </c>
      <c r="AE49" s="100">
        <f t="shared" si="42"/>
        <v>0.303023269344732</v>
      </c>
      <c r="AF49" s="100">
        <f t="shared" si="43"/>
        <v>0.16878353876279964</v>
      </c>
      <c r="AG49" s="19"/>
      <c r="AH49" s="6">
        <v>1.2769999999999999</v>
      </c>
      <c r="AI49" s="3">
        <f t="shared" si="21"/>
        <v>268.39263112153151</v>
      </c>
      <c r="AJ49" s="3">
        <f t="shared" si="26"/>
        <v>118.22372397567426</v>
      </c>
      <c r="AK49" s="3">
        <f t="shared" si="27"/>
        <v>127.1302753801878</v>
      </c>
      <c r="AL49" s="3">
        <f t="shared" si="28"/>
        <v>513.74663047739352</v>
      </c>
      <c r="AM49" s="3">
        <f t="shared" si="29"/>
        <v>13167.54045564421</v>
      </c>
      <c r="AN49" s="14">
        <f t="shared" si="30"/>
        <v>12653.793825166815</v>
      </c>
      <c r="AO49" s="1">
        <f t="shared" si="22"/>
        <v>64.212999216914639</v>
      </c>
      <c r="AP49" s="1">
        <f t="shared" si="31"/>
        <v>49.303054032889591</v>
      </c>
      <c r="AQ49" s="1">
        <f t="shared" si="32"/>
        <v>95.184025058731407</v>
      </c>
      <c r="AR49" s="6">
        <f t="shared" si="33"/>
        <v>65.285391845647709</v>
      </c>
      <c r="AS49" t="s">
        <v>35</v>
      </c>
    </row>
    <row r="50" spans="1:45">
      <c r="A50" s="4">
        <v>1997</v>
      </c>
      <c r="B50" s="1">
        <v>4.1239286336009302</v>
      </c>
      <c r="C50" s="1">
        <v>2.6097045717773595</v>
      </c>
      <c r="D50" s="1">
        <v>1.4244867990124328</v>
      </c>
      <c r="E50" s="6">
        <f t="shared" si="9"/>
        <v>8.1581200043907227</v>
      </c>
      <c r="F50" s="1">
        <f t="shared" si="44"/>
        <v>340.63650513543683</v>
      </c>
      <c r="G50" s="1">
        <f t="shared" si="45"/>
        <v>170.15273807988385</v>
      </c>
      <c r="H50" s="1">
        <f t="shared" si="46"/>
        <v>172.57657570035624</v>
      </c>
      <c r="I50" s="1">
        <f t="shared" si="20"/>
        <v>683.36581891567687</v>
      </c>
      <c r="J50" s="3">
        <v>17348.248710290525</v>
      </c>
      <c r="K50" s="14">
        <f t="shared" si="24"/>
        <v>16664.882891374848</v>
      </c>
      <c r="L50" s="1">
        <v>82.6</v>
      </c>
      <c r="M50" s="1">
        <v>65.2</v>
      </c>
      <c r="N50" s="1">
        <v>121.15</v>
      </c>
      <c r="O50" s="6">
        <v>84.243427077027079</v>
      </c>
      <c r="P50" s="2">
        <v>53.864262633264751</v>
      </c>
      <c r="Q50" s="2">
        <v>79.030835009931167</v>
      </c>
      <c r="R50" s="2">
        <v>56.476662890913204</v>
      </c>
      <c r="S50" s="2">
        <v>59.943714821763599</v>
      </c>
      <c r="T50" s="2">
        <v>60.563610652840119</v>
      </c>
      <c r="U50" s="13">
        <v>18415</v>
      </c>
      <c r="V50" s="3">
        <v>19612.091773011129</v>
      </c>
      <c r="W50" s="99">
        <f t="shared" si="34"/>
        <v>0.49846874939682823</v>
      </c>
      <c r="X50" s="100">
        <f t="shared" si="35"/>
        <v>0.24899216988914052</v>
      </c>
      <c r="Y50" s="100">
        <f t="shared" si="36"/>
        <v>0.25253908071403136</v>
      </c>
      <c r="Z50" s="99">
        <f t="shared" si="37"/>
        <v>1.9635209917954439E-2</v>
      </c>
      <c r="AA50" s="100">
        <f t="shared" si="38"/>
        <v>9.8080642560164424E-3</v>
      </c>
      <c r="AB50" s="100">
        <f t="shared" si="39"/>
        <v>9.9477808153619774E-3</v>
      </c>
      <c r="AC50" s="101">
        <f t="shared" si="40"/>
        <v>3.9391054989332853E-2</v>
      </c>
      <c r="AD50" s="99">
        <f t="shared" si="41"/>
        <v>0.50549987391475248</v>
      </c>
      <c r="AE50" s="100">
        <f t="shared" si="42"/>
        <v>0.31989043681299234</v>
      </c>
      <c r="AF50" s="100">
        <f t="shared" si="43"/>
        <v>0.17460968927225515</v>
      </c>
      <c r="AG50" s="19"/>
      <c r="AH50" s="6">
        <v>1.345</v>
      </c>
      <c r="AI50" s="3">
        <f t="shared" si="21"/>
        <v>253.26134210813149</v>
      </c>
      <c r="AJ50" s="3">
        <f t="shared" si="26"/>
        <v>126.50761195530397</v>
      </c>
      <c r="AK50" s="3">
        <f t="shared" si="27"/>
        <v>128.30972171030206</v>
      </c>
      <c r="AL50" s="3">
        <f t="shared" si="28"/>
        <v>508.07867577373747</v>
      </c>
      <c r="AM50" s="3">
        <f t="shared" si="29"/>
        <v>12898.326178654666</v>
      </c>
      <c r="AN50" s="14">
        <f t="shared" si="30"/>
        <v>12390.247502880928</v>
      </c>
      <c r="AO50" s="1">
        <f t="shared" si="22"/>
        <v>61.412639405204459</v>
      </c>
      <c r="AP50" s="1">
        <f t="shared" si="31"/>
        <v>48.475836431226767</v>
      </c>
      <c r="AQ50" s="1">
        <f t="shared" si="32"/>
        <v>90.074349442379187</v>
      </c>
      <c r="AR50" s="6">
        <f t="shared" si="33"/>
        <v>62.634518272882588</v>
      </c>
      <c r="AS50" t="s">
        <v>35</v>
      </c>
    </row>
    <row r="51" spans="1:45">
      <c r="A51" s="4">
        <v>1998</v>
      </c>
      <c r="B51" s="1">
        <v>4.0614327515737072</v>
      </c>
      <c r="C51" s="1">
        <v>2.8365625565324906</v>
      </c>
      <c r="D51" s="1">
        <v>1.3958710621927477</v>
      </c>
      <c r="E51" s="6">
        <f t="shared" si="9"/>
        <v>8.2938663702989466</v>
      </c>
      <c r="F51" s="1">
        <f t="shared" si="44"/>
        <v>340.34806458187671</v>
      </c>
      <c r="G51" s="1">
        <f t="shared" si="45"/>
        <v>187.21312873114437</v>
      </c>
      <c r="H51" s="1">
        <f t="shared" si="46"/>
        <v>172.1457987449206</v>
      </c>
      <c r="I51" s="1">
        <f t="shared" si="20"/>
        <v>699.70699205794165</v>
      </c>
      <c r="J51" s="3">
        <v>18275.925030879112</v>
      </c>
      <c r="K51" s="14">
        <f t="shared" si="24"/>
        <v>17576.218038821171</v>
      </c>
      <c r="L51" s="1">
        <v>83.800000000000011</v>
      </c>
      <c r="M51" s="1">
        <v>66</v>
      </c>
      <c r="N51" s="1">
        <v>123.32499999999999</v>
      </c>
      <c r="O51" s="6">
        <v>85.106450521045261</v>
      </c>
      <c r="P51" s="2">
        <v>54.646794293796461</v>
      </c>
      <c r="Q51" s="2">
        <v>80.000538506985521</v>
      </c>
      <c r="R51" s="2">
        <v>57.490585646074038</v>
      </c>
      <c r="S51" s="2">
        <v>60.787992495309567</v>
      </c>
      <c r="T51" s="2">
        <v>61.084539241103137</v>
      </c>
      <c r="U51" s="13">
        <v>18621</v>
      </c>
      <c r="V51" s="3">
        <v>20377.949762010507</v>
      </c>
      <c r="W51" s="99">
        <f t="shared" si="34"/>
        <v>0.486415125824115</v>
      </c>
      <c r="X51" s="100">
        <f t="shared" si="35"/>
        <v>0.26755932248229064</v>
      </c>
      <c r="Y51" s="100">
        <f t="shared" si="36"/>
        <v>0.24602555169359444</v>
      </c>
      <c r="Z51" s="99">
        <f t="shared" si="37"/>
        <v>1.8622754471077255E-2</v>
      </c>
      <c r="AA51" s="100">
        <f t="shared" si="38"/>
        <v>1.0243701942026352E-2</v>
      </c>
      <c r="AB51" s="100">
        <f t="shared" si="39"/>
        <v>9.4192659717120767E-3</v>
      </c>
      <c r="AC51" s="101">
        <f t="shared" si="40"/>
        <v>3.8285722384815681E-2</v>
      </c>
      <c r="AD51" s="99">
        <f t="shared" si="41"/>
        <v>0.48969112477119831</v>
      </c>
      <c r="AE51" s="100">
        <f t="shared" si="42"/>
        <v>0.34200726535581361</v>
      </c>
      <c r="AF51" s="100">
        <f t="shared" si="43"/>
        <v>0.16830160987298792</v>
      </c>
      <c r="AG51" s="19"/>
      <c r="AH51" s="6">
        <v>1.59</v>
      </c>
      <c r="AI51" s="3">
        <f t="shared" si="21"/>
        <v>214.05538652948221</v>
      </c>
      <c r="AJ51" s="3">
        <f t="shared" si="26"/>
        <v>117.74410612021657</v>
      </c>
      <c r="AK51" s="3">
        <f t="shared" si="27"/>
        <v>108.26779795278024</v>
      </c>
      <c r="AL51" s="3">
        <f t="shared" si="28"/>
        <v>440.06729060247898</v>
      </c>
      <c r="AM51" s="3">
        <f t="shared" si="29"/>
        <v>11494.292472251014</v>
      </c>
      <c r="AN51" s="14">
        <f t="shared" si="30"/>
        <v>11054.225181648535</v>
      </c>
      <c r="AO51" s="1">
        <f t="shared" si="22"/>
        <v>52.704402515723274</v>
      </c>
      <c r="AP51" s="1">
        <f t="shared" si="31"/>
        <v>41.509433962264147</v>
      </c>
      <c r="AQ51" s="1">
        <f t="shared" si="32"/>
        <v>77.56289308176099</v>
      </c>
      <c r="AR51" s="6">
        <f t="shared" si="33"/>
        <v>53.526069510091354</v>
      </c>
      <c r="AS51" t="s">
        <v>35</v>
      </c>
    </row>
    <row r="52" spans="1:45">
      <c r="A52" s="4">
        <v>1999</v>
      </c>
      <c r="B52" s="1">
        <v>3.9983478158451695</v>
      </c>
      <c r="C52" s="1">
        <v>2.7035815158114578</v>
      </c>
      <c r="D52" s="1">
        <v>1.4855521529241968</v>
      </c>
      <c r="E52" s="6">
        <f t="shared" si="9"/>
        <v>8.1874814845808235</v>
      </c>
      <c r="F52" s="1">
        <f>L52*B52</f>
        <v>341.39432534694225</v>
      </c>
      <c r="G52" s="1">
        <f t="shared" si="45"/>
        <v>179.50358327348178</v>
      </c>
      <c r="H52" s="1">
        <f t="shared" si="46"/>
        <v>185.32896435013089</v>
      </c>
      <c r="I52" s="1">
        <f t="shared" ref="I52:I67" si="47">SUM(F52:H52)</f>
        <v>706.22687297055495</v>
      </c>
      <c r="J52" s="3">
        <v>19211.524163568767</v>
      </c>
      <c r="K52" s="14">
        <f t="shared" si="24"/>
        <v>18505.297290598213</v>
      </c>
      <c r="L52" s="1">
        <v>85.383848797250877</v>
      </c>
      <c r="M52" s="1">
        <v>66.39473684210526</v>
      </c>
      <c r="N52" s="1">
        <v>124.75426324503309</v>
      </c>
      <c r="O52" s="6">
        <v>87.044529261263065</v>
      </c>
      <c r="P52" s="2">
        <v>55.67963748491632</v>
      </c>
      <c r="Q52" s="2">
        <v>80.479010627242616</v>
      </c>
      <c r="R52" s="2">
        <v>58.156867267800045</v>
      </c>
      <c r="S52" s="2">
        <v>61.444652908067546</v>
      </c>
      <c r="T52" s="2">
        <v>61.990502003299682</v>
      </c>
      <c r="U52" s="13">
        <v>18830</v>
      </c>
      <c r="V52" s="3">
        <v>20970.894286664141</v>
      </c>
      <c r="W52" s="99">
        <f t="shared" si="34"/>
        <v>0.48340602490947149</v>
      </c>
      <c r="X52" s="100">
        <f t="shared" si="35"/>
        <v>0.25417268889591788</v>
      </c>
      <c r="Y52" s="100">
        <f t="shared" si="36"/>
        <v>0.26242128619461058</v>
      </c>
      <c r="Z52" s="99">
        <f t="shared" si="37"/>
        <v>1.777028841856992E-2</v>
      </c>
      <c r="AA52" s="100">
        <f t="shared" si="38"/>
        <v>9.3435368139024779E-3</v>
      </c>
      <c r="AB52" s="100">
        <f t="shared" si="39"/>
        <v>9.6467600785977332E-3</v>
      </c>
      <c r="AC52" s="101">
        <f t="shared" si="40"/>
        <v>3.6760585311070133E-2</v>
      </c>
      <c r="AD52" s="99">
        <f t="shared" si="41"/>
        <v>0.4883489292006471</v>
      </c>
      <c r="AE52" s="100">
        <f t="shared" si="42"/>
        <v>0.33020917615545287</v>
      </c>
      <c r="AF52" s="100">
        <f t="shared" si="43"/>
        <v>0.18144189464390015</v>
      </c>
      <c r="AG52" s="19"/>
      <c r="AH52" s="6">
        <v>1.5494000000000001</v>
      </c>
      <c r="AI52" s="3">
        <f t="shared" si="21"/>
        <v>220.3396962352796</v>
      </c>
      <c r="AJ52" s="3">
        <f t="shared" si="26"/>
        <v>115.85360996094086</v>
      </c>
      <c r="AK52" s="3">
        <f t="shared" si="27"/>
        <v>119.61337572617198</v>
      </c>
      <c r="AL52" s="3">
        <f t="shared" si="28"/>
        <v>455.8066819223925</v>
      </c>
      <c r="AM52" s="3">
        <f t="shared" si="29"/>
        <v>12399.331459641646</v>
      </c>
      <c r="AN52" s="14">
        <f t="shared" si="30"/>
        <v>11943.524777719254</v>
      </c>
      <c r="AO52" s="1">
        <f t="shared" si="22"/>
        <v>55.107686070253564</v>
      </c>
      <c r="AP52" s="1">
        <f t="shared" si="31"/>
        <v>42.851901924683915</v>
      </c>
      <c r="AQ52" s="1">
        <f t="shared" si="32"/>
        <v>80.51778962503748</v>
      </c>
      <c r="AR52" s="6">
        <f t="shared" si="33"/>
        <v>56.179507719932268</v>
      </c>
      <c r="AS52" t="s">
        <v>35</v>
      </c>
    </row>
    <row r="53" spans="1:45">
      <c r="A53" s="4">
        <v>2000</v>
      </c>
      <c r="B53" s="1">
        <v>4.0133666548852744</v>
      </c>
      <c r="C53" s="1">
        <v>2.8471471090911482</v>
      </c>
      <c r="D53" s="1">
        <v>1.6385934863157448</v>
      </c>
      <c r="E53" s="6">
        <f t="shared" si="9"/>
        <v>8.4991072502921678</v>
      </c>
      <c r="F53" s="1">
        <f t="shared" si="44"/>
        <v>369.78718938408423</v>
      </c>
      <c r="G53" s="1">
        <f t="shared" si="45"/>
        <v>196.42318055771989</v>
      </c>
      <c r="H53" s="1">
        <f t="shared" si="46"/>
        <v>215.01164914615185</v>
      </c>
      <c r="I53" s="1">
        <f t="shared" si="47"/>
        <v>781.22201908795603</v>
      </c>
      <c r="J53" s="3">
        <v>20137.668608618067</v>
      </c>
      <c r="K53" s="14">
        <f t="shared" si="24"/>
        <v>19356.446589530111</v>
      </c>
      <c r="L53" s="1">
        <v>92.138900126147306</v>
      </c>
      <c r="M53" s="1">
        <v>68.989473684210537</v>
      </c>
      <c r="N53" s="1">
        <v>131.21719995945395</v>
      </c>
      <c r="O53" s="6">
        <v>92.799658194080664</v>
      </c>
      <c r="P53" s="2">
        <v>60.084672096064764</v>
      </c>
      <c r="Q53" s="2">
        <v>83.624167364399241</v>
      </c>
      <c r="R53" s="2">
        <v>61.169703405692353</v>
      </c>
      <c r="S53" s="2">
        <v>65.572232645403389</v>
      </c>
      <c r="T53" s="2">
        <v>64.753688427999208</v>
      </c>
      <c r="U53" s="13">
        <v>19053</v>
      </c>
      <c r="V53" s="3">
        <v>21377.823125181403</v>
      </c>
      <c r="W53" s="99">
        <f t="shared" si="34"/>
        <v>0.473344555515467</v>
      </c>
      <c r="X53" s="100">
        <f t="shared" si="35"/>
        <v>0.25143067624621707</v>
      </c>
      <c r="Y53" s="100">
        <f t="shared" si="36"/>
        <v>0.27522476823831582</v>
      </c>
      <c r="Z53" s="99">
        <f t="shared" si="37"/>
        <v>1.8362959316245327E-2</v>
      </c>
      <c r="AA53" s="100">
        <f t="shared" si="38"/>
        <v>9.7540179240837802E-3</v>
      </c>
      <c r="AB53" s="100">
        <f t="shared" si="39"/>
        <v>1.067708746851341E-2</v>
      </c>
      <c r="AC53" s="101">
        <f t="shared" si="40"/>
        <v>3.8794064708842523E-2</v>
      </c>
      <c r="AD53" s="99">
        <f t="shared" si="41"/>
        <v>0.47221037888977219</v>
      </c>
      <c r="AE53" s="100">
        <f t="shared" si="42"/>
        <v>0.33499366759882621</v>
      </c>
      <c r="AF53" s="100">
        <f t="shared" si="43"/>
        <v>0.19279595351140155</v>
      </c>
      <c r="AG53" s="19"/>
      <c r="AH53" s="6">
        <v>1.7248270000000001</v>
      </c>
      <c r="AI53" s="3">
        <f t="shared" si="21"/>
        <v>214.39088638111775</v>
      </c>
      <c r="AJ53" s="3">
        <f t="shared" si="26"/>
        <v>113.8799314700662</v>
      </c>
      <c r="AK53" s="3">
        <f t="shared" si="27"/>
        <v>124.65693611368087</v>
      </c>
      <c r="AL53" s="3">
        <f t="shared" si="28"/>
        <v>452.92775396486485</v>
      </c>
      <c r="AM53" s="3">
        <f t="shared" si="29"/>
        <v>11675.181689884299</v>
      </c>
      <c r="AN53" s="14">
        <f t="shared" si="30"/>
        <v>11222.253935919434</v>
      </c>
      <c r="AO53" s="1">
        <f t="shared" si="22"/>
        <v>53.419212550677429</v>
      </c>
      <c r="AP53" s="1">
        <f t="shared" si="31"/>
        <v>39.997909172462244</v>
      </c>
      <c r="AQ53" s="1">
        <f t="shared" si="32"/>
        <v>76.075571613532219</v>
      </c>
      <c r="AR53" s="6">
        <f t="shared" si="33"/>
        <v>53.802299125698205</v>
      </c>
      <c r="AS53" t="s">
        <v>35</v>
      </c>
    </row>
    <row r="54" spans="1:45">
      <c r="A54" s="4">
        <v>2001</v>
      </c>
      <c r="B54" s="1">
        <v>3.2387337985405344</v>
      </c>
      <c r="C54" s="1">
        <v>3.3543808792915235</v>
      </c>
      <c r="D54" s="1">
        <v>1.4367912194520174</v>
      </c>
      <c r="E54" s="6">
        <f t="shared" si="9"/>
        <v>8.0299058972840758</v>
      </c>
      <c r="F54" s="1">
        <f t="shared" si="44"/>
        <v>308.01012462367726</v>
      </c>
      <c r="G54" s="1">
        <f t="shared" si="45"/>
        <v>240.36679902185574</v>
      </c>
      <c r="H54" s="1">
        <f t="shared" si="46"/>
        <v>195.37704797100423</v>
      </c>
      <c r="I54" s="1">
        <f t="shared" si="47"/>
        <v>743.75397161653723</v>
      </c>
      <c r="J54" s="3">
        <v>21468.021146470404</v>
      </c>
      <c r="K54" s="14">
        <f t="shared" si="24"/>
        <v>20724.267174853867</v>
      </c>
      <c r="L54" s="1">
        <v>95.102019425763046</v>
      </c>
      <c r="M54" s="1">
        <v>71.65757487641757</v>
      </c>
      <c r="N54" s="1">
        <v>135.98151584300447</v>
      </c>
      <c r="O54" s="6">
        <v>93.72424561430951</v>
      </c>
      <c r="P54" s="2">
        <v>62.016950984299612</v>
      </c>
      <c r="Q54" s="2">
        <v>86.858251185121858</v>
      </c>
      <c r="R54" s="2">
        <v>63.390691123902059</v>
      </c>
      <c r="S54" s="2">
        <v>68.198874296435278</v>
      </c>
      <c r="T54" s="2">
        <v>67.607471128918391</v>
      </c>
      <c r="U54" s="13">
        <v>19294</v>
      </c>
      <c r="V54" s="3">
        <v>21662.025668109953</v>
      </c>
      <c r="W54" s="99">
        <f t="shared" si="34"/>
        <v>0.41412904855381444</v>
      </c>
      <c r="X54" s="100">
        <f t="shared" si="35"/>
        <v>0.32318052500536215</v>
      </c>
      <c r="Y54" s="100">
        <f t="shared" si="36"/>
        <v>0.26269042644082341</v>
      </c>
      <c r="Z54" s="99">
        <f t="shared" si="37"/>
        <v>1.4347392455141016E-2</v>
      </c>
      <c r="AA54" s="100">
        <f t="shared" si="38"/>
        <v>1.119650466998794E-2</v>
      </c>
      <c r="AB54" s="100">
        <f t="shared" si="39"/>
        <v>9.1008410434292187E-3</v>
      </c>
      <c r="AC54" s="101">
        <f t="shared" si="40"/>
        <v>3.4644738168558176E-2</v>
      </c>
      <c r="AD54" s="99">
        <f t="shared" si="41"/>
        <v>0.40333396679479877</v>
      </c>
      <c r="AE54" s="100">
        <f t="shared" si="42"/>
        <v>0.41773601362203544</v>
      </c>
      <c r="AF54" s="100">
        <f t="shared" si="43"/>
        <v>0.17893001958316571</v>
      </c>
      <c r="AG54" s="19"/>
      <c r="AH54" s="6">
        <v>1.9334420000000001</v>
      </c>
      <c r="AI54" s="3">
        <f t="shared" si="21"/>
        <v>159.30662757076615</v>
      </c>
      <c r="AJ54" s="3">
        <f t="shared" si="26"/>
        <v>124.32066698760849</v>
      </c>
      <c r="AK54" s="3">
        <f t="shared" si="27"/>
        <v>101.05141399173299</v>
      </c>
      <c r="AL54" s="3">
        <f t="shared" si="28"/>
        <v>384.67870855010761</v>
      </c>
      <c r="AM54" s="3">
        <f t="shared" si="29"/>
        <v>11103.524774195659</v>
      </c>
      <c r="AN54" s="14">
        <f t="shared" si="30"/>
        <v>10718.846065645552</v>
      </c>
      <c r="AO54" s="1">
        <f t="shared" si="22"/>
        <v>49.187935001806643</v>
      </c>
      <c r="AP54" s="1">
        <f t="shared" si="31"/>
        <v>37.062179717011198</v>
      </c>
      <c r="AQ54" s="1">
        <f t="shared" si="32"/>
        <v>70.331313710473069</v>
      </c>
      <c r="AR54" s="6">
        <f t="shared" si="33"/>
        <v>48.475333428315672</v>
      </c>
      <c r="AS54" t="s">
        <v>35</v>
      </c>
    </row>
    <row r="55" spans="1:45">
      <c r="A55" s="4">
        <v>2002</v>
      </c>
      <c r="B55" s="1">
        <v>3.9559971251936856</v>
      </c>
      <c r="C55" s="1">
        <v>3.6785041335727113</v>
      </c>
      <c r="D55" s="1">
        <v>1.4805140146614921</v>
      </c>
      <c r="E55" s="6">
        <f t="shared" si="9"/>
        <v>9.1150152734278898</v>
      </c>
      <c r="F55" s="1">
        <f t="shared" si="44"/>
        <v>385.22118248456866</v>
      </c>
      <c r="G55" s="1">
        <f t="shared" si="45"/>
        <v>265.04099684285575</v>
      </c>
      <c r="H55" s="1">
        <f t="shared" si="46"/>
        <v>205.20561563666325</v>
      </c>
      <c r="I55" s="1">
        <f t="shared" si="47"/>
        <v>855.46779496408772</v>
      </c>
      <c r="J55" s="3">
        <v>22633.290255880078</v>
      </c>
      <c r="K55" s="14">
        <f t="shared" si="24"/>
        <v>21777.822460915992</v>
      </c>
      <c r="L55" s="1">
        <v>97.376507184824661</v>
      </c>
      <c r="M55" s="1">
        <v>72.05129781529898</v>
      </c>
      <c r="N55" s="1">
        <v>138.60430472424937</v>
      </c>
      <c r="O55" s="6">
        <v>94.714328834858847</v>
      </c>
      <c r="P55" s="2">
        <v>63.500166553430844</v>
      </c>
      <c r="Q55" s="2">
        <v>87.335494323501649</v>
      </c>
      <c r="R55" s="2">
        <v>64.613360240535187</v>
      </c>
      <c r="S55" s="2">
        <v>69.606003752345217</v>
      </c>
      <c r="T55" s="2">
        <v>69.623238274805715</v>
      </c>
      <c r="U55" s="13">
        <v>19345</v>
      </c>
      <c r="V55" s="3">
        <v>22236.935272996816</v>
      </c>
      <c r="W55" s="99">
        <f t="shared" si="34"/>
        <v>0.45030471603053174</v>
      </c>
      <c r="X55" s="100">
        <f t="shared" si="35"/>
        <v>0.30981995862741052</v>
      </c>
      <c r="Y55" s="100">
        <f t="shared" si="36"/>
        <v>0.23987532534205772</v>
      </c>
      <c r="Z55" s="99">
        <f t="shared" si="37"/>
        <v>1.7020114094303592E-2</v>
      </c>
      <c r="AA55" s="100">
        <f t="shared" si="38"/>
        <v>1.1710228333858737E-2</v>
      </c>
      <c r="AB55" s="100">
        <f t="shared" si="39"/>
        <v>9.0665393019183898E-3</v>
      </c>
      <c r="AC55" s="101">
        <f t="shared" si="40"/>
        <v>3.7796881730080722E-2</v>
      </c>
      <c r="AD55" s="99">
        <f t="shared" si="41"/>
        <v>0.43400883120033995</v>
      </c>
      <c r="AE55" s="100">
        <f t="shared" si="42"/>
        <v>0.40356532855148292</v>
      </c>
      <c r="AF55" s="100">
        <f t="shared" si="43"/>
        <v>0.16242584024817702</v>
      </c>
      <c r="AG55" s="19"/>
      <c r="AH55" s="6">
        <v>1.840562</v>
      </c>
      <c r="AI55" s="3">
        <f t="shared" si="21"/>
        <v>209.29541220810202</v>
      </c>
      <c r="AJ55" s="3">
        <f t="shared" si="26"/>
        <v>144.00003740317129</v>
      </c>
      <c r="AK55" s="3">
        <f t="shared" si="27"/>
        <v>111.49073795757124</v>
      </c>
      <c r="AL55" s="3">
        <f t="shared" si="28"/>
        <v>464.78618756884458</v>
      </c>
      <c r="AM55" s="3">
        <f t="shared" si="29"/>
        <v>12296.945311203903</v>
      </c>
      <c r="AN55" s="14">
        <f t="shared" si="30"/>
        <v>11832.15912363506</v>
      </c>
      <c r="AO55" s="1">
        <f t="shared" si="22"/>
        <v>52.905855485892168</v>
      </c>
      <c r="AP55" s="1">
        <f t="shared" si="31"/>
        <v>39.14635737090029</v>
      </c>
      <c r="AQ55" s="1">
        <f t="shared" si="32"/>
        <v>75.305425584277728</v>
      </c>
      <c r="AR55" s="6">
        <f t="shared" si="33"/>
        <v>51.459461205250811</v>
      </c>
      <c r="AS55" t="s">
        <v>35</v>
      </c>
    </row>
    <row r="56" spans="1:45">
      <c r="A56" s="4">
        <v>2003</v>
      </c>
      <c r="B56" s="1">
        <v>3.9585722261973233</v>
      </c>
      <c r="C56" s="1">
        <v>3.372998803668311</v>
      </c>
      <c r="D56" s="1">
        <v>1.6041794706985035</v>
      </c>
      <c r="E56" s="6">
        <f t="shared" si="9"/>
        <v>8.9357505005641364</v>
      </c>
      <c r="F56" s="1">
        <f t="shared" si="44"/>
        <v>410.77526228798968</v>
      </c>
      <c r="G56" s="1">
        <f t="shared" si="45"/>
        <v>246.19200781531995</v>
      </c>
      <c r="H56" s="1">
        <f t="shared" si="46"/>
        <v>228.75385108790124</v>
      </c>
      <c r="I56" s="1">
        <f t="shared" si="47"/>
        <v>885.72112119121084</v>
      </c>
      <c r="J56" s="3">
        <v>23775.38321444832</v>
      </c>
      <c r="K56" s="14">
        <f t="shared" si="24"/>
        <v>22889.66209325711</v>
      </c>
      <c r="L56" s="1">
        <v>103.76854047768326</v>
      </c>
      <c r="M56" s="1">
        <v>72.989058741311553</v>
      </c>
      <c r="N56" s="1">
        <v>142.59866509094246</v>
      </c>
      <c r="O56" s="6">
        <v>100.52727073322694</v>
      </c>
      <c r="P56" s="2">
        <v>67.66847357579293</v>
      </c>
      <c r="Q56" s="2">
        <v>88.472181885195823</v>
      </c>
      <c r="R56" s="2">
        <v>66.475416731616917</v>
      </c>
      <c r="S56" s="2">
        <v>72.045028142589118</v>
      </c>
      <c r="T56" s="2">
        <v>71.525760075418503</v>
      </c>
      <c r="U56" s="13">
        <v>19767</v>
      </c>
      <c r="V56" s="3">
        <v>22666.277788514366</v>
      </c>
      <c r="W56" s="99">
        <f t="shared" si="34"/>
        <v>0.46377494276701448</v>
      </c>
      <c r="X56" s="100">
        <f t="shared" si="35"/>
        <v>0.27795657337855406</v>
      </c>
      <c r="Y56" s="100">
        <f t="shared" si="36"/>
        <v>0.25826848385443152</v>
      </c>
      <c r="Z56" s="99">
        <f t="shared" si="37"/>
        <v>1.7277335073125601E-2</v>
      </c>
      <c r="AA56" s="100">
        <f t="shared" si="38"/>
        <v>1.0354912288678016E-2</v>
      </c>
      <c r="AB56" s="100">
        <f t="shared" si="39"/>
        <v>9.6214580023630206E-3</v>
      </c>
      <c r="AC56" s="101">
        <f t="shared" si="40"/>
        <v>3.7253705364166639E-2</v>
      </c>
      <c r="AD56" s="99">
        <f t="shared" si="41"/>
        <v>0.44300388937083779</v>
      </c>
      <c r="AE56" s="100">
        <f t="shared" si="42"/>
        <v>0.37747235707346183</v>
      </c>
      <c r="AF56" s="100">
        <f t="shared" si="43"/>
        <v>0.17952375355570052</v>
      </c>
      <c r="AG56" s="19"/>
      <c r="AH56" s="6">
        <v>1.5415348680113707</v>
      </c>
      <c r="AI56" s="3">
        <f t="shared" si="21"/>
        <v>266.47159971016606</v>
      </c>
      <c r="AJ56" s="3">
        <f t="shared" si="26"/>
        <v>159.70576658633451</v>
      </c>
      <c r="AK56" s="3">
        <f t="shared" si="27"/>
        <v>148.39356269832612</v>
      </c>
      <c r="AL56" s="3">
        <f t="shared" si="28"/>
        <v>574.57092899482666</v>
      </c>
      <c r="AM56" s="3">
        <f t="shared" si="29"/>
        <v>15423.188737287093</v>
      </c>
      <c r="AN56" s="14">
        <f t="shared" si="30"/>
        <v>14848.617808292267</v>
      </c>
      <c r="AO56" s="1">
        <f t="shared" si="22"/>
        <v>67.315078387781128</v>
      </c>
      <c r="AP56" s="1">
        <f t="shared" si="31"/>
        <v>47.348302173320135</v>
      </c>
      <c r="AQ56" s="1">
        <f t="shared" si="32"/>
        <v>92.504339700664246</v>
      </c>
      <c r="AR56" s="6">
        <f t="shared" si="33"/>
        <v>65.212453392579008</v>
      </c>
      <c r="AS56" t="s">
        <v>35</v>
      </c>
    </row>
    <row r="57" spans="1:45">
      <c r="A57" s="4">
        <v>2004</v>
      </c>
      <c r="B57" s="1">
        <v>3.6475037308402309</v>
      </c>
      <c r="C57" s="1">
        <v>3.5430949373841454</v>
      </c>
      <c r="D57" s="1">
        <v>0.95776903216907106</v>
      </c>
      <c r="E57" s="6">
        <f t="shared" si="9"/>
        <v>8.1483677003934485</v>
      </c>
      <c r="F57" s="1">
        <f t="shared" si="44"/>
        <v>394.20347494131181</v>
      </c>
      <c r="G57" s="1">
        <f t="shared" si="45"/>
        <v>265.16802280703138</v>
      </c>
      <c r="H57" s="1">
        <f t="shared" si="46"/>
        <v>141.14181950688447</v>
      </c>
      <c r="I57" s="1">
        <f t="shared" si="47"/>
        <v>800.51331725522778</v>
      </c>
      <c r="J57" s="3">
        <v>25044.148458545347</v>
      </c>
      <c r="K57" s="14">
        <f t="shared" si="24"/>
        <v>24243.63514129012</v>
      </c>
      <c r="L57" s="1">
        <v>108.07486545065272</v>
      </c>
      <c r="M57" s="1">
        <v>74.840789618469557</v>
      </c>
      <c r="N57" s="1">
        <v>147.36519428618286</v>
      </c>
      <c r="O57" s="6">
        <v>100.11314164567708</v>
      </c>
      <c r="P57" s="2">
        <v>70.476669935698652</v>
      </c>
      <c r="Q57" s="2">
        <v>90.7167192691754</v>
      </c>
      <c r="R57" s="2">
        <v>68.697436232395177</v>
      </c>
      <c r="S57" s="2">
        <v>74.390243902439025</v>
      </c>
      <c r="T57" s="2">
        <v>73.201791185482151</v>
      </c>
      <c r="U57" s="13">
        <v>20046</v>
      </c>
      <c r="V57" s="3">
        <v>23322.007883053539</v>
      </c>
      <c r="W57" s="99">
        <f t="shared" si="34"/>
        <v>0.4924383722846023</v>
      </c>
      <c r="X57" s="100">
        <f t="shared" si="35"/>
        <v>0.33124748469673221</v>
      </c>
      <c r="Y57" s="100">
        <f t="shared" si="36"/>
        <v>0.17631414301866538</v>
      </c>
      <c r="Z57" s="99">
        <f t="shared" si="37"/>
        <v>1.5740342523277332E-2</v>
      </c>
      <c r="AA57" s="100">
        <f t="shared" si="38"/>
        <v>1.0588023116296176E-2</v>
      </c>
      <c r="AB57" s="100">
        <f t="shared" si="39"/>
        <v>5.6357204454570023E-3</v>
      </c>
      <c r="AC57" s="101">
        <f t="shared" si="40"/>
        <v>3.1964086085030513E-2</v>
      </c>
      <c r="AD57" s="99">
        <f t="shared" si="41"/>
        <v>0.4476361235716092</v>
      </c>
      <c r="AE57" s="100">
        <f t="shared" si="42"/>
        <v>0.43482266236132977</v>
      </c>
      <c r="AF57" s="100">
        <f t="shared" si="43"/>
        <v>0.11754121406706089</v>
      </c>
      <c r="AG57" s="19"/>
      <c r="AH57" s="6">
        <v>1.3592430497521804</v>
      </c>
      <c r="AI57" s="3">
        <f t="shared" si="21"/>
        <v>290.01691420322783</v>
      </c>
      <c r="AJ57" s="3">
        <f t="shared" si="26"/>
        <v>195.08506801294831</v>
      </c>
      <c r="AK57" s="3">
        <f t="shared" si="27"/>
        <v>103.83854420489236</v>
      </c>
      <c r="AL57" s="3">
        <f t="shared" si="28"/>
        <v>588.94052642106851</v>
      </c>
      <c r="AM57" s="3">
        <f t="shared" si="29"/>
        <v>18425.070088172561</v>
      </c>
      <c r="AN57" s="14">
        <f t="shared" si="30"/>
        <v>17836.129561751495</v>
      </c>
      <c r="AO57" s="1">
        <f t="shared" si="22"/>
        <v>79.511067185781911</v>
      </c>
      <c r="AP57" s="1">
        <f t="shared" si="31"/>
        <v>55.060638075077641</v>
      </c>
      <c r="AQ57" s="1">
        <f t="shared" si="32"/>
        <v>108.41710341138088</v>
      </c>
      <c r="AR57" s="6">
        <f t="shared" si="33"/>
        <v>73.653598349412107</v>
      </c>
      <c r="AS57" t="s">
        <v>35</v>
      </c>
    </row>
    <row r="58" spans="1:45">
      <c r="A58" s="4">
        <v>2005</v>
      </c>
      <c r="B58" s="1">
        <v>3.6910876754139137</v>
      </c>
      <c r="C58" s="1">
        <v>3.544054357848931</v>
      </c>
      <c r="D58" s="1">
        <v>0.96671343879984906</v>
      </c>
      <c r="E58" s="6">
        <f t="shared" si="9"/>
        <v>8.2018554720626931</v>
      </c>
      <c r="F58" s="1">
        <f t="shared" si="44"/>
        <v>414.80882692097595</v>
      </c>
      <c r="G58" s="1">
        <f t="shared" si="45"/>
        <v>266.63435775198275</v>
      </c>
      <c r="H58" s="1">
        <f t="shared" si="46"/>
        <v>145.37519163492109</v>
      </c>
      <c r="I58" s="1">
        <f t="shared" si="47"/>
        <v>826.81837630787982</v>
      </c>
      <c r="J58" s="3">
        <v>26265.163450177235</v>
      </c>
      <c r="K58" s="14">
        <f t="shared" si="24"/>
        <v>25438.345073869354</v>
      </c>
      <c r="L58" s="1">
        <v>112.38119042362217</v>
      </c>
      <c r="M58" s="1">
        <v>75.234274316779064</v>
      </c>
      <c r="N58" s="1">
        <v>150.38085310513611</v>
      </c>
      <c r="O58" s="6">
        <v>102.80500085074017</v>
      </c>
      <c r="P58" s="2">
        <v>73.284866295604388</v>
      </c>
      <c r="Q58" s="2">
        <v>91.193673629160543</v>
      </c>
      <c r="R58" s="2">
        <v>70.103250070711582</v>
      </c>
      <c r="S58" s="2">
        <v>76.735459662288932</v>
      </c>
      <c r="T58" s="2">
        <v>75.172260193259675</v>
      </c>
      <c r="U58" s="13">
        <v>20312</v>
      </c>
      <c r="V58" s="3">
        <v>23764.613687385267</v>
      </c>
      <c r="W58" s="99">
        <f t="shared" si="34"/>
        <v>0.50169280074940525</v>
      </c>
      <c r="X58" s="100">
        <f t="shared" si="35"/>
        <v>0.32248237991834006</v>
      </c>
      <c r="Y58" s="100">
        <f t="shared" si="36"/>
        <v>0.17582481933225463</v>
      </c>
      <c r="Z58" s="99">
        <f t="shared" si="37"/>
        <v>1.5793118048088021E-2</v>
      </c>
      <c r="AA58" s="100">
        <f t="shared" si="38"/>
        <v>1.0151635197616998E-2</v>
      </c>
      <c r="AB58" s="100">
        <f t="shared" si="39"/>
        <v>5.5349052714134209E-3</v>
      </c>
      <c r="AC58" s="101">
        <f t="shared" si="40"/>
        <v>3.1479658517118446E-2</v>
      </c>
      <c r="AD58" s="99">
        <f t="shared" si="41"/>
        <v>0.45003081168481479</v>
      </c>
      <c r="AE58" s="100">
        <f t="shared" si="42"/>
        <v>0.43210397573094922</v>
      </c>
      <c r="AF58" s="100">
        <f t="shared" si="43"/>
        <v>0.11786521258423605</v>
      </c>
      <c r="AG58" s="19"/>
      <c r="AH58" s="6">
        <v>1.3127889342179559</v>
      </c>
      <c r="AI58" s="3">
        <f t="shared" si="21"/>
        <v>315.97526160447302</v>
      </c>
      <c r="AJ58" s="3">
        <f t="shared" si="26"/>
        <v>203.10527519095825</v>
      </c>
      <c r="AK58" s="3">
        <f t="shared" si="27"/>
        <v>110.73767293866081</v>
      </c>
      <c r="AL58" s="3">
        <f t="shared" si="28"/>
        <v>629.81820973409208</v>
      </c>
      <c r="AM58" s="3">
        <f t="shared" si="29"/>
        <v>20007.148724043524</v>
      </c>
      <c r="AN58" s="14">
        <f t="shared" si="30"/>
        <v>19377.330514309429</v>
      </c>
      <c r="AO58" s="1">
        <f t="shared" si="22"/>
        <v>85.604919034885825</v>
      </c>
      <c r="AP58" s="1">
        <f t="shared" si="31"/>
        <v>57.308735894850471</v>
      </c>
      <c r="AQ58" s="1">
        <f t="shared" si="32"/>
        <v>114.55067085458012</v>
      </c>
      <c r="AR58" s="6">
        <f t="shared" si="33"/>
        <v>78.310380420735598</v>
      </c>
      <c r="AS58" t="s">
        <v>35</v>
      </c>
    </row>
    <row r="59" spans="1:45">
      <c r="A59" s="4">
        <v>2006</v>
      </c>
      <c r="B59" s="1">
        <v>3.6988224151748548</v>
      </c>
      <c r="C59" s="1">
        <v>4.0170564921794725</v>
      </c>
      <c r="D59" s="1">
        <v>0.92670280812248862</v>
      </c>
      <c r="E59" s="6">
        <f t="shared" si="9"/>
        <v>8.6425817154768154</v>
      </c>
      <c r="F59" s="1">
        <f t="shared" si="44"/>
        <v>433.57318588329946</v>
      </c>
      <c r="G59" s="1">
        <f t="shared" si="45"/>
        <v>301.26393662901279</v>
      </c>
      <c r="H59" s="1">
        <f t="shared" si="46"/>
        <v>145.70932573553287</v>
      </c>
      <c r="I59" s="1">
        <f t="shared" si="47"/>
        <v>880.54644824784509</v>
      </c>
      <c r="J59" s="3">
        <v>27484.729493891798</v>
      </c>
      <c r="K59" s="14">
        <f t="shared" si="24"/>
        <v>26604.183045643953</v>
      </c>
      <c r="L59" s="1">
        <v>117.2192490519454</v>
      </c>
      <c r="M59" s="1">
        <v>74.996191170206984</v>
      </c>
      <c r="N59" s="1">
        <v>157.23414719195873</v>
      </c>
      <c r="O59" s="6">
        <v>104.16023665722504</v>
      </c>
      <c r="P59" s="2">
        <v>76.439811339080606</v>
      </c>
      <c r="Q59" s="2">
        <v>90.905086054384725</v>
      </c>
      <c r="R59" s="2">
        <v>73.298059644246621</v>
      </c>
      <c r="S59" s="2">
        <v>78.611632270168855</v>
      </c>
      <c r="T59" s="2">
        <v>77.84485034173953</v>
      </c>
      <c r="U59" s="13">
        <v>20628</v>
      </c>
      <c r="V59" s="3">
        <v>24097.573450962896</v>
      </c>
      <c r="W59" s="99">
        <f t="shared" si="34"/>
        <v>0.49239104506757692</v>
      </c>
      <c r="X59" s="100">
        <f t="shared" si="35"/>
        <v>0.34213293032807374</v>
      </c>
      <c r="Y59" s="100">
        <f t="shared" si="36"/>
        <v>0.16547602460434938</v>
      </c>
      <c r="Z59" s="99">
        <f t="shared" si="37"/>
        <v>1.5775057417962098E-2</v>
      </c>
      <c r="AA59" s="100">
        <f t="shared" si="38"/>
        <v>1.0961138864254262E-2</v>
      </c>
      <c r="AB59" s="100">
        <f t="shared" si="39"/>
        <v>5.301464792219086E-3</v>
      </c>
      <c r="AC59" s="101">
        <f t="shared" si="40"/>
        <v>3.2037661074435446E-2</v>
      </c>
      <c r="AD59" s="99">
        <f t="shared" si="41"/>
        <v>0.42797656266890027</v>
      </c>
      <c r="AE59" s="100">
        <f t="shared" si="42"/>
        <v>0.46479820780703485</v>
      </c>
      <c r="AF59" s="100">
        <f t="shared" si="43"/>
        <v>0.10722522952406496</v>
      </c>
      <c r="AG59" s="19"/>
      <c r="AH59" s="6">
        <v>1.3279084611644394</v>
      </c>
      <c r="AI59" s="3">
        <f t="shared" si="21"/>
        <v>326.50833891298521</v>
      </c>
      <c r="AJ59" s="3">
        <f t="shared" si="26"/>
        <v>226.87101215157199</v>
      </c>
      <c r="AK59" s="3">
        <f t="shared" si="27"/>
        <v>109.72844137747323</v>
      </c>
      <c r="AL59" s="3">
        <f t="shared" si="28"/>
        <v>663.10779244203047</v>
      </c>
      <c r="AM59" s="3">
        <f t="shared" si="29"/>
        <v>20697.759143571169</v>
      </c>
      <c r="AN59" s="14">
        <f t="shared" si="30"/>
        <v>20034.651351129141</v>
      </c>
      <c r="AO59" s="1">
        <f t="shared" si="22"/>
        <v>88.273591501296821</v>
      </c>
      <c r="AP59" s="1">
        <f t="shared" si="31"/>
        <v>56.476928465718956</v>
      </c>
      <c r="AQ59" s="1">
        <f t="shared" si="32"/>
        <v>118.4073690245791</v>
      </c>
      <c r="AR59" s="6">
        <f t="shared" si="33"/>
        <v>78.439319955749966</v>
      </c>
      <c r="AS59" t="s">
        <v>35</v>
      </c>
    </row>
    <row r="60" spans="1:45">
      <c r="A60" s="4">
        <v>2007</v>
      </c>
      <c r="B60" s="1">
        <v>3.6835219779294901</v>
      </c>
      <c r="C60" s="1">
        <v>3.0874526708230019</v>
      </c>
      <c r="D60" s="1">
        <v>0.91491366622530224</v>
      </c>
      <c r="E60" s="6">
        <f t="shared" si="9"/>
        <v>7.6858883149777943</v>
      </c>
      <c r="F60" s="1">
        <f t="shared" si="44"/>
        <v>453.94806509618144</v>
      </c>
      <c r="G60" s="1">
        <f t="shared" si="45"/>
        <v>233.48482412523816</v>
      </c>
      <c r="H60" s="1">
        <f t="shared" si="46"/>
        <v>149.26377796031667</v>
      </c>
      <c r="I60" s="1">
        <f t="shared" si="47"/>
        <v>836.6966671817363</v>
      </c>
      <c r="J60" s="3">
        <v>29230.714353657375</v>
      </c>
      <c r="K60" s="14">
        <f t="shared" si="24"/>
        <v>28394.017686475639</v>
      </c>
      <c r="L60" s="1">
        <v>123.23750687958319</v>
      </c>
      <c r="M60" s="1">
        <v>75.623774359915828</v>
      </c>
      <c r="N60" s="1">
        <v>163.14520535706993</v>
      </c>
      <c r="O60" s="6">
        <v>111.0691263568081</v>
      </c>
      <c r="P60" s="2">
        <v>80.364375748554991</v>
      </c>
      <c r="Q60" s="2">
        <v>91.665798071576233</v>
      </c>
      <c r="R60" s="2">
        <v>76.053625796285942</v>
      </c>
      <c r="S60" s="2">
        <v>80.956848030018762</v>
      </c>
      <c r="T60" s="2">
        <v>79.656775866132648</v>
      </c>
      <c r="U60" s="13">
        <v>21026</v>
      </c>
      <c r="V60" s="3">
        <v>24911.577867815489</v>
      </c>
      <c r="W60" s="99">
        <f t="shared" si="34"/>
        <v>0.54254795423677815</v>
      </c>
      <c r="X60" s="100">
        <f t="shared" si="35"/>
        <v>0.27905552069627598</v>
      </c>
      <c r="Y60" s="100">
        <f t="shared" si="36"/>
        <v>0.17839652506694587</v>
      </c>
      <c r="Z60" s="99">
        <f t="shared" si="37"/>
        <v>1.5529831382289945E-2</v>
      </c>
      <c r="AA60" s="100">
        <f t="shared" si="38"/>
        <v>7.9876537158943672E-3</v>
      </c>
      <c r="AB60" s="100">
        <f t="shared" si="39"/>
        <v>5.1064019905363908E-3</v>
      </c>
      <c r="AC60" s="101">
        <f t="shared" si="40"/>
        <v>2.8623887088720705E-2</v>
      </c>
      <c r="AD60" s="99">
        <f t="shared" si="41"/>
        <v>0.47925780690193809</v>
      </c>
      <c r="AE60" s="100">
        <f t="shared" si="42"/>
        <v>0.40170407691279625</v>
      </c>
      <c r="AF60" s="100">
        <f t="shared" si="43"/>
        <v>0.11903811618526564</v>
      </c>
      <c r="AG60" s="19"/>
      <c r="AH60" s="6">
        <v>1.1951828063241108</v>
      </c>
      <c r="AI60" s="3">
        <f t="shared" si="21"/>
        <v>379.8147552777624</v>
      </c>
      <c r="AJ60" s="3">
        <f t="shared" si="26"/>
        <v>195.35490545027264</v>
      </c>
      <c r="AK60" s="3">
        <f t="shared" si="27"/>
        <v>124.88782232350754</v>
      </c>
      <c r="AL60" s="3">
        <f t="shared" si="28"/>
        <v>700.05748305154259</v>
      </c>
      <c r="AM60" s="3">
        <f t="shared" si="29"/>
        <v>24457.10748095431</v>
      </c>
      <c r="AN60" s="14">
        <f t="shared" si="30"/>
        <v>23757.049997902766</v>
      </c>
      <c r="AO60" s="1">
        <f t="shared" si="22"/>
        <v>103.11184718144575</v>
      </c>
      <c r="AP60" s="1">
        <f t="shared" si="31"/>
        <v>63.273813813054552</v>
      </c>
      <c r="AQ60" s="1">
        <f t="shared" si="32"/>
        <v>136.50230282247557</v>
      </c>
      <c r="AR60" s="6">
        <f t="shared" si="33"/>
        <v>92.930659451511787</v>
      </c>
      <c r="AS60" t="s">
        <v>35</v>
      </c>
    </row>
    <row r="61" spans="1:45">
      <c r="A61" s="4">
        <v>2008</v>
      </c>
      <c r="B61" s="1">
        <v>3.7048135324690228</v>
      </c>
      <c r="C61" s="1">
        <v>2.8708354696136849</v>
      </c>
      <c r="D61" s="1">
        <v>0.94002731420949814</v>
      </c>
      <c r="E61" s="6">
        <f t="shared" si="9"/>
        <v>7.5156763162922058</v>
      </c>
      <c r="F61" s="1">
        <f t="shared" si="44"/>
        <v>477.41769735001725</v>
      </c>
      <c r="G61" s="1">
        <f t="shared" si="45"/>
        <v>223.06657977242463</v>
      </c>
      <c r="H61" s="1">
        <f t="shared" si="46"/>
        <v>172.08819384193924</v>
      </c>
      <c r="I61" s="1">
        <f t="shared" si="47"/>
        <v>872.57247096438118</v>
      </c>
      <c r="J61" s="3">
        <v>30910.970385546651</v>
      </c>
      <c r="K61" s="14">
        <f t="shared" si="24"/>
        <v>30038.39791458227</v>
      </c>
      <c r="L61" s="1">
        <v>128.86416365248178</v>
      </c>
      <c r="M61" s="1">
        <v>77.700927877431326</v>
      </c>
      <c r="N61" s="1">
        <v>183.06722713334582</v>
      </c>
      <c r="O61" s="6">
        <v>118.5089698607366</v>
      </c>
      <c r="P61" s="2">
        <v>84.033573305003486</v>
      </c>
      <c r="Q61" s="2">
        <v>94.18357685889319</v>
      </c>
      <c r="R61" s="2">
        <v>85.340702213654211</v>
      </c>
      <c r="S61" s="2">
        <v>85.928705440900558</v>
      </c>
      <c r="T61" s="2">
        <v>83.122083431534492</v>
      </c>
      <c r="U61" s="13">
        <v>21476</v>
      </c>
      <c r="V61" s="3">
        <v>25218.301890654599</v>
      </c>
      <c r="W61" s="99">
        <f t="shared" si="34"/>
        <v>0.54713816128346049</v>
      </c>
      <c r="X61" s="100">
        <f t="shared" si="35"/>
        <v>0.25564246775501392</v>
      </c>
      <c r="Y61" s="100">
        <f t="shared" si="36"/>
        <v>0.1972193709615255</v>
      </c>
      <c r="Z61" s="99">
        <f t="shared" si="37"/>
        <v>1.5444927525576751E-2</v>
      </c>
      <c r="AA61" s="100">
        <f t="shared" si="38"/>
        <v>7.2164211278441812E-3</v>
      </c>
      <c r="AB61" s="100">
        <f t="shared" si="39"/>
        <v>5.5672206888206987E-3</v>
      </c>
      <c r="AC61" s="101">
        <f t="shared" si="40"/>
        <v>2.8228569342241633E-2</v>
      </c>
      <c r="AD61" s="99">
        <f t="shared" si="41"/>
        <v>0.49294479652321704</v>
      </c>
      <c r="AE61" s="100">
        <f t="shared" si="42"/>
        <v>0.38197965809016998</v>
      </c>
      <c r="AF61" s="100">
        <f t="shared" si="43"/>
        <v>0.125075545386613</v>
      </c>
      <c r="AG61" s="19"/>
      <c r="AH61" s="6">
        <v>1.1975005906873937</v>
      </c>
      <c r="AI61" s="3">
        <f t="shared" si="21"/>
        <v>398.67846501517647</v>
      </c>
      <c r="AJ61" s="3">
        <f t="shared" si="26"/>
        <v>186.27680145391756</v>
      </c>
      <c r="AK61" s="3">
        <f t="shared" si="27"/>
        <v>143.70614526641407</v>
      </c>
      <c r="AL61" s="3">
        <f t="shared" si="28"/>
        <v>728.66141173550818</v>
      </c>
      <c r="AM61" s="3">
        <f t="shared" si="29"/>
        <v>25812.906169677146</v>
      </c>
      <c r="AN61" s="14">
        <f t="shared" si="30"/>
        <v>25084.24475794164</v>
      </c>
      <c r="AO61" s="1">
        <f t="shared" si="22"/>
        <v>107.61093953073602</v>
      </c>
      <c r="AP61" s="1">
        <f t="shared" si="31"/>
        <v>64.885920292389301</v>
      </c>
      <c r="AQ61" s="1">
        <f t="shared" si="32"/>
        <v>152.87443576813678</v>
      </c>
      <c r="AR61" s="6">
        <f t="shared" si="33"/>
        <v>98.963600337524383</v>
      </c>
      <c r="AS61" t="s">
        <v>35</v>
      </c>
    </row>
    <row r="62" spans="1:45">
      <c r="A62" s="4">
        <v>2009</v>
      </c>
      <c r="B62" s="1">
        <v>3.6805695848680813</v>
      </c>
      <c r="C62" s="1">
        <v>2.8056631239919119</v>
      </c>
      <c r="D62" s="1">
        <v>1.0381093700920356</v>
      </c>
      <c r="E62" s="6">
        <f t="shared" si="9"/>
        <v>7.5243420789520288</v>
      </c>
      <c r="F62" s="1">
        <f t="shared" si="44"/>
        <v>497.88272290818736</v>
      </c>
      <c r="G62" s="1">
        <f t="shared" si="45"/>
        <v>218.00262804566421</v>
      </c>
      <c r="H62" s="1">
        <f t="shared" si="46"/>
        <v>199.00813421388818</v>
      </c>
      <c r="I62" s="1">
        <f t="shared" si="47"/>
        <v>914.89348516773975</v>
      </c>
      <c r="J62" s="3">
        <v>31353.654074819351</v>
      </c>
      <c r="K62" s="14">
        <f t="shared" si="24"/>
        <v>30438.760589651611</v>
      </c>
      <c r="L62" s="1">
        <v>135.27328078652056</v>
      </c>
      <c r="M62" s="1">
        <v>77.700927877431326</v>
      </c>
      <c r="N62" s="1">
        <v>191.70247369623948</v>
      </c>
      <c r="O62" s="6">
        <v>124.21479545125567</v>
      </c>
      <c r="P62" s="2">
        <v>88.213020866204715</v>
      </c>
      <c r="Q62" s="2">
        <v>94.18357685889319</v>
      </c>
      <c r="R62" s="2">
        <v>89.366207035052994</v>
      </c>
      <c r="S62" s="2">
        <v>88.930581613508437</v>
      </c>
      <c r="T62" s="2">
        <v>84.594272920103904</v>
      </c>
      <c r="U62" s="13">
        <v>21866</v>
      </c>
      <c r="V62" s="3">
        <v>25255.63884313768</v>
      </c>
      <c r="W62" s="99">
        <f t="shared" si="34"/>
        <v>0.54419747323580936</v>
      </c>
      <c r="X62" s="100">
        <f t="shared" si="35"/>
        <v>0.23828197662342612</v>
      </c>
      <c r="Y62" s="100">
        <f t="shared" si="36"/>
        <v>0.21752055014076457</v>
      </c>
      <c r="Z62" s="99">
        <f t="shared" si="37"/>
        <v>1.5879575685822385E-2</v>
      </c>
      <c r="AA62" s="100">
        <f t="shared" si="38"/>
        <v>6.953021409416703E-3</v>
      </c>
      <c r="AB62" s="100">
        <f t="shared" si="39"/>
        <v>6.347207050859025E-3</v>
      </c>
      <c r="AC62" s="101">
        <f t="shared" si="40"/>
        <v>2.9179804146098116E-2</v>
      </c>
      <c r="AD62" s="99">
        <f t="shared" si="41"/>
        <v>0.48915500468324025</v>
      </c>
      <c r="AE62" s="100">
        <f t="shared" si="42"/>
        <v>0.37287819912391296</v>
      </c>
      <c r="AF62" s="100">
        <f t="shared" si="43"/>
        <v>0.1379667961928468</v>
      </c>
      <c r="AG62" s="19"/>
      <c r="AH62" s="6">
        <v>1.2821588658322354</v>
      </c>
      <c r="AI62" s="3">
        <f t="shared" si="21"/>
        <v>388.31593820085402</v>
      </c>
      <c r="AJ62" s="3">
        <f t="shared" si="26"/>
        <v>170.0277819349329</v>
      </c>
      <c r="AK62" s="3">
        <f t="shared" si="27"/>
        <v>155.21331990690106</v>
      </c>
      <c r="AL62" s="3">
        <f t="shared" si="28"/>
        <v>713.55704004268796</v>
      </c>
      <c r="AM62" s="3">
        <f t="shared" si="29"/>
        <v>24453.798129351184</v>
      </c>
      <c r="AN62" s="14">
        <f t="shared" si="30"/>
        <v>23740.241089308493</v>
      </c>
      <c r="AO62" s="1">
        <f t="shared" si="22"/>
        <v>105.5043055828469</v>
      </c>
      <c r="AP62" s="1">
        <f t="shared" si="31"/>
        <v>60.601638336756729</v>
      </c>
      <c r="AQ62" s="1">
        <f t="shared" si="32"/>
        <v>149.5153828475128</v>
      </c>
      <c r="AR62" s="6">
        <f t="shared" si="33"/>
        <v>96.879410782398793</v>
      </c>
      <c r="AS62" t="s">
        <v>35</v>
      </c>
    </row>
    <row r="63" spans="1:45">
      <c r="A63" s="4">
        <v>2010</v>
      </c>
      <c r="B63" s="1">
        <v>3.6296572359380863</v>
      </c>
      <c r="C63" s="1">
        <v>3.3590761743050996</v>
      </c>
      <c r="D63" s="1">
        <v>1.0462426622448409</v>
      </c>
      <c r="E63" s="6">
        <f t="shared" si="9"/>
        <v>8.0349760724880266</v>
      </c>
      <c r="F63" s="1">
        <f t="shared" si="44"/>
        <v>508.04758507410139</v>
      </c>
      <c r="G63" s="1">
        <f t="shared" si="45"/>
        <v>264.1511144757385</v>
      </c>
      <c r="H63" s="1">
        <f t="shared" si="46"/>
        <v>204.68573162242495</v>
      </c>
      <c r="I63" s="1">
        <f t="shared" si="47"/>
        <v>976.88443117226484</v>
      </c>
      <c r="J63" s="3">
        <v>32428.333032653798</v>
      </c>
      <c r="K63" s="14">
        <f t="shared" si="24"/>
        <v>31451.448601481534</v>
      </c>
      <c r="L63" s="1">
        <v>139.97122925101667</v>
      </c>
      <c r="M63" s="1">
        <v>78.638024495048583</v>
      </c>
      <c r="N63" s="1">
        <v>195.63886946002262</v>
      </c>
      <c r="O63" s="6">
        <v>124.44591124739887</v>
      </c>
      <c r="P63" s="2">
        <v>91.276598710383439</v>
      </c>
      <c r="Q63" s="2">
        <v>95.3194591928698</v>
      </c>
      <c r="R63" s="2">
        <v>91.20124208710746</v>
      </c>
      <c r="S63" s="2">
        <v>91.744840525328328</v>
      </c>
      <c r="T63" s="2">
        <v>87.063021447089525</v>
      </c>
      <c r="U63" s="13">
        <v>22172</v>
      </c>
      <c r="V63" s="3">
        <v>25584.48835604182</v>
      </c>
      <c r="W63" s="99">
        <f t="shared" si="34"/>
        <v>0.52006928236581929</v>
      </c>
      <c r="X63" s="100">
        <f t="shared" si="35"/>
        <v>0.27040160130175911</v>
      </c>
      <c r="Y63" s="100">
        <f t="shared" si="36"/>
        <v>0.20952911633242158</v>
      </c>
      <c r="Z63" s="99">
        <f t="shared" si="37"/>
        <v>1.5666780792047544E-2</v>
      </c>
      <c r="AA63" s="100">
        <f t="shared" si="38"/>
        <v>8.1456889630975114E-3</v>
      </c>
      <c r="AB63" s="100">
        <f t="shared" si="39"/>
        <v>6.3119412094453358E-3</v>
      </c>
      <c r="AC63" s="101">
        <f t="shared" si="40"/>
        <v>3.0124410964590391E-2</v>
      </c>
      <c r="AD63" s="99">
        <f t="shared" si="41"/>
        <v>0.45173217731987153</v>
      </c>
      <c r="AE63" s="100">
        <f t="shared" si="42"/>
        <v>0.41805677378513501</v>
      </c>
      <c r="AF63" s="100">
        <f t="shared" si="43"/>
        <v>0.13021104889499344</v>
      </c>
      <c r="AG63" s="19"/>
      <c r="AH63" s="6">
        <v>1.0901756477821696</v>
      </c>
      <c r="AI63" s="3">
        <f t="shared" si="21"/>
        <v>466.02360464358446</v>
      </c>
      <c r="AJ63" s="3">
        <f t="shared" si="26"/>
        <v>242.30142639227171</v>
      </c>
      <c r="AK63" s="3">
        <f t="shared" si="27"/>
        <v>187.75481917875646</v>
      </c>
      <c r="AL63" s="3">
        <f t="shared" si="28"/>
        <v>896.07985021461263</v>
      </c>
      <c r="AM63" s="3">
        <f t="shared" si="29"/>
        <v>29745.970842978666</v>
      </c>
      <c r="AN63" s="14">
        <f t="shared" si="30"/>
        <v>28849.890992764056</v>
      </c>
      <c r="AO63" s="1">
        <f t="shared" si="22"/>
        <v>128.39328188606231</v>
      </c>
      <c r="AP63" s="1">
        <f t="shared" si="31"/>
        <v>72.133352689567161</v>
      </c>
      <c r="AQ63" s="1">
        <f t="shared" si="32"/>
        <v>179.4562829008575</v>
      </c>
      <c r="AR63" s="6">
        <f t="shared" si="33"/>
        <v>114.15216575472861</v>
      </c>
      <c r="AS63" t="s">
        <v>35</v>
      </c>
    </row>
    <row r="64" spans="1:45">
      <c r="A64" s="4">
        <v>2011</v>
      </c>
      <c r="B64" s="1">
        <v>3.4639978201589789</v>
      </c>
      <c r="C64" s="1">
        <v>2.9254798939810018</v>
      </c>
      <c r="D64" s="1">
        <v>1.0769738002361193</v>
      </c>
      <c r="E64" s="6">
        <f t="shared" si="9"/>
        <v>7.4664515143761001</v>
      </c>
      <c r="F64" s="1">
        <f t="shared" si="44"/>
        <v>491.69592471456991</v>
      </c>
      <c r="G64" s="1">
        <f t="shared" si="45"/>
        <v>230.284937433697</v>
      </c>
      <c r="H64" s="1">
        <f t="shared" si="46"/>
        <v>215.35190720597515</v>
      </c>
      <c r="I64" s="1">
        <f t="shared" si="47"/>
        <v>937.33276935424203</v>
      </c>
      <c r="J64" s="3">
        <v>33820.515097690943</v>
      </c>
      <c r="K64" s="14">
        <f t="shared" si="24"/>
        <v>32883.182328336698</v>
      </c>
      <c r="L64" s="1">
        <v>141.94464033814077</v>
      </c>
      <c r="M64" s="1">
        <v>78.716978334903047</v>
      </c>
      <c r="N64" s="1">
        <v>199.9602099501034</v>
      </c>
      <c r="O64" s="6">
        <v>128.39305396295867</v>
      </c>
      <c r="P64" s="2">
        <v>92.563479256149165</v>
      </c>
      <c r="Q64" s="2">
        <v>95.41516146113571</v>
      </c>
      <c r="R64" s="2">
        <v>93.215727354091754</v>
      </c>
      <c r="S64" s="2">
        <v>92.589118198874303</v>
      </c>
      <c r="T64" s="2">
        <v>89.939453217063615</v>
      </c>
      <c r="U64" s="13">
        <v>22520</v>
      </c>
      <c r="V64" s="3">
        <v>25625.455568394034</v>
      </c>
      <c r="W64" s="99">
        <f t="shared" si="34"/>
        <v>0.52456922534919448</v>
      </c>
      <c r="X64" s="100">
        <f t="shared" si="35"/>
        <v>0.24568109103061395</v>
      </c>
      <c r="Y64" s="100">
        <f t="shared" si="36"/>
        <v>0.22974968362019163</v>
      </c>
      <c r="Z64" s="99">
        <f t="shared" si="37"/>
        <v>1.4538392549442274E-2</v>
      </c>
      <c r="AA64" s="100">
        <f t="shared" si="38"/>
        <v>6.8090310501929471E-3</v>
      </c>
      <c r="AB64" s="100">
        <f t="shared" si="39"/>
        <v>6.3674934158728432E-3</v>
      </c>
      <c r="AC64" s="101">
        <f t="shared" si="40"/>
        <v>2.7714917015508062E-2</v>
      </c>
      <c r="AD64" s="99">
        <f>IFERROR(B64/$E64,"")</f>
        <v>0.46394164798221849</v>
      </c>
      <c r="AE64" s="100">
        <f t="shared" si="42"/>
        <v>0.39181663315541615</v>
      </c>
      <c r="AF64" s="100">
        <f t="shared" si="43"/>
        <v>0.14424171886236534</v>
      </c>
      <c r="AG64" s="19"/>
      <c r="AH64" s="6">
        <v>0.96918825208607828</v>
      </c>
      <c r="AI64" s="3">
        <f t="shared" si="21"/>
        <v>507.32757403553427</v>
      </c>
      <c r="AJ64" s="3">
        <f t="shared" si="26"/>
        <v>237.60599340533926</v>
      </c>
      <c r="AK64" s="3">
        <f t="shared" si="27"/>
        <v>222.19822283488503</v>
      </c>
      <c r="AL64" s="3">
        <f t="shared" si="28"/>
        <v>967.13179027575848</v>
      </c>
      <c r="AM64" s="3">
        <f t="shared" si="29"/>
        <v>34895.713010238986</v>
      </c>
      <c r="AN64" s="14">
        <f t="shared" si="30"/>
        <v>33928.58121996322</v>
      </c>
      <c r="AO64" s="1">
        <f t="shared" si="22"/>
        <v>146.45724402108621</v>
      </c>
      <c r="AP64" s="1">
        <f t="shared" si="31"/>
        <v>81.219492875066152</v>
      </c>
      <c r="AQ64" s="1">
        <f t="shared" si="32"/>
        <v>206.31720361829559</v>
      </c>
      <c r="AR64" s="6">
        <f t="shared" si="33"/>
        <v>132.47483518976401</v>
      </c>
      <c r="AS64" t="s">
        <v>35</v>
      </c>
    </row>
    <row r="65" spans="1:45">
      <c r="A65" s="4">
        <v>2012</v>
      </c>
      <c r="B65" s="1">
        <v>3.3290210617718605</v>
      </c>
      <c r="C65" s="1">
        <v>3.1243704224734365</v>
      </c>
      <c r="D65" s="1">
        <v>1.0131803231489709</v>
      </c>
      <c r="E65" s="6">
        <f t="shared" si="9"/>
        <v>7.466571807394268</v>
      </c>
      <c r="F65" s="1">
        <f t="shared" si="44"/>
        <v>485.49558810830172</v>
      </c>
      <c r="G65" s="1">
        <f t="shared" si="45"/>
        <v>250.30681540379402</v>
      </c>
      <c r="H65" s="1">
        <f t="shared" si="46"/>
        <v>207.94285204388163</v>
      </c>
      <c r="I65" s="1">
        <f t="shared" si="47"/>
        <v>943.74525555597734</v>
      </c>
      <c r="J65" s="3">
        <v>34954.103224117614</v>
      </c>
      <c r="K65" s="14">
        <f t="shared" si="24"/>
        <v>34010.357968561635</v>
      </c>
      <c r="L65" s="1">
        <v>145.83734350118479</v>
      </c>
      <c r="M65" s="1">
        <v>80.114321145581812</v>
      </c>
      <c r="N65" s="1">
        <v>205.23775214819997</v>
      </c>
      <c r="O65" s="6">
        <v>129.37551881159942</v>
      </c>
      <c r="P65" s="2">
        <v>95.101948814593982</v>
      </c>
      <c r="Q65" s="2">
        <v>97.108921723759437</v>
      </c>
      <c r="R65" s="2">
        <v>95.675966492469527</v>
      </c>
      <c r="S65" s="2">
        <v>95.684803001876176</v>
      </c>
      <c r="T65" s="2">
        <v>91.524888050907606</v>
      </c>
      <c r="U65" s="13">
        <v>22921</v>
      </c>
      <c r="V65" s="3">
        <v>26091.75658938221</v>
      </c>
      <c r="W65" s="99">
        <f t="shared" si="34"/>
        <v>0.51443499742129828</v>
      </c>
      <c r="X65" s="100">
        <f t="shared" si="35"/>
        <v>0.26522709802269018</v>
      </c>
      <c r="Y65" s="100">
        <f t="shared" si="36"/>
        <v>0.22033790455601152</v>
      </c>
      <c r="Z65" s="99">
        <f t="shared" si="37"/>
        <v>1.388951634649061E-2</v>
      </c>
      <c r="AA65" s="100">
        <f t="shared" si="38"/>
        <v>7.1610137956875817E-3</v>
      </c>
      <c r="AB65" s="100">
        <f t="shared" si="39"/>
        <v>5.9490255181373188E-3</v>
      </c>
      <c r="AC65" s="101">
        <f t="shared" si="40"/>
        <v>2.6999555660315509E-2</v>
      </c>
      <c r="AD65" s="99">
        <f t="shared" si="41"/>
        <v>0.44585669938579797</v>
      </c>
      <c r="AE65" s="100">
        <f t="shared" si="42"/>
        <v>0.41844778340969296</v>
      </c>
      <c r="AF65" s="100">
        <f t="shared" si="43"/>
        <v>0.13569551720450901</v>
      </c>
      <c r="AG65" s="19"/>
      <c r="AH65" s="6">
        <v>0.96596505819060163</v>
      </c>
      <c r="AI65" s="3">
        <f t="shared" si="21"/>
        <v>502.60160446973958</v>
      </c>
      <c r="AJ65" s="3">
        <f t="shared" si="26"/>
        <v>259.12615915181908</v>
      </c>
      <c r="AK65" s="3">
        <f t="shared" si="27"/>
        <v>215.26953825161127</v>
      </c>
      <c r="AL65" s="3">
        <f t="shared" si="28"/>
        <v>976.99730187316993</v>
      </c>
      <c r="AM65" s="3">
        <f t="shared" si="29"/>
        <v>36185.68076322753</v>
      </c>
      <c r="AN65" s="14">
        <f t="shared" si="30"/>
        <v>35208.683461354354</v>
      </c>
      <c r="AO65" s="1">
        <f t="shared" si="22"/>
        <v>150.97579593030017</v>
      </c>
      <c r="AP65" s="1">
        <f t="shared" si="31"/>
        <v>82.937079831487935</v>
      </c>
      <c r="AQ65" s="1">
        <f t="shared" si="32"/>
        <v>212.46912650509458</v>
      </c>
      <c r="AR65" s="6">
        <f t="shared" si="33"/>
        <v>133.93395311207146</v>
      </c>
      <c r="AS65" t="s">
        <v>35</v>
      </c>
    </row>
    <row r="66" spans="1:45">
      <c r="A66" s="4">
        <v>2013</v>
      </c>
      <c r="B66" s="1">
        <v>3.2593030176494957</v>
      </c>
      <c r="C66" s="1">
        <v>2.8637773769646993</v>
      </c>
      <c r="D66" s="1">
        <v>1.04071804276536</v>
      </c>
      <c r="E66" s="6">
        <f t="shared" si="9"/>
        <v>7.1637984373795556</v>
      </c>
      <c r="F66" s="1">
        <f t="shared" si="44"/>
        <v>485.7998812655913</v>
      </c>
      <c r="G66" s="1">
        <f t="shared" si="45"/>
        <v>235.8087346704402</v>
      </c>
      <c r="H66" s="1">
        <f t="shared" si="46"/>
        <v>222.21055025742544</v>
      </c>
      <c r="I66" s="1">
        <f t="shared" si="47"/>
        <v>943.81916619345691</v>
      </c>
      <c r="J66" s="3">
        <v>35893.927681868932</v>
      </c>
      <c r="K66" s="14">
        <f t="shared" si="24"/>
        <v>34950.108515675478</v>
      </c>
      <c r="L66" s="1">
        <v>149.05023516835649</v>
      </c>
      <c r="M66" s="1">
        <v>82.34185260600546</v>
      </c>
      <c r="N66" s="1">
        <v>213.51657329489095</v>
      </c>
      <c r="O66" s="6">
        <v>131.74842570510631</v>
      </c>
      <c r="P66" s="2">
        <v>97.197106690777602</v>
      </c>
      <c r="Q66" s="2">
        <v>99.808978032473746</v>
      </c>
      <c r="R66" s="2">
        <v>99.535315985130126</v>
      </c>
      <c r="S66" s="2">
        <v>97.091932457786115</v>
      </c>
      <c r="T66" s="2">
        <v>93.767145887344086</v>
      </c>
      <c r="U66" s="13">
        <v>23286</v>
      </c>
      <c r="V66" s="3">
        <v>26309.449692022597</v>
      </c>
      <c r="W66" s="99">
        <f t="shared" si="34"/>
        <v>0.51471711813703058</v>
      </c>
      <c r="X66" s="100">
        <f t="shared" si="35"/>
        <v>0.2498452490867365</v>
      </c>
      <c r="Y66" s="100">
        <f t="shared" si="36"/>
        <v>0.23543763277623289</v>
      </c>
      <c r="Z66" s="99">
        <f t="shared" si="37"/>
        <v>1.3534319386033168E-2</v>
      </c>
      <c r="AA66" s="100">
        <f t="shared" si="38"/>
        <v>6.5695996481754228E-3</v>
      </c>
      <c r="AB66" s="100">
        <f t="shared" si="39"/>
        <v>6.1907560584313114E-3</v>
      </c>
      <c r="AC66" s="101">
        <f t="shared" si="40"/>
        <v>2.6294675092639903E-2</v>
      </c>
      <c r="AD66" s="99">
        <f t="shared" si="41"/>
        <v>0.45496855420205201</v>
      </c>
      <c r="AE66" s="100">
        <f t="shared" si="42"/>
        <v>0.39975683319368205</v>
      </c>
      <c r="AF66" s="100">
        <f t="shared" si="43"/>
        <v>0.14527461260426586</v>
      </c>
      <c r="AG66" s="19"/>
      <c r="AH66" s="6">
        <v>1.036405401713564</v>
      </c>
      <c r="AI66" s="3">
        <f t="shared" si="21"/>
        <v>468.73538140806988</v>
      </c>
      <c r="AJ66" s="3">
        <f t="shared" si="26"/>
        <v>227.52557472255603</v>
      </c>
      <c r="AK66" s="3">
        <f t="shared" si="27"/>
        <v>214.40504834307953</v>
      </c>
      <c r="AL66" s="3">
        <f t="shared" si="28"/>
        <v>910.66600447370536</v>
      </c>
      <c r="AM66" s="3">
        <f t="shared" si="29"/>
        <v>34633.095912586818</v>
      </c>
      <c r="AN66" s="14">
        <f t="shared" si="30"/>
        <v>33722.429908113118</v>
      </c>
      <c r="AO66" s="1">
        <f t="shared" si="22"/>
        <v>143.81460664130171</v>
      </c>
      <c r="AP66" s="1">
        <f t="shared" si="31"/>
        <v>79.449462989930126</v>
      </c>
      <c r="AQ66" s="1">
        <f t="shared" si="32"/>
        <v>206.01646126300437</v>
      </c>
      <c r="AR66" s="6">
        <f t="shared" si="33"/>
        <v>127.1205509806077</v>
      </c>
      <c r="AS66" t="s">
        <v>35</v>
      </c>
    </row>
    <row r="67" spans="1:45">
      <c r="A67" s="4">
        <v>2014</v>
      </c>
      <c r="B67" s="1">
        <v>3.2608182582333778</v>
      </c>
      <c r="C67" s="1">
        <v>2.8107055136783261</v>
      </c>
      <c r="D67" s="1">
        <v>1.0002011116286946</v>
      </c>
      <c r="E67" s="6">
        <f t="shared" si="9"/>
        <v>7.0717248835403979</v>
      </c>
      <c r="F67" s="1">
        <f t="shared" si="44"/>
        <v>500.04135388226678</v>
      </c>
      <c r="G67" s="1">
        <f t="shared" si="45"/>
        <v>231.88164400489799</v>
      </c>
      <c r="H67" s="1">
        <f t="shared" si="46"/>
        <v>214.55652382979713</v>
      </c>
      <c r="I67" s="1">
        <f t="shared" si="47"/>
        <v>946.47952171696193</v>
      </c>
      <c r="J67" s="3">
        <v>37193.571610061823</v>
      </c>
      <c r="K67" s="14">
        <f t="shared" si="24"/>
        <v>36247.092088344863</v>
      </c>
      <c r="L67" s="1">
        <v>153.34842799646722</v>
      </c>
      <c r="M67" s="1">
        <v>82.499444668409296</v>
      </c>
      <c r="N67" s="1">
        <v>214.51338269402675</v>
      </c>
      <c r="O67" s="6">
        <v>133.83998067005049</v>
      </c>
      <c r="P67" s="2">
        <v>100</v>
      </c>
      <c r="Q67" s="2">
        <v>100</v>
      </c>
      <c r="R67" s="2">
        <v>100</v>
      </c>
      <c r="S67" s="2">
        <v>100</v>
      </c>
      <c r="T67" s="2">
        <v>100</v>
      </c>
      <c r="U67" s="13">
        <v>23614</v>
      </c>
      <c r="V67" s="3">
        <v>26592.571364149353</v>
      </c>
      <c r="W67" s="99">
        <f t="shared" si="34"/>
        <v>0.52831713989454987</v>
      </c>
      <c r="X67" s="100">
        <f t="shared" si="35"/>
        <v>0.24499383101733982</v>
      </c>
      <c r="Y67" s="100">
        <f t="shared" si="36"/>
        <v>0.22668902908811031</v>
      </c>
      <c r="Z67" s="99">
        <f t="shared" si="37"/>
        <v>1.3444295135856021E-2</v>
      </c>
      <c r="AA67" s="100">
        <f t="shared" si="38"/>
        <v>6.2344548793525391E-3</v>
      </c>
      <c r="AB67" s="100">
        <f t="shared" si="39"/>
        <v>5.7686453476211473E-3</v>
      </c>
      <c r="AC67" s="101">
        <f t="shared" si="40"/>
        <v>2.5447395362829708E-2</v>
      </c>
      <c r="AD67" s="99">
        <f t="shared" si="41"/>
        <v>0.46110649267804621</v>
      </c>
      <c r="AE67" s="100">
        <f t="shared" si="42"/>
        <v>0.39745685246046658</v>
      </c>
      <c r="AF67" s="100">
        <f t="shared" si="43"/>
        <v>0.14143665486148729</v>
      </c>
      <c r="AG67" s="19"/>
      <c r="AH67" s="6">
        <v>1.109</v>
      </c>
      <c r="AI67" s="3">
        <f t="shared" si="21"/>
        <v>450.89391693621894</v>
      </c>
      <c r="AJ67" s="3">
        <f t="shared" si="26"/>
        <v>209.0907520332714</v>
      </c>
      <c r="AK67" s="3">
        <f t="shared" si="27"/>
        <v>193.46846152371248</v>
      </c>
      <c r="AL67" s="3">
        <f t="shared" si="28"/>
        <v>853.45313049320282</v>
      </c>
      <c r="AM67" s="3">
        <f t="shared" si="29"/>
        <v>33537.936528459715</v>
      </c>
      <c r="AN67" s="14">
        <f t="shared" si="30"/>
        <v>32684.483397966513</v>
      </c>
      <c r="AO67" s="1">
        <f t="shared" si="22"/>
        <v>138.27631018617424</v>
      </c>
      <c r="AP67" s="1">
        <f t="shared" si="31"/>
        <v>74.390842802893872</v>
      </c>
      <c r="AQ67" s="1">
        <f t="shared" si="32"/>
        <v>193.4295605897446</v>
      </c>
      <c r="AR67" s="6">
        <f t="shared" si="33"/>
        <v>120.6852846438688</v>
      </c>
      <c r="AS67" t="s">
        <v>35</v>
      </c>
    </row>
    <row r="68" spans="1:45">
      <c r="A68" s="4">
        <v>2015</v>
      </c>
      <c r="B68" s="4"/>
      <c r="C68" s="4"/>
      <c r="D68" s="4"/>
      <c r="E68" s="5"/>
      <c r="F68" s="1"/>
      <c r="G68" s="1"/>
      <c r="H68" s="1"/>
      <c r="I68" s="1"/>
      <c r="J68" s="4"/>
      <c r="K68" s="5"/>
      <c r="L68" s="1">
        <v>158.71699953314786</v>
      </c>
      <c r="M68" s="1">
        <v>80.642803545734736</v>
      </c>
      <c r="N68" s="1">
        <v>218.25260679603269</v>
      </c>
      <c r="O68" s="6"/>
      <c r="P68" s="2">
        <v>103.50089766606823</v>
      </c>
      <c r="Q68" s="2">
        <v>97.749510763209415</v>
      </c>
      <c r="R68" s="2">
        <v>101.74311926605503</v>
      </c>
      <c r="S68" s="2">
        <v>101.50093808630395</v>
      </c>
      <c r="T68" s="7">
        <v>101.5083667216592</v>
      </c>
      <c r="U68" s="11">
        <v>23940</v>
      </c>
      <c r="V68" s="14">
        <v>26420.634920634922</v>
      </c>
      <c r="W68" s="4"/>
      <c r="X68" s="4"/>
      <c r="Y68" s="5"/>
      <c r="Z68" s="1"/>
      <c r="AA68" s="4"/>
      <c r="AB68" s="4"/>
      <c r="AC68" s="5" t="str">
        <f>IFERROR(LN(B68)-LN(B67),"")</f>
        <v/>
      </c>
      <c r="AD68" s="4" t="str">
        <f>IFERROR(LN(C68)-LN(C67),"")</f>
        <v/>
      </c>
      <c r="AE68" s="4" t="str">
        <f>IFERROR(LN(D68)-LN(D67),"")</f>
        <v/>
      </c>
      <c r="AF68" s="4" t="str">
        <f>IFERROR(LN(F68)-LN(F67),"")</f>
        <v/>
      </c>
      <c r="AG68" s="5"/>
      <c r="AH68" s="6">
        <v>1.331</v>
      </c>
      <c r="AI68" s="3"/>
      <c r="AJ68" s="3"/>
      <c r="AK68" s="3"/>
      <c r="AL68" s="3"/>
      <c r="AM68" s="3"/>
      <c r="AN68" s="14"/>
      <c r="AO68" s="1">
        <f t="shared" si="22"/>
        <v>119.24643090394279</v>
      </c>
      <c r="AP68" s="1">
        <f t="shared" si="31"/>
        <v>60.588131890108741</v>
      </c>
      <c r="AQ68" s="1">
        <f t="shared" si="32"/>
        <v>163.97641382121165</v>
      </c>
      <c r="AR68" s="6"/>
      <c r="AS68" t="s">
        <v>35</v>
      </c>
    </row>
    <row r="69" spans="1:45"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46"/>
      <c r="AA69" s="46"/>
      <c r="AB69" s="46"/>
      <c r="AC69" s="46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</row>
    <row r="70" spans="1:45">
      <c r="C70" s="69"/>
      <c r="D70" s="4"/>
      <c r="E70" s="4"/>
      <c r="F70" s="4"/>
    </row>
    <row r="71" spans="1:45">
      <c r="C71" s="4"/>
      <c r="D71" s="4"/>
      <c r="E71" s="4"/>
      <c r="F71" s="4"/>
      <c r="J71" s="27"/>
      <c r="AD71" s="47"/>
    </row>
    <row r="72" spans="1:45">
      <c r="C72" s="4"/>
      <c r="D72" s="4"/>
      <c r="E72" s="4"/>
      <c r="F72" s="4"/>
      <c r="J72" s="27"/>
    </row>
    <row r="73" spans="1:45">
      <c r="C73" s="4"/>
      <c r="D73" s="4"/>
      <c r="E73" s="4"/>
      <c r="F73" s="4"/>
      <c r="J73" s="27"/>
    </row>
    <row r="74" spans="1:45">
      <c r="J74" s="27"/>
    </row>
    <row r="75" spans="1:45">
      <c r="J75" s="27"/>
    </row>
    <row r="76" spans="1:45">
      <c r="F76" s="24"/>
      <c r="G76" s="24"/>
      <c r="H76" s="24"/>
      <c r="I76" s="24"/>
      <c r="J76" s="24"/>
      <c r="K76" s="4"/>
      <c r="O76" s="24"/>
      <c r="P76" s="24"/>
      <c r="Q76" s="24"/>
      <c r="R76" s="24"/>
      <c r="S76" s="24"/>
      <c r="T76" s="25"/>
      <c r="U76" s="25"/>
    </row>
    <row r="77" spans="1:45">
      <c r="F77" s="4"/>
      <c r="G77" s="4"/>
      <c r="H77" s="4"/>
      <c r="I77" s="4"/>
      <c r="J77" s="4"/>
      <c r="K77" s="4"/>
      <c r="M77" s="4"/>
      <c r="O77" s="4"/>
      <c r="P77" s="4"/>
      <c r="Q77" s="4"/>
      <c r="R77" s="4"/>
      <c r="S77" s="4"/>
      <c r="T77" s="25"/>
      <c r="U77" s="25"/>
    </row>
    <row r="78" spans="1:45">
      <c r="C78" s="61"/>
      <c r="F78" s="27"/>
      <c r="G78" s="27"/>
      <c r="H78" s="27"/>
      <c r="I78" s="27"/>
      <c r="J78" s="27"/>
      <c r="M78" s="25"/>
      <c r="O78" s="3"/>
      <c r="P78" s="3"/>
      <c r="Q78" s="3"/>
      <c r="R78" s="3"/>
      <c r="S78" s="3"/>
      <c r="T78" s="25"/>
      <c r="U78" s="25"/>
    </row>
    <row r="79" spans="1:45">
      <c r="C79" s="61"/>
      <c r="F79" s="27"/>
      <c r="G79" s="27"/>
      <c r="H79" s="27"/>
      <c r="I79" s="27"/>
      <c r="J79" s="27"/>
      <c r="M79" s="25"/>
      <c r="O79" s="3"/>
      <c r="P79" s="3"/>
      <c r="Q79" s="3"/>
      <c r="R79" s="3"/>
      <c r="S79" s="3"/>
      <c r="T79" s="25"/>
      <c r="U79" s="25"/>
    </row>
    <row r="80" spans="1:45">
      <c r="C80" s="61"/>
      <c r="F80" s="27"/>
      <c r="G80" s="27"/>
      <c r="H80" s="27"/>
      <c r="I80" s="27"/>
      <c r="J80" s="27"/>
      <c r="M80" s="25"/>
      <c r="O80" s="3"/>
      <c r="P80" s="3"/>
      <c r="Q80" s="3"/>
      <c r="R80" s="3"/>
      <c r="S80" s="3"/>
      <c r="T80" s="25"/>
      <c r="U80" s="25"/>
    </row>
    <row r="81" spans="3:21">
      <c r="C81" s="61"/>
      <c r="F81" s="27"/>
      <c r="G81" s="27"/>
      <c r="H81" s="27"/>
      <c r="I81" s="27"/>
      <c r="J81" s="27"/>
      <c r="M81" s="25"/>
      <c r="O81" s="3"/>
      <c r="P81" s="3"/>
      <c r="Q81" s="3"/>
      <c r="R81" s="3"/>
      <c r="S81" s="3"/>
      <c r="T81" s="25"/>
      <c r="U81" s="25"/>
    </row>
    <row r="82" spans="3:21">
      <c r="C82" s="61"/>
      <c r="F82" s="27"/>
      <c r="G82" s="27"/>
      <c r="H82" s="27"/>
      <c r="I82" s="27"/>
      <c r="J82" s="27"/>
      <c r="M82" s="25"/>
      <c r="O82" s="3"/>
      <c r="P82" s="3"/>
      <c r="Q82" s="3"/>
      <c r="R82" s="3"/>
      <c r="S82" s="3"/>
      <c r="T82" s="25"/>
      <c r="U82" s="25"/>
    </row>
    <row r="83" spans="3:21">
      <c r="C83" s="61"/>
      <c r="F83" s="27"/>
      <c r="G83" s="27"/>
      <c r="H83" s="27"/>
      <c r="I83" s="27"/>
      <c r="J83" s="27"/>
      <c r="M83" s="25"/>
      <c r="O83" s="3"/>
      <c r="P83" s="3"/>
      <c r="Q83" s="3"/>
      <c r="R83" s="3"/>
      <c r="S83" s="3"/>
      <c r="T83" s="25"/>
      <c r="U83" s="25"/>
    </row>
    <row r="84" spans="3:21">
      <c r="C84" s="61"/>
      <c r="F84" s="27"/>
      <c r="G84" s="27"/>
      <c r="H84" s="27"/>
      <c r="I84" s="27"/>
      <c r="J84" s="27"/>
      <c r="M84" s="25"/>
      <c r="O84" s="3"/>
      <c r="P84" s="3"/>
      <c r="Q84" s="3"/>
      <c r="R84" s="3"/>
      <c r="S84" s="3"/>
      <c r="T84" s="25"/>
      <c r="U84" s="25"/>
    </row>
    <row r="85" spans="3:21">
      <c r="C85" s="61"/>
      <c r="F85" s="27"/>
      <c r="G85" s="27"/>
      <c r="H85" s="27"/>
      <c r="I85" s="27"/>
      <c r="J85" s="27"/>
      <c r="M85" s="25"/>
      <c r="O85" s="3"/>
      <c r="P85" s="3"/>
      <c r="Q85" s="3"/>
      <c r="R85" s="3"/>
      <c r="S85" s="3"/>
      <c r="T85" s="25"/>
      <c r="U85" s="25"/>
    </row>
    <row r="86" spans="3:21">
      <c r="C86" s="61"/>
      <c r="F86" s="27"/>
      <c r="G86" s="27"/>
      <c r="H86" s="27"/>
      <c r="I86" s="27"/>
      <c r="J86" s="27"/>
      <c r="M86" s="25"/>
      <c r="O86" s="3"/>
      <c r="P86" s="3"/>
      <c r="Q86" s="3"/>
      <c r="R86" s="3"/>
      <c r="S86" s="3"/>
      <c r="T86" s="25"/>
      <c r="U86" s="25"/>
    </row>
    <row r="87" spans="3:21">
      <c r="C87" s="61"/>
      <c r="F87" s="27"/>
      <c r="G87" s="27"/>
      <c r="H87" s="27"/>
      <c r="I87" s="27"/>
      <c r="J87" s="27"/>
      <c r="M87" s="25"/>
      <c r="O87" s="3"/>
      <c r="P87" s="3"/>
      <c r="Q87" s="3"/>
      <c r="R87" s="3"/>
      <c r="S87" s="3"/>
      <c r="T87" s="25"/>
      <c r="U87" s="25"/>
    </row>
    <row r="88" spans="3:21">
      <c r="C88" s="61"/>
      <c r="F88" s="27"/>
      <c r="G88" s="27"/>
      <c r="H88" s="27"/>
      <c r="I88" s="27"/>
      <c r="J88" s="27"/>
      <c r="M88" s="25"/>
      <c r="O88" s="3"/>
      <c r="P88" s="3"/>
      <c r="Q88" s="3"/>
      <c r="R88" s="3"/>
      <c r="S88" s="3"/>
      <c r="T88" s="25"/>
      <c r="U88" s="25"/>
    </row>
    <row r="89" spans="3:21">
      <c r="C89" s="61"/>
      <c r="F89" s="27"/>
      <c r="G89" s="27"/>
      <c r="H89" s="27"/>
      <c r="I89" s="27"/>
      <c r="J89" s="27"/>
      <c r="M89" s="25"/>
      <c r="O89" s="3"/>
      <c r="P89" s="3"/>
      <c r="Q89" s="3"/>
      <c r="R89" s="3"/>
      <c r="S89" s="3"/>
      <c r="T89" s="25"/>
      <c r="U89" s="25"/>
    </row>
    <row r="90" spans="3:21">
      <c r="C90" s="61"/>
      <c r="F90" s="27"/>
      <c r="G90" s="27"/>
      <c r="H90" s="27"/>
      <c r="I90" s="27"/>
      <c r="J90" s="27"/>
      <c r="M90" s="25"/>
      <c r="O90" s="3"/>
      <c r="P90" s="3"/>
      <c r="Q90" s="3"/>
      <c r="R90" s="3"/>
      <c r="S90" s="3"/>
      <c r="T90" s="25"/>
      <c r="U90" s="25"/>
    </row>
    <row r="91" spans="3:21">
      <c r="C91" s="61"/>
      <c r="F91" s="27"/>
      <c r="G91" s="27"/>
      <c r="H91" s="27"/>
      <c r="I91" s="27"/>
      <c r="J91" s="27"/>
      <c r="M91" s="25"/>
      <c r="O91" s="3"/>
      <c r="P91" s="3"/>
      <c r="Q91" s="3"/>
      <c r="R91" s="3"/>
      <c r="S91" s="3"/>
      <c r="T91" s="25"/>
      <c r="U91" s="25"/>
    </row>
    <row r="92" spans="3:21">
      <c r="C92" s="61"/>
      <c r="F92" s="27"/>
      <c r="G92" s="27"/>
      <c r="H92" s="27"/>
      <c r="I92" s="27"/>
      <c r="J92" s="27"/>
      <c r="M92" s="25"/>
      <c r="O92" s="3"/>
      <c r="P92" s="3"/>
      <c r="Q92" s="3"/>
      <c r="R92" s="3"/>
      <c r="S92" s="3"/>
      <c r="T92" s="25"/>
      <c r="U92" s="25"/>
    </row>
    <row r="93" spans="3:21">
      <c r="C93" s="61"/>
      <c r="F93" s="27"/>
      <c r="G93" s="27"/>
      <c r="H93" s="27"/>
      <c r="I93" s="27"/>
      <c r="J93" s="27"/>
      <c r="M93" s="25"/>
      <c r="O93" s="3"/>
      <c r="P93" s="3"/>
      <c r="Q93" s="3"/>
      <c r="R93" s="3"/>
      <c r="S93" s="3"/>
      <c r="T93" s="25"/>
      <c r="U93" s="25"/>
    </row>
    <row r="94" spans="3:21">
      <c r="C94" s="61"/>
      <c r="F94" s="27"/>
      <c r="G94" s="27"/>
      <c r="H94" s="27"/>
      <c r="I94" s="27"/>
      <c r="J94" s="27"/>
      <c r="M94" s="25"/>
      <c r="O94" s="3"/>
      <c r="P94" s="3"/>
      <c r="Q94" s="3"/>
      <c r="R94" s="3"/>
      <c r="S94" s="3"/>
      <c r="T94" s="25"/>
      <c r="U94" s="25"/>
    </row>
    <row r="95" spans="3:21">
      <c r="C95" s="61"/>
      <c r="F95" s="27"/>
      <c r="G95" s="27"/>
      <c r="H95" s="27"/>
      <c r="I95" s="27"/>
      <c r="J95" s="27"/>
      <c r="M95" s="25"/>
      <c r="O95" s="3"/>
      <c r="P95" s="3"/>
      <c r="Q95" s="3"/>
      <c r="R95" s="3"/>
      <c r="S95" s="3"/>
      <c r="T95" s="25"/>
      <c r="U95" s="25"/>
    </row>
    <row r="96" spans="3:21">
      <c r="C96" s="61"/>
      <c r="F96" s="27"/>
      <c r="G96" s="27"/>
      <c r="H96" s="27"/>
      <c r="I96" s="27"/>
      <c r="J96" s="27"/>
      <c r="M96" s="25"/>
      <c r="O96" s="3"/>
      <c r="P96" s="3"/>
      <c r="Q96" s="3"/>
      <c r="R96" s="3"/>
      <c r="S96" s="3"/>
      <c r="T96" s="25"/>
      <c r="U96" s="25"/>
    </row>
    <row r="97" spans="3:21">
      <c r="C97" s="61"/>
      <c r="F97" s="27"/>
      <c r="G97" s="27"/>
      <c r="H97" s="27"/>
      <c r="I97" s="27"/>
      <c r="J97" s="27"/>
      <c r="M97" s="25"/>
      <c r="O97" s="3"/>
      <c r="P97" s="3"/>
      <c r="Q97" s="3"/>
      <c r="R97" s="3"/>
      <c r="S97" s="3"/>
      <c r="T97" s="25"/>
      <c r="U97" s="25"/>
    </row>
    <row r="98" spans="3:21">
      <c r="C98" s="61"/>
      <c r="F98" s="27"/>
      <c r="G98" s="27"/>
      <c r="H98" s="27"/>
      <c r="I98" s="27"/>
      <c r="J98" s="27"/>
      <c r="M98" s="25"/>
      <c r="O98" s="3"/>
      <c r="P98" s="3"/>
      <c r="Q98" s="3"/>
      <c r="R98" s="3"/>
      <c r="S98" s="3"/>
      <c r="T98" s="25"/>
      <c r="U98" s="25"/>
    </row>
    <row r="99" spans="3:21">
      <c r="C99" s="61"/>
      <c r="F99" s="27"/>
      <c r="G99" s="27"/>
      <c r="H99" s="27"/>
      <c r="I99" s="27"/>
      <c r="J99" s="27"/>
      <c r="M99" s="25"/>
      <c r="O99" s="3"/>
      <c r="P99" s="3"/>
      <c r="Q99" s="3"/>
      <c r="R99" s="3"/>
      <c r="S99" s="3"/>
      <c r="T99" s="25"/>
      <c r="U99" s="25"/>
    </row>
    <row r="100" spans="3:21">
      <c r="C100" s="61"/>
      <c r="F100" s="27"/>
      <c r="G100" s="27"/>
      <c r="H100" s="27"/>
      <c r="I100" s="27"/>
      <c r="J100" s="27"/>
      <c r="M100" s="25"/>
      <c r="O100" s="3"/>
      <c r="P100" s="3"/>
      <c r="Q100" s="3"/>
      <c r="R100" s="3"/>
      <c r="S100" s="3"/>
      <c r="T100" s="25"/>
      <c r="U100" s="25"/>
    </row>
    <row r="101" spans="3:21">
      <c r="C101" s="61"/>
      <c r="F101" s="27"/>
      <c r="G101" s="27"/>
      <c r="H101" s="27"/>
      <c r="I101" s="27"/>
      <c r="J101" s="27"/>
      <c r="M101" s="25"/>
      <c r="O101" s="3"/>
      <c r="P101" s="3"/>
      <c r="Q101" s="3"/>
      <c r="R101" s="3"/>
      <c r="S101" s="3"/>
      <c r="T101" s="25"/>
      <c r="U101" s="25"/>
    </row>
    <row r="102" spans="3:21">
      <c r="C102" s="61"/>
      <c r="F102" s="27"/>
      <c r="G102" s="27"/>
      <c r="H102" s="27"/>
      <c r="I102" s="27"/>
      <c r="J102" s="27"/>
      <c r="M102" s="25"/>
      <c r="O102" s="3"/>
      <c r="P102" s="3"/>
      <c r="Q102" s="3"/>
      <c r="R102" s="3"/>
      <c r="S102" s="3"/>
      <c r="T102" s="25"/>
      <c r="U102" s="25"/>
    </row>
    <row r="103" spans="3:21">
      <c r="C103" s="61"/>
      <c r="F103" s="27"/>
      <c r="G103" s="27"/>
      <c r="H103" s="27"/>
      <c r="I103" s="27"/>
      <c r="J103" s="27"/>
      <c r="M103" s="25"/>
      <c r="O103" s="3"/>
      <c r="P103" s="3"/>
      <c r="Q103" s="3"/>
      <c r="R103" s="3"/>
      <c r="S103" s="3"/>
      <c r="T103" s="25"/>
      <c r="U103" s="25"/>
    </row>
    <row r="104" spans="3:21">
      <c r="C104" s="61"/>
      <c r="F104" s="27"/>
      <c r="G104" s="27"/>
      <c r="H104" s="27"/>
      <c r="I104" s="27"/>
      <c r="J104" s="27"/>
      <c r="M104" s="25"/>
      <c r="O104" s="3"/>
      <c r="P104" s="3"/>
      <c r="Q104" s="3"/>
      <c r="R104" s="3"/>
      <c r="S104" s="3"/>
      <c r="T104" s="25"/>
      <c r="U104" s="25"/>
    </row>
    <row r="105" spans="3:21">
      <c r="C105" s="61"/>
      <c r="F105" s="27"/>
      <c r="G105" s="27"/>
      <c r="H105" s="27"/>
      <c r="I105" s="27"/>
      <c r="J105" s="27"/>
      <c r="M105" s="25"/>
      <c r="O105" s="3"/>
      <c r="P105" s="3"/>
      <c r="Q105" s="3"/>
      <c r="R105" s="3"/>
      <c r="S105" s="3"/>
      <c r="T105" s="25"/>
      <c r="U105" s="25"/>
    </row>
    <row r="106" spans="3:21">
      <c r="C106" s="61"/>
      <c r="F106" s="27"/>
      <c r="G106" s="27"/>
      <c r="H106" s="27"/>
      <c r="I106" s="27"/>
      <c r="J106" s="27"/>
      <c r="M106" s="25"/>
      <c r="O106" s="3"/>
      <c r="P106" s="3"/>
      <c r="Q106" s="3"/>
      <c r="R106" s="3"/>
      <c r="S106" s="3"/>
      <c r="T106" s="25"/>
      <c r="U106" s="25"/>
    </row>
    <row r="107" spans="3:21">
      <c r="C107" s="61"/>
      <c r="F107" s="27"/>
      <c r="G107" s="27"/>
      <c r="H107" s="27"/>
      <c r="I107" s="27"/>
      <c r="J107" s="27"/>
      <c r="M107" s="25"/>
      <c r="O107" s="3"/>
      <c r="P107" s="3"/>
      <c r="Q107" s="3"/>
      <c r="R107" s="3"/>
      <c r="S107" s="3"/>
      <c r="T107" s="25"/>
      <c r="U107" s="25"/>
    </row>
    <row r="108" spans="3:21">
      <c r="C108" s="61"/>
      <c r="F108" s="27"/>
      <c r="G108" s="27"/>
      <c r="H108" s="27"/>
      <c r="I108" s="27"/>
      <c r="J108" s="27"/>
      <c r="M108" s="25"/>
      <c r="O108" s="3"/>
      <c r="P108" s="3"/>
      <c r="Q108" s="3"/>
      <c r="R108" s="3"/>
      <c r="S108" s="3"/>
      <c r="T108" s="25"/>
      <c r="U108" s="25"/>
    </row>
    <row r="109" spans="3:21">
      <c r="C109" s="61"/>
      <c r="F109" s="27"/>
      <c r="G109" s="27"/>
      <c r="H109" s="27"/>
      <c r="I109" s="27"/>
      <c r="J109" s="27"/>
      <c r="M109" s="25"/>
      <c r="O109" s="3"/>
      <c r="P109" s="3"/>
      <c r="Q109" s="3"/>
      <c r="R109" s="3"/>
      <c r="S109" s="3"/>
      <c r="T109" s="25"/>
      <c r="U109" s="25"/>
    </row>
    <row r="110" spans="3:21">
      <c r="C110" s="61"/>
      <c r="F110" s="27"/>
      <c r="G110" s="27"/>
      <c r="H110" s="27"/>
      <c r="I110" s="27"/>
      <c r="J110" s="27"/>
      <c r="M110" s="25"/>
      <c r="O110" s="3"/>
      <c r="P110" s="3"/>
      <c r="Q110" s="3"/>
      <c r="R110" s="3"/>
      <c r="S110" s="3"/>
      <c r="T110" s="25"/>
      <c r="U110" s="25"/>
    </row>
    <row r="111" spans="3:21">
      <c r="C111" s="61"/>
      <c r="F111" s="27"/>
      <c r="G111" s="27"/>
      <c r="H111" s="27"/>
      <c r="I111" s="27"/>
      <c r="J111" s="27"/>
      <c r="M111" s="25"/>
      <c r="O111" s="3"/>
      <c r="P111" s="3"/>
      <c r="Q111" s="3"/>
      <c r="R111" s="3"/>
      <c r="S111" s="3"/>
      <c r="T111" s="25"/>
      <c r="U111" s="25"/>
    </row>
    <row r="112" spans="3:21">
      <c r="C112" s="61"/>
      <c r="F112" s="27"/>
      <c r="G112" s="27"/>
      <c r="H112" s="27"/>
      <c r="I112" s="27"/>
      <c r="J112" s="27"/>
      <c r="M112" s="25"/>
      <c r="O112" s="3"/>
      <c r="P112" s="3"/>
      <c r="Q112" s="3"/>
      <c r="R112" s="3"/>
      <c r="S112" s="3"/>
      <c r="T112" s="25"/>
      <c r="U112" s="25"/>
    </row>
    <row r="113" spans="3:21">
      <c r="C113" s="61"/>
      <c r="F113" s="27"/>
      <c r="G113" s="27"/>
      <c r="H113" s="27"/>
      <c r="I113" s="27"/>
      <c r="J113" s="27"/>
      <c r="M113" s="25"/>
      <c r="O113" s="3"/>
      <c r="P113" s="3"/>
      <c r="Q113" s="3"/>
      <c r="R113" s="3"/>
      <c r="S113" s="3"/>
      <c r="T113" s="25"/>
      <c r="U113" s="25"/>
    </row>
    <row r="114" spans="3:21">
      <c r="C114" s="61"/>
      <c r="F114" s="27"/>
      <c r="G114" s="27"/>
      <c r="H114" s="27"/>
      <c r="I114" s="27"/>
      <c r="J114" s="27"/>
      <c r="M114" s="25"/>
      <c r="O114" s="3"/>
      <c r="P114" s="3"/>
      <c r="Q114" s="3"/>
      <c r="R114" s="3"/>
      <c r="S114" s="3"/>
      <c r="T114" s="25"/>
      <c r="U114" s="25"/>
    </row>
    <row r="115" spans="3:21">
      <c r="C115" s="61"/>
      <c r="F115" s="27"/>
      <c r="G115" s="27"/>
      <c r="H115" s="27"/>
      <c r="I115" s="27"/>
      <c r="J115" s="27"/>
      <c r="M115" s="25"/>
      <c r="O115" s="3"/>
      <c r="P115" s="3"/>
      <c r="Q115" s="3"/>
      <c r="R115" s="3"/>
      <c r="S115" s="3"/>
      <c r="T115" s="25"/>
      <c r="U115" s="25"/>
    </row>
    <row r="116" spans="3:21">
      <c r="C116" s="61"/>
      <c r="F116" s="27"/>
      <c r="G116" s="27"/>
      <c r="H116" s="27"/>
      <c r="I116" s="27"/>
      <c r="J116" s="27"/>
      <c r="M116" s="25"/>
      <c r="O116" s="3"/>
      <c r="P116" s="3"/>
      <c r="Q116" s="3"/>
      <c r="R116" s="3"/>
      <c r="S116" s="3"/>
      <c r="T116" s="25"/>
      <c r="U116" s="25"/>
    </row>
    <row r="117" spans="3:21">
      <c r="C117" s="61"/>
      <c r="F117" s="27"/>
      <c r="G117" s="27"/>
      <c r="H117" s="27"/>
      <c r="I117" s="27"/>
      <c r="J117" s="27"/>
      <c r="M117" s="25"/>
      <c r="O117" s="3"/>
      <c r="P117" s="3"/>
      <c r="Q117" s="3"/>
      <c r="R117" s="3"/>
      <c r="S117" s="3"/>
      <c r="T117" s="25"/>
      <c r="U117" s="25"/>
    </row>
    <row r="118" spans="3:21">
      <c r="C118" s="61"/>
      <c r="F118" s="27"/>
      <c r="G118" s="27"/>
      <c r="H118" s="27"/>
      <c r="I118" s="27"/>
      <c r="J118" s="27"/>
      <c r="M118" s="25"/>
      <c r="O118" s="3"/>
      <c r="P118" s="3"/>
      <c r="Q118" s="3"/>
      <c r="R118" s="3"/>
      <c r="S118" s="3"/>
      <c r="T118" s="25"/>
      <c r="U118" s="25"/>
    </row>
    <row r="119" spans="3:21">
      <c r="C119" s="61"/>
      <c r="F119" s="27"/>
      <c r="G119" s="27"/>
      <c r="H119" s="27"/>
      <c r="I119" s="27"/>
      <c r="J119" s="27"/>
      <c r="M119" s="25"/>
      <c r="O119" s="3"/>
      <c r="P119" s="3"/>
      <c r="Q119" s="3"/>
      <c r="R119" s="3"/>
      <c r="S119" s="3"/>
      <c r="T119" s="25"/>
      <c r="U119" s="25"/>
    </row>
    <row r="120" spans="3:21">
      <c r="C120" s="61"/>
      <c r="F120" s="27"/>
      <c r="G120" s="27"/>
      <c r="H120" s="27"/>
      <c r="I120" s="27"/>
      <c r="J120" s="27"/>
      <c r="M120" s="25"/>
      <c r="O120" s="3"/>
      <c r="P120" s="3"/>
      <c r="Q120" s="3"/>
      <c r="R120" s="3"/>
      <c r="S120" s="3"/>
      <c r="T120" s="25"/>
      <c r="U120" s="25"/>
    </row>
    <row r="121" spans="3:21">
      <c r="C121" s="61"/>
      <c r="F121" s="27"/>
      <c r="G121" s="27"/>
      <c r="H121" s="27"/>
      <c r="I121" s="27"/>
      <c r="J121" s="27"/>
      <c r="M121" s="25"/>
      <c r="O121" s="3"/>
      <c r="P121" s="3"/>
      <c r="Q121" s="3"/>
      <c r="R121" s="3"/>
      <c r="S121" s="3"/>
      <c r="T121" s="25"/>
      <c r="U121" s="25"/>
    </row>
    <row r="122" spans="3:21">
      <c r="C122" s="61"/>
      <c r="F122" s="27"/>
      <c r="G122" s="27"/>
      <c r="H122" s="27"/>
      <c r="I122" s="27"/>
      <c r="J122" s="27"/>
      <c r="M122" s="25"/>
      <c r="O122" s="3"/>
      <c r="P122" s="3"/>
      <c r="Q122" s="3"/>
      <c r="R122" s="3"/>
      <c r="S122" s="3"/>
      <c r="T122" s="25"/>
      <c r="U122" s="25"/>
    </row>
    <row r="123" spans="3:21">
      <c r="C123" s="61"/>
      <c r="F123" s="27"/>
      <c r="G123" s="27"/>
      <c r="H123" s="27"/>
      <c r="I123" s="27"/>
      <c r="J123" s="27"/>
      <c r="M123" s="25"/>
      <c r="O123" s="3"/>
      <c r="P123" s="3"/>
      <c r="Q123" s="3"/>
      <c r="R123" s="3"/>
      <c r="S123" s="3"/>
      <c r="T123" s="25"/>
      <c r="U123" s="25"/>
    </row>
    <row r="124" spans="3:21">
      <c r="C124" s="61"/>
      <c r="F124" s="27"/>
      <c r="G124" s="27"/>
      <c r="H124" s="27"/>
      <c r="I124" s="27"/>
      <c r="J124" s="27"/>
      <c r="M124" s="25"/>
      <c r="O124" s="3"/>
      <c r="P124" s="3"/>
      <c r="Q124" s="3"/>
      <c r="R124" s="3"/>
      <c r="S124" s="3"/>
      <c r="T124" s="25"/>
      <c r="U124" s="25"/>
    </row>
    <row r="125" spans="3:21">
      <c r="C125" s="61"/>
      <c r="F125" s="27"/>
      <c r="G125" s="27"/>
      <c r="H125" s="27"/>
      <c r="I125" s="27"/>
      <c r="J125" s="27"/>
      <c r="M125" s="25"/>
      <c r="O125" s="3"/>
      <c r="P125" s="3"/>
      <c r="Q125" s="3"/>
      <c r="R125" s="3"/>
      <c r="S125" s="3"/>
      <c r="T125" s="25"/>
      <c r="U125" s="25"/>
    </row>
    <row r="126" spans="3:21">
      <c r="C126" s="61"/>
      <c r="F126" s="27"/>
      <c r="G126" s="27"/>
      <c r="H126" s="27"/>
      <c r="I126" s="27"/>
      <c r="J126" s="27"/>
      <c r="M126" s="25"/>
      <c r="O126" s="3"/>
      <c r="P126" s="3"/>
      <c r="Q126" s="3"/>
      <c r="R126" s="3"/>
      <c r="S126" s="3"/>
      <c r="T126" s="25"/>
      <c r="U126" s="25"/>
    </row>
    <row r="127" spans="3:21">
      <c r="C127" s="61"/>
      <c r="F127" s="27"/>
      <c r="G127" s="27"/>
      <c r="H127" s="27"/>
      <c r="I127" s="27"/>
      <c r="J127" s="27"/>
      <c r="M127" s="25"/>
      <c r="O127" s="3"/>
      <c r="P127" s="3"/>
      <c r="Q127" s="3"/>
      <c r="R127" s="3"/>
      <c r="S127" s="3"/>
      <c r="T127" s="25"/>
      <c r="U127" s="25"/>
    </row>
    <row r="128" spans="3:21">
      <c r="C128" s="62"/>
      <c r="F128" s="27"/>
      <c r="G128" s="27"/>
      <c r="H128" s="27"/>
      <c r="I128" s="27"/>
      <c r="J128" s="27"/>
      <c r="M128" s="25"/>
      <c r="O128" s="3"/>
      <c r="P128" s="3"/>
      <c r="Q128" s="3"/>
      <c r="R128" s="3"/>
      <c r="S128" s="3"/>
      <c r="T128" s="25"/>
      <c r="U128" s="25"/>
    </row>
    <row r="129" spans="3:21">
      <c r="C129" s="62"/>
      <c r="F129" s="27"/>
      <c r="G129" s="27"/>
      <c r="H129" s="27"/>
      <c r="I129" s="27"/>
      <c r="J129" s="27"/>
      <c r="M129" s="25"/>
      <c r="O129" s="3"/>
      <c r="P129" s="3"/>
      <c r="Q129" s="3"/>
      <c r="R129" s="3"/>
      <c r="S129" s="3"/>
      <c r="T129" s="25"/>
      <c r="U129" s="25"/>
    </row>
    <row r="130" spans="3:21">
      <c r="C130" s="62"/>
      <c r="F130" s="27"/>
      <c r="G130" s="27"/>
      <c r="H130" s="27"/>
      <c r="I130" s="27"/>
      <c r="J130" s="27"/>
      <c r="M130" s="25"/>
      <c r="O130" s="3"/>
      <c r="P130" s="3"/>
      <c r="Q130" s="3"/>
      <c r="R130" s="3"/>
      <c r="S130" s="3"/>
      <c r="T130" s="25"/>
      <c r="U130" s="25"/>
    </row>
    <row r="131" spans="3:21">
      <c r="C131" s="61"/>
      <c r="F131" s="27"/>
      <c r="G131" s="27"/>
      <c r="H131" s="27"/>
      <c r="I131" s="27"/>
      <c r="J131" s="27"/>
      <c r="M131" s="25"/>
      <c r="O131" s="3"/>
      <c r="P131" s="3"/>
      <c r="Q131" s="3"/>
      <c r="R131" s="3"/>
      <c r="S131" s="3"/>
      <c r="T131" s="25"/>
      <c r="U131" s="25"/>
    </row>
    <row r="132" spans="3:21">
      <c r="C132" s="61"/>
      <c r="F132" s="27"/>
      <c r="G132" s="27"/>
      <c r="H132" s="27"/>
      <c r="I132" s="27"/>
      <c r="J132" s="27"/>
      <c r="M132" s="25"/>
      <c r="O132" s="3"/>
      <c r="P132" s="3"/>
      <c r="Q132" s="3"/>
      <c r="R132" s="3"/>
      <c r="S132" s="3"/>
      <c r="T132" s="25"/>
      <c r="U132" s="25"/>
    </row>
    <row r="133" spans="3:21">
      <c r="C133" s="61"/>
      <c r="F133" s="27"/>
      <c r="G133" s="27"/>
      <c r="H133" s="27"/>
      <c r="I133" s="27"/>
      <c r="J133" s="27"/>
      <c r="M133" s="25"/>
      <c r="O133" s="3"/>
      <c r="P133" s="3"/>
      <c r="Q133" s="3"/>
      <c r="R133" s="3"/>
      <c r="S133" s="3"/>
      <c r="T133" s="25"/>
      <c r="U133" s="25"/>
    </row>
    <row r="134" spans="3:21">
      <c r="C134" s="61"/>
      <c r="F134" s="27"/>
      <c r="G134" s="27"/>
      <c r="H134" s="27"/>
      <c r="I134" s="27"/>
      <c r="J134" s="27"/>
      <c r="M134" s="25"/>
      <c r="O134" s="3"/>
      <c r="P134" s="3"/>
      <c r="Q134" s="3"/>
      <c r="R134" s="3"/>
      <c r="S134" s="3"/>
      <c r="T134" s="25"/>
      <c r="U134" s="25"/>
    </row>
    <row r="135" spans="3:21">
      <c r="C135" s="61"/>
      <c r="F135" s="27"/>
      <c r="G135" s="27"/>
      <c r="H135" s="27"/>
      <c r="I135" s="27"/>
      <c r="J135" s="27"/>
      <c r="M135" s="25"/>
      <c r="O135" s="3"/>
      <c r="P135" s="3"/>
      <c r="Q135" s="3"/>
      <c r="R135" s="3"/>
      <c r="S135" s="3"/>
      <c r="T135" s="25"/>
      <c r="U135" s="25"/>
    </row>
    <row r="136" spans="3:21">
      <c r="C136" s="61"/>
      <c r="F136" s="27"/>
      <c r="G136" s="27"/>
      <c r="H136" s="27"/>
      <c r="I136" s="27"/>
      <c r="J136" s="27"/>
      <c r="M136" s="25"/>
      <c r="O136" s="3"/>
      <c r="P136" s="3"/>
      <c r="Q136" s="3"/>
      <c r="R136" s="3"/>
      <c r="S136" s="3"/>
      <c r="T136" s="25"/>
      <c r="U136" s="25"/>
    </row>
    <row r="137" spans="3:21">
      <c r="C137" s="61"/>
      <c r="F137" s="27"/>
      <c r="G137" s="27"/>
      <c r="H137" s="27"/>
      <c r="I137" s="27"/>
      <c r="J137" s="27"/>
      <c r="M137" s="25"/>
      <c r="O137" s="3"/>
      <c r="P137" s="3"/>
      <c r="Q137" s="3"/>
      <c r="R137" s="3"/>
      <c r="S137" s="3"/>
      <c r="T137" s="25"/>
      <c r="U137" s="25"/>
    </row>
    <row r="138" spans="3:21">
      <c r="C138" s="61"/>
      <c r="F138" s="27"/>
      <c r="G138" s="27"/>
      <c r="H138" s="27"/>
      <c r="I138" s="27"/>
      <c r="J138" s="27"/>
      <c r="M138" s="25"/>
      <c r="O138" s="3"/>
      <c r="P138" s="3"/>
      <c r="Q138" s="3"/>
      <c r="R138" s="3"/>
      <c r="S138" s="3"/>
      <c r="T138" s="25"/>
      <c r="U138" s="25"/>
    </row>
    <row r="139" spans="3:21">
      <c r="C139" s="61"/>
      <c r="F139" s="27"/>
      <c r="G139" s="27"/>
      <c r="H139" s="27"/>
      <c r="I139" s="27"/>
      <c r="J139" s="27"/>
      <c r="M139" s="25"/>
      <c r="O139" s="3"/>
      <c r="P139" s="3"/>
      <c r="Q139" s="3"/>
      <c r="R139" s="3"/>
      <c r="S139" s="3"/>
      <c r="T139" s="25"/>
      <c r="U139" s="25"/>
    </row>
    <row r="140" spans="3:21">
      <c r="C140" s="61"/>
      <c r="F140" s="27"/>
      <c r="G140" s="27"/>
      <c r="H140" s="27"/>
      <c r="I140" s="27"/>
      <c r="J140" s="27"/>
      <c r="M140" s="25"/>
      <c r="O140" s="3"/>
      <c r="P140" s="3"/>
      <c r="Q140" s="3"/>
      <c r="R140" s="3"/>
      <c r="S140" s="3"/>
      <c r="T140" s="25"/>
      <c r="U140" s="25"/>
    </row>
    <row r="141" spans="3:21">
      <c r="C141" s="68"/>
      <c r="F141" s="27"/>
      <c r="G141" s="27"/>
      <c r="H141" s="27"/>
      <c r="I141" s="27"/>
      <c r="J141" s="27"/>
      <c r="M141" s="25"/>
      <c r="O141" s="3"/>
      <c r="P141" s="3"/>
      <c r="Q141" s="3"/>
      <c r="R141" s="3"/>
      <c r="S141" s="3"/>
      <c r="T141" s="25"/>
      <c r="U141" s="25"/>
    </row>
    <row r="142" spans="3:21">
      <c r="C142" s="68"/>
      <c r="F142" s="27"/>
      <c r="G142" s="27"/>
      <c r="H142" s="27"/>
      <c r="I142" s="27"/>
      <c r="J142" s="27"/>
      <c r="M142" s="25"/>
      <c r="O142" s="3"/>
      <c r="P142" s="3"/>
      <c r="Q142" s="3"/>
      <c r="R142" s="3"/>
      <c r="S142" s="3"/>
    </row>
    <row r="143" spans="3:21">
      <c r="C143" s="68"/>
      <c r="F143" s="25"/>
      <c r="G143" s="25"/>
      <c r="H143" s="25"/>
      <c r="I143" s="25"/>
      <c r="J143" s="25"/>
      <c r="M143" s="25"/>
      <c r="O143" s="3"/>
      <c r="P143" s="3"/>
      <c r="Q143" s="3"/>
      <c r="R143" s="3"/>
      <c r="S143" s="3"/>
    </row>
  </sheetData>
  <mergeCells count="9">
    <mergeCell ref="AI1:AN1"/>
    <mergeCell ref="AO1:AR1"/>
    <mergeCell ref="B1:E1"/>
    <mergeCell ref="L1:O1"/>
    <mergeCell ref="W1:Y1"/>
    <mergeCell ref="AD1:AF1"/>
    <mergeCell ref="Z1:AC1"/>
    <mergeCell ref="F1:K1"/>
    <mergeCell ref="P1:T1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W166"/>
  <sheetViews>
    <sheetView zoomScaleNormal="100" zoomScalePageLayoutView="70" workbookViewId="0">
      <pane xSplit="1" ySplit="2" topLeftCell="AK65" activePane="bottomRight" state="frozen"/>
      <selection activeCell="H33" sqref="H33"/>
      <selection pane="topRight" activeCell="H33" sqref="H33"/>
      <selection pane="bottomLeft" activeCell="H33" sqref="H33"/>
      <selection pane="bottomRight" activeCell="AS1" sqref="AS1"/>
    </sheetView>
  </sheetViews>
  <sheetFormatPr defaultColWidth="8.81640625" defaultRowHeight="14.5"/>
  <cols>
    <col min="1" max="9" width="8.81640625" style="4"/>
    <col min="10" max="10" width="12" style="4" bestFit="1" customWidth="1"/>
    <col min="11" max="11" width="9.453125" customWidth="1"/>
    <col min="12" max="16" width="8.81640625" style="4"/>
    <col min="17" max="17" width="10.453125" style="4" bestFit="1" customWidth="1"/>
    <col min="18" max="18" width="8.81640625" style="4"/>
    <col min="20" max="20" width="8.81640625" style="4"/>
    <col min="21" max="21" width="15.81640625" style="4" bestFit="1" customWidth="1"/>
    <col min="22" max="22" width="13.1796875" style="4" bestFit="1" customWidth="1"/>
    <col min="23" max="27" width="8.81640625" style="4"/>
    <col min="31" max="33" width="8.81640625" style="4"/>
    <col min="34" max="34" width="12.81640625" customWidth="1"/>
    <col min="35" max="38" width="8.81640625" style="4"/>
    <col min="39" max="40" width="10.54296875" style="4" bestFit="1" customWidth="1"/>
    <col min="41" max="16384" width="8.81640625" style="4"/>
  </cols>
  <sheetData>
    <row r="1" spans="1:45" customFormat="1">
      <c r="A1" s="58" t="s">
        <v>47</v>
      </c>
      <c r="B1" s="139" t="s">
        <v>45</v>
      </c>
      <c r="C1" s="139"/>
      <c r="D1" s="139"/>
      <c r="E1" s="139"/>
      <c r="F1" s="139" t="s">
        <v>63</v>
      </c>
      <c r="G1" s="139"/>
      <c r="H1" s="139"/>
      <c r="I1" s="139"/>
      <c r="J1" s="139"/>
      <c r="K1" s="139"/>
      <c r="L1" s="139" t="s">
        <v>64</v>
      </c>
      <c r="M1" s="139"/>
      <c r="N1" s="139"/>
      <c r="O1" s="139"/>
      <c r="P1" s="139" t="s">
        <v>18</v>
      </c>
      <c r="Q1" s="139"/>
      <c r="R1" s="139"/>
      <c r="S1" s="139"/>
      <c r="T1" s="139"/>
      <c r="U1" s="4"/>
      <c r="W1" s="139" t="s">
        <v>66</v>
      </c>
      <c r="X1" s="139"/>
      <c r="Y1" s="139"/>
      <c r="Z1" s="139" t="s">
        <v>67</v>
      </c>
      <c r="AA1" s="139"/>
      <c r="AB1" s="139"/>
      <c r="AC1" s="139"/>
      <c r="AD1" s="139" t="s">
        <v>11</v>
      </c>
      <c r="AE1" s="139"/>
      <c r="AF1" s="139"/>
      <c r="AH1" s="24" t="s">
        <v>117</v>
      </c>
      <c r="AI1" s="139" t="s">
        <v>110</v>
      </c>
      <c r="AJ1" s="139"/>
      <c r="AK1" s="139"/>
      <c r="AL1" s="139"/>
      <c r="AM1" s="139"/>
      <c r="AN1" s="139"/>
      <c r="AO1" s="139" t="s">
        <v>112</v>
      </c>
      <c r="AP1" s="139"/>
      <c r="AQ1" s="139"/>
      <c r="AR1" s="139"/>
      <c r="AS1" t="s">
        <v>69</v>
      </c>
    </row>
    <row r="2" spans="1:45">
      <c r="A2" s="4" t="s">
        <v>15</v>
      </c>
      <c r="B2" s="4" t="s">
        <v>0</v>
      </c>
      <c r="C2" s="4" t="s">
        <v>1</v>
      </c>
      <c r="D2" s="4" t="s">
        <v>2</v>
      </c>
      <c r="E2" s="5" t="s">
        <v>3</v>
      </c>
      <c r="F2" s="4" t="s">
        <v>4</v>
      </c>
      <c r="G2" s="4" t="s">
        <v>1</v>
      </c>
      <c r="H2" s="4" t="s">
        <v>2</v>
      </c>
      <c r="I2" s="4" t="s">
        <v>3</v>
      </c>
      <c r="J2" s="4" t="s">
        <v>7</v>
      </c>
      <c r="K2" s="5" t="s">
        <v>19</v>
      </c>
      <c r="L2" s="4" t="s">
        <v>0</v>
      </c>
      <c r="M2" s="4" t="s">
        <v>6</v>
      </c>
      <c r="N2" s="4" t="s">
        <v>2</v>
      </c>
      <c r="O2" s="5" t="s">
        <v>3</v>
      </c>
      <c r="P2" s="4" t="s">
        <v>0</v>
      </c>
      <c r="Q2" s="4" t="s">
        <v>6</v>
      </c>
      <c r="R2" s="4" t="s">
        <v>2</v>
      </c>
      <c r="S2" s="4" t="s">
        <v>3</v>
      </c>
      <c r="T2" s="5" t="s">
        <v>17</v>
      </c>
      <c r="U2" s="4" t="s">
        <v>10</v>
      </c>
      <c r="V2" s="4" t="s">
        <v>8</v>
      </c>
      <c r="W2" s="8" t="s">
        <v>0</v>
      </c>
      <c r="X2" s="4" t="s">
        <v>1</v>
      </c>
      <c r="Y2" s="4" t="s">
        <v>2</v>
      </c>
      <c r="Z2" s="8" t="s">
        <v>0</v>
      </c>
      <c r="AA2" s="4" t="s">
        <v>1</v>
      </c>
      <c r="AB2" s="4" t="s">
        <v>2</v>
      </c>
      <c r="AC2" s="5" t="s">
        <v>3</v>
      </c>
      <c r="AD2" s="4" t="s">
        <v>0</v>
      </c>
      <c r="AE2" s="4" t="s">
        <v>1</v>
      </c>
      <c r="AF2" s="4" t="s">
        <v>2</v>
      </c>
      <c r="AH2" s="96"/>
      <c r="AI2" s="50" t="s">
        <v>4</v>
      </c>
      <c r="AJ2" s="50" t="s">
        <v>1</v>
      </c>
      <c r="AK2" s="50" t="s">
        <v>2</v>
      </c>
      <c r="AL2" s="50" t="s">
        <v>3</v>
      </c>
      <c r="AM2" s="50" t="s">
        <v>5</v>
      </c>
      <c r="AN2" s="51" t="s">
        <v>19</v>
      </c>
      <c r="AO2" s="50" t="s">
        <v>0</v>
      </c>
      <c r="AP2" s="50" t="s">
        <v>6</v>
      </c>
      <c r="AQ2" s="50" t="s">
        <v>2</v>
      </c>
      <c r="AR2" s="51" t="s">
        <v>3</v>
      </c>
      <c r="AS2" t="s">
        <v>69</v>
      </c>
    </row>
    <row r="3" spans="1:45" ht="12.5">
      <c r="A3" s="4">
        <v>1950</v>
      </c>
      <c r="C3" s="1">
        <v>4.8910979214846266</v>
      </c>
      <c r="D3" s="1"/>
      <c r="E3" s="6"/>
      <c r="K3" s="14"/>
      <c r="O3" s="5"/>
      <c r="S3" s="4"/>
      <c r="T3" s="5"/>
      <c r="U3" s="3">
        <v>6935.1</v>
      </c>
      <c r="V3" s="3">
        <v>3706.0748943778744</v>
      </c>
      <c r="W3" s="12" t="str">
        <f t="shared" ref="W3:W34" si="0">IFERROR(F3/$I3,"")</f>
        <v/>
      </c>
      <c r="X3" s="1" t="str">
        <f t="shared" ref="X3:X34" si="1">IFERROR(G3/$I3,"")</f>
        <v/>
      </c>
      <c r="Y3" s="1" t="str">
        <f t="shared" ref="Y3:Y34" si="2">IFERROR(H3/$I3,"")</f>
        <v/>
      </c>
      <c r="Z3" s="17" t="str">
        <f t="shared" ref="Z3:Z34" si="3">IFERROR(F3/$J3,"")</f>
        <v/>
      </c>
      <c r="AA3" s="18" t="str">
        <f t="shared" ref="AA3:AA34" si="4">IFERROR(G3/$J3,"")</f>
        <v/>
      </c>
      <c r="AB3" s="18" t="str">
        <f t="shared" ref="AB3:AB34" si="5">IFERROR(H3/$J3,"")</f>
        <v/>
      </c>
      <c r="AC3" s="19" t="str">
        <f t="shared" ref="AC3:AC34" si="6">IFERROR(I3/$J3,"")</f>
        <v/>
      </c>
      <c r="AD3" s="1" t="str">
        <f t="shared" ref="AD3:AD13" si="7">IFERROR(C3/$E3,"")</f>
        <v/>
      </c>
      <c r="AE3" s="1" t="str">
        <f t="shared" ref="AE3:AE13" si="8">IFERROR(D3/$E3,"")</f>
        <v/>
      </c>
      <c r="AF3" s="1" t="str">
        <f t="shared" ref="AF3:AF40" si="9">IFERROR(D3/$E3,"")</f>
        <v/>
      </c>
      <c r="AH3" s="96"/>
      <c r="AI3" s="3" t="str">
        <f t="shared" ref="AI3:AR18" si="10">IFERROR(F3/$AH3," ")</f>
        <v xml:space="preserve"> </v>
      </c>
      <c r="AJ3" s="3" t="str">
        <f t="shared" si="10"/>
        <v xml:space="preserve"> </v>
      </c>
      <c r="AK3" s="3" t="str">
        <f t="shared" si="10"/>
        <v xml:space="preserve"> </v>
      </c>
      <c r="AL3" s="3" t="str">
        <f t="shared" si="10"/>
        <v xml:space="preserve"> </v>
      </c>
      <c r="AM3" s="3" t="str">
        <f t="shared" si="10"/>
        <v xml:space="preserve"> </v>
      </c>
      <c r="AN3" s="108" t="str">
        <f t="shared" si="10"/>
        <v xml:space="preserve"> </v>
      </c>
      <c r="AO3" s="1" t="str">
        <f t="shared" si="10"/>
        <v xml:space="preserve"> </v>
      </c>
      <c r="AP3" s="1" t="str">
        <f t="shared" si="10"/>
        <v xml:space="preserve"> </v>
      </c>
      <c r="AQ3" s="1" t="str">
        <f t="shared" si="10"/>
        <v xml:space="preserve"> </v>
      </c>
      <c r="AR3" s="6" t="str">
        <f t="shared" si="10"/>
        <v xml:space="preserve"> </v>
      </c>
      <c r="AS3" s="4" t="s">
        <v>47</v>
      </c>
    </row>
    <row r="4" spans="1:45" ht="12.5">
      <c r="A4" s="4">
        <v>1951</v>
      </c>
      <c r="C4" s="1">
        <v>5.3456267066129399</v>
      </c>
      <c r="D4" s="1"/>
      <c r="E4" s="6"/>
      <c r="K4" s="14"/>
      <c r="O4" s="5"/>
      <c r="S4" s="4"/>
      <c r="T4" s="5"/>
      <c r="U4" s="3">
        <v>6935.451</v>
      </c>
      <c r="V4" s="3">
        <v>3959.3676027701731</v>
      </c>
      <c r="W4" s="12" t="str">
        <f t="shared" si="0"/>
        <v/>
      </c>
      <c r="X4" s="1" t="str">
        <f t="shared" si="1"/>
        <v/>
      </c>
      <c r="Y4" s="1" t="str">
        <f t="shared" si="2"/>
        <v/>
      </c>
      <c r="Z4" s="17" t="str">
        <f t="shared" si="3"/>
        <v/>
      </c>
      <c r="AA4" s="18" t="str">
        <f t="shared" si="4"/>
        <v/>
      </c>
      <c r="AB4" s="18" t="str">
        <f t="shared" si="5"/>
        <v/>
      </c>
      <c r="AC4" s="19" t="str">
        <f t="shared" si="6"/>
        <v/>
      </c>
      <c r="AD4" s="1" t="str">
        <f t="shared" si="7"/>
        <v/>
      </c>
      <c r="AE4" s="1" t="str">
        <f t="shared" si="8"/>
        <v/>
      </c>
      <c r="AF4" s="1" t="str">
        <f t="shared" si="9"/>
        <v/>
      </c>
      <c r="AH4" s="97"/>
      <c r="AI4" s="3" t="str">
        <f t="shared" si="10"/>
        <v xml:space="preserve"> </v>
      </c>
      <c r="AJ4" s="3" t="str">
        <f t="shared" si="10"/>
        <v xml:space="preserve"> </v>
      </c>
      <c r="AK4" s="3" t="str">
        <f t="shared" si="10"/>
        <v xml:space="preserve"> </v>
      </c>
      <c r="AL4" s="3" t="str">
        <f t="shared" si="10"/>
        <v xml:space="preserve"> </v>
      </c>
      <c r="AM4" s="3" t="str">
        <f t="shared" si="10"/>
        <v xml:space="preserve"> </v>
      </c>
      <c r="AN4" s="14" t="str">
        <f t="shared" si="10"/>
        <v xml:space="preserve"> </v>
      </c>
      <c r="AO4" s="1" t="str">
        <f t="shared" si="10"/>
        <v xml:space="preserve"> </v>
      </c>
      <c r="AP4" s="1" t="str">
        <f t="shared" si="10"/>
        <v xml:space="preserve"> </v>
      </c>
      <c r="AQ4" s="1" t="str">
        <f t="shared" si="10"/>
        <v xml:space="preserve"> </v>
      </c>
      <c r="AR4" s="6" t="str">
        <f t="shared" si="10"/>
        <v xml:space="preserve"> </v>
      </c>
      <c r="AS4" s="4" t="s">
        <v>47</v>
      </c>
    </row>
    <row r="5" spans="1:45" ht="12.5">
      <c r="A5" s="4">
        <v>1952</v>
      </c>
      <c r="C5" s="1">
        <v>5.418128699009837</v>
      </c>
      <c r="D5" s="1"/>
      <c r="E5" s="6"/>
      <c r="K5" s="14"/>
      <c r="O5" s="5"/>
      <c r="S5" s="4"/>
      <c r="T5" s="5"/>
      <c r="U5" s="3">
        <v>6927.7719999999999</v>
      </c>
      <c r="V5" s="3">
        <v>3967.2206302401405</v>
      </c>
      <c r="W5" s="12" t="str">
        <f t="shared" si="0"/>
        <v/>
      </c>
      <c r="X5" s="1" t="str">
        <f t="shared" si="1"/>
        <v/>
      </c>
      <c r="Y5" s="1" t="str">
        <f t="shared" si="2"/>
        <v/>
      </c>
      <c r="Z5" s="17" t="str">
        <f t="shared" si="3"/>
        <v/>
      </c>
      <c r="AA5" s="18" t="str">
        <f t="shared" si="4"/>
        <v/>
      </c>
      <c r="AB5" s="18" t="str">
        <f t="shared" si="5"/>
        <v/>
      </c>
      <c r="AC5" s="19" t="str">
        <f t="shared" si="6"/>
        <v/>
      </c>
      <c r="AD5" s="1" t="str">
        <f t="shared" si="7"/>
        <v/>
      </c>
      <c r="AE5" s="1" t="str">
        <f t="shared" si="8"/>
        <v/>
      </c>
      <c r="AF5" s="1" t="str">
        <f t="shared" si="9"/>
        <v/>
      </c>
      <c r="AH5" s="107"/>
      <c r="AI5" s="3" t="str">
        <f t="shared" si="10"/>
        <v xml:space="preserve"> </v>
      </c>
      <c r="AJ5" s="3" t="str">
        <f t="shared" si="10"/>
        <v xml:space="preserve"> </v>
      </c>
      <c r="AK5" s="3" t="str">
        <f t="shared" si="10"/>
        <v xml:space="preserve"> </v>
      </c>
      <c r="AL5" s="3" t="str">
        <f t="shared" si="10"/>
        <v xml:space="preserve"> </v>
      </c>
      <c r="AM5" s="3" t="str">
        <f t="shared" si="10"/>
        <v xml:space="preserve"> </v>
      </c>
      <c r="AN5" s="14" t="str">
        <f t="shared" si="10"/>
        <v xml:space="preserve"> </v>
      </c>
      <c r="AO5" s="1" t="str">
        <f t="shared" si="10"/>
        <v xml:space="preserve"> </v>
      </c>
      <c r="AP5" s="1" t="str">
        <f t="shared" si="10"/>
        <v xml:space="preserve"> </v>
      </c>
      <c r="AQ5" s="1" t="str">
        <f t="shared" si="10"/>
        <v xml:space="preserve"> </v>
      </c>
      <c r="AR5" s="6" t="str">
        <f t="shared" si="10"/>
        <v xml:space="preserve"> </v>
      </c>
      <c r="AS5" s="4" t="s">
        <v>47</v>
      </c>
    </row>
    <row r="6" spans="1:45" ht="12.5">
      <c r="A6" s="4">
        <v>1953</v>
      </c>
      <c r="C6" s="1">
        <v>6.2964193048996302</v>
      </c>
      <c r="D6" s="1"/>
      <c r="E6" s="6"/>
      <c r="K6" s="14"/>
      <c r="O6" s="5"/>
      <c r="S6" s="4"/>
      <c r="T6" s="5"/>
      <c r="U6" s="3">
        <v>6932.4830000000002</v>
      </c>
      <c r="V6" s="3">
        <v>4137.0458463439427</v>
      </c>
      <c r="W6" s="12" t="str">
        <f t="shared" si="0"/>
        <v/>
      </c>
      <c r="X6" s="1" t="str">
        <f t="shared" si="1"/>
        <v/>
      </c>
      <c r="Y6" s="1" t="str">
        <f t="shared" si="2"/>
        <v/>
      </c>
      <c r="Z6" s="17" t="str">
        <f t="shared" si="3"/>
        <v/>
      </c>
      <c r="AA6" s="18" t="str">
        <f t="shared" si="4"/>
        <v/>
      </c>
      <c r="AB6" s="18" t="str">
        <f t="shared" si="5"/>
        <v/>
      </c>
      <c r="AC6" s="19" t="str">
        <f t="shared" si="6"/>
        <v/>
      </c>
      <c r="AD6" s="1" t="str">
        <f t="shared" si="7"/>
        <v/>
      </c>
      <c r="AE6" s="1" t="str">
        <f t="shared" si="8"/>
        <v/>
      </c>
      <c r="AF6" s="1" t="str">
        <f t="shared" si="9"/>
        <v/>
      </c>
      <c r="AH6" s="107"/>
      <c r="AI6" s="3"/>
      <c r="AJ6" s="3"/>
      <c r="AK6" s="3"/>
      <c r="AL6" s="3"/>
      <c r="AM6" s="3"/>
      <c r="AN6" s="14"/>
      <c r="AO6" s="1"/>
      <c r="AP6" s="1"/>
      <c r="AQ6" s="1"/>
      <c r="AR6" s="6"/>
      <c r="AS6" s="4" t="s">
        <v>47</v>
      </c>
    </row>
    <row r="7" spans="1:45" ht="12.5">
      <c r="A7" s="4">
        <v>1954</v>
      </c>
      <c r="C7" s="1">
        <v>6.3918449748116108</v>
      </c>
      <c r="D7" s="1"/>
      <c r="E7" s="6"/>
      <c r="K7" s="14"/>
      <c r="O7" s="5"/>
      <c r="S7" s="4"/>
      <c r="T7" s="5"/>
      <c r="U7" s="3">
        <v>6940.2089999999998</v>
      </c>
      <c r="V7" s="3">
        <v>4554.7619675430533</v>
      </c>
      <c r="W7" s="12" t="str">
        <f t="shared" si="0"/>
        <v/>
      </c>
      <c r="X7" s="1" t="str">
        <f t="shared" si="1"/>
        <v/>
      </c>
      <c r="Y7" s="1" t="str">
        <f t="shared" si="2"/>
        <v/>
      </c>
      <c r="Z7" s="17" t="str">
        <f t="shared" si="3"/>
        <v/>
      </c>
      <c r="AA7" s="18" t="str">
        <f t="shared" si="4"/>
        <v/>
      </c>
      <c r="AB7" s="18" t="str">
        <f t="shared" si="5"/>
        <v/>
      </c>
      <c r="AC7" s="19" t="str">
        <f t="shared" si="6"/>
        <v/>
      </c>
      <c r="AD7" s="1" t="str">
        <f t="shared" si="7"/>
        <v/>
      </c>
      <c r="AE7" s="1" t="str">
        <f t="shared" si="8"/>
        <v/>
      </c>
      <c r="AF7" s="1" t="str">
        <f t="shared" si="9"/>
        <v/>
      </c>
      <c r="AH7" s="107"/>
      <c r="AI7" s="3"/>
      <c r="AJ7" s="3"/>
      <c r="AK7" s="3"/>
      <c r="AL7" s="3"/>
      <c r="AM7" s="3"/>
      <c r="AN7" s="14"/>
      <c r="AO7" s="1"/>
      <c r="AP7" s="1"/>
      <c r="AQ7" s="1"/>
      <c r="AR7" s="6"/>
      <c r="AS7" s="4" t="s">
        <v>47</v>
      </c>
    </row>
    <row r="8" spans="1:45" ht="12.5">
      <c r="A8" s="4">
        <v>1955</v>
      </c>
      <c r="C8" s="1">
        <v>7.0846372612470274</v>
      </c>
      <c r="D8" s="1"/>
      <c r="E8" s="6"/>
      <c r="K8" s="14"/>
      <c r="O8" s="5"/>
      <c r="S8" s="4"/>
      <c r="T8" s="7"/>
      <c r="U8" s="3">
        <v>6946.8850000000002</v>
      </c>
      <c r="V8" s="3">
        <v>5053.344052766096</v>
      </c>
      <c r="W8" s="12" t="str">
        <f t="shared" si="0"/>
        <v/>
      </c>
      <c r="X8" s="1" t="str">
        <f t="shared" si="1"/>
        <v/>
      </c>
      <c r="Y8" s="1" t="str">
        <f t="shared" si="2"/>
        <v/>
      </c>
      <c r="Z8" s="17" t="str">
        <f t="shared" si="3"/>
        <v/>
      </c>
      <c r="AA8" s="18" t="str">
        <f t="shared" si="4"/>
        <v/>
      </c>
      <c r="AB8" s="18" t="str">
        <f t="shared" si="5"/>
        <v/>
      </c>
      <c r="AC8" s="19" t="str">
        <f t="shared" si="6"/>
        <v/>
      </c>
      <c r="AD8" s="1" t="str">
        <f t="shared" si="7"/>
        <v/>
      </c>
      <c r="AE8" s="1" t="str">
        <f t="shared" si="8"/>
        <v/>
      </c>
      <c r="AF8" s="1" t="str">
        <f t="shared" si="9"/>
        <v/>
      </c>
      <c r="AH8" s="107"/>
      <c r="AI8" s="3"/>
      <c r="AJ8" s="3"/>
      <c r="AK8" s="3"/>
      <c r="AL8" s="3"/>
      <c r="AM8" s="3"/>
      <c r="AN8" s="14"/>
      <c r="AO8" s="1"/>
      <c r="AP8" s="1"/>
      <c r="AQ8" s="1"/>
      <c r="AR8" s="6"/>
      <c r="AS8" s="4" t="s">
        <v>47</v>
      </c>
    </row>
    <row r="9" spans="1:45" ht="12.5">
      <c r="A9" s="4">
        <v>1956</v>
      </c>
      <c r="C9" s="1">
        <v>5.6526139155760493</v>
      </c>
      <c r="D9" s="1"/>
      <c r="E9" s="6"/>
      <c r="K9" s="14"/>
      <c r="O9" s="5"/>
      <c r="S9" s="4"/>
      <c r="T9" s="7"/>
      <c r="U9" s="3">
        <v>6952.3590000000004</v>
      </c>
      <c r="V9" s="3">
        <v>5396.7293691249261</v>
      </c>
      <c r="W9" s="12" t="str">
        <f t="shared" si="0"/>
        <v/>
      </c>
      <c r="X9" s="1" t="str">
        <f t="shared" si="1"/>
        <v/>
      </c>
      <c r="Y9" s="1" t="str">
        <f t="shared" si="2"/>
        <v/>
      </c>
      <c r="Z9" s="17" t="str">
        <f t="shared" si="3"/>
        <v/>
      </c>
      <c r="AA9" s="18" t="str">
        <f t="shared" si="4"/>
        <v/>
      </c>
      <c r="AB9" s="18" t="str">
        <f t="shared" si="5"/>
        <v/>
      </c>
      <c r="AC9" s="19" t="str">
        <f t="shared" si="6"/>
        <v/>
      </c>
      <c r="AD9" s="1" t="str">
        <f t="shared" si="7"/>
        <v/>
      </c>
      <c r="AE9" s="1" t="str">
        <f t="shared" si="8"/>
        <v/>
      </c>
      <c r="AF9" s="1" t="str">
        <f t="shared" si="9"/>
        <v/>
      </c>
      <c r="AH9" s="107"/>
      <c r="AI9" s="3"/>
      <c r="AJ9" s="3"/>
      <c r="AK9" s="3"/>
      <c r="AL9" s="3"/>
      <c r="AM9" s="3"/>
      <c r="AN9" s="14"/>
      <c r="AO9" s="1"/>
      <c r="AP9" s="1"/>
      <c r="AQ9" s="1"/>
      <c r="AR9" s="6"/>
      <c r="AS9" s="4" t="s">
        <v>47</v>
      </c>
    </row>
    <row r="10" spans="1:45" ht="12.5">
      <c r="A10" s="4">
        <v>1957</v>
      </c>
      <c r="C10" s="1">
        <v>6.0123463911838</v>
      </c>
      <c r="D10" s="1"/>
      <c r="E10" s="6"/>
      <c r="K10" s="14"/>
      <c r="O10" s="5"/>
      <c r="S10" s="4"/>
      <c r="T10" s="7"/>
      <c r="U10" s="3">
        <v>6965.86</v>
      </c>
      <c r="V10" s="3">
        <v>5716.1642639961183</v>
      </c>
      <c r="W10" s="12" t="str">
        <f t="shared" si="0"/>
        <v/>
      </c>
      <c r="X10" s="1" t="str">
        <f t="shared" si="1"/>
        <v/>
      </c>
      <c r="Y10" s="1" t="str">
        <f t="shared" si="2"/>
        <v/>
      </c>
      <c r="Z10" s="17" t="str">
        <f t="shared" si="3"/>
        <v/>
      </c>
      <c r="AA10" s="18" t="str">
        <f t="shared" si="4"/>
        <v/>
      </c>
      <c r="AB10" s="18" t="str">
        <f t="shared" si="5"/>
        <v/>
      </c>
      <c r="AC10" s="19" t="str">
        <f t="shared" si="6"/>
        <v/>
      </c>
      <c r="AD10" s="1" t="str">
        <f t="shared" si="7"/>
        <v/>
      </c>
      <c r="AE10" s="1" t="str">
        <f t="shared" si="8"/>
        <v/>
      </c>
      <c r="AF10" s="1" t="str">
        <f t="shared" si="9"/>
        <v/>
      </c>
      <c r="AH10" s="107"/>
      <c r="AI10" s="3"/>
      <c r="AJ10" s="3"/>
      <c r="AK10" s="3"/>
      <c r="AL10" s="3"/>
      <c r="AM10" s="3"/>
      <c r="AN10" s="14"/>
      <c r="AO10" s="1"/>
      <c r="AP10" s="1"/>
      <c r="AQ10" s="1"/>
      <c r="AR10" s="6"/>
      <c r="AS10" s="4" t="s">
        <v>47</v>
      </c>
    </row>
    <row r="11" spans="1:45" ht="12.5">
      <c r="A11" s="4">
        <v>1958</v>
      </c>
      <c r="C11" s="1">
        <v>5.7761391591655498</v>
      </c>
      <c r="D11" s="1"/>
      <c r="E11" s="6"/>
      <c r="K11" s="14"/>
      <c r="O11" s="5"/>
      <c r="S11" s="4"/>
      <c r="T11" s="7"/>
      <c r="U11" s="3">
        <v>6987.3580000000002</v>
      </c>
      <c r="V11" s="3">
        <v>5906.6674413991668</v>
      </c>
      <c r="W11" s="12" t="str">
        <f t="shared" si="0"/>
        <v/>
      </c>
      <c r="X11" s="1" t="str">
        <f t="shared" si="1"/>
        <v/>
      </c>
      <c r="Y11" s="1" t="str">
        <f t="shared" si="2"/>
        <v/>
      </c>
      <c r="Z11" s="17" t="str">
        <f t="shared" si="3"/>
        <v/>
      </c>
      <c r="AA11" s="18" t="str">
        <f t="shared" si="4"/>
        <v/>
      </c>
      <c r="AB11" s="18" t="str">
        <f t="shared" si="5"/>
        <v/>
      </c>
      <c r="AC11" s="19" t="str">
        <f t="shared" si="6"/>
        <v/>
      </c>
      <c r="AD11" s="1" t="str">
        <f t="shared" si="7"/>
        <v/>
      </c>
      <c r="AE11" s="1" t="str">
        <f t="shared" si="8"/>
        <v/>
      </c>
      <c r="AF11" s="1" t="str">
        <f t="shared" si="9"/>
        <v/>
      </c>
      <c r="AH11" s="107"/>
      <c r="AI11" s="3"/>
      <c r="AJ11" s="3"/>
      <c r="AK11" s="3"/>
      <c r="AL11" s="3"/>
      <c r="AM11" s="3"/>
      <c r="AN11" s="14"/>
      <c r="AO11" s="1"/>
      <c r="AP11" s="1"/>
      <c r="AQ11" s="1"/>
      <c r="AR11" s="6"/>
      <c r="AS11" s="4" t="s">
        <v>47</v>
      </c>
    </row>
    <row r="12" spans="1:45" ht="12.5">
      <c r="A12" s="4">
        <v>1959</v>
      </c>
      <c r="C12" s="1">
        <v>5.9057103691560071</v>
      </c>
      <c r="D12" s="1"/>
      <c r="E12" s="6"/>
      <c r="J12" s="45"/>
      <c r="K12" s="14"/>
      <c r="L12" s="3">
        <f>L13*(1-((P13-P12)/$P$68))</f>
        <v>38.689853077015982</v>
      </c>
      <c r="M12" s="3">
        <f t="shared" ref="L12:N48" si="11">M13*(1-((Q13-Q12)/$P$68))</f>
        <v>57.27729678840236</v>
      </c>
      <c r="N12" s="3">
        <f t="shared" si="11"/>
        <v>70.497741299095068</v>
      </c>
      <c r="O12" s="5"/>
      <c r="P12" s="2">
        <v>28.192457831325299</v>
      </c>
      <c r="Q12" s="2">
        <v>36.421840574704703</v>
      </c>
      <c r="R12" s="2">
        <v>45.748668280871669</v>
      </c>
      <c r="S12" s="2"/>
      <c r="T12" s="7"/>
      <c r="U12" s="3">
        <v>7014.3310000000001</v>
      </c>
      <c r="V12" s="3">
        <v>6051.1829282079789</v>
      </c>
      <c r="W12" s="12" t="str">
        <f t="shared" si="0"/>
        <v/>
      </c>
      <c r="X12" s="1" t="str">
        <f t="shared" si="1"/>
        <v/>
      </c>
      <c r="Y12" s="1" t="str">
        <f t="shared" si="2"/>
        <v/>
      </c>
      <c r="Z12" s="17" t="str">
        <f t="shared" si="3"/>
        <v/>
      </c>
      <c r="AA12" s="18" t="str">
        <f t="shared" si="4"/>
        <v/>
      </c>
      <c r="AB12" s="18" t="str">
        <f t="shared" si="5"/>
        <v/>
      </c>
      <c r="AC12" s="19" t="str">
        <f t="shared" si="6"/>
        <v/>
      </c>
      <c r="AD12" s="1" t="str">
        <f t="shared" si="7"/>
        <v/>
      </c>
      <c r="AE12" s="1" t="str">
        <f t="shared" si="8"/>
        <v/>
      </c>
      <c r="AF12" s="1" t="str">
        <f t="shared" si="9"/>
        <v/>
      </c>
      <c r="AH12" s="107"/>
      <c r="AI12" s="3"/>
      <c r="AJ12" s="3"/>
      <c r="AK12" s="3"/>
      <c r="AL12" s="3"/>
      <c r="AM12" s="3"/>
      <c r="AN12" s="14"/>
      <c r="AO12" s="1" t="str">
        <f t="shared" si="10"/>
        <v xml:space="preserve"> </v>
      </c>
      <c r="AP12" s="1" t="str">
        <f t="shared" si="10"/>
        <v xml:space="preserve"> </v>
      </c>
      <c r="AQ12" s="1" t="str">
        <f t="shared" si="10"/>
        <v xml:space="preserve"> </v>
      </c>
      <c r="AR12" s="6" t="str">
        <f t="shared" si="10"/>
        <v xml:space="preserve"> </v>
      </c>
      <c r="AS12" s="4" t="s">
        <v>47</v>
      </c>
    </row>
    <row r="13" spans="1:45" ht="12.5">
      <c r="A13" s="4">
        <v>1960</v>
      </c>
      <c r="C13" s="1">
        <v>6.2388053269607351</v>
      </c>
      <c r="D13" s="1"/>
      <c r="E13" s="6"/>
      <c r="J13" s="45"/>
      <c r="K13" s="14"/>
      <c r="L13" s="3">
        <f t="shared" si="11"/>
        <v>38.755349617870188</v>
      </c>
      <c r="M13" s="3">
        <f t="shared" si="11"/>
        <v>57.541697588654166</v>
      </c>
      <c r="N13" s="3">
        <f t="shared" si="11"/>
        <v>70.979888951551928</v>
      </c>
      <c r="O13" s="5"/>
      <c r="P13" s="2">
        <v>28.367566265060244</v>
      </c>
      <c r="Q13" s="2">
        <v>36.897943065877314</v>
      </c>
      <c r="R13" s="2">
        <v>46.452493946731231</v>
      </c>
      <c r="S13" s="2"/>
      <c r="T13" s="7">
        <v>16.404939534357531</v>
      </c>
      <c r="U13" s="3">
        <v>7047.4369999999999</v>
      </c>
      <c r="V13" s="3">
        <v>6518.5400025569579</v>
      </c>
      <c r="W13" s="12" t="str">
        <f t="shared" si="0"/>
        <v/>
      </c>
      <c r="X13" s="1" t="str">
        <f t="shared" si="1"/>
        <v/>
      </c>
      <c r="Y13" s="1" t="str">
        <f t="shared" si="2"/>
        <v/>
      </c>
      <c r="Z13" s="17" t="str">
        <f t="shared" si="3"/>
        <v/>
      </c>
      <c r="AA13" s="18" t="str">
        <f t="shared" si="4"/>
        <v/>
      </c>
      <c r="AB13" s="18" t="str">
        <f t="shared" si="5"/>
        <v/>
      </c>
      <c r="AC13" s="19" t="str">
        <f t="shared" si="6"/>
        <v/>
      </c>
      <c r="AD13" s="1" t="str">
        <f t="shared" si="7"/>
        <v/>
      </c>
      <c r="AE13" s="1" t="str">
        <f t="shared" si="8"/>
        <v/>
      </c>
      <c r="AF13" s="1" t="str">
        <f t="shared" si="9"/>
        <v/>
      </c>
      <c r="AH13" s="107">
        <v>1.8894936883643501</v>
      </c>
      <c r="AI13" s="3"/>
      <c r="AJ13" s="3"/>
      <c r="AK13" s="3"/>
      <c r="AL13" s="3"/>
      <c r="AM13" s="3"/>
      <c r="AN13" s="14"/>
      <c r="AO13" s="1">
        <f t="shared" si="10"/>
        <v>20.510970667183841</v>
      </c>
      <c r="AP13" s="1">
        <f t="shared" si="10"/>
        <v>30.453500820352268</v>
      </c>
      <c r="AQ13" s="1">
        <f t="shared" si="10"/>
        <v>37.565560228463127</v>
      </c>
      <c r="AR13" s="6">
        <f t="shared" si="10"/>
        <v>0</v>
      </c>
      <c r="AS13" s="4" t="s">
        <v>47</v>
      </c>
    </row>
    <row r="14" spans="1:45" ht="12.5">
      <c r="A14" s="4">
        <v>1961</v>
      </c>
      <c r="B14" s="1">
        <v>0.72806358965637141</v>
      </c>
      <c r="C14" s="1">
        <v>7.0894218275535126</v>
      </c>
      <c r="D14" s="1">
        <v>2.265086723375378</v>
      </c>
      <c r="E14" s="6">
        <f>SUM(B14:D14)</f>
        <v>10.082572140585262</v>
      </c>
      <c r="F14" s="2">
        <f t="shared" ref="F14:F48" si="12">B14*L14</f>
        <v>28.216358961174251</v>
      </c>
      <c r="G14" s="2">
        <f t="shared" ref="G14:G48" si="13">C14*M14</f>
        <v>426.04567992531628</v>
      </c>
      <c r="H14" s="2">
        <f t="shared" ref="H14:H48" si="14">D14*N14</f>
        <v>166.72119265709279</v>
      </c>
      <c r="I14" s="2">
        <f t="shared" ref="I14:I48" si="15">SUM(F14:H14)</f>
        <v>620.98323154358332</v>
      </c>
      <c r="J14" s="45"/>
      <c r="K14" s="14"/>
      <c r="L14" s="3">
        <f t="shared" si="11"/>
        <v>38.755349617870188</v>
      </c>
      <c r="M14" s="3">
        <f t="shared" si="11"/>
        <v>60.09596978267836</v>
      </c>
      <c r="N14" s="3">
        <f t="shared" si="11"/>
        <v>73.604772363262484</v>
      </c>
      <c r="O14" s="14">
        <f t="shared" ref="O14:O48" si="16">I14/E14</f>
        <v>61.589763295017413</v>
      </c>
      <c r="P14" s="2">
        <v>28.367566265060244</v>
      </c>
      <c r="Q14" s="2">
        <v>41.301891109223973</v>
      </c>
      <c r="R14" s="2">
        <v>50.147578692493944</v>
      </c>
      <c r="S14" s="2"/>
      <c r="T14" s="7">
        <v>16.986044549784602</v>
      </c>
      <c r="U14" s="3">
        <v>7086.299</v>
      </c>
      <c r="V14" s="3">
        <v>6826.9769593408355</v>
      </c>
      <c r="W14" s="99">
        <f t="shared" si="0"/>
        <v>4.5438197889879579E-2</v>
      </c>
      <c r="X14" s="100">
        <f t="shared" si="1"/>
        <v>0.68608242265461972</v>
      </c>
      <c r="Y14" s="100">
        <f t="shared" si="2"/>
        <v>0.26847937945550077</v>
      </c>
      <c r="Z14" s="99" t="str">
        <f t="shared" si="3"/>
        <v/>
      </c>
      <c r="AA14" s="100" t="str">
        <f t="shared" si="4"/>
        <v/>
      </c>
      <c r="AB14" s="100" t="str">
        <f t="shared" si="5"/>
        <v/>
      </c>
      <c r="AC14" s="101" t="str">
        <f t="shared" si="6"/>
        <v/>
      </c>
      <c r="AD14" s="100">
        <f t="shared" ref="AD14:AD40" si="17">IFERROR(B14/$E14,"")</f>
        <v>7.2210104674154077E-2</v>
      </c>
      <c r="AE14" s="100">
        <f t="shared" ref="AE14:AE40" si="18">IFERROR(C14/$E14,"")</f>
        <v>0.70313623633958888</v>
      </c>
      <c r="AF14" s="100">
        <f t="shared" si="9"/>
        <v>0.22465365898625714</v>
      </c>
      <c r="AH14" s="107">
        <v>1.8894936883643501</v>
      </c>
      <c r="AI14" s="3">
        <f t="shared" ref="AI14:AR43" si="19">IFERROR(F14/$AH14," ")</f>
        <v>14.933290931286406</v>
      </c>
      <c r="AJ14" s="3">
        <f t="shared" si="10"/>
        <v>225.48139882601296</v>
      </c>
      <c r="AK14" s="3">
        <f t="shared" si="10"/>
        <v>88.235908743053727</v>
      </c>
      <c r="AL14" s="3">
        <f t="shared" si="10"/>
        <v>328.65059850035311</v>
      </c>
      <c r="AM14" s="3"/>
      <c r="AN14" s="14"/>
      <c r="AO14" s="1">
        <f t="shared" si="10"/>
        <v>20.510970667183841</v>
      </c>
      <c r="AP14" s="1">
        <f t="shared" si="10"/>
        <v>31.805329730791929</v>
      </c>
      <c r="AQ14" s="1">
        <f t="shared" si="10"/>
        <v>38.954759582700078</v>
      </c>
      <c r="AR14" s="6">
        <f t="shared" si="10"/>
        <v>32.59590845647805</v>
      </c>
      <c r="AS14" s="4" t="s">
        <v>47</v>
      </c>
    </row>
    <row r="15" spans="1:45" ht="12.5">
      <c r="A15" s="4">
        <v>1962</v>
      </c>
      <c r="B15" s="1">
        <v>0.76067062972915389</v>
      </c>
      <c r="C15" s="1">
        <v>7.5994618150808444</v>
      </c>
      <c r="D15" s="1">
        <v>2.2457894782502241</v>
      </c>
      <c r="E15" s="6">
        <f t="shared" ref="E15:E67" si="20">SUM(B15:D15)</f>
        <v>10.605921923060222</v>
      </c>
      <c r="F15" s="2">
        <f t="shared" si="12"/>
        <v>31.617391891032643</v>
      </c>
      <c r="G15" s="2">
        <f t="shared" si="13"/>
        <v>458.27634273735771</v>
      </c>
      <c r="H15" s="2">
        <f t="shared" si="14"/>
        <v>168.15642892598288</v>
      </c>
      <c r="I15" s="2">
        <f t="shared" si="15"/>
        <v>658.05016355437328</v>
      </c>
      <c r="J15" s="45"/>
      <c r="K15" s="14"/>
      <c r="L15" s="3">
        <f t="shared" si="11"/>
        <v>41.565154030319803</v>
      </c>
      <c r="M15" s="3">
        <f t="shared" si="11"/>
        <v>60.30378912200409</v>
      </c>
      <c r="N15" s="3">
        <f t="shared" si="11"/>
        <v>74.876309892145201</v>
      </c>
      <c r="O15" s="14">
        <f t="shared" si="16"/>
        <v>62.045541003237943</v>
      </c>
      <c r="P15" s="2">
        <v>35.371903614457835</v>
      </c>
      <c r="Q15" s="2">
        <v>41.658967977603425</v>
      </c>
      <c r="R15" s="2">
        <v>51.907142857142858</v>
      </c>
      <c r="S15" s="2"/>
      <c r="T15" s="7">
        <v>17.730336590139007</v>
      </c>
      <c r="U15" s="3">
        <v>7129.8639999999996</v>
      </c>
      <c r="V15" s="3">
        <v>6949.6416761946657</v>
      </c>
      <c r="W15" s="99">
        <f t="shared" si="0"/>
        <v>4.804708461776739E-2</v>
      </c>
      <c r="X15" s="100">
        <f t="shared" si="1"/>
        <v>0.69641551376879385</v>
      </c>
      <c r="Y15" s="100">
        <f t="shared" si="2"/>
        <v>0.25553740161343863</v>
      </c>
      <c r="Z15" s="99" t="str">
        <f t="shared" si="3"/>
        <v/>
      </c>
      <c r="AA15" s="100" t="str">
        <f t="shared" si="4"/>
        <v/>
      </c>
      <c r="AB15" s="100" t="str">
        <f t="shared" si="5"/>
        <v/>
      </c>
      <c r="AC15" s="101" t="str">
        <f t="shared" si="6"/>
        <v/>
      </c>
      <c r="AD15" s="100">
        <f t="shared" si="17"/>
        <v>7.1721311475548818E-2</v>
      </c>
      <c r="AE15" s="100">
        <f t="shared" si="18"/>
        <v>0.71653005464404773</v>
      </c>
      <c r="AF15" s="100">
        <f t="shared" si="9"/>
        <v>0.21174863388040352</v>
      </c>
      <c r="AH15" s="107">
        <v>1.8894936883643501</v>
      </c>
      <c r="AI15" s="3">
        <f t="shared" si="19"/>
        <v>16.733261447622194</v>
      </c>
      <c r="AJ15" s="3">
        <f t="shared" si="10"/>
        <v>242.53922919111045</v>
      </c>
      <c r="AK15" s="3">
        <f t="shared" si="10"/>
        <v>88.995496498084819</v>
      </c>
      <c r="AL15" s="3">
        <f t="shared" si="10"/>
        <v>348.26798713681751</v>
      </c>
      <c r="AM15" s="3"/>
      <c r="AN15" s="14"/>
      <c r="AO15" s="1">
        <f t="shared" si="10"/>
        <v>21.998038038592703</v>
      </c>
      <c r="AP15" s="1">
        <f t="shared" si="10"/>
        <v>31.915316517519766</v>
      </c>
      <c r="AQ15" s="1">
        <f t="shared" si="10"/>
        <v>39.627711038803348</v>
      </c>
      <c r="AR15" s="6">
        <f t="shared" si="10"/>
        <v>32.837125302571394</v>
      </c>
      <c r="AS15" s="4" t="s">
        <v>47</v>
      </c>
    </row>
    <row r="16" spans="1:45" ht="12.5">
      <c r="A16" s="4">
        <v>1963</v>
      </c>
      <c r="B16" s="1">
        <v>0.91988012876466618</v>
      </c>
      <c r="C16" s="1">
        <v>7.1055307583892171</v>
      </c>
      <c r="D16" s="1">
        <v>1.7963013538099633</v>
      </c>
      <c r="E16" s="6">
        <f t="shared" si="20"/>
        <v>9.8217122409638478</v>
      </c>
      <c r="F16" s="2">
        <f t="shared" si="12"/>
        <v>35.146302203858667</v>
      </c>
      <c r="G16" s="2">
        <f t="shared" si="13"/>
        <v>441.1598291620698</v>
      </c>
      <c r="H16" s="2">
        <f t="shared" si="14"/>
        <v>139.47433152668569</v>
      </c>
      <c r="I16" s="2">
        <f t="shared" si="15"/>
        <v>615.7804628926142</v>
      </c>
      <c r="J16" s="45"/>
      <c r="K16" s="14"/>
      <c r="L16" s="3">
        <f t="shared" si="11"/>
        <v>38.207480632348975</v>
      </c>
      <c r="M16" s="3">
        <f t="shared" si="11"/>
        <v>62.086822809289785</v>
      </c>
      <c r="N16" s="3">
        <f t="shared" si="11"/>
        <v>77.645285536783675</v>
      </c>
      <c r="O16" s="14">
        <f t="shared" si="16"/>
        <v>62.695836304829974</v>
      </c>
      <c r="P16" s="2">
        <v>26.266265060240965</v>
      </c>
      <c r="Q16" s="2">
        <v>44.634608547432236</v>
      </c>
      <c r="R16" s="2">
        <v>55.602227602905565</v>
      </c>
      <c r="S16" s="2"/>
      <c r="T16" s="7">
        <v>18.210610598331762</v>
      </c>
      <c r="U16" s="3">
        <v>7175.8109999999997</v>
      </c>
      <c r="V16" s="3">
        <v>7186.2260586294706</v>
      </c>
      <c r="W16" s="99">
        <f t="shared" si="0"/>
        <v>5.7076026801434622E-2</v>
      </c>
      <c r="X16" s="100">
        <f t="shared" si="1"/>
        <v>0.71642388115032407</v>
      </c>
      <c r="Y16" s="100">
        <f t="shared" si="2"/>
        <v>0.2265000920482412</v>
      </c>
      <c r="Z16" s="99" t="str">
        <f t="shared" si="3"/>
        <v/>
      </c>
      <c r="AA16" s="100" t="str">
        <f t="shared" si="4"/>
        <v/>
      </c>
      <c r="AB16" s="100" t="str">
        <f t="shared" si="5"/>
        <v/>
      </c>
      <c r="AC16" s="101" t="str">
        <f t="shared" si="6"/>
        <v/>
      </c>
      <c r="AD16" s="100">
        <f t="shared" si="17"/>
        <v>9.365781710933066E-2</v>
      </c>
      <c r="AE16" s="100">
        <f t="shared" si="18"/>
        <v>0.72345132743289575</v>
      </c>
      <c r="AF16" s="100">
        <f t="shared" si="9"/>
        <v>0.18289085545777345</v>
      </c>
      <c r="AH16" s="107">
        <v>1.8894936883643501</v>
      </c>
      <c r="AI16" s="3">
        <f t="shared" si="19"/>
        <v>18.600910085221425</v>
      </c>
      <c r="AJ16" s="3">
        <f t="shared" si="10"/>
        <v>233.48044604687834</v>
      </c>
      <c r="AK16" s="3">
        <f t="shared" si="10"/>
        <v>73.815717081025213</v>
      </c>
      <c r="AL16" s="3">
        <f t="shared" si="10"/>
        <v>325.897073213125</v>
      </c>
      <c r="AM16" s="3"/>
      <c r="AN16" s="14"/>
      <c r="AO16" s="1">
        <f t="shared" si="10"/>
        <v>20.221015220973548</v>
      </c>
      <c r="AP16" s="1">
        <f t="shared" si="10"/>
        <v>32.858973380871973</v>
      </c>
      <c r="AQ16" s="1">
        <f t="shared" si="10"/>
        <v>41.093170098915607</v>
      </c>
      <c r="AR16" s="6">
        <f t="shared" si="10"/>
        <v>33.181289088667427</v>
      </c>
      <c r="AS16" s="4" t="s">
        <v>47</v>
      </c>
    </row>
    <row r="17" spans="1:45" ht="12.5">
      <c r="A17" s="4">
        <v>1964</v>
      </c>
      <c r="B17" s="1">
        <v>1.0785689143175516</v>
      </c>
      <c r="C17" s="1">
        <v>6.8767816684469816</v>
      </c>
      <c r="D17" s="1">
        <v>2.0919893707253969</v>
      </c>
      <c r="E17" s="6">
        <f t="shared" si="20"/>
        <v>10.04733995348993</v>
      </c>
      <c r="F17" s="2">
        <f t="shared" si="12"/>
        <v>41.209400904441516</v>
      </c>
      <c r="G17" s="2">
        <f t="shared" si="13"/>
        <v>426.95752494703993</v>
      </c>
      <c r="H17" s="2">
        <f t="shared" si="14"/>
        <v>172.38640237464932</v>
      </c>
      <c r="I17" s="2">
        <f t="shared" si="15"/>
        <v>640.55332822613082</v>
      </c>
      <c r="J17" s="45"/>
      <c r="K17" s="14"/>
      <c r="L17" s="3">
        <f t="shared" si="11"/>
        <v>38.207480632348975</v>
      </c>
      <c r="M17" s="3">
        <f t="shared" si="11"/>
        <v>62.086822809289785</v>
      </c>
      <c r="N17" s="3">
        <f t="shared" si="11"/>
        <v>82.403096682501001</v>
      </c>
      <c r="O17" s="14">
        <f t="shared" si="16"/>
        <v>63.75352393681429</v>
      </c>
      <c r="P17" s="2">
        <v>26.266265060240965</v>
      </c>
      <c r="Q17" s="2">
        <v>44.634608547432236</v>
      </c>
      <c r="R17" s="2">
        <v>61.584745762711876</v>
      </c>
      <c r="S17" s="2"/>
      <c r="T17" s="7">
        <v>18.915100925285767</v>
      </c>
      <c r="U17" s="3">
        <v>7223.8010000000004</v>
      </c>
      <c r="V17" s="3">
        <v>7566.9304843807295</v>
      </c>
      <c r="W17" s="99">
        <f t="shared" si="0"/>
        <v>6.4334067264253753E-2</v>
      </c>
      <c r="X17" s="100">
        <f t="shared" si="1"/>
        <v>0.66654485447668077</v>
      </c>
      <c r="Y17" s="100">
        <f t="shared" si="2"/>
        <v>0.26912107825906534</v>
      </c>
      <c r="Z17" s="99" t="str">
        <f t="shared" si="3"/>
        <v/>
      </c>
      <c r="AA17" s="100" t="str">
        <f t="shared" si="4"/>
        <v/>
      </c>
      <c r="AB17" s="100" t="str">
        <f t="shared" si="5"/>
        <v/>
      </c>
      <c r="AC17" s="101" t="str">
        <f t="shared" si="6"/>
        <v/>
      </c>
      <c r="AD17" s="100">
        <f t="shared" si="17"/>
        <v>0.10734870317022688</v>
      </c>
      <c r="AE17" s="100">
        <f t="shared" si="18"/>
        <v>0.68443804034503097</v>
      </c>
      <c r="AF17" s="100">
        <f t="shared" si="9"/>
        <v>0.20821325648474223</v>
      </c>
      <c r="AH17" s="107">
        <v>1.8894936883643501</v>
      </c>
      <c r="AI17" s="3">
        <f t="shared" si="19"/>
        <v>21.809758433284127</v>
      </c>
      <c r="AJ17" s="3">
        <f t="shared" si="10"/>
        <v>225.96398578956774</v>
      </c>
      <c r="AK17" s="3">
        <f t="shared" si="10"/>
        <v>91.234177407534233</v>
      </c>
      <c r="AL17" s="3">
        <f t="shared" si="10"/>
        <v>339.00792163038614</v>
      </c>
      <c r="AM17" s="3"/>
      <c r="AN17" s="14"/>
      <c r="AO17" s="1">
        <f t="shared" si="10"/>
        <v>20.221015220973548</v>
      </c>
      <c r="AP17" s="1">
        <f t="shared" si="10"/>
        <v>32.858973380871973</v>
      </c>
      <c r="AQ17" s="1">
        <f t="shared" si="10"/>
        <v>43.611205049239231</v>
      </c>
      <c r="AR17" s="6">
        <f t="shared" si="10"/>
        <v>33.741062131836415</v>
      </c>
      <c r="AS17" s="4" t="s">
        <v>47</v>
      </c>
    </row>
    <row r="18" spans="1:45" ht="12.5">
      <c r="A18" s="4">
        <v>1965</v>
      </c>
      <c r="B18" s="1">
        <v>1.1638779018138177</v>
      </c>
      <c r="C18" s="1">
        <v>6.8965187473729888</v>
      </c>
      <c r="D18" s="1">
        <v>2.4867950200270421</v>
      </c>
      <c r="E18" s="6">
        <f t="shared" si="20"/>
        <v>10.547191669213849</v>
      </c>
      <c r="F18" s="2">
        <f t="shared" si="12"/>
        <v>44.468842391970398</v>
      </c>
      <c r="G18" s="2">
        <f t="shared" si="13"/>
        <v>429.16894080360311</v>
      </c>
      <c r="H18" s="2">
        <f t="shared" si="14"/>
        <v>204.91961046485036</v>
      </c>
      <c r="I18" s="2">
        <f t="shared" si="15"/>
        <v>678.55739366042383</v>
      </c>
      <c r="J18" s="45"/>
      <c r="K18" s="14"/>
      <c r="L18" s="3">
        <f t="shared" si="11"/>
        <v>38.207480632348975</v>
      </c>
      <c r="M18" s="3">
        <f t="shared" si="11"/>
        <v>62.229793976429264</v>
      </c>
      <c r="N18" s="3">
        <f t="shared" si="11"/>
        <v>82.403096682501001</v>
      </c>
      <c r="O18" s="14">
        <f t="shared" si="16"/>
        <v>64.335361956212665</v>
      </c>
      <c r="P18" s="2">
        <v>26.266265060240965</v>
      </c>
      <c r="Q18" s="2">
        <v>44.872659793018549</v>
      </c>
      <c r="R18" s="2">
        <v>61.584745762711876</v>
      </c>
      <c r="S18" s="2"/>
      <c r="T18" s="7">
        <v>19.84778774233974</v>
      </c>
      <c r="U18" s="3">
        <v>7270.8890000000001</v>
      </c>
      <c r="V18" s="3">
        <v>7734.1298980083457</v>
      </c>
      <c r="W18" s="99">
        <f t="shared" si="0"/>
        <v>6.5534386342895434E-2</v>
      </c>
      <c r="X18" s="100">
        <f t="shared" si="1"/>
        <v>0.63247257315771832</v>
      </c>
      <c r="Y18" s="100">
        <f t="shared" si="2"/>
        <v>0.30199304049938624</v>
      </c>
      <c r="Z18" s="99" t="str">
        <f t="shared" si="3"/>
        <v/>
      </c>
      <c r="AA18" s="100" t="str">
        <f t="shared" si="4"/>
        <v/>
      </c>
      <c r="AB18" s="100" t="str">
        <f t="shared" si="5"/>
        <v/>
      </c>
      <c r="AC18" s="101" t="str">
        <f t="shared" si="6"/>
        <v/>
      </c>
      <c r="AD18" s="100">
        <f t="shared" si="17"/>
        <v>0.11034955448956671</v>
      </c>
      <c r="AE18" s="100">
        <f t="shared" si="18"/>
        <v>0.65387251542068847</v>
      </c>
      <c r="AF18" s="100">
        <f t="shared" si="9"/>
        <v>0.23577793008974485</v>
      </c>
      <c r="AH18" s="107">
        <v>1.8894936883643501</v>
      </c>
      <c r="AI18" s="3">
        <f t="shared" si="19"/>
        <v>23.534792767931965</v>
      </c>
      <c r="AJ18" s="3">
        <f t="shared" si="10"/>
        <v>227.13436062076261</v>
      </c>
      <c r="AK18" s="3">
        <f t="shared" si="10"/>
        <v>108.45212753382631</v>
      </c>
      <c r="AL18" s="3">
        <f t="shared" si="10"/>
        <v>359.12128092252084</v>
      </c>
      <c r="AM18" s="3"/>
      <c r="AN18" s="14"/>
      <c r="AO18" s="1">
        <f t="shared" si="10"/>
        <v>20.221015220973548</v>
      </c>
      <c r="AP18" s="1">
        <f t="shared" si="10"/>
        <v>32.934639771302336</v>
      </c>
      <c r="AQ18" s="1">
        <f t="shared" si="10"/>
        <v>43.611205049239231</v>
      </c>
      <c r="AR18" s="6">
        <f t="shared" si="10"/>
        <v>34.048995427925938</v>
      </c>
      <c r="AS18" s="4" t="s">
        <v>47</v>
      </c>
    </row>
    <row r="19" spans="1:45" ht="12.5">
      <c r="A19" s="4">
        <v>1966</v>
      </c>
      <c r="B19" s="1">
        <v>1.3144293818675004</v>
      </c>
      <c r="C19" s="1">
        <v>7.2799165764750864</v>
      </c>
      <c r="D19" s="1">
        <v>2.9827435973176954</v>
      </c>
      <c r="E19" s="6">
        <f t="shared" si="20"/>
        <v>11.577089555660281</v>
      </c>
      <c r="F19" s="2">
        <f t="shared" si="12"/>
        <v>50.221035150292956</v>
      </c>
      <c r="G19" s="2">
        <f t="shared" si="13"/>
        <v>447.88272018959589</v>
      </c>
      <c r="H19" s="2">
        <f t="shared" si="14"/>
        <v>251.55431348356097</v>
      </c>
      <c r="I19" s="2">
        <f t="shared" si="15"/>
        <v>749.65806882344987</v>
      </c>
      <c r="J19" s="45"/>
      <c r="K19" s="14"/>
      <c r="L19" s="3">
        <f t="shared" si="11"/>
        <v>38.207480632348975</v>
      </c>
      <c r="M19" s="3">
        <f t="shared" si="11"/>
        <v>61.523056684045045</v>
      </c>
      <c r="N19" s="3">
        <f t="shared" si="11"/>
        <v>84.336553000994556</v>
      </c>
      <c r="O19" s="14">
        <f t="shared" si="16"/>
        <v>64.753586401767649</v>
      </c>
      <c r="P19" s="2">
        <v>26.266265060240965</v>
      </c>
      <c r="Q19" s="2">
        <v>43.682403565087007</v>
      </c>
      <c r="R19" s="2">
        <v>63.960157384987895</v>
      </c>
      <c r="S19" s="2"/>
      <c r="T19" s="7">
        <v>20.285606589599258</v>
      </c>
      <c r="U19" s="3">
        <v>7322.0659999999998</v>
      </c>
      <c r="V19" s="3">
        <v>8112.3278593773948</v>
      </c>
      <c r="W19" s="99">
        <f t="shared" si="0"/>
        <v>6.6991922369504159E-2</v>
      </c>
      <c r="X19" s="100">
        <f t="shared" si="1"/>
        <v>0.59744934232819635</v>
      </c>
      <c r="Y19" s="100">
        <f t="shared" si="2"/>
        <v>0.3355587353022994</v>
      </c>
      <c r="Z19" s="99" t="str">
        <f t="shared" si="3"/>
        <v/>
      </c>
      <c r="AA19" s="100" t="str">
        <f t="shared" si="4"/>
        <v/>
      </c>
      <c r="AB19" s="100" t="str">
        <f t="shared" si="5"/>
        <v/>
      </c>
      <c r="AC19" s="101" t="str">
        <f t="shared" si="6"/>
        <v/>
      </c>
      <c r="AD19" s="100">
        <f t="shared" si="17"/>
        <v>0.11353711790411505</v>
      </c>
      <c r="AE19" s="100">
        <f t="shared" si="18"/>
        <v>0.62882096069782778</v>
      </c>
      <c r="AF19" s="100">
        <f t="shared" si="9"/>
        <v>0.25764192139805725</v>
      </c>
      <c r="AH19" s="107">
        <v>1.8894936883643501</v>
      </c>
      <c r="AI19" s="3">
        <f t="shared" si="19"/>
        <v>26.579096537637579</v>
      </c>
      <c r="AJ19" s="3">
        <f t="shared" si="19"/>
        <v>237.03848440865016</v>
      </c>
      <c r="AK19" s="3">
        <f t="shared" si="19"/>
        <v>133.13318537799418</v>
      </c>
      <c r="AL19" s="3">
        <f t="shared" si="19"/>
        <v>396.75076632428193</v>
      </c>
      <c r="AM19" s="3"/>
      <c r="AN19" s="14"/>
      <c r="AO19" s="1">
        <f t="shared" si="19"/>
        <v>20.221015220973548</v>
      </c>
      <c r="AP19" s="1">
        <f t="shared" si="19"/>
        <v>32.560604495748699</v>
      </c>
      <c r="AQ19" s="1">
        <f t="shared" si="19"/>
        <v>44.634471933061036</v>
      </c>
      <c r="AR19" s="6">
        <f t="shared" si="19"/>
        <v>34.270337498624791</v>
      </c>
      <c r="AS19" s="4" t="s">
        <v>47</v>
      </c>
    </row>
    <row r="20" spans="1:45" ht="12.5">
      <c r="A20" s="4">
        <v>1967</v>
      </c>
      <c r="B20" s="1">
        <v>1.5144044152618483</v>
      </c>
      <c r="C20" s="1">
        <v>6.677802326325069</v>
      </c>
      <c r="D20" s="1">
        <v>2.2932409716845208</v>
      </c>
      <c r="E20" s="6">
        <f t="shared" si="20"/>
        <v>10.485447713271437</v>
      </c>
      <c r="F20" s="2">
        <f t="shared" si="12"/>
        <v>59.00840573104368</v>
      </c>
      <c r="G20" s="2">
        <f t="shared" si="13"/>
        <v>429.59131171932705</v>
      </c>
      <c r="H20" s="2">
        <f t="shared" si="14"/>
        <v>193.40403875252383</v>
      </c>
      <c r="I20" s="2">
        <f t="shared" si="15"/>
        <v>682.00375620289458</v>
      </c>
      <c r="J20" s="45"/>
      <c r="K20" s="14"/>
      <c r="L20" s="3">
        <f t="shared" si="11"/>
        <v>38.964760757674377</v>
      </c>
      <c r="M20" s="3">
        <f t="shared" si="11"/>
        <v>64.331241136893595</v>
      </c>
      <c r="N20" s="3">
        <f t="shared" si="11"/>
        <v>84.336553000994556</v>
      </c>
      <c r="O20" s="14">
        <f t="shared" si="16"/>
        <v>65.042883704401291</v>
      </c>
      <c r="P20" s="2">
        <v>28.280012048192773</v>
      </c>
      <c r="Q20" s="2">
        <v>48.205377231226812</v>
      </c>
      <c r="R20" s="2">
        <v>63.960157384987895</v>
      </c>
      <c r="S20" s="2"/>
      <c r="T20" s="7">
        <v>21.09195945141758</v>
      </c>
      <c r="U20" s="3">
        <v>7376.9979999999996</v>
      </c>
      <c r="V20" s="3">
        <v>8296.7353386838386</v>
      </c>
      <c r="W20" s="99">
        <f t="shared" si="0"/>
        <v>8.6522112516765684E-2</v>
      </c>
      <c r="X20" s="100">
        <f t="shared" si="1"/>
        <v>0.6298958148135545</v>
      </c>
      <c r="Y20" s="100">
        <f t="shared" si="2"/>
        <v>0.28358207266967977</v>
      </c>
      <c r="Z20" s="99" t="str">
        <f t="shared" si="3"/>
        <v/>
      </c>
      <c r="AA20" s="100" t="str">
        <f t="shared" si="4"/>
        <v/>
      </c>
      <c r="AB20" s="100" t="str">
        <f t="shared" si="5"/>
        <v/>
      </c>
      <c r="AC20" s="101" t="str">
        <f t="shared" si="6"/>
        <v/>
      </c>
      <c r="AD20" s="100">
        <f t="shared" si="17"/>
        <v>0.14442916093559513</v>
      </c>
      <c r="AE20" s="100">
        <f t="shared" si="18"/>
        <v>0.63686382393314223</v>
      </c>
      <c r="AF20" s="100">
        <f t="shared" si="9"/>
        <v>0.21870701513126276</v>
      </c>
      <c r="AH20" s="107">
        <v>1.8894936883643501</v>
      </c>
      <c r="AI20" s="3">
        <f t="shared" si="19"/>
        <v>31.229744822341594</v>
      </c>
      <c r="AJ20" s="3">
        <f t="shared" si="19"/>
        <v>227.35789717890245</v>
      </c>
      <c r="AK20" s="3">
        <f t="shared" si="19"/>
        <v>102.35759978639835</v>
      </c>
      <c r="AL20" s="3">
        <f t="shared" si="19"/>
        <v>360.94524178764243</v>
      </c>
      <c r="AM20" s="3"/>
      <c r="AN20" s="14"/>
      <c r="AO20" s="1">
        <f t="shared" si="19"/>
        <v>20.621799902070286</v>
      </c>
      <c r="AP20" s="1">
        <f t="shared" si="19"/>
        <v>34.046814515999927</v>
      </c>
      <c r="AQ20" s="1">
        <f t="shared" si="19"/>
        <v>44.634471933061036</v>
      </c>
      <c r="AR20" s="6">
        <f t="shared" si="19"/>
        <v>34.423445870679778</v>
      </c>
      <c r="AS20" s="4" t="s">
        <v>47</v>
      </c>
    </row>
    <row r="21" spans="1:45" ht="12.5">
      <c r="A21" s="4">
        <v>1968</v>
      </c>
      <c r="B21" s="1">
        <v>1.6415583998715568</v>
      </c>
      <c r="C21" s="1">
        <v>6.8038275783945945</v>
      </c>
      <c r="D21" s="1">
        <v>2.2895419787705142</v>
      </c>
      <c r="E21" s="6">
        <f t="shared" si="20"/>
        <v>10.734927957036664</v>
      </c>
      <c r="F21" s="2">
        <f t="shared" si="12"/>
        <v>65.740554925943485</v>
      </c>
      <c r="G21" s="2">
        <f t="shared" si="13"/>
        <v>439.71915690648189</v>
      </c>
      <c r="H21" s="2">
        <f t="shared" si="14"/>
        <v>197.10880266575211</v>
      </c>
      <c r="I21" s="2">
        <f t="shared" si="15"/>
        <v>702.56851449817748</v>
      </c>
      <c r="J21" s="45"/>
      <c r="K21" s="14"/>
      <c r="L21" s="3">
        <f t="shared" si="11"/>
        <v>40.047649191821222</v>
      </c>
      <c r="M21" s="3">
        <f t="shared" si="11"/>
        <v>64.628204027803477</v>
      </c>
      <c r="N21" s="3">
        <f t="shared" si="11"/>
        <v>86.090931938972219</v>
      </c>
      <c r="O21" s="14">
        <f t="shared" si="16"/>
        <v>65.446970609397439</v>
      </c>
      <c r="P21" s="2">
        <v>31.08174698795181</v>
      </c>
      <c r="Q21" s="2">
        <v>48.681479722399438</v>
      </c>
      <c r="R21" s="2">
        <v>66.071634382566572</v>
      </c>
      <c r="S21" s="2"/>
      <c r="T21" s="7">
        <v>21.676861108050332</v>
      </c>
      <c r="U21" s="3">
        <v>7415.4030000000002</v>
      </c>
      <c r="V21" s="3">
        <v>8620.5699137322681</v>
      </c>
      <c r="W21" s="99">
        <f t="shared" si="0"/>
        <v>9.3571735096754066E-2</v>
      </c>
      <c r="X21" s="100">
        <f t="shared" si="1"/>
        <v>0.62587370175641788</v>
      </c>
      <c r="Y21" s="100">
        <f t="shared" si="2"/>
        <v>0.28055456314682803</v>
      </c>
      <c r="Z21" s="99" t="str">
        <f t="shared" si="3"/>
        <v/>
      </c>
      <c r="AA21" s="100" t="str">
        <f t="shared" si="4"/>
        <v/>
      </c>
      <c r="AB21" s="100" t="str">
        <f t="shared" si="5"/>
        <v/>
      </c>
      <c r="AC21" s="101" t="str">
        <f t="shared" si="6"/>
        <v/>
      </c>
      <c r="AD21" s="100">
        <f t="shared" si="17"/>
        <v>0.15291750503043924</v>
      </c>
      <c r="AE21" s="100">
        <f t="shared" si="18"/>
        <v>0.63380281690057705</v>
      </c>
      <c r="AF21" s="100">
        <f t="shared" si="9"/>
        <v>0.21327967806898385</v>
      </c>
      <c r="AH21" s="107">
        <v>1.8894936883643501</v>
      </c>
      <c r="AI21" s="3">
        <f t="shared" si="19"/>
        <v>34.792682997979284</v>
      </c>
      <c r="AJ21" s="3">
        <f t="shared" si="19"/>
        <v>232.71798133770272</v>
      </c>
      <c r="AK21" s="3">
        <f t="shared" si="19"/>
        <v>104.31831758929047</v>
      </c>
      <c r="AL21" s="3">
        <f t="shared" si="19"/>
        <v>371.82898192497248</v>
      </c>
      <c r="AM21" s="3"/>
      <c r="AN21" s="14"/>
      <c r="AO21" s="1">
        <f t="shared" si="19"/>
        <v>21.194910275931473</v>
      </c>
      <c r="AP21" s="1">
        <f t="shared" si="19"/>
        <v>34.203979841684053</v>
      </c>
      <c r="AQ21" s="1">
        <f t="shared" si="19"/>
        <v>45.562963490763117</v>
      </c>
      <c r="AR21" s="6">
        <f t="shared" si="19"/>
        <v>34.63730575678818</v>
      </c>
      <c r="AS21" s="4" t="s">
        <v>47</v>
      </c>
    </row>
    <row r="22" spans="1:45" ht="12.5">
      <c r="A22" s="4">
        <v>1969</v>
      </c>
      <c r="B22" s="1">
        <v>1.5965145475095397</v>
      </c>
      <c r="C22" s="1">
        <v>6.8535061431172375</v>
      </c>
      <c r="D22" s="1">
        <v>2.4954529188574965</v>
      </c>
      <c r="E22" s="6">
        <f t="shared" si="20"/>
        <v>10.945473609484274</v>
      </c>
      <c r="F22" s="2">
        <f t="shared" si="12"/>
        <v>65.372897077084787</v>
      </c>
      <c r="G22" s="2">
        <f t="shared" si="13"/>
        <v>460.93243728924057</v>
      </c>
      <c r="H22" s="2">
        <f t="shared" si="14"/>
        <v>223.96383054503613</v>
      </c>
      <c r="I22" s="2">
        <f t="shared" si="15"/>
        <v>750.26916491136149</v>
      </c>
      <c r="J22" s="45"/>
      <c r="K22" s="14"/>
      <c r="L22" s="3">
        <f t="shared" si="11"/>
        <v>40.947260505118678</v>
      </c>
      <c r="M22" s="3">
        <f t="shared" si="11"/>
        <v>67.254982729116051</v>
      </c>
      <c r="N22" s="3">
        <f t="shared" si="11"/>
        <v>89.748770194219659</v>
      </c>
      <c r="O22" s="14">
        <f t="shared" si="16"/>
        <v>68.546066774237318</v>
      </c>
      <c r="P22" s="2">
        <v>33.35815662650603</v>
      </c>
      <c r="Q22" s="2">
        <v>52.72835089736661</v>
      </c>
      <c r="R22" s="2">
        <v>70.294588377723983</v>
      </c>
      <c r="S22" s="2"/>
      <c r="T22" s="7">
        <v>22.344595658308283</v>
      </c>
      <c r="U22" s="3">
        <v>7441.0550000000003</v>
      </c>
      <c r="V22" s="3">
        <v>9131.0976736497705</v>
      </c>
      <c r="W22" s="99">
        <f t="shared" si="0"/>
        <v>8.7132592054223759E-2</v>
      </c>
      <c r="X22" s="100">
        <f t="shared" si="1"/>
        <v>0.61435609891244325</v>
      </c>
      <c r="Y22" s="100">
        <f t="shared" si="2"/>
        <v>0.29851130903333301</v>
      </c>
      <c r="Z22" s="99" t="str">
        <f t="shared" si="3"/>
        <v/>
      </c>
      <c r="AA22" s="100" t="str">
        <f t="shared" si="4"/>
        <v/>
      </c>
      <c r="AB22" s="100" t="str">
        <f t="shared" si="5"/>
        <v/>
      </c>
      <c r="AC22" s="101" t="str">
        <f t="shared" si="6"/>
        <v/>
      </c>
      <c r="AD22" s="100">
        <f t="shared" si="17"/>
        <v>0.145860709592882</v>
      </c>
      <c r="AE22" s="100">
        <f t="shared" si="18"/>
        <v>0.62614980289008793</v>
      </c>
      <c r="AF22" s="100">
        <f t="shared" si="9"/>
        <v>0.22798948751703002</v>
      </c>
      <c r="AH22" s="107">
        <v>1.8894936883643501</v>
      </c>
      <c r="AI22" s="3">
        <f t="shared" si="19"/>
        <v>34.598102909608116</v>
      </c>
      <c r="AJ22" s="3">
        <f t="shared" si="19"/>
        <v>243.94494680119789</v>
      </c>
      <c r="AK22" s="3">
        <f t="shared" si="19"/>
        <v>118.53113451726402</v>
      </c>
      <c r="AL22" s="3">
        <f t="shared" si="19"/>
        <v>397.07418422807001</v>
      </c>
      <c r="AM22" s="3"/>
      <c r="AN22" s="14"/>
      <c r="AO22" s="1">
        <f t="shared" si="19"/>
        <v>21.671022643407127</v>
      </c>
      <c r="AP22" s="1">
        <f t="shared" si="19"/>
        <v>35.59418226336372</v>
      </c>
      <c r="AQ22" s="1">
        <f t="shared" si="19"/>
        <v>47.498846250135479</v>
      </c>
      <c r="AR22" s="6">
        <f t="shared" si="19"/>
        <v>36.277478562828421</v>
      </c>
      <c r="AS22" s="4" t="s">
        <v>47</v>
      </c>
    </row>
    <row r="23" spans="1:45" ht="12.5">
      <c r="A23" s="4">
        <v>1970</v>
      </c>
      <c r="B23" s="1">
        <v>1.9193098961047022</v>
      </c>
      <c r="C23" s="1">
        <v>6.7499325559434791</v>
      </c>
      <c r="D23" s="1">
        <v>2.293108078119896</v>
      </c>
      <c r="E23" s="6">
        <f t="shared" si="20"/>
        <v>10.962350530168077</v>
      </c>
      <c r="F23" s="2">
        <f t="shared" si="12"/>
        <v>80.91517529199038</v>
      </c>
      <c r="G23" s="2">
        <f t="shared" si="13"/>
        <v>455.53647043926503</v>
      </c>
      <c r="H23" s="2">
        <f>D23*N23</f>
        <v>181.32388472567223</v>
      </c>
      <c r="I23" s="2">
        <f t="shared" si="15"/>
        <v>717.77553045692764</v>
      </c>
      <c r="J23" s="45">
        <v>2148.341642241699</v>
      </c>
      <c r="K23" s="14">
        <f t="shared" ref="K23:K67" si="21">J23-I23</f>
        <v>1430.5661117847712</v>
      </c>
      <c r="L23" s="3">
        <f t="shared" si="11"/>
        <v>42.158473447258409</v>
      </c>
      <c r="M23" s="3">
        <f t="shared" si="11"/>
        <v>67.487558825777327</v>
      </c>
      <c r="N23" s="3">
        <f>N24*(1-((R24-R23)/$P$68))</f>
        <v>79.07341413856885</v>
      </c>
      <c r="O23" s="14">
        <f t="shared" si="16"/>
        <v>65.476425742967237</v>
      </c>
      <c r="P23" s="2">
        <v>36.335000000000001</v>
      </c>
      <c r="Q23" s="2">
        <v>53.085427765746083</v>
      </c>
      <c r="R23" s="2">
        <v>56.306053268765126</v>
      </c>
      <c r="S23" s="2"/>
      <c r="T23" s="7">
        <v>23.321685709006797</v>
      </c>
      <c r="U23" s="3">
        <v>7467.0860000000002</v>
      </c>
      <c r="V23" s="3">
        <v>9747.4436480308377</v>
      </c>
      <c r="W23" s="99">
        <f t="shared" si="0"/>
        <v>0.11273047332845229</v>
      </c>
      <c r="X23" s="100">
        <f t="shared" si="1"/>
        <v>0.63465032048288939</v>
      </c>
      <c r="Y23" s="100">
        <f t="shared" si="2"/>
        <v>0.25261920618865835</v>
      </c>
      <c r="Z23" s="99">
        <f>IFERROR(F23/$J23,"")</f>
        <v>3.7664016607507081E-2</v>
      </c>
      <c r="AA23" s="100">
        <f t="shared" si="4"/>
        <v>0.21204098150978118</v>
      </c>
      <c r="AB23" s="100">
        <f t="shared" si="5"/>
        <v>8.4401792136035131E-2</v>
      </c>
      <c r="AC23" s="101">
        <f t="shared" si="6"/>
        <v>0.3341067902533234</v>
      </c>
      <c r="AD23" s="100">
        <f t="shared" si="17"/>
        <v>0.17508196721340152</v>
      </c>
      <c r="AE23" s="100">
        <f t="shared" si="18"/>
        <v>0.61573770491719426</v>
      </c>
      <c r="AF23" s="100">
        <f t="shared" si="9"/>
        <v>0.20918032786940427</v>
      </c>
      <c r="AH23" s="107">
        <v>1.8894936883643501</v>
      </c>
      <c r="AI23" s="3">
        <f t="shared" si="19"/>
        <v>42.823734098860641</v>
      </c>
      <c r="AJ23" s="3">
        <f t="shared" si="19"/>
        <v>241.08917285328565</v>
      </c>
      <c r="AK23" s="3">
        <f t="shared" si="19"/>
        <v>95.964271191948882</v>
      </c>
      <c r="AL23" s="3">
        <f t="shared" si="19"/>
        <v>379.87717814409518</v>
      </c>
      <c r="AM23" s="3">
        <f t="shared" si="19"/>
        <v>1136.9932884514803</v>
      </c>
      <c r="AN23" s="14">
        <f t="shared" si="19"/>
        <v>757.11611030738516</v>
      </c>
      <c r="AO23" s="1">
        <f t="shared" si="19"/>
        <v>22.312047776011948</v>
      </c>
      <c r="AP23" s="1">
        <f t="shared" si="19"/>
        <v>35.717271373474809</v>
      </c>
      <c r="AQ23" s="1">
        <f t="shared" si="19"/>
        <v>41.84899617580578</v>
      </c>
      <c r="AR23" s="6">
        <f t="shared" si="19"/>
        <v>34.652894659652048</v>
      </c>
      <c r="AS23" s="4" t="s">
        <v>47</v>
      </c>
    </row>
    <row r="24" spans="1:45" ht="12.5">
      <c r="A24" s="4">
        <v>1971</v>
      </c>
      <c r="B24" s="1">
        <v>1.7851082361454951</v>
      </c>
      <c r="C24" s="1">
        <v>6.5933836463885811</v>
      </c>
      <c r="D24" s="1">
        <v>2.4977119271899451</v>
      </c>
      <c r="E24" s="6">
        <f t="shared" si="20"/>
        <v>10.876203809724021</v>
      </c>
      <c r="F24" s="2">
        <f t="shared" si="12"/>
        <v>77.89012437799849</v>
      </c>
      <c r="G24" s="2">
        <f t="shared" si="13"/>
        <v>443.44316974730208</v>
      </c>
      <c r="H24" s="2">
        <f t="shared" si="14"/>
        <v>197.16778244025872</v>
      </c>
      <c r="I24" s="2">
        <f t="shared" si="15"/>
        <v>718.50107656555929</v>
      </c>
      <c r="J24" s="45">
        <v>2396.2127100631665</v>
      </c>
      <c r="K24" s="14">
        <f t="shared" si="21"/>
        <v>1677.7116334976072</v>
      </c>
      <c r="L24" s="3">
        <f t="shared" si="11"/>
        <v>43.633278252182166</v>
      </c>
      <c r="M24" s="3">
        <f t="shared" si="11"/>
        <v>67.255781481817891</v>
      </c>
      <c r="N24" s="3">
        <f t="shared" si="11"/>
        <v>78.939360577936085</v>
      </c>
      <c r="O24" s="14">
        <f t="shared" si="16"/>
        <v>66.06175179644697</v>
      </c>
      <c r="P24" s="2">
        <v>39.837168674698802</v>
      </c>
      <c r="Q24" s="2">
        <v>52.72835089736661</v>
      </c>
      <c r="R24" s="2">
        <v>56.130096852300248</v>
      </c>
      <c r="S24" s="2"/>
      <c r="T24" s="7">
        <v>24.41879893211182</v>
      </c>
      <c r="U24" s="3">
        <v>7500.482</v>
      </c>
      <c r="V24" s="3">
        <v>10200.14447071535</v>
      </c>
      <c r="W24" s="99">
        <f t="shared" si="0"/>
        <v>0.10840641290381064</v>
      </c>
      <c r="X24" s="100">
        <f t="shared" si="1"/>
        <v>0.61717815631810025</v>
      </c>
      <c r="Y24" s="100">
        <f t="shared" si="2"/>
        <v>0.27441543077808911</v>
      </c>
      <c r="Z24" s="99">
        <f t="shared" si="3"/>
        <v>3.2505513409093481E-2</v>
      </c>
      <c r="AA24" s="100">
        <f t="shared" si="4"/>
        <v>0.18506001903963379</v>
      </c>
      <c r="AB24" s="100">
        <f t="shared" si="5"/>
        <v>8.2283088480513564E-2</v>
      </c>
      <c r="AC24" s="101">
        <f t="shared" si="6"/>
        <v>0.29984862092924086</v>
      </c>
      <c r="AD24" s="100">
        <f t="shared" si="17"/>
        <v>0.16412971542051227</v>
      </c>
      <c r="AE24" s="100">
        <f t="shared" si="18"/>
        <v>0.60622104566426704</v>
      </c>
      <c r="AF24" s="100">
        <f t="shared" si="9"/>
        <v>0.22964923891522068</v>
      </c>
      <c r="AH24" s="107">
        <v>1.8157729119277899</v>
      </c>
      <c r="AI24" s="3">
        <f t="shared" si="19"/>
        <v>42.896401783691793</v>
      </c>
      <c r="AJ24" s="3">
        <f t="shared" si="19"/>
        <v>244.21730648933541</v>
      </c>
      <c r="AK24" s="3">
        <f t="shared" si="19"/>
        <v>108.58614595749611</v>
      </c>
      <c r="AL24" s="3">
        <f t="shared" si="19"/>
        <v>395.69985423052333</v>
      </c>
      <c r="AM24" s="3">
        <f t="shared" si="19"/>
        <v>1319.6654131816124</v>
      </c>
      <c r="AN24" s="14">
        <f t="shared" si="19"/>
        <v>923.96555895108918</v>
      </c>
      <c r="AO24" s="1">
        <f t="shared" si="19"/>
        <v>24.030140534400363</v>
      </c>
      <c r="AP24" s="1">
        <f t="shared" si="19"/>
        <v>37.039753726920082</v>
      </c>
      <c r="AQ24" s="1">
        <f t="shared" si="19"/>
        <v>43.474247280254261</v>
      </c>
      <c r="AR24" s="6">
        <f t="shared" si="19"/>
        <v>36.382166163228966</v>
      </c>
      <c r="AS24" s="4" t="s">
        <v>47</v>
      </c>
    </row>
    <row r="25" spans="1:45" ht="12.5">
      <c r="A25" s="4">
        <v>1972</v>
      </c>
      <c r="B25" s="1">
        <v>1.8020291907785853</v>
      </c>
      <c r="C25" s="1">
        <v>7.3666953318807584</v>
      </c>
      <c r="D25" s="1">
        <v>2.6021301514868793</v>
      </c>
      <c r="E25" s="6">
        <f t="shared" si="20"/>
        <v>11.770854674146223</v>
      </c>
      <c r="F25" s="2">
        <f t="shared" si="12"/>
        <v>76.182229704001188</v>
      </c>
      <c r="G25" s="2">
        <f t="shared" si="13"/>
        <v>456.63586287247489</v>
      </c>
      <c r="H25" s="2">
        <f t="shared" si="14"/>
        <v>211.5167958213095</v>
      </c>
      <c r="I25" s="2">
        <f t="shared" si="15"/>
        <v>744.33488839778556</v>
      </c>
      <c r="J25" s="45">
        <v>2691.0967775116278</v>
      </c>
      <c r="K25" s="14">
        <f t="shared" si="21"/>
        <v>1946.7618891138422</v>
      </c>
      <c r="L25" s="3">
        <f t="shared" si="11"/>
        <v>42.275802242185584</v>
      </c>
      <c r="M25" s="3">
        <f t="shared" si="11"/>
        <v>61.986527513401754</v>
      </c>
      <c r="N25" s="3">
        <f t="shared" si="11"/>
        <v>81.286017035099874</v>
      </c>
      <c r="O25" s="14">
        <f t="shared" si="16"/>
        <v>63.235415694381132</v>
      </c>
      <c r="P25" s="2">
        <v>36.510108433734942</v>
      </c>
      <c r="Q25" s="2">
        <v>43.92045481067332</v>
      </c>
      <c r="R25" s="2">
        <v>59.121355932203386</v>
      </c>
      <c r="S25" s="2"/>
      <c r="T25" s="7">
        <v>25.972338303415096</v>
      </c>
      <c r="U25" s="3">
        <v>7544.201</v>
      </c>
      <c r="V25" s="3">
        <v>10770.656826349139</v>
      </c>
      <c r="W25" s="99">
        <f t="shared" si="0"/>
        <v>0.10234940064140602</v>
      </c>
      <c r="X25" s="100">
        <f t="shared" si="1"/>
        <v>0.61348174053134097</v>
      </c>
      <c r="Y25" s="100">
        <f t="shared" si="2"/>
        <v>0.28416885882725307</v>
      </c>
      <c r="Z25" s="99">
        <f t="shared" si="3"/>
        <v>2.8308989234658626E-2</v>
      </c>
      <c r="AA25" s="100">
        <f t="shared" si="4"/>
        <v>0.1696839246690755</v>
      </c>
      <c r="AB25" s="100">
        <f t="shared" si="5"/>
        <v>7.8598732527520768E-2</v>
      </c>
      <c r="AC25" s="101">
        <f t="shared" si="6"/>
        <v>0.27659164643125489</v>
      </c>
      <c r="AD25" s="100">
        <f t="shared" si="17"/>
        <v>0.1530924678508353</v>
      </c>
      <c r="AE25" s="100">
        <f t="shared" si="18"/>
        <v>0.6258420085723374</v>
      </c>
      <c r="AF25" s="100">
        <f t="shared" si="9"/>
        <v>0.22106552357682727</v>
      </c>
      <c r="AH25" s="107">
        <v>1.6798565438253501</v>
      </c>
      <c r="AI25" s="3">
        <f t="shared" si="19"/>
        <v>45.350437800194463</v>
      </c>
      <c r="AJ25" s="3">
        <f t="shared" si="19"/>
        <v>271.83027297832763</v>
      </c>
      <c r="AK25" s="3">
        <f t="shared" si="19"/>
        <v>125.91360649144829</v>
      </c>
      <c r="AL25" s="3">
        <f t="shared" si="19"/>
        <v>443.09431726997036</v>
      </c>
      <c r="AM25" s="3">
        <f t="shared" si="19"/>
        <v>1601.9801139587153</v>
      </c>
      <c r="AN25" s="14">
        <f t="shared" si="19"/>
        <v>1158.8857966887449</v>
      </c>
      <c r="AO25" s="1">
        <f t="shared" si="19"/>
        <v>25.166316967707022</v>
      </c>
      <c r="AP25" s="1">
        <f t="shared" si="19"/>
        <v>36.899893470811946</v>
      </c>
      <c r="AQ25" s="1">
        <f t="shared" si="19"/>
        <v>48.388665885716819</v>
      </c>
      <c r="AR25" s="6">
        <f t="shared" si="19"/>
        <v>37.643342776390995</v>
      </c>
      <c r="AS25" s="4" t="s">
        <v>47</v>
      </c>
    </row>
    <row r="26" spans="1:45" ht="12.5">
      <c r="A26" s="4">
        <v>1973</v>
      </c>
      <c r="B26" s="1">
        <v>2.1301252102514558</v>
      </c>
      <c r="C26" s="1">
        <v>8.2533325942715603</v>
      </c>
      <c r="D26" s="1">
        <v>2.5994748328518344</v>
      </c>
      <c r="E26" s="6">
        <f t="shared" si="20"/>
        <v>12.98293263737485</v>
      </c>
      <c r="F26" s="2">
        <f t="shared" si="12"/>
        <v>88.777463871175115</v>
      </c>
      <c r="G26" s="2">
        <f t="shared" si="13"/>
        <v>513.36458856329637</v>
      </c>
      <c r="H26" s="2">
        <f t="shared" si="14"/>
        <v>211.30095554550761</v>
      </c>
      <c r="I26" s="2">
        <f t="shared" si="15"/>
        <v>813.44300797997903</v>
      </c>
      <c r="J26" s="38">
        <v>3005.5420066793081</v>
      </c>
      <c r="K26" s="14">
        <f t="shared" si="21"/>
        <v>2192.0989986993291</v>
      </c>
      <c r="L26" s="3">
        <f t="shared" si="11"/>
        <v>41.677110549147088</v>
      </c>
      <c r="M26" s="3">
        <f t="shared" si="11"/>
        <v>62.2008846365419</v>
      </c>
      <c r="N26" s="3">
        <f t="shared" si="11"/>
        <v>81.286017035099874</v>
      </c>
      <c r="O26" s="14">
        <f t="shared" si="16"/>
        <v>62.654796932263622</v>
      </c>
      <c r="P26" s="2">
        <v>35.021686746987953</v>
      </c>
      <c r="Q26" s="2">
        <v>44.277531679052785</v>
      </c>
      <c r="R26" s="2">
        <v>59.121355932203386</v>
      </c>
      <c r="S26" s="2"/>
      <c r="T26" s="7">
        <v>27.926518404896516</v>
      </c>
      <c r="U26" s="3">
        <v>7586.1149999999998</v>
      </c>
      <c r="V26" s="3">
        <v>11234.604273729045</v>
      </c>
      <c r="W26" s="99">
        <f t="shared" si="0"/>
        <v>0.10913790271753146</v>
      </c>
      <c r="X26" s="100">
        <f t="shared" si="1"/>
        <v>0.63110086819497457</v>
      </c>
      <c r="Y26" s="100">
        <f t="shared" si="2"/>
        <v>0.25976122908749405</v>
      </c>
      <c r="Z26" s="99">
        <f t="shared" si="3"/>
        <v>2.95379215043018E-2</v>
      </c>
      <c r="AA26" s="100">
        <f t="shared" si="4"/>
        <v>0.17080599353541906</v>
      </c>
      <c r="AB26" s="100">
        <f t="shared" si="5"/>
        <v>7.0303777180930102E-2</v>
      </c>
      <c r="AC26" s="101">
        <f t="shared" si="6"/>
        <v>0.27064769222065094</v>
      </c>
      <c r="AD26" s="100">
        <f t="shared" si="17"/>
        <v>0.16407119021162597</v>
      </c>
      <c r="AE26" s="100">
        <f t="shared" si="18"/>
        <v>0.63570634037737606</v>
      </c>
      <c r="AF26" s="100">
        <f t="shared" si="9"/>
        <v>0.20022246941099808</v>
      </c>
      <c r="AH26" s="107">
        <v>1.42293409300669</v>
      </c>
      <c r="AI26" s="3">
        <f t="shared" si="19"/>
        <v>62.390425745992523</v>
      </c>
      <c r="AJ26" s="3">
        <f t="shared" si="19"/>
        <v>360.77889417811758</v>
      </c>
      <c r="AK26" s="3">
        <f t="shared" si="19"/>
        <v>148.4966567207791</v>
      </c>
      <c r="AL26" s="3">
        <f t="shared" si="19"/>
        <v>571.66597664488916</v>
      </c>
      <c r="AM26" s="3">
        <f t="shared" si="19"/>
        <v>2112.2144879728994</v>
      </c>
      <c r="AN26" s="14">
        <f t="shared" si="19"/>
        <v>1540.5485113280104</v>
      </c>
      <c r="AO26" s="1">
        <f t="shared" si="19"/>
        <v>29.28955793102298</v>
      </c>
      <c r="AP26" s="1">
        <f t="shared" si="19"/>
        <v>43.71311710236003</v>
      </c>
      <c r="AQ26" s="1">
        <f t="shared" si="19"/>
        <v>57.125637395714364</v>
      </c>
      <c r="AR26" s="6">
        <f t="shared" si="19"/>
        <v>44.03211451619147</v>
      </c>
      <c r="AS26" s="4" t="s">
        <v>47</v>
      </c>
    </row>
    <row r="27" spans="1:45" ht="12.5">
      <c r="A27" s="4">
        <v>1974</v>
      </c>
      <c r="B27" s="1">
        <v>2.2146234042685036</v>
      </c>
      <c r="C27" s="1">
        <v>8.4821523849506537</v>
      </c>
      <c r="D27" s="1">
        <v>2.6054392991420219</v>
      </c>
      <c r="E27" s="6">
        <f t="shared" si="20"/>
        <v>13.302215088361178</v>
      </c>
      <c r="F27" s="2">
        <f t="shared" si="12"/>
        <v>98.455528650972184</v>
      </c>
      <c r="G27" s="2">
        <f t="shared" si="13"/>
        <v>537.47606880789522</v>
      </c>
      <c r="H27" s="2">
        <f t="shared" si="14"/>
        <v>211.78578325397706</v>
      </c>
      <c r="I27" s="2">
        <f t="shared" si="15"/>
        <v>847.71738071284449</v>
      </c>
      <c r="J27" s="38">
        <v>3399.7272286307821</v>
      </c>
      <c r="K27" s="14">
        <f t="shared" si="21"/>
        <v>2552.0098479179378</v>
      </c>
      <c r="L27" s="3">
        <f t="shared" si="11"/>
        <v>44.457007209987616</v>
      </c>
      <c r="M27" s="3">
        <f t="shared" si="11"/>
        <v>63.36552851390703</v>
      </c>
      <c r="N27" s="3">
        <f t="shared" si="11"/>
        <v>81.286017035099874</v>
      </c>
      <c r="O27" s="14">
        <f t="shared" si="16"/>
        <v>63.727535232425907</v>
      </c>
      <c r="P27" s="2">
        <v>41.500698795180725</v>
      </c>
      <c r="Q27" s="2">
        <v>46.181941643743215</v>
      </c>
      <c r="R27" s="2">
        <v>59.121355932203386</v>
      </c>
      <c r="S27" s="2"/>
      <c r="T27" s="7">
        <v>30.58562333540068</v>
      </c>
      <c r="U27" s="3">
        <v>7599.0379999999996</v>
      </c>
      <c r="V27" s="3">
        <v>11657.791420440326</v>
      </c>
      <c r="W27" s="99">
        <f t="shared" si="0"/>
        <v>0.11614192523477701</v>
      </c>
      <c r="X27" s="100">
        <f t="shared" si="1"/>
        <v>0.63402742592812267</v>
      </c>
      <c r="Y27" s="100">
        <f t="shared" si="2"/>
        <v>0.24983064883710024</v>
      </c>
      <c r="Z27" s="99">
        <f t="shared" si="3"/>
        <v>2.8959831783511792E-2</v>
      </c>
      <c r="AA27" s="100">
        <f t="shared" si="4"/>
        <v>0.15809388008589154</v>
      </c>
      <c r="AB27" s="100">
        <f t="shared" si="5"/>
        <v>6.2294933978945248E-2</v>
      </c>
      <c r="AC27" s="101">
        <f t="shared" si="6"/>
        <v>0.24934864584834859</v>
      </c>
      <c r="AD27" s="100">
        <f t="shared" si="17"/>
        <v>0.16648531011998119</v>
      </c>
      <c r="AE27" s="100">
        <f t="shared" si="18"/>
        <v>0.63764961915043339</v>
      </c>
      <c r="AF27" s="100">
        <f t="shared" si="9"/>
        <v>0.19586507072958553</v>
      </c>
      <c r="AH27" s="107">
        <v>1.3584368800098801</v>
      </c>
      <c r="AI27" s="3">
        <f t="shared" si="19"/>
        <v>72.477072803158961</v>
      </c>
      <c r="AJ27" s="3">
        <f t="shared" si="19"/>
        <v>395.65774215728453</v>
      </c>
      <c r="AK27" s="3">
        <f t="shared" si="19"/>
        <v>155.9040293815026</v>
      </c>
      <c r="AL27" s="3">
        <f t="shared" si="19"/>
        <v>624.03884434194617</v>
      </c>
      <c r="AM27" s="3">
        <f t="shared" si="19"/>
        <v>2502.675890694351</v>
      </c>
      <c r="AN27" s="14">
        <f t="shared" si="19"/>
        <v>1878.6370463524052</v>
      </c>
      <c r="AO27" s="1">
        <f t="shared" si="19"/>
        <v>32.726590292266117</v>
      </c>
      <c r="AP27" s="1">
        <f t="shared" si="19"/>
        <v>46.645912994828414</v>
      </c>
      <c r="AQ27" s="1">
        <f t="shared" si="19"/>
        <v>59.837905044589682</v>
      </c>
      <c r="AR27" s="6">
        <f t="shared" si="19"/>
        <v>46.912400693922862</v>
      </c>
      <c r="AS27" s="4" t="s">
        <v>47</v>
      </c>
    </row>
    <row r="28" spans="1:45" ht="12.5">
      <c r="A28" s="4">
        <v>1975</v>
      </c>
      <c r="B28" s="1">
        <v>2.3589189945506002</v>
      </c>
      <c r="C28" s="1">
        <v>8.3832351959931408</v>
      </c>
      <c r="D28" s="1">
        <v>2.7073131845177048</v>
      </c>
      <c r="E28" s="6">
        <f t="shared" si="20"/>
        <v>13.449467375061445</v>
      </c>
      <c r="F28" s="2">
        <f t="shared" si="12"/>
        <v>108.72928092867132</v>
      </c>
      <c r="G28" s="2">
        <f t="shared" si="13"/>
        <v>546.91463755401958</v>
      </c>
      <c r="H28" s="2">
        <f t="shared" si="14"/>
        <v>217.84703946949111</v>
      </c>
      <c r="I28" s="2">
        <f t="shared" si="15"/>
        <v>873.49095795218204</v>
      </c>
      <c r="J28" s="38">
        <v>3796.9502314517022</v>
      </c>
      <c r="K28" s="14">
        <f t="shared" si="21"/>
        <v>2923.4592734995204</v>
      </c>
      <c r="L28" s="3">
        <f t="shared" si="11"/>
        <v>46.092842178917394</v>
      </c>
      <c r="M28" s="3">
        <f t="shared" si="11"/>
        <v>65.239090251866415</v>
      </c>
      <c r="N28" s="3">
        <f t="shared" si="11"/>
        <v>80.466139165314019</v>
      </c>
      <c r="O28" s="14">
        <f t="shared" si="16"/>
        <v>64.946137537895723</v>
      </c>
      <c r="P28" s="2">
        <v>45.17797590361446</v>
      </c>
      <c r="Q28" s="2">
        <v>49.157582213572034</v>
      </c>
      <c r="R28" s="2">
        <v>58.065617433414047</v>
      </c>
      <c r="S28" s="2"/>
      <c r="T28" s="7">
        <v>33.168657241092184</v>
      </c>
      <c r="U28" s="3">
        <v>7578.9030000000002</v>
      </c>
      <c r="V28" s="3">
        <v>11646.408457793957</v>
      </c>
      <c r="W28" s="99">
        <f t="shared" si="0"/>
        <v>0.12447671030685534</v>
      </c>
      <c r="X28" s="100">
        <f t="shared" si="1"/>
        <v>0.62612512765582584</v>
      </c>
      <c r="Y28" s="100">
        <f t="shared" si="2"/>
        <v>0.24939816203731879</v>
      </c>
      <c r="Z28" s="99">
        <f t="shared" si="3"/>
        <v>2.8635951039869292E-2</v>
      </c>
      <c r="AA28" s="100">
        <f t="shared" si="4"/>
        <v>0.14404050730602166</v>
      </c>
      <c r="AB28" s="100">
        <f t="shared" si="5"/>
        <v>5.7374215143768378E-2</v>
      </c>
      <c r="AC28" s="101">
        <f t="shared" si="6"/>
        <v>0.23005067348965935</v>
      </c>
      <c r="AD28" s="100">
        <f t="shared" si="17"/>
        <v>0.17539125742069198</v>
      </c>
      <c r="AE28" s="100">
        <f t="shared" si="18"/>
        <v>0.62331354560089713</v>
      </c>
      <c r="AF28" s="100">
        <f t="shared" si="9"/>
        <v>0.20129519697841092</v>
      </c>
      <c r="AH28" s="107">
        <v>1.26572458449307</v>
      </c>
      <c r="AI28" s="3">
        <f t="shared" si="19"/>
        <v>85.902796122284386</v>
      </c>
      <c r="AJ28" s="3">
        <f t="shared" si="19"/>
        <v>432.09608492598096</v>
      </c>
      <c r="AK28" s="3">
        <f t="shared" si="19"/>
        <v>172.11251336856992</v>
      </c>
      <c r="AL28" s="3">
        <f t="shared" si="19"/>
        <v>690.11139441683531</v>
      </c>
      <c r="AM28" s="3">
        <f t="shared" si="19"/>
        <v>2999.8234038982523</v>
      </c>
      <c r="AN28" s="14">
        <f t="shared" si="19"/>
        <v>2309.7120094814172</v>
      </c>
      <c r="AO28" s="1">
        <f t="shared" si="19"/>
        <v>36.416170424135231</v>
      </c>
      <c r="AP28" s="1">
        <f t="shared" si="19"/>
        <v>51.542879905421955</v>
      </c>
      <c r="AQ28" s="1">
        <f t="shared" si="19"/>
        <v>63.573181836822087</v>
      </c>
      <c r="AR28" s="6">
        <f t="shared" si="19"/>
        <v>51.311429305852528</v>
      </c>
      <c r="AS28" s="4" t="s">
        <v>47</v>
      </c>
    </row>
    <row r="29" spans="1:45" ht="12.5">
      <c r="A29" s="4">
        <v>1976</v>
      </c>
      <c r="B29" s="1">
        <v>2.4011018695383166</v>
      </c>
      <c r="C29" s="1">
        <v>7.8363233741969971</v>
      </c>
      <c r="D29" s="1">
        <v>2.808561580735506</v>
      </c>
      <c r="E29" s="6">
        <f t="shared" si="20"/>
        <v>13.04598682447082</v>
      </c>
      <c r="F29" s="2">
        <f t="shared" si="12"/>
        <v>113.74939311804506</v>
      </c>
      <c r="G29" s="2">
        <f t="shared" si="13"/>
        <v>508.89625872972732</v>
      </c>
      <c r="H29" s="2">
        <f t="shared" si="14"/>
        <v>226.37853942780222</v>
      </c>
      <c r="I29" s="2">
        <f t="shared" si="15"/>
        <v>849.02419127557459</v>
      </c>
      <c r="J29" s="38">
        <v>4236.6453881257412</v>
      </c>
      <c r="K29" s="14">
        <f t="shared" si="21"/>
        <v>3387.6211968501666</v>
      </c>
      <c r="L29" s="3">
        <f t="shared" si="11"/>
        <v>47.373830557183638</v>
      </c>
      <c r="M29" s="3">
        <f t="shared" si="11"/>
        <v>64.940691498948624</v>
      </c>
      <c r="N29" s="3">
        <f t="shared" si="11"/>
        <v>80.603017922262623</v>
      </c>
      <c r="O29" s="14">
        <f t="shared" si="16"/>
        <v>65.079338397232618</v>
      </c>
      <c r="P29" s="2">
        <v>47.979710843373496</v>
      </c>
      <c r="Q29" s="2">
        <v>48.681479722399438</v>
      </c>
      <c r="R29" s="2">
        <v>58.241573849878932</v>
      </c>
      <c r="S29" s="2"/>
      <c r="T29" s="7">
        <v>35.596168162997813</v>
      </c>
      <c r="U29" s="3">
        <v>7565.5249999999996</v>
      </c>
      <c r="V29" s="3">
        <v>12201.003895962276</v>
      </c>
      <c r="W29" s="99">
        <f t="shared" si="0"/>
        <v>0.13397662197015597</v>
      </c>
      <c r="X29" s="100">
        <f t="shared" si="1"/>
        <v>0.59938958625567684</v>
      </c>
      <c r="Y29" s="100">
        <f t="shared" si="2"/>
        <v>0.26663379177416718</v>
      </c>
      <c r="Z29" s="99">
        <f t="shared" si="3"/>
        <v>2.68489294470706E-2</v>
      </c>
      <c r="AA29" s="100">
        <f t="shared" si="4"/>
        <v>0.12011773752791216</v>
      </c>
      <c r="AB29" s="100">
        <f t="shared" si="5"/>
        <v>5.3433440538187292E-2</v>
      </c>
      <c r="AC29" s="101">
        <f t="shared" si="6"/>
        <v>0.20040010751317006</v>
      </c>
      <c r="AD29" s="100">
        <f t="shared" si="17"/>
        <v>0.18404907975489326</v>
      </c>
      <c r="AE29" s="100">
        <f t="shared" si="18"/>
        <v>0.60066926938007692</v>
      </c>
      <c r="AF29" s="100">
        <f t="shared" si="9"/>
        <v>0.21528165086502982</v>
      </c>
      <c r="AH29" s="107">
        <v>1.3037267356089599</v>
      </c>
      <c r="AI29" s="3">
        <f t="shared" si="19"/>
        <v>87.249413555144798</v>
      </c>
      <c r="AJ29" s="3">
        <f t="shared" si="19"/>
        <v>390.3396661509945</v>
      </c>
      <c r="AK29" s="3">
        <f t="shared" si="19"/>
        <v>173.63956206824483</v>
      </c>
      <c r="AL29" s="3">
        <f t="shared" si="19"/>
        <v>651.22864177438419</v>
      </c>
      <c r="AM29" s="3">
        <f t="shared" si="19"/>
        <v>3249.6421776200204</v>
      </c>
      <c r="AN29" s="14">
        <f t="shared" si="19"/>
        <v>2598.4135358456365</v>
      </c>
      <c r="AO29" s="1">
        <f t="shared" si="19"/>
        <v>36.337239440791031</v>
      </c>
      <c r="AP29" s="1">
        <f t="shared" si="19"/>
        <v>49.8115822320813</v>
      </c>
      <c r="AQ29" s="1">
        <f t="shared" si="19"/>
        <v>61.825086285903019</v>
      </c>
      <c r="AR29" s="6">
        <f t="shared" si="19"/>
        <v>49.917928826422816</v>
      </c>
      <c r="AS29" s="4" t="s">
        <v>47</v>
      </c>
    </row>
    <row r="30" spans="1:45" ht="12.5">
      <c r="A30" s="4">
        <v>1977</v>
      </c>
      <c r="B30" s="1">
        <v>2.3582389622972371</v>
      </c>
      <c r="C30" s="1">
        <v>7.1915336775721688</v>
      </c>
      <c r="D30" s="1">
        <v>2.9131187181347946</v>
      </c>
      <c r="E30" s="6">
        <f t="shared" si="20"/>
        <v>12.462891358004201</v>
      </c>
      <c r="F30" s="2">
        <f t="shared" si="12"/>
        <v>110.59735582515086</v>
      </c>
      <c r="G30" s="2">
        <f t="shared" si="13"/>
        <v>463.29772363915566</v>
      </c>
      <c r="H30" s="2">
        <f t="shared" si="14"/>
        <v>230.30843995650443</v>
      </c>
      <c r="I30" s="2">
        <f t="shared" si="15"/>
        <v>804.20351942081095</v>
      </c>
      <c r="J30" s="38">
        <v>4753.5962015900259</v>
      </c>
      <c r="K30" s="14">
        <f t="shared" si="21"/>
        <v>3949.3926821692148</v>
      </c>
      <c r="L30" s="3">
        <f t="shared" si="11"/>
        <v>46.898281977927454</v>
      </c>
      <c r="M30" s="3">
        <f t="shared" si="11"/>
        <v>64.422659256121705</v>
      </c>
      <c r="N30" s="3">
        <f t="shared" si="11"/>
        <v>79.05906426771574</v>
      </c>
      <c r="O30" s="14">
        <f t="shared" si="16"/>
        <v>64.527844809007107</v>
      </c>
      <c r="P30" s="2">
        <v>46.929060240963857</v>
      </c>
      <c r="Q30" s="2">
        <v>47.848300362847361</v>
      </c>
      <c r="R30" s="2">
        <v>56.218075060532698</v>
      </c>
      <c r="S30" s="2"/>
      <c r="T30" s="7">
        <v>37.545058369714468</v>
      </c>
      <c r="U30" s="3">
        <v>7568.43</v>
      </c>
      <c r="V30" s="3">
        <v>12766.716478847</v>
      </c>
      <c r="W30" s="99">
        <f t="shared" si="0"/>
        <v>0.1375240883113808</v>
      </c>
      <c r="X30" s="100">
        <f t="shared" si="1"/>
        <v>0.5760951207634899</v>
      </c>
      <c r="Y30" s="100">
        <f t="shared" si="2"/>
        <v>0.2863807909251293</v>
      </c>
      <c r="Z30" s="99">
        <f t="shared" si="3"/>
        <v>2.3266039254271797E-2</v>
      </c>
      <c r="AA30" s="100">
        <f t="shared" si="4"/>
        <v>9.7462574436631297E-2</v>
      </c>
      <c r="AB30" s="100">
        <f t="shared" si="5"/>
        <v>4.8449306627994355E-2</v>
      </c>
      <c r="AC30" s="101">
        <f t="shared" si="6"/>
        <v>0.16917792031889745</v>
      </c>
      <c r="AD30" s="100">
        <f t="shared" si="17"/>
        <v>0.18922085530198218</v>
      </c>
      <c r="AE30" s="100">
        <f t="shared" si="18"/>
        <v>0.57703573520710016</v>
      </c>
      <c r="AF30" s="100">
        <f t="shared" si="9"/>
        <v>0.23374340949091763</v>
      </c>
      <c r="AH30" s="107">
        <v>1.2010581164654801</v>
      </c>
      <c r="AI30" s="3">
        <f t="shared" si="19"/>
        <v>92.083267503008926</v>
      </c>
      <c r="AJ30" s="3">
        <f t="shared" si="19"/>
        <v>385.741303678598</v>
      </c>
      <c r="AK30" s="3">
        <f t="shared" si="19"/>
        <v>191.75461769848818</v>
      </c>
      <c r="AL30" s="3">
        <f t="shared" si="19"/>
        <v>669.5791888800951</v>
      </c>
      <c r="AM30" s="3">
        <f t="shared" si="19"/>
        <v>3957.840288011284</v>
      </c>
      <c r="AN30" s="14">
        <f t="shared" si="19"/>
        <v>3288.2610991311885</v>
      </c>
      <c r="AO30" s="1">
        <f t="shared" si="19"/>
        <v>39.047471004934813</v>
      </c>
      <c r="AP30" s="1">
        <f t="shared" si="19"/>
        <v>53.638253114434775</v>
      </c>
      <c r="AQ30" s="1">
        <f t="shared" si="19"/>
        <v>65.824511889877385</v>
      </c>
      <c r="AR30" s="6">
        <f t="shared" si="19"/>
        <v>53.725830519260903</v>
      </c>
      <c r="AS30" s="4" t="s">
        <v>47</v>
      </c>
    </row>
    <row r="31" spans="1:45" ht="12.5">
      <c r="A31" s="4">
        <v>1978</v>
      </c>
      <c r="B31" s="1">
        <v>2.6248735593259958</v>
      </c>
      <c r="C31" s="1">
        <v>7.7573078931803705</v>
      </c>
      <c r="D31" s="1">
        <v>3.0208042079424349</v>
      </c>
      <c r="E31" s="6">
        <f t="shared" si="20"/>
        <v>13.402985660448801</v>
      </c>
      <c r="F31" s="2">
        <f t="shared" si="12"/>
        <v>125.11071283626285</v>
      </c>
      <c r="G31" s="2">
        <f t="shared" si="13"/>
        <v>495.75992342096612</v>
      </c>
      <c r="H31" s="2">
        <f t="shared" si="14"/>
        <v>245.27812869181275</v>
      </c>
      <c r="I31" s="2">
        <f t="shared" si="15"/>
        <v>866.14876494904172</v>
      </c>
      <c r="J31" s="38">
        <v>4868.502817593313</v>
      </c>
      <c r="K31" s="14">
        <f t="shared" si="21"/>
        <v>4002.3540526442712</v>
      </c>
      <c r="L31" s="3">
        <f t="shared" si="11"/>
        <v>47.663519788125818</v>
      </c>
      <c r="M31" s="3">
        <f t="shared" si="11"/>
        <v>63.908759359261758</v>
      </c>
      <c r="N31" s="3">
        <f t="shared" si="11"/>
        <v>81.196301318343117</v>
      </c>
      <c r="O31" s="14">
        <f t="shared" si="16"/>
        <v>64.623568725062611</v>
      </c>
      <c r="P31" s="2">
        <v>48.592590361445787</v>
      </c>
      <c r="Q31" s="2">
        <v>47.015121003295292</v>
      </c>
      <c r="R31" s="2">
        <v>58.945399515738494</v>
      </c>
      <c r="S31" s="2"/>
      <c r="T31" s="7">
        <v>38.888813717837671</v>
      </c>
      <c r="U31" s="3">
        <v>7562.3050000000003</v>
      </c>
      <c r="V31" s="3">
        <v>12730.642310776939</v>
      </c>
      <c r="W31" s="99">
        <f t="shared" si="0"/>
        <v>0.1444448319956024</v>
      </c>
      <c r="X31" s="100">
        <f t="shared" si="1"/>
        <v>0.57237271873283024</v>
      </c>
      <c r="Y31" s="100">
        <f t="shared" si="2"/>
        <v>0.28318244927156738</v>
      </c>
      <c r="Z31" s="99">
        <f t="shared" si="3"/>
        <v>2.5697985093928701E-2</v>
      </c>
      <c r="AA31" s="100">
        <f t="shared" si="4"/>
        <v>0.10183005782176772</v>
      </c>
      <c r="AB31" s="100">
        <f t="shared" si="5"/>
        <v>5.0380607320478679E-2</v>
      </c>
      <c r="AC31" s="101">
        <f t="shared" si="6"/>
        <v>0.17790865023617511</v>
      </c>
      <c r="AD31" s="100">
        <f t="shared" si="17"/>
        <v>0.19584245076616022</v>
      </c>
      <c r="AE31" s="100">
        <f t="shared" si="18"/>
        <v>0.57877461706697197</v>
      </c>
      <c r="AF31" s="100">
        <f t="shared" si="9"/>
        <v>0.22538293216686789</v>
      </c>
      <c r="AH31" s="107">
        <v>1.0553309157503801</v>
      </c>
      <c r="AI31" s="3">
        <f t="shared" si="19"/>
        <v>118.55116813980989</v>
      </c>
      <c r="AJ31" s="3">
        <f t="shared" si="19"/>
        <v>469.76727017275158</v>
      </c>
      <c r="AK31" s="3">
        <f t="shared" si="19"/>
        <v>232.41821596537875</v>
      </c>
      <c r="AL31" s="3">
        <f t="shared" si="19"/>
        <v>820.73665427794015</v>
      </c>
      <c r="AM31" s="3">
        <f t="shared" si="19"/>
        <v>4613.2476031289425</v>
      </c>
      <c r="AN31" s="14">
        <f t="shared" si="19"/>
        <v>3792.5109488510025</v>
      </c>
      <c r="AO31" s="1">
        <f t="shared" si="19"/>
        <v>45.164525246789779</v>
      </c>
      <c r="AP31" s="1">
        <f t="shared" si="19"/>
        <v>60.558028202765406</v>
      </c>
      <c r="AQ31" s="1">
        <f t="shared" si="19"/>
        <v>76.939185715609867</v>
      </c>
      <c r="AR31" s="6">
        <f t="shared" si="19"/>
        <v>61.235360170523215</v>
      </c>
      <c r="AS31" s="4" t="s">
        <v>47</v>
      </c>
    </row>
    <row r="32" spans="1:45" ht="12.5">
      <c r="A32" s="4">
        <v>1979</v>
      </c>
      <c r="B32" s="1">
        <v>2.7113319402863456</v>
      </c>
      <c r="C32" s="1">
        <v>7.2130270911205674</v>
      </c>
      <c r="D32" s="1">
        <v>3.1239259312026095</v>
      </c>
      <c r="E32" s="6">
        <f t="shared" si="20"/>
        <v>13.048284962609523</v>
      </c>
      <c r="F32" s="2">
        <f t="shared" si="12"/>
        <v>130.22196160602965</v>
      </c>
      <c r="G32" s="2">
        <f t="shared" si="13"/>
        <v>447.10816702198161</v>
      </c>
      <c r="H32" s="2">
        <f t="shared" si="14"/>
        <v>254.950087700121</v>
      </c>
      <c r="I32" s="2">
        <f t="shared" si="15"/>
        <v>832.28021632813227</v>
      </c>
      <c r="J32" s="38">
        <v>5315.3749987581832</v>
      </c>
      <c r="K32" s="14">
        <f t="shared" si="21"/>
        <v>4483.0947824300511</v>
      </c>
      <c r="L32" s="3">
        <f t="shared" si="11"/>
        <v>48.028778649757221</v>
      </c>
      <c r="M32" s="3">
        <f t="shared" si="11"/>
        <v>61.986203763518915</v>
      </c>
      <c r="N32" s="3">
        <f t="shared" si="11"/>
        <v>81.612078299812168</v>
      </c>
      <c r="O32" s="14">
        <f t="shared" si="16"/>
        <v>63.784644396797781</v>
      </c>
      <c r="P32" s="2">
        <v>49.380578313253011</v>
      </c>
      <c r="Q32" s="2">
        <v>43.801429187880167</v>
      </c>
      <c r="R32" s="2">
        <v>59.47326876513317</v>
      </c>
      <c r="S32" s="2"/>
      <c r="T32" s="7">
        <v>40.330458528439152</v>
      </c>
      <c r="U32" s="3">
        <v>7549.4250000000002</v>
      </c>
      <c r="V32" s="3">
        <v>13448.044056335415</v>
      </c>
      <c r="W32" s="99">
        <f t="shared" si="0"/>
        <v>0.15646408391220096</v>
      </c>
      <c r="X32" s="100">
        <f t="shared" si="1"/>
        <v>0.53720869275800032</v>
      </c>
      <c r="Y32" s="100">
        <f t="shared" si="2"/>
        <v>0.30632722332979878</v>
      </c>
      <c r="Z32" s="99">
        <f t="shared" si="3"/>
        <v>2.4499110906841579E-2</v>
      </c>
      <c r="AA32" s="100">
        <f t="shared" si="4"/>
        <v>8.4116015732932911E-2</v>
      </c>
      <c r="AB32" s="100">
        <f t="shared" si="5"/>
        <v>4.7964647416162416E-2</v>
      </c>
      <c r="AC32" s="101">
        <f t="shared" si="6"/>
        <v>0.1565797740559369</v>
      </c>
      <c r="AD32" s="100">
        <f t="shared" si="17"/>
        <v>0.20779220779250263</v>
      </c>
      <c r="AE32" s="100">
        <f t="shared" si="18"/>
        <v>0.55279503105502659</v>
      </c>
      <c r="AF32" s="100">
        <f t="shared" si="9"/>
        <v>0.23941276115247076</v>
      </c>
      <c r="AH32" s="107">
        <v>0.97145411073886501</v>
      </c>
      <c r="AI32" s="3">
        <f t="shared" si="19"/>
        <v>134.04849510285763</v>
      </c>
      <c r="AJ32" s="3">
        <f t="shared" si="19"/>
        <v>460.24630713840071</v>
      </c>
      <c r="AK32" s="3">
        <f t="shared" si="19"/>
        <v>262.4417199760594</v>
      </c>
      <c r="AL32" s="3">
        <f t="shared" si="19"/>
        <v>856.73652221731777</v>
      </c>
      <c r="AM32" s="3">
        <f t="shared" si="19"/>
        <v>5471.5657075303689</v>
      </c>
      <c r="AN32" s="14">
        <f t="shared" si="19"/>
        <v>4614.8291853130513</v>
      </c>
      <c r="AO32" s="1">
        <f t="shared" si="19"/>
        <v>49.440089983486374</v>
      </c>
      <c r="AP32" s="1">
        <f t="shared" si="19"/>
        <v>63.807649870742402</v>
      </c>
      <c r="AQ32" s="1">
        <f t="shared" si="19"/>
        <v>84.010224875923328</v>
      </c>
      <c r="AR32" s="6">
        <f t="shared" si="19"/>
        <v>65.658937145558724</v>
      </c>
      <c r="AS32" s="4" t="s">
        <v>47</v>
      </c>
    </row>
    <row r="33" spans="1:45" ht="12.5">
      <c r="A33" s="4">
        <v>1980</v>
      </c>
      <c r="B33" s="1">
        <v>2.696455864965611</v>
      </c>
      <c r="C33" s="1">
        <v>7.1782025635819746</v>
      </c>
      <c r="D33" s="1">
        <v>3.2298207613356653</v>
      </c>
      <c r="E33" s="6">
        <f t="shared" si="20"/>
        <v>13.10447918988325</v>
      </c>
      <c r="F33" s="2">
        <f t="shared" si="12"/>
        <v>133.4543956279702</v>
      </c>
      <c r="G33" s="2">
        <f t="shared" si="13"/>
        <v>443.92961121051673</v>
      </c>
      <c r="H33" s="2">
        <f t="shared" si="14"/>
        <v>265.39514403818197</v>
      </c>
      <c r="I33" s="2">
        <f t="shared" si="15"/>
        <v>842.77915087666884</v>
      </c>
      <c r="J33" s="38">
        <v>5779.6462462810123</v>
      </c>
      <c r="K33" s="14">
        <f t="shared" si="21"/>
        <v>4936.8670954043437</v>
      </c>
      <c r="L33" s="3">
        <f t="shared" si="11"/>
        <v>49.492519926586006</v>
      </c>
      <c r="M33" s="3">
        <f t="shared" si="11"/>
        <v>61.844118674326275</v>
      </c>
      <c r="N33" s="3">
        <f t="shared" si="11"/>
        <v>82.170239047082603</v>
      </c>
      <c r="O33" s="14">
        <f t="shared" si="16"/>
        <v>64.312296480069222</v>
      </c>
      <c r="P33" s="2">
        <v>52.444975903614463</v>
      </c>
      <c r="Q33" s="2">
        <v>43.563377942293855</v>
      </c>
      <c r="R33" s="2">
        <v>60.177094430992753</v>
      </c>
      <c r="S33" s="2"/>
      <c r="T33" s="7">
        <v>42.881517246787396</v>
      </c>
      <c r="U33" s="3">
        <v>7549.433</v>
      </c>
      <c r="V33" s="3">
        <v>13759.179000595144</v>
      </c>
      <c r="W33" s="99">
        <f t="shared" si="0"/>
        <v>0.15835037623931414</v>
      </c>
      <c r="X33" s="100">
        <f t="shared" si="1"/>
        <v>0.52674489010405146</v>
      </c>
      <c r="Y33" s="100">
        <f t="shared" si="2"/>
        <v>0.31490473365663446</v>
      </c>
      <c r="Z33" s="99">
        <f t="shared" si="3"/>
        <v>2.3090408987201102E-2</v>
      </c>
      <c r="AA33" s="100">
        <f t="shared" si="4"/>
        <v>7.6809131959619317E-2</v>
      </c>
      <c r="AB33" s="100">
        <f t="shared" si="5"/>
        <v>4.591892526449242E-2</v>
      </c>
      <c r="AC33" s="101">
        <f t="shared" si="6"/>
        <v>0.14581846621131284</v>
      </c>
      <c r="AD33" s="100">
        <f t="shared" si="17"/>
        <v>0.20576596947456666</v>
      </c>
      <c r="AE33" s="100">
        <f t="shared" si="18"/>
        <v>0.54776710005565099</v>
      </c>
      <c r="AF33" s="100">
        <f t="shared" si="9"/>
        <v>0.24646693046978241</v>
      </c>
      <c r="AH33" s="107">
        <v>0.94024112846376895</v>
      </c>
      <c r="AI33" s="3">
        <f t="shared" si="19"/>
        <v>141.9363518441458</v>
      </c>
      <c r="AJ33" s="3">
        <f t="shared" si="19"/>
        <v>472.14442952079713</v>
      </c>
      <c r="AK33" s="3">
        <f t="shared" si="19"/>
        <v>282.26285364883256</v>
      </c>
      <c r="AL33" s="3">
        <f t="shared" si="19"/>
        <v>896.34363501377538</v>
      </c>
      <c r="AM33" s="3">
        <f t="shared" si="19"/>
        <v>6146.983014584991</v>
      </c>
      <c r="AN33" s="14">
        <f t="shared" si="19"/>
        <v>5250.6393795712156</v>
      </c>
      <c r="AO33" s="1">
        <f t="shared" si="19"/>
        <v>52.638114232941831</v>
      </c>
      <c r="AP33" s="1">
        <f t="shared" si="19"/>
        <v>65.774743097413193</v>
      </c>
      <c r="AQ33" s="1">
        <f t="shared" si="19"/>
        <v>87.39272997059598</v>
      </c>
      <c r="AR33" s="6">
        <f t="shared" si="19"/>
        <v>68.399790791057086</v>
      </c>
      <c r="AS33" s="4" t="s">
        <v>47</v>
      </c>
    </row>
    <row r="34" spans="1:45" ht="12.5">
      <c r="A34" s="4">
        <v>1981</v>
      </c>
      <c r="B34" s="1">
        <v>2.7781645456813604</v>
      </c>
      <c r="C34" s="1">
        <v>6.5394865176968278</v>
      </c>
      <c r="D34" s="1">
        <v>3.2250542849362791</v>
      </c>
      <c r="E34" s="6">
        <f t="shared" si="20"/>
        <v>12.542705348314467</v>
      </c>
      <c r="F34" s="2">
        <f t="shared" si="12"/>
        <v>140.10287661269956</v>
      </c>
      <c r="G34" s="2">
        <f t="shared" si="13"/>
        <v>420.36405732871697</v>
      </c>
      <c r="H34" s="2">
        <f t="shared" si="14"/>
        <v>266.58798563238179</v>
      </c>
      <c r="I34" s="2">
        <f t="shared" si="15"/>
        <v>827.05491957379832</v>
      </c>
      <c r="J34" s="38">
        <v>6255.6743628801887</v>
      </c>
      <c r="K34" s="14">
        <f t="shared" si="21"/>
        <v>5428.6194433063902</v>
      </c>
      <c r="L34" s="3">
        <f t="shared" si="11"/>
        <v>50.430013884702625</v>
      </c>
      <c r="M34" s="3">
        <f t="shared" si="11"/>
        <v>64.280896702080355</v>
      </c>
      <c r="N34" s="3">
        <f t="shared" si="11"/>
        <v>82.66154987764773</v>
      </c>
      <c r="O34" s="14">
        <f t="shared" si="16"/>
        <v>65.939117328060405</v>
      </c>
      <c r="P34" s="2">
        <v>54.371168674698801</v>
      </c>
      <c r="Q34" s="2">
        <v>47.491223494467903</v>
      </c>
      <c r="R34" s="2">
        <v>60.792941888619843</v>
      </c>
      <c r="S34" s="2"/>
      <c r="T34" s="7">
        <v>45.800403036212714</v>
      </c>
      <c r="U34" s="3">
        <v>7564.6289999999999</v>
      </c>
      <c r="V34" s="3">
        <v>13717.923245145268</v>
      </c>
      <c r="W34" s="99">
        <f t="shared" si="0"/>
        <v>0.16939972581856838</v>
      </c>
      <c r="X34" s="100">
        <f t="shared" si="1"/>
        <v>0.50826619536383499</v>
      </c>
      <c r="Y34" s="100">
        <f t="shared" si="2"/>
        <v>0.32233407881759668</v>
      </c>
      <c r="Z34" s="99">
        <f t="shared" si="3"/>
        <v>2.2396126857887548E-2</v>
      </c>
      <c r="AA34" s="100">
        <f t="shared" si="4"/>
        <v>6.7197240927863167E-2</v>
      </c>
      <c r="AB34" s="100">
        <f t="shared" si="5"/>
        <v>4.2615387273713751E-2</v>
      </c>
      <c r="AC34" s="101">
        <f t="shared" si="6"/>
        <v>0.13220875505946447</v>
      </c>
      <c r="AD34" s="100">
        <f t="shared" si="17"/>
        <v>0.22149643705492134</v>
      </c>
      <c r="AE34" s="100">
        <f t="shared" si="18"/>
        <v>0.52137767220814346</v>
      </c>
      <c r="AF34" s="100">
        <f t="shared" si="9"/>
        <v>0.25712589073693526</v>
      </c>
      <c r="AH34" s="107">
        <v>1.15744787540969</v>
      </c>
      <c r="AI34" s="3">
        <f t="shared" si="19"/>
        <v>121.04465314527341</v>
      </c>
      <c r="AJ34" s="3">
        <f t="shared" si="19"/>
        <v>363.18184711335272</v>
      </c>
      <c r="AK34" s="3">
        <f t="shared" si="19"/>
        <v>230.32396645768637</v>
      </c>
      <c r="AL34" s="3">
        <f t="shared" si="19"/>
        <v>714.55046671631249</v>
      </c>
      <c r="AM34" s="3">
        <f t="shared" si="19"/>
        <v>5404.713677206355</v>
      </c>
      <c r="AN34" s="14">
        <f t="shared" si="19"/>
        <v>4690.1632104900427</v>
      </c>
      <c r="AO34" s="1">
        <f t="shared" si="19"/>
        <v>43.570008599179836</v>
      </c>
      <c r="AP34" s="1">
        <f t="shared" si="19"/>
        <v>55.536752943909036</v>
      </c>
      <c r="AQ34" s="1">
        <f t="shared" si="19"/>
        <v>71.417082042151463</v>
      </c>
      <c r="AR34" s="6">
        <f t="shared" si="19"/>
        <v>56.969405472985649</v>
      </c>
      <c r="AS34" s="4" t="s">
        <v>47</v>
      </c>
    </row>
    <row r="35" spans="1:45" ht="12.5">
      <c r="A35" s="4">
        <v>1982</v>
      </c>
      <c r="B35" s="1">
        <v>2.8558246493610859</v>
      </c>
      <c r="C35" s="1">
        <v>6.2963063135331128</v>
      </c>
      <c r="D35" s="1">
        <v>3.013232307202899</v>
      </c>
      <c r="E35" s="6">
        <f t="shared" si="20"/>
        <v>12.165363270097096</v>
      </c>
      <c r="F35" s="2">
        <f t="shared" si="12"/>
        <v>148.92717166166574</v>
      </c>
      <c r="G35" s="2">
        <f t="shared" si="13"/>
        <v>430.44449683039448</v>
      </c>
      <c r="H35" s="2">
        <f t="shared" si="14"/>
        <v>252.07494009951736</v>
      </c>
      <c r="I35" s="2">
        <f t="shared" si="15"/>
        <v>831.44660859157761</v>
      </c>
      <c r="J35" s="38">
        <v>6736.0122160696528</v>
      </c>
      <c r="K35" s="14">
        <f t="shared" si="21"/>
        <v>5904.5656074780754</v>
      </c>
      <c r="L35" s="3">
        <f t="shared" si="11"/>
        <v>52.148570009361109</v>
      </c>
      <c r="M35" s="3">
        <f t="shared" si="11"/>
        <v>68.36460543623943</v>
      </c>
      <c r="N35" s="3">
        <f t="shared" si="11"/>
        <v>83.655992767949456</v>
      </c>
      <c r="O35" s="14">
        <f t="shared" si="16"/>
        <v>68.345399157565936</v>
      </c>
      <c r="P35" s="2">
        <v>57.785783132530106</v>
      </c>
      <c r="Q35" s="2">
        <v>53.680555879711832</v>
      </c>
      <c r="R35" s="2">
        <v>62.024636803874095</v>
      </c>
      <c r="S35" s="2"/>
      <c r="T35" s="7">
        <v>48.29213480759266</v>
      </c>
      <c r="U35" s="3">
        <v>7574.6130000000003</v>
      </c>
      <c r="V35" s="3">
        <v>13961.109300237516</v>
      </c>
      <c r="W35" s="99">
        <f t="shared" ref="W35:W67" si="22">IFERROR(F35/$I35,"")</f>
        <v>0.17911814195013645</v>
      </c>
      <c r="X35" s="100">
        <f t="shared" ref="X35:X67" si="23">IFERROR(G35/$I35,"")</f>
        <v>0.5177055175671984</v>
      </c>
      <c r="Y35" s="100">
        <f t="shared" ref="Y35:Y67" si="24">IFERROR(H35/$I35,"")</f>
        <v>0.30317634048266517</v>
      </c>
      <c r="Z35" s="99">
        <f t="shared" ref="Z35:Z67" si="25">IFERROR(F35/$J35,"")</f>
        <v>2.2109100590165225E-2</v>
      </c>
      <c r="AA35" s="100">
        <f t="shared" ref="AA35:AA67" si="26">IFERROR(G35/$J35,"")</f>
        <v>6.3901976870456373E-2</v>
      </c>
      <c r="AB35" s="100">
        <f t="shared" ref="AB35:AB67" si="27">IFERROR(H35/$J35,"")</f>
        <v>3.7421983810860537E-2</v>
      </c>
      <c r="AC35" s="101">
        <f t="shared" ref="AC35:AC67" si="28">IFERROR(I35/$J35,"")</f>
        <v>0.12343306127148214</v>
      </c>
      <c r="AD35" s="100">
        <f t="shared" si="17"/>
        <v>0.23475046210751524</v>
      </c>
      <c r="AE35" s="100">
        <f t="shared" si="18"/>
        <v>0.51756007393627623</v>
      </c>
      <c r="AF35" s="100">
        <f t="shared" si="9"/>
        <v>0.24768946395620864</v>
      </c>
      <c r="AH35" s="107">
        <v>1.23974404627806</v>
      </c>
      <c r="AI35" s="3">
        <f t="shared" si="19"/>
        <v>120.12735379433565</v>
      </c>
      <c r="AJ35" s="3">
        <f t="shared" si="19"/>
        <v>347.20432666941872</v>
      </c>
      <c r="AK35" s="3">
        <f t="shared" si="19"/>
        <v>203.32821186461251</v>
      </c>
      <c r="AL35" s="3">
        <f t="shared" si="19"/>
        <v>670.65989232836694</v>
      </c>
      <c r="AM35" s="3">
        <f t="shared" si="19"/>
        <v>5433.3894454201272</v>
      </c>
      <c r="AN35" s="14">
        <f t="shared" si="19"/>
        <v>4762.72955309176</v>
      </c>
      <c r="AO35" s="1">
        <f t="shared" si="19"/>
        <v>42.063981001498433</v>
      </c>
      <c r="AP35" s="1">
        <f t="shared" si="19"/>
        <v>55.144128855857439</v>
      </c>
      <c r="AQ35" s="1">
        <f t="shared" si="19"/>
        <v>67.478438810898226</v>
      </c>
      <c r="AR35" s="6">
        <f t="shared" si="19"/>
        <v>55.128636723645833</v>
      </c>
      <c r="AS35" s="4" t="s">
        <v>47</v>
      </c>
    </row>
    <row r="36" spans="1:45" ht="12.5">
      <c r="A36" s="4">
        <v>1983</v>
      </c>
      <c r="B36" s="1">
        <v>2.9287258466899222</v>
      </c>
      <c r="C36" s="1">
        <v>6.2801543928832615</v>
      </c>
      <c r="D36" s="1">
        <v>3.0042084716076154</v>
      </c>
      <c r="E36" s="6">
        <f t="shared" si="20"/>
        <v>12.213088711180799</v>
      </c>
      <c r="F36" s="2">
        <f t="shared" si="12"/>
        <v>155.75598237172937</v>
      </c>
      <c r="G36" s="2">
        <f t="shared" si="13"/>
        <v>394.45012030704197</v>
      </c>
      <c r="H36" s="2">
        <f t="shared" si="14"/>
        <v>252.17652646883866</v>
      </c>
      <c r="I36" s="2">
        <f t="shared" si="15"/>
        <v>802.38262914761003</v>
      </c>
      <c r="J36" s="38">
        <v>7350.9645704111381</v>
      </c>
      <c r="K36" s="14">
        <f t="shared" si="21"/>
        <v>6548.5819412635283</v>
      </c>
      <c r="L36" s="3">
        <f t="shared" si="11"/>
        <v>53.182165393789411</v>
      </c>
      <c r="M36" s="3">
        <f t="shared" si="11"/>
        <v>62.808984561595665</v>
      </c>
      <c r="N36" s="3">
        <f t="shared" si="11"/>
        <v>83.941087594994258</v>
      </c>
      <c r="O36" s="14">
        <f t="shared" si="16"/>
        <v>65.698583554301663</v>
      </c>
      <c r="P36" s="2">
        <v>59.799530120481926</v>
      </c>
      <c r="Q36" s="2">
        <v>44.515582924639084</v>
      </c>
      <c r="R36" s="2">
        <v>62.37654963680388</v>
      </c>
      <c r="S36" s="2"/>
      <c r="T36" s="7">
        <v>49.902861416879276</v>
      </c>
      <c r="U36" s="3">
        <v>7552.8959999999997</v>
      </c>
      <c r="V36" s="3">
        <v>14393.949022997273</v>
      </c>
      <c r="W36" s="99">
        <f t="shared" si="22"/>
        <v>0.19411684240621288</v>
      </c>
      <c r="X36" s="100">
        <f t="shared" si="23"/>
        <v>0.49159852915319918</v>
      </c>
      <c r="Y36" s="100">
        <f t="shared" si="24"/>
        <v>0.31428462844058791</v>
      </c>
      <c r="Z36" s="99">
        <f t="shared" si="25"/>
        <v>2.1188509464278096E-2</v>
      </c>
      <c r="AA36" s="100">
        <f t="shared" si="26"/>
        <v>5.3659641061904947E-2</v>
      </c>
      <c r="AB36" s="100">
        <f t="shared" si="27"/>
        <v>3.4305229477488076E-2</v>
      </c>
      <c r="AC36" s="101">
        <f t="shared" si="28"/>
        <v>0.10915338000367113</v>
      </c>
      <c r="AD36" s="100">
        <f t="shared" si="17"/>
        <v>0.23980222496940859</v>
      </c>
      <c r="AE36" s="100">
        <f t="shared" si="18"/>
        <v>0.51421508034523045</v>
      </c>
      <c r="AF36" s="100">
        <f t="shared" si="9"/>
        <v>0.24598269468536099</v>
      </c>
      <c r="AH36" s="107">
        <v>1.3054460295197099</v>
      </c>
      <c r="AI36" s="3">
        <f t="shared" si="19"/>
        <v>119.31246397756786</v>
      </c>
      <c r="AJ36" s="3">
        <f t="shared" si="19"/>
        <v>302.15735571401996</v>
      </c>
      <c r="AK36" s="3">
        <f t="shared" si="19"/>
        <v>193.1726940573848</v>
      </c>
      <c r="AL36" s="3">
        <f t="shared" si="19"/>
        <v>614.64251374897265</v>
      </c>
      <c r="AM36" s="3">
        <f t="shared" si="19"/>
        <v>5630.9984512463152</v>
      </c>
      <c r="AN36" s="14">
        <f t="shared" si="19"/>
        <v>5016.3559374973429</v>
      </c>
      <c r="AO36" s="1">
        <f t="shared" si="19"/>
        <v>40.738693282751647</v>
      </c>
      <c r="AP36" s="1">
        <f t="shared" si="19"/>
        <v>48.113045764675455</v>
      </c>
      <c r="AQ36" s="1">
        <f t="shared" si="19"/>
        <v>64.30069546871826</v>
      </c>
      <c r="AR36" s="6">
        <f t="shared" si="19"/>
        <v>50.326541326624586</v>
      </c>
      <c r="AS36" s="4" t="s">
        <v>47</v>
      </c>
    </row>
    <row r="37" spans="1:45" ht="12.5">
      <c r="A37" s="4">
        <v>1984</v>
      </c>
      <c r="B37" s="1">
        <v>2.9426443832415057</v>
      </c>
      <c r="C37" s="1">
        <v>5.2769901859521413</v>
      </c>
      <c r="D37" s="1">
        <v>2.7981734703719825</v>
      </c>
      <c r="E37" s="6">
        <f t="shared" si="20"/>
        <v>11.017808039565629</v>
      </c>
      <c r="F37" s="2">
        <f t="shared" si="12"/>
        <v>160.15002306078705</v>
      </c>
      <c r="G37" s="2">
        <f t="shared" si="13"/>
        <v>317.92937319071666</v>
      </c>
      <c r="H37" s="2">
        <f t="shared" si="14"/>
        <v>235.88315690120439</v>
      </c>
      <c r="I37" s="2">
        <f t="shared" si="15"/>
        <v>713.9625531527081</v>
      </c>
      <c r="J37" s="38">
        <v>7573.1624096587138</v>
      </c>
      <c r="K37" s="14">
        <f t="shared" si="21"/>
        <v>6859.1998565060057</v>
      </c>
      <c r="L37" s="3">
        <f t="shared" si="11"/>
        <v>54.423845427211241</v>
      </c>
      <c r="M37" s="3">
        <f t="shared" si="11"/>
        <v>60.248240377076208</v>
      </c>
      <c r="N37" s="3">
        <f t="shared" si="11"/>
        <v>84.298975527720458</v>
      </c>
      <c r="O37" s="14">
        <f t="shared" si="16"/>
        <v>64.80077984557586</v>
      </c>
      <c r="P37" s="2">
        <v>62.16349397590362</v>
      </c>
      <c r="Q37" s="2">
        <v>40.111634881292446</v>
      </c>
      <c r="R37" s="2">
        <v>62.816440677966114</v>
      </c>
      <c r="S37" s="2"/>
      <c r="T37" s="7">
        <v>52.72979043852034</v>
      </c>
      <c r="U37" s="3">
        <v>7554.1319999999996</v>
      </c>
      <c r="V37" s="3">
        <v>14439.382314208966</v>
      </c>
      <c r="W37" s="99">
        <f t="shared" si="22"/>
        <v>0.22431151655447237</v>
      </c>
      <c r="X37" s="100">
        <f t="shared" si="23"/>
        <v>0.4453025887517596</v>
      </c>
      <c r="Y37" s="100">
        <f t="shared" si="24"/>
        <v>0.33038589469376806</v>
      </c>
      <c r="Z37" s="99">
        <f t="shared" si="25"/>
        <v>2.1147047217227741E-2</v>
      </c>
      <c r="AA37" s="100">
        <f t="shared" si="26"/>
        <v>4.1981058373346598E-2</v>
      </c>
      <c r="AB37" s="100">
        <f t="shared" si="27"/>
        <v>3.1147246571704583E-2</v>
      </c>
      <c r="AC37" s="101">
        <f t="shared" si="28"/>
        <v>9.4275352162278919E-2</v>
      </c>
      <c r="AD37" s="100">
        <f t="shared" si="17"/>
        <v>0.26708074534193077</v>
      </c>
      <c r="AE37" s="100">
        <f t="shared" si="18"/>
        <v>0.47895100068926083</v>
      </c>
      <c r="AF37" s="100">
        <f t="shared" si="9"/>
        <v>0.2539682539688084</v>
      </c>
      <c r="AH37" s="107">
        <v>1.4541166253642701</v>
      </c>
      <c r="AI37" s="3">
        <f t="shared" si="19"/>
        <v>110.13561104197397</v>
      </c>
      <c r="AJ37" s="3">
        <f t="shared" si="19"/>
        <v>218.64090379344387</v>
      </c>
      <c r="AK37" s="3">
        <f t="shared" si="19"/>
        <v>162.21749534162254</v>
      </c>
      <c r="AL37" s="3">
        <f t="shared" si="19"/>
        <v>490.99401017704042</v>
      </c>
      <c r="AM37" s="3">
        <f t="shared" si="19"/>
        <v>5208.0846044666905</v>
      </c>
      <c r="AN37" s="14">
        <f t="shared" si="19"/>
        <v>4717.0905942896507</v>
      </c>
      <c r="AO37" s="1">
        <f t="shared" si="19"/>
        <v>37.427428087879505</v>
      </c>
      <c r="AP37" s="1">
        <f t="shared" si="19"/>
        <v>41.432880503641478</v>
      </c>
      <c r="AQ37" s="1">
        <f t="shared" si="19"/>
        <v>57.972637171796833</v>
      </c>
      <c r="AR37" s="6">
        <f t="shared" si="19"/>
        <v>44.563674409088506</v>
      </c>
      <c r="AS37" s="4" t="s">
        <v>47</v>
      </c>
    </row>
    <row r="38" spans="1:45" ht="12.5">
      <c r="A38" s="4">
        <v>1985</v>
      </c>
      <c r="B38" s="1">
        <v>3.04138817761614</v>
      </c>
      <c r="C38" s="1">
        <v>5.2553961960665321</v>
      </c>
      <c r="D38" s="1">
        <v>2.7885775734342122</v>
      </c>
      <c r="E38" s="6">
        <f t="shared" si="20"/>
        <v>11.085361947116885</v>
      </c>
      <c r="F38" s="2">
        <f t="shared" si="12"/>
        <v>168.22489068263826</v>
      </c>
      <c r="G38" s="2">
        <f t="shared" si="13"/>
        <v>351.33744456145871</v>
      </c>
      <c r="H38" s="2">
        <f t="shared" si="14"/>
        <v>236.68195064511659</v>
      </c>
      <c r="I38" s="2">
        <f t="shared" si="15"/>
        <v>756.24428588921353</v>
      </c>
      <c r="J38" s="38">
        <v>7974.020777864318</v>
      </c>
      <c r="K38" s="14">
        <f t="shared" si="21"/>
        <v>7217.7764919751044</v>
      </c>
      <c r="L38" s="3">
        <f t="shared" si="11"/>
        <v>55.311877622439511</v>
      </c>
      <c r="M38" s="3">
        <f t="shared" si="11"/>
        <v>66.852703669501011</v>
      </c>
      <c r="N38" s="3">
        <f t="shared" si="11"/>
        <v>84.87551248346162</v>
      </c>
      <c r="O38" s="14">
        <f t="shared" si="16"/>
        <v>68.220080633984153</v>
      </c>
      <c r="P38" s="2">
        <v>63.827024096385557</v>
      </c>
      <c r="Q38" s="2">
        <v>50.347838441503562</v>
      </c>
      <c r="R38" s="2">
        <v>63.520266343825675</v>
      </c>
      <c r="S38" s="2"/>
      <c r="T38" s="7">
        <v>54.411709384281465</v>
      </c>
      <c r="U38" s="3">
        <v>7559.7759999999998</v>
      </c>
      <c r="V38" s="3">
        <v>14752.421235761483</v>
      </c>
      <c r="W38" s="99">
        <f t="shared" si="22"/>
        <v>0.22244781722196375</v>
      </c>
      <c r="X38" s="100">
        <f t="shared" si="23"/>
        <v>0.46458194940057784</v>
      </c>
      <c r="Y38" s="100">
        <f t="shared" si="24"/>
        <v>0.3129702333774585</v>
      </c>
      <c r="Z38" s="99">
        <f t="shared" si="25"/>
        <v>2.109662055930759E-2</v>
      </c>
      <c r="AA38" s="100">
        <f t="shared" si="26"/>
        <v>4.4060261986871498E-2</v>
      </c>
      <c r="AB38" s="100">
        <f t="shared" si="27"/>
        <v>2.968163204466933E-2</v>
      </c>
      <c r="AC38" s="101">
        <f t="shared" si="28"/>
        <v>9.4838514590848411E-2</v>
      </c>
      <c r="AD38" s="100">
        <f t="shared" si="17"/>
        <v>0.27436074637212488</v>
      </c>
      <c r="AE38" s="100">
        <f t="shared" si="18"/>
        <v>0.47408431236955428</v>
      </c>
      <c r="AF38" s="100">
        <f t="shared" si="9"/>
        <v>0.25155494125832073</v>
      </c>
      <c r="AH38" s="107">
        <v>1.5035646751887699</v>
      </c>
      <c r="AI38" s="3">
        <f t="shared" si="19"/>
        <v>111.88404028015484</v>
      </c>
      <c r="AJ38" s="3">
        <f t="shared" si="19"/>
        <v>233.66965875102707</v>
      </c>
      <c r="AK38" s="3">
        <f t="shared" si="19"/>
        <v>157.41388085976519</v>
      </c>
      <c r="AL38" s="3">
        <f t="shared" si="19"/>
        <v>502.96757989094709</v>
      </c>
      <c r="AM38" s="3">
        <f t="shared" si="19"/>
        <v>5303.4105612139319</v>
      </c>
      <c r="AN38" s="14">
        <f t="shared" si="19"/>
        <v>4800.4429813229854</v>
      </c>
      <c r="AO38" s="1">
        <f t="shared" si="19"/>
        <v>36.787162225326426</v>
      </c>
      <c r="AP38" s="1">
        <f t="shared" si="19"/>
        <v>44.462805473338065</v>
      </c>
      <c r="AQ38" s="1">
        <f t="shared" si="19"/>
        <v>56.44952550697937</v>
      </c>
      <c r="AR38" s="6">
        <f t="shared" si="19"/>
        <v>45.37222891687</v>
      </c>
      <c r="AS38" s="4" t="s">
        <v>47</v>
      </c>
    </row>
    <row r="39" spans="1:45" ht="12.5">
      <c r="A39" s="4">
        <v>1986</v>
      </c>
      <c r="B39" s="1">
        <v>3.0843586964212037</v>
      </c>
      <c r="C39" s="1">
        <v>5.1405978273532531</v>
      </c>
      <c r="D39" s="1">
        <v>2.8833729167074171</v>
      </c>
      <c r="E39" s="6">
        <f t="shared" si="20"/>
        <v>11.108329440481874</v>
      </c>
      <c r="F39" s="2">
        <f t="shared" si="12"/>
        <v>173.08808104435886</v>
      </c>
      <c r="G39" s="2">
        <f t="shared" si="13"/>
        <v>403.44867129704807</v>
      </c>
      <c r="H39" s="2">
        <f t="shared" si="14"/>
        <v>246.19102581661519</v>
      </c>
      <c r="I39" s="2">
        <f t="shared" si="15"/>
        <v>822.72777815802215</v>
      </c>
      <c r="J39" s="38">
        <v>8272.1793515587906</v>
      </c>
      <c r="K39" s="14">
        <f t="shared" si="21"/>
        <v>7449.4515734007682</v>
      </c>
      <c r="L39" s="3">
        <f t="shared" si="11"/>
        <v>56.118012877423695</v>
      </c>
      <c r="M39" s="3">
        <f t="shared" si="11"/>
        <v>78.482831150549714</v>
      </c>
      <c r="N39" s="3">
        <f t="shared" si="11"/>
        <v>85.382998636799911</v>
      </c>
      <c r="O39" s="14">
        <f t="shared" si="16"/>
        <v>74.064041993548628</v>
      </c>
      <c r="P39" s="2">
        <v>65.315445783132532</v>
      </c>
      <c r="Q39" s="2">
        <v>65.702143781820254</v>
      </c>
      <c r="R39" s="2">
        <v>64.136113801452794</v>
      </c>
      <c r="S39" s="2"/>
      <c r="T39" s="7">
        <v>55.337209756578886</v>
      </c>
      <c r="U39" s="3">
        <v>7568.2420000000002</v>
      </c>
      <c r="V39" s="3">
        <v>15080.780979255156</v>
      </c>
      <c r="W39" s="99">
        <f t="shared" si="22"/>
        <v>0.21038317368094706</v>
      </c>
      <c r="X39" s="100">
        <f t="shared" si="23"/>
        <v>0.49037929921403151</v>
      </c>
      <c r="Y39" s="100">
        <f t="shared" si="24"/>
        <v>0.29923752710502138</v>
      </c>
      <c r="Z39" s="99">
        <f t="shared" si="25"/>
        <v>2.0924120922467974E-2</v>
      </c>
      <c r="AA39" s="100">
        <f t="shared" si="26"/>
        <v>4.8771750968023088E-2</v>
      </c>
      <c r="AB39" s="100">
        <f t="shared" si="27"/>
        <v>2.9761325928000282E-2</v>
      </c>
      <c r="AC39" s="101">
        <f t="shared" si="28"/>
        <v>9.9457197818491355E-2</v>
      </c>
      <c r="AD39" s="100">
        <f t="shared" si="17"/>
        <v>0.27766179540741148</v>
      </c>
      <c r="AE39" s="100">
        <f t="shared" si="18"/>
        <v>0.46276965901096434</v>
      </c>
      <c r="AF39" s="100">
        <f t="shared" si="9"/>
        <v>0.25956854558162418</v>
      </c>
      <c r="AH39" s="107">
        <v>1.10950560670916</v>
      </c>
      <c r="AI39" s="3">
        <f t="shared" si="19"/>
        <v>156.00469253845895</v>
      </c>
      <c r="AJ39" s="3">
        <f t="shared" si="19"/>
        <v>363.62923166624972</v>
      </c>
      <c r="AK39" s="3">
        <f t="shared" si="19"/>
        <v>221.8925477509105</v>
      </c>
      <c r="AL39" s="3">
        <f t="shared" si="19"/>
        <v>741.52647195561917</v>
      </c>
      <c r="AM39" s="3">
        <f t="shared" si="19"/>
        <v>7455.734609664948</v>
      </c>
      <c r="AN39" s="14">
        <f t="shared" si="19"/>
        <v>6714.2081377093291</v>
      </c>
      <c r="AO39" s="1">
        <f t="shared" si="19"/>
        <v>50.57929634431688</v>
      </c>
      <c r="AP39" s="1">
        <f t="shared" si="19"/>
        <v>70.736759396226105</v>
      </c>
      <c r="AQ39" s="1">
        <f t="shared" si="19"/>
        <v>76.955896500649018</v>
      </c>
      <c r="AR39" s="6">
        <f t="shared" si="19"/>
        <v>66.754094387342192</v>
      </c>
      <c r="AS39" s="4" t="s">
        <v>47</v>
      </c>
    </row>
    <row r="40" spans="1:45" ht="12.5">
      <c r="A40" s="4">
        <v>1987</v>
      </c>
      <c r="B40" s="1">
        <v>3.320694146598695</v>
      </c>
      <c r="C40" s="1">
        <v>5.0278115599758992</v>
      </c>
      <c r="D40" s="1">
        <v>2.884170972400812</v>
      </c>
      <c r="E40" s="6">
        <f t="shared" si="20"/>
        <v>11.232676678975405</v>
      </c>
      <c r="F40" s="2">
        <f t="shared" si="12"/>
        <v>186.35075688081105</v>
      </c>
      <c r="G40" s="2">
        <f t="shared" si="13"/>
        <v>383.58105479707194</v>
      </c>
      <c r="H40" s="2">
        <f t="shared" si="14"/>
        <v>246.40562093551088</v>
      </c>
      <c r="I40" s="2">
        <f t="shared" si="15"/>
        <v>816.33743261339384</v>
      </c>
      <c r="J40" s="38">
        <v>8559.832907216256</v>
      </c>
      <c r="K40" s="14">
        <f t="shared" si="21"/>
        <v>7743.4954746028625</v>
      </c>
      <c r="L40" s="3">
        <f t="shared" si="11"/>
        <v>56.118012877423695</v>
      </c>
      <c r="M40" s="3">
        <f t="shared" si="11"/>
        <v>76.291851876586762</v>
      </c>
      <c r="N40" s="3">
        <f t="shared" si="11"/>
        <v>85.433777433242952</v>
      </c>
      <c r="O40" s="14">
        <f t="shared" si="16"/>
        <v>72.675236361192631</v>
      </c>
      <c r="P40" s="2">
        <v>65.315445783132532</v>
      </c>
      <c r="Q40" s="2">
        <v>62.726503211991442</v>
      </c>
      <c r="R40" s="2">
        <v>64.197698547215495</v>
      </c>
      <c r="S40" s="2"/>
      <c r="T40" s="7">
        <v>56.111930693170983</v>
      </c>
      <c r="U40" s="3">
        <v>7578.9030000000002</v>
      </c>
      <c r="V40" s="3">
        <v>15312.638253847554</v>
      </c>
      <c r="W40" s="99">
        <f t="shared" si="22"/>
        <v>0.22827662855571171</v>
      </c>
      <c r="X40" s="100">
        <f t="shared" si="23"/>
        <v>0.4698805168949427</v>
      </c>
      <c r="Y40" s="100">
        <f t="shared" si="24"/>
        <v>0.30184285454934562</v>
      </c>
      <c r="Z40" s="99">
        <f t="shared" si="25"/>
        <v>2.1770373195452268E-2</v>
      </c>
      <c r="AA40" s="100">
        <f t="shared" si="26"/>
        <v>4.4811745621073852E-2</v>
      </c>
      <c r="AB40" s="100">
        <f t="shared" si="27"/>
        <v>2.8786265293541165E-2</v>
      </c>
      <c r="AC40" s="101">
        <f t="shared" si="28"/>
        <v>9.5368384110067289E-2</v>
      </c>
      <c r="AD40" s="100">
        <f t="shared" si="17"/>
        <v>0.29562803608637239</v>
      </c>
      <c r="AE40" s="100">
        <f t="shared" si="18"/>
        <v>0.44760582928436199</v>
      </c>
      <c r="AF40" s="100">
        <f t="shared" si="9"/>
        <v>0.25676613462926567</v>
      </c>
      <c r="AH40" s="107">
        <v>0.91876630596716602</v>
      </c>
      <c r="AI40" s="3">
        <f t="shared" si="19"/>
        <v>202.82715601400241</v>
      </c>
      <c r="AJ40" s="3">
        <f t="shared" si="19"/>
        <v>417.49577918324314</v>
      </c>
      <c r="AK40" s="3">
        <f t="shared" si="19"/>
        <v>268.19183434913282</v>
      </c>
      <c r="AL40" s="3">
        <f t="shared" si="19"/>
        <v>888.51476954637837</v>
      </c>
      <c r="AM40" s="3">
        <f t="shared" si="19"/>
        <v>9316.6595810296931</v>
      </c>
      <c r="AN40" s="14">
        <f t="shared" si="19"/>
        <v>8428.1448114833147</v>
      </c>
      <c r="AO40" s="1">
        <f t="shared" si="19"/>
        <v>61.07974629995757</v>
      </c>
      <c r="AP40" s="1">
        <f t="shared" si="19"/>
        <v>83.037276596986146</v>
      </c>
      <c r="AQ40" s="1">
        <f t="shared" si="19"/>
        <v>92.987495164299261</v>
      </c>
      <c r="AR40" s="6">
        <f t="shared" si="19"/>
        <v>79.100894198213908</v>
      </c>
      <c r="AS40" s="4" t="s">
        <v>47</v>
      </c>
    </row>
    <row r="41" spans="1:45" ht="12.5">
      <c r="A41" s="4">
        <v>1988</v>
      </c>
      <c r="B41" s="1">
        <v>3.4109060715200896</v>
      </c>
      <c r="C41" s="1">
        <v>4.4326060468469128</v>
      </c>
      <c r="D41" s="1">
        <v>2.7821676251597225</v>
      </c>
      <c r="E41" s="6">
        <f t="shared" si="20"/>
        <v>10.625679743526725</v>
      </c>
      <c r="F41" s="2">
        <f t="shared" si="12"/>
        <v>190.60795224700342</v>
      </c>
      <c r="G41" s="2">
        <f t="shared" si="13"/>
        <v>342.80520983176478</v>
      </c>
      <c r="H41" s="2">
        <f t="shared" si="14"/>
        <v>236.14715755254426</v>
      </c>
      <c r="I41" s="2">
        <f t="shared" si="15"/>
        <v>769.5603196313125</v>
      </c>
      <c r="J41" s="38">
        <v>8871.8483179340055</v>
      </c>
      <c r="K41" s="14">
        <f t="shared" si="21"/>
        <v>8102.2879983026933</v>
      </c>
      <c r="L41" s="3">
        <f t="shared" si="11"/>
        <v>55.881911800068394</v>
      </c>
      <c r="M41" s="3">
        <f t="shared" si="11"/>
        <v>77.337170551309342</v>
      </c>
      <c r="N41" s="3">
        <f t="shared" si="11"/>
        <v>84.878838865428605</v>
      </c>
      <c r="O41" s="14">
        <f t="shared" si="16"/>
        <v>72.424573129087264</v>
      </c>
      <c r="P41" s="2">
        <v>64.877674698795175</v>
      </c>
      <c r="Q41" s="2">
        <v>64.126995717344755</v>
      </c>
      <c r="R41" s="2">
        <v>63.520266343825675</v>
      </c>
      <c r="S41" s="2"/>
      <c r="T41" s="7">
        <v>57.195617717570435</v>
      </c>
      <c r="U41" s="3">
        <v>7599.7910000000002</v>
      </c>
      <c r="V41" s="3">
        <v>15754.380613887934</v>
      </c>
      <c r="W41" s="99">
        <f t="shared" si="22"/>
        <v>0.24768422615438579</v>
      </c>
      <c r="X41" s="100">
        <f t="shared" si="23"/>
        <v>0.44545593254600085</v>
      </c>
      <c r="Y41" s="100">
        <f t="shared" si="24"/>
        <v>0.3068598412996133</v>
      </c>
      <c r="Z41" s="99">
        <f t="shared" si="25"/>
        <v>2.1484581951395496E-2</v>
      </c>
      <c r="AA41" s="100">
        <f t="shared" si="26"/>
        <v>3.8639660817780315E-2</v>
      </c>
      <c r="AB41" s="100">
        <f t="shared" si="27"/>
        <v>2.6617582840678687E-2</v>
      </c>
      <c r="AC41" s="101">
        <f t="shared" si="28"/>
        <v>8.6741825609854495E-2</v>
      </c>
      <c r="AD41" s="100">
        <f t="shared" ref="AD41:AD48" si="29">IFERROR(B41/$E41,"")</f>
        <v>0.32100591716008092</v>
      </c>
      <c r="AE41" s="100">
        <f t="shared" ref="AE41:AE48" si="30">IFERROR(C41/$E41,"")</f>
        <v>0.41715976331277094</v>
      </c>
      <c r="AF41" s="100">
        <f t="shared" ref="AF41:AF48" si="31">IFERROR(D41/$E41,"")</f>
        <v>0.2618343195271482</v>
      </c>
      <c r="AH41" s="107">
        <v>0.897340174269456</v>
      </c>
      <c r="AI41" s="3">
        <f t="shared" si="19"/>
        <v>212.41437496340947</v>
      </c>
      <c r="AJ41" s="3">
        <f t="shared" si="19"/>
        <v>382.02369587525703</v>
      </c>
      <c r="AK41" s="3">
        <f t="shared" si="19"/>
        <v>263.16347392425257</v>
      </c>
      <c r="AL41" s="3">
        <f t="shared" si="19"/>
        <v>857.60154476291905</v>
      </c>
      <c r="AM41" s="3">
        <f t="shared" si="19"/>
        <v>9886.8283983348556</v>
      </c>
      <c r="AN41" s="14">
        <f t="shared" si="19"/>
        <v>9029.2268535719359</v>
      </c>
      <c r="AO41" s="1">
        <f t="shared" si="19"/>
        <v>62.275058447665138</v>
      </c>
      <c r="AP41" s="1">
        <f t="shared" si="19"/>
        <v>86.184897064562165</v>
      </c>
      <c r="AQ41" s="1">
        <f t="shared" si="19"/>
        <v>94.589366774456849</v>
      </c>
      <c r="AR41" s="6">
        <f t="shared" si="19"/>
        <v>80.710275997672426</v>
      </c>
      <c r="AS41" s="4" t="s">
        <v>47</v>
      </c>
    </row>
    <row r="42" spans="1:45" ht="12.5">
      <c r="A42" s="4">
        <v>1989</v>
      </c>
      <c r="B42" s="1">
        <v>3.5276298023805412</v>
      </c>
      <c r="C42" s="1">
        <v>4.2252285048610956</v>
      </c>
      <c r="D42" s="1">
        <v>2.7745402940099417</v>
      </c>
      <c r="E42" s="6">
        <f t="shared" si="20"/>
        <v>10.527398601251578</v>
      </c>
      <c r="F42" s="2">
        <f t="shared" si="12"/>
        <v>197.29741379457849</v>
      </c>
      <c r="G42" s="2">
        <f t="shared" si="13"/>
        <v>317.6553486452658</v>
      </c>
      <c r="H42" s="2">
        <f t="shared" si="14"/>
        <v>235.14037807179355</v>
      </c>
      <c r="I42" s="2">
        <f t="shared" si="15"/>
        <v>750.09314051163778</v>
      </c>
      <c r="J42" s="38">
        <v>9401.0838818379088</v>
      </c>
      <c r="K42" s="14">
        <f t="shared" si="21"/>
        <v>8650.9907413262717</v>
      </c>
      <c r="L42" s="3">
        <f t="shared" si="11"/>
        <v>55.929171950366445</v>
      </c>
      <c r="M42" s="3">
        <f t="shared" si="11"/>
        <v>75.180631835604999</v>
      </c>
      <c r="N42" s="3">
        <f t="shared" si="11"/>
        <v>84.749310932498204</v>
      </c>
      <c r="O42" s="14">
        <f t="shared" si="16"/>
        <v>71.25151891013806</v>
      </c>
      <c r="P42" s="2">
        <v>64.965228915662635</v>
      </c>
      <c r="Q42" s="2">
        <v>61.154839400428259</v>
      </c>
      <c r="R42" s="2">
        <v>63.361905569007263</v>
      </c>
      <c r="S42" s="2"/>
      <c r="T42" s="7">
        <v>58.662053776119826</v>
      </c>
      <c r="U42" s="3">
        <v>7627.8609999999999</v>
      </c>
      <c r="V42" s="3">
        <v>16359.894339972896</v>
      </c>
      <c r="W42" s="99">
        <f t="shared" si="22"/>
        <v>0.26303055332568714</v>
      </c>
      <c r="X42" s="100">
        <f t="shared" si="23"/>
        <v>0.42348787302413327</v>
      </c>
      <c r="Y42" s="100">
        <f t="shared" si="24"/>
        <v>0.31348157365017965</v>
      </c>
      <c r="Z42" s="99">
        <f t="shared" si="25"/>
        <v>2.0986666673163106E-2</v>
      </c>
      <c r="AA42" s="100">
        <f t="shared" si="26"/>
        <v>3.3789226076255827E-2</v>
      </c>
      <c r="AB42" s="100">
        <f t="shared" si="27"/>
        <v>2.501204978354301E-2</v>
      </c>
      <c r="AC42" s="101">
        <f t="shared" si="28"/>
        <v>7.9787942532961939E-2</v>
      </c>
      <c r="AD42" s="100">
        <f t="shared" si="29"/>
        <v>0.33509036144609833</v>
      </c>
      <c r="AE42" s="100">
        <f t="shared" si="30"/>
        <v>0.40135542168592037</v>
      </c>
      <c r="AF42" s="100">
        <f t="shared" si="31"/>
        <v>0.26355421686798131</v>
      </c>
      <c r="AH42" s="107">
        <v>0.96151028683967599</v>
      </c>
      <c r="AI42" s="3">
        <f t="shared" si="19"/>
        <v>205.19532291543359</v>
      </c>
      <c r="AJ42" s="3">
        <f t="shared" si="19"/>
        <v>330.37124302574648</v>
      </c>
      <c r="AK42" s="3">
        <f t="shared" si="19"/>
        <v>244.55315901472127</v>
      </c>
      <c r="AL42" s="3">
        <f t="shared" si="19"/>
        <v>780.11972495590123</v>
      </c>
      <c r="AM42" s="3">
        <f t="shared" si="19"/>
        <v>9777.4137318256926</v>
      </c>
      <c r="AN42" s="14">
        <f t="shared" si="19"/>
        <v>8997.2940068697917</v>
      </c>
      <c r="AO42" s="1">
        <f t="shared" si="19"/>
        <v>58.168043250162519</v>
      </c>
      <c r="AP42" s="1">
        <f t="shared" si="19"/>
        <v>78.190148212258038</v>
      </c>
      <c r="AQ42" s="1">
        <f t="shared" si="19"/>
        <v>88.141866075146282</v>
      </c>
      <c r="AR42" s="6">
        <f t="shared" si="19"/>
        <v>74.103751031442343</v>
      </c>
      <c r="AS42" s="4" t="s">
        <v>47</v>
      </c>
    </row>
    <row r="43" spans="1:45" ht="12.5">
      <c r="A43" s="4">
        <v>1990</v>
      </c>
      <c r="B43" s="1">
        <v>3.5679445800905358</v>
      </c>
      <c r="C43" s="1">
        <v>4.079936627445548</v>
      </c>
      <c r="D43" s="1">
        <v>2.6799583729406384</v>
      </c>
      <c r="E43" s="6">
        <f t="shared" si="20"/>
        <v>10.327839580476724</v>
      </c>
      <c r="F43" s="2">
        <f t="shared" si="12"/>
        <v>199.89000002931115</v>
      </c>
      <c r="G43" s="2">
        <f t="shared" si="13"/>
        <v>303.09071164851207</v>
      </c>
      <c r="H43" s="2">
        <f t="shared" si="14"/>
        <v>225.49714890211169</v>
      </c>
      <c r="I43" s="2">
        <f t="shared" si="15"/>
        <v>728.47786057993494</v>
      </c>
      <c r="J43" s="38">
        <v>9968.0791272457573</v>
      </c>
      <c r="K43" s="14">
        <f t="shared" si="21"/>
        <v>9239.6012666658225</v>
      </c>
      <c r="L43" s="3">
        <f t="shared" si="11"/>
        <v>56.023852260687015</v>
      </c>
      <c r="M43" s="3">
        <f t="shared" si="11"/>
        <v>74.28809300851259</v>
      </c>
      <c r="N43" s="3">
        <f t="shared" si="11"/>
        <v>84.142034137149821</v>
      </c>
      <c r="O43" s="14">
        <f t="shared" si="16"/>
        <v>70.535357845508784</v>
      </c>
      <c r="P43" s="2">
        <v>65.140337349397598</v>
      </c>
      <c r="Q43" s="2">
        <v>59.909957173447545</v>
      </c>
      <c r="R43" s="2">
        <v>62.614090799031473</v>
      </c>
      <c r="S43" s="2"/>
      <c r="T43" s="7">
        <v>60.575798946868474</v>
      </c>
      <c r="U43" s="3">
        <v>7722.9530000000004</v>
      </c>
      <c r="V43" s="3">
        <v>16894.580438821955</v>
      </c>
      <c r="W43" s="99">
        <f t="shared" si="22"/>
        <v>0.27439406308131375</v>
      </c>
      <c r="X43" s="100">
        <f t="shared" si="23"/>
        <v>0.41606029235703085</v>
      </c>
      <c r="Y43" s="100">
        <f t="shared" si="24"/>
        <v>0.3095456445616554</v>
      </c>
      <c r="Z43" s="99">
        <f t="shared" si="25"/>
        <v>2.0053010964063447E-2</v>
      </c>
      <c r="AA43" s="100">
        <f t="shared" si="26"/>
        <v>3.0406130186113194E-2</v>
      </c>
      <c r="AB43" s="100">
        <f t="shared" si="27"/>
        <v>2.2621926052508973E-2</v>
      </c>
      <c r="AC43" s="101">
        <f t="shared" si="28"/>
        <v>7.3081067202685618E-2</v>
      </c>
      <c r="AD43" s="100">
        <f t="shared" si="29"/>
        <v>0.3454686289701106</v>
      </c>
      <c r="AE43" s="100">
        <f t="shared" si="30"/>
        <v>0.39504260263279783</v>
      </c>
      <c r="AF43" s="100">
        <f t="shared" si="31"/>
        <v>0.25948876839709145</v>
      </c>
      <c r="AH43" s="107">
        <v>0.82627777010675696</v>
      </c>
      <c r="AI43" s="3">
        <f t="shared" si="19"/>
        <v>241.91622631150406</v>
      </c>
      <c r="AJ43" s="3">
        <f t="shared" si="19"/>
        <v>366.81455391127378</v>
      </c>
      <c r="AK43" s="3">
        <f t="shared" si="19"/>
        <v>272.90719544951202</v>
      </c>
      <c r="AL43" s="3">
        <f t="shared" si="19"/>
        <v>881.63797567228994</v>
      </c>
      <c r="AM43" s="3">
        <f t="shared" si="19"/>
        <v>12063.835537966681</v>
      </c>
      <c r="AN43" s="14">
        <f t="shared" ref="AN43:AR68" si="32">IFERROR(K43/$AH43," ")</f>
        <v>11182.19756229439</v>
      </c>
      <c r="AO43" s="1">
        <f t="shared" si="32"/>
        <v>67.802686079099772</v>
      </c>
      <c r="AP43" s="1">
        <f t="shared" si="32"/>
        <v>89.906924397729355</v>
      </c>
      <c r="AQ43" s="1">
        <f t="shared" si="32"/>
        <v>101.83262479187657</v>
      </c>
      <c r="AR43" s="6">
        <f t="shared" si="32"/>
        <v>85.365188798913778</v>
      </c>
      <c r="AS43" s="4" t="s">
        <v>47</v>
      </c>
    </row>
    <row r="44" spans="1:45" ht="12.5">
      <c r="A44" s="4">
        <v>1991</v>
      </c>
      <c r="B44" s="1">
        <v>3.5410828493725237</v>
      </c>
      <c r="C44" s="1">
        <v>4.0895877098553166</v>
      </c>
      <c r="D44" s="1">
        <v>2.694126814787257</v>
      </c>
      <c r="E44" s="6">
        <f t="shared" si="20"/>
        <v>10.324797374015098</v>
      </c>
      <c r="F44" s="2">
        <f t="shared" si="12"/>
        <v>203.19264026476316</v>
      </c>
      <c r="G44" s="2">
        <f t="shared" si="13"/>
        <v>311.0005010682641</v>
      </c>
      <c r="H44" s="2">
        <f t="shared" si="14"/>
        <v>229.93015931321119</v>
      </c>
      <c r="I44" s="2">
        <f t="shared" si="15"/>
        <v>744.12330064623848</v>
      </c>
      <c r="J44" s="38">
        <v>10462.093583322365</v>
      </c>
      <c r="K44" s="14">
        <f t="shared" si="21"/>
        <v>9717.9702826761259</v>
      </c>
      <c r="L44" s="3">
        <f t="shared" si="11"/>
        <v>57.381498515565283</v>
      </c>
      <c r="M44" s="3">
        <f t="shared" si="11"/>
        <v>76.04690818069453</v>
      </c>
      <c r="N44" s="3">
        <f t="shared" si="11"/>
        <v>85.344965222569797</v>
      </c>
      <c r="O44" s="14">
        <f t="shared" si="16"/>
        <v>72.071467718970297</v>
      </c>
      <c r="P44" s="2">
        <v>67.591855421686745</v>
      </c>
      <c r="Q44" s="2">
        <v>62.306355460385447</v>
      </c>
      <c r="R44" s="2">
        <v>64.074529055690064</v>
      </c>
      <c r="S44" s="2"/>
      <c r="T44" s="7">
        <v>62.595607102983621</v>
      </c>
      <c r="U44" s="3">
        <v>7818.4229999999998</v>
      </c>
      <c r="V44" s="3">
        <v>17262.631068681396</v>
      </c>
      <c r="W44" s="99">
        <f t="shared" si="22"/>
        <v>0.27306313360742668</v>
      </c>
      <c r="X44" s="100">
        <f t="shared" si="23"/>
        <v>0.41794216200214912</v>
      </c>
      <c r="Y44" s="100">
        <f t="shared" si="24"/>
        <v>0.30899470439042415</v>
      </c>
      <c r="Z44" s="99">
        <f t="shared" si="25"/>
        <v>1.9421795326766411E-2</v>
      </c>
      <c r="AA44" s="100">
        <f t="shared" si="26"/>
        <v>2.972641169679751E-2</v>
      </c>
      <c r="AB44" s="100">
        <f t="shared" si="27"/>
        <v>2.197745197765609E-2</v>
      </c>
      <c r="AC44" s="101">
        <f t="shared" si="28"/>
        <v>7.1125659001220018E-2</v>
      </c>
      <c r="AD44" s="100">
        <f t="shared" si="29"/>
        <v>0.34296875000031796</v>
      </c>
      <c r="AE44" s="100">
        <f t="shared" si="30"/>
        <v>0.39609374999917907</v>
      </c>
      <c r="AF44" s="100">
        <f t="shared" si="31"/>
        <v>0.26093750000050292</v>
      </c>
      <c r="AH44" s="107">
        <v>0.84852219791719696</v>
      </c>
      <c r="AI44" s="3">
        <f t="shared" ref="AI44:AM67" si="33">IFERROR(F44/$AH44," ")</f>
        <v>239.46649924247674</v>
      </c>
      <c r="AJ44" s="3">
        <f t="shared" si="33"/>
        <v>366.52017098863581</v>
      </c>
      <c r="AK44" s="3">
        <f t="shared" si="33"/>
        <v>270.97718819566927</v>
      </c>
      <c r="AL44" s="3">
        <f t="shared" si="33"/>
        <v>876.96385842678183</v>
      </c>
      <c r="AM44" s="3">
        <f t="shared" si="33"/>
        <v>12329.781836000133</v>
      </c>
      <c r="AN44" s="14">
        <f t="shared" si="32"/>
        <v>11452.81797757335</v>
      </c>
      <c r="AO44" s="1">
        <f t="shared" si="32"/>
        <v>67.625217886362066</v>
      </c>
      <c r="AP44" s="1">
        <f t="shared" si="32"/>
        <v>89.622768110676546</v>
      </c>
      <c r="AQ44" s="1">
        <f t="shared" si="32"/>
        <v>100.58071012409529</v>
      </c>
      <c r="AR44" s="6">
        <f t="shared" si="32"/>
        <v>84.937633801306148</v>
      </c>
      <c r="AS44" s="4" t="s">
        <v>47</v>
      </c>
    </row>
    <row r="45" spans="1:45" ht="12.5">
      <c r="A45" s="4">
        <v>1992</v>
      </c>
      <c r="B45" s="1">
        <v>3.5148250193004227</v>
      </c>
      <c r="C45" s="1">
        <v>3.6531398927341558</v>
      </c>
      <c r="D45" s="1">
        <v>2.6930719476611187</v>
      </c>
      <c r="E45" s="6">
        <f t="shared" si="20"/>
        <v>9.8610368596956981</v>
      </c>
      <c r="F45" s="2">
        <f t="shared" si="12"/>
        <v>215.33263219266937</v>
      </c>
      <c r="G45" s="2">
        <f t="shared" si="13"/>
        <v>282.39026738048523</v>
      </c>
      <c r="H45" s="2">
        <f t="shared" si="14"/>
        <v>256.59489635495561</v>
      </c>
      <c r="I45" s="2">
        <f t="shared" si="15"/>
        <v>754.31779592811017</v>
      </c>
      <c r="J45" s="38">
        <v>11054.802084505953</v>
      </c>
      <c r="K45" s="14">
        <f t="shared" si="21"/>
        <v>10300.484288577842</v>
      </c>
      <c r="L45" s="3">
        <f t="shared" si="11"/>
        <v>61.264111587417901</v>
      </c>
      <c r="M45" s="3">
        <f t="shared" si="11"/>
        <v>77.300699034860415</v>
      </c>
      <c r="N45" s="3">
        <f t="shared" si="11"/>
        <v>95.279629115665969</v>
      </c>
      <c r="O45" s="14">
        <f t="shared" si="16"/>
        <v>76.494775008009412</v>
      </c>
      <c r="P45" s="2">
        <v>74.158421686747005</v>
      </c>
      <c r="Q45" s="2">
        <v>63.986946466809414</v>
      </c>
      <c r="R45" s="2">
        <v>74.878253026634368</v>
      </c>
      <c r="S45" s="2"/>
      <c r="T45" s="7">
        <v>65.118061581054192</v>
      </c>
      <c r="U45" s="3">
        <v>7914.9690000000001</v>
      </c>
      <c r="V45" s="3">
        <v>17409.042611658668</v>
      </c>
      <c r="W45" s="99">
        <f t="shared" si="22"/>
        <v>0.28546672682927332</v>
      </c>
      <c r="X45" s="100">
        <f t="shared" si="23"/>
        <v>0.37436511362300973</v>
      </c>
      <c r="Y45" s="100">
        <f t="shared" si="24"/>
        <v>0.34016815954771701</v>
      </c>
      <c r="Z45" s="99">
        <f t="shared" si="25"/>
        <v>1.947865104654135E-2</v>
      </c>
      <c r="AA45" s="100">
        <f t="shared" si="26"/>
        <v>2.5544579199321366E-2</v>
      </c>
      <c r="AB45" s="100">
        <f t="shared" si="27"/>
        <v>2.321117052964617E-2</v>
      </c>
      <c r="AC45" s="101">
        <f t="shared" si="28"/>
        <v>6.823440077550888E-2</v>
      </c>
      <c r="AD45" s="100">
        <f t="shared" si="29"/>
        <v>0.35643564356465518</v>
      </c>
      <c r="AE45" s="100">
        <f t="shared" si="30"/>
        <v>0.37046204620381962</v>
      </c>
      <c r="AF45" s="100">
        <f t="shared" si="31"/>
        <v>0.27310231023152509</v>
      </c>
      <c r="AH45" s="107">
        <v>0.79862575670588598</v>
      </c>
      <c r="AI45" s="3">
        <f t="shared" si="33"/>
        <v>269.62895997852348</v>
      </c>
      <c r="AJ45" s="3">
        <f t="shared" si="33"/>
        <v>353.5952415875845</v>
      </c>
      <c r="AK45" s="3">
        <f t="shared" si="33"/>
        <v>321.29554325087105</v>
      </c>
      <c r="AL45" s="3">
        <f t="shared" si="33"/>
        <v>944.51974481697903</v>
      </c>
      <c r="AM45" s="3">
        <f t="shared" si="33"/>
        <v>13842.280932816397</v>
      </c>
      <c r="AN45" s="14">
        <f t="shared" si="32"/>
        <v>12897.761187999417</v>
      </c>
      <c r="AO45" s="1">
        <f t="shared" si="32"/>
        <v>76.711915528639722</v>
      </c>
      <c r="AP45" s="1">
        <f t="shared" si="32"/>
        <v>96.792143736641762</v>
      </c>
      <c r="AQ45" s="1">
        <f t="shared" si="32"/>
        <v>119.30447811834735</v>
      </c>
      <c r="AR45" s="6">
        <f t="shared" si="32"/>
        <v>95.783005200745777</v>
      </c>
      <c r="AS45" s="4" t="s">
        <v>47</v>
      </c>
    </row>
    <row r="46" spans="1:45" ht="12.5">
      <c r="A46" s="4">
        <v>1993</v>
      </c>
      <c r="B46" s="1">
        <v>3.2825628408709249</v>
      </c>
      <c r="C46" s="1">
        <v>3.7421216385816285</v>
      </c>
      <c r="D46" s="1">
        <v>2.4947477590643983</v>
      </c>
      <c r="E46" s="6">
        <f t="shared" si="20"/>
        <v>9.5194322385169521</v>
      </c>
      <c r="F46" s="2">
        <f t="shared" si="12"/>
        <v>208.50307013491602</v>
      </c>
      <c r="G46" s="2">
        <f t="shared" si="13"/>
        <v>288.79153430277171</v>
      </c>
      <c r="H46" s="2">
        <f t="shared" si="14"/>
        <v>251.94607267285593</v>
      </c>
      <c r="I46" s="2">
        <f t="shared" si="15"/>
        <v>749.24067711054363</v>
      </c>
      <c r="J46" s="38">
        <v>11298.612172171866</v>
      </c>
      <c r="K46" s="14">
        <f t="shared" si="21"/>
        <v>10549.371495061323</v>
      </c>
      <c r="L46" s="3">
        <f t="shared" si="11"/>
        <v>63.518378852907588</v>
      </c>
      <c r="M46" s="3">
        <f t="shared" si="11"/>
        <v>77.173208728787344</v>
      </c>
      <c r="N46" s="3">
        <f t="shared" si="11"/>
        <v>100.99059985420847</v>
      </c>
      <c r="O46" s="14">
        <f t="shared" si="16"/>
        <v>78.706445756188188</v>
      </c>
      <c r="P46" s="2">
        <v>77.835698795180733</v>
      </c>
      <c r="Q46" s="2">
        <v>63.815775160599571</v>
      </c>
      <c r="R46" s="2">
        <v>80.737601694915256</v>
      </c>
      <c r="S46" s="2"/>
      <c r="T46" s="7">
        <v>67.479115864001713</v>
      </c>
      <c r="U46" s="3">
        <v>7988.5990000000002</v>
      </c>
      <c r="V46" s="3">
        <v>17339.453721553211</v>
      </c>
      <c r="W46" s="99">
        <f t="shared" si="22"/>
        <v>0.27828583858929123</v>
      </c>
      <c r="X46" s="100">
        <f t="shared" si="23"/>
        <v>0.3854456159754967</v>
      </c>
      <c r="Y46" s="100">
        <f t="shared" si="24"/>
        <v>0.33626854543521212</v>
      </c>
      <c r="Z46" s="99">
        <f t="shared" si="25"/>
        <v>1.8453865568414912E-2</v>
      </c>
      <c r="AA46" s="100">
        <f t="shared" si="26"/>
        <v>2.555991212921321E-2</v>
      </c>
      <c r="AB46" s="100">
        <f t="shared" si="27"/>
        <v>2.2298851295506128E-2</v>
      </c>
      <c r="AC46" s="101">
        <f t="shared" si="28"/>
        <v>6.6312628993134254E-2</v>
      </c>
      <c r="AD46" s="100">
        <f t="shared" si="29"/>
        <v>0.34482758620721277</v>
      </c>
      <c r="AE46" s="100">
        <f t="shared" si="30"/>
        <v>0.39310344827504334</v>
      </c>
      <c r="AF46" s="100">
        <f t="shared" si="31"/>
        <v>0.26206896551774383</v>
      </c>
      <c r="AH46" s="107">
        <v>0.84534348815069504</v>
      </c>
      <c r="AI46" s="3">
        <f t="shared" si="33"/>
        <v>246.64893390383253</v>
      </c>
      <c r="AJ46" s="3">
        <f t="shared" si="33"/>
        <v>341.6262600360746</v>
      </c>
      <c r="AK46" s="3">
        <f t="shared" si="33"/>
        <v>298.03988107132943</v>
      </c>
      <c r="AL46" s="3">
        <f t="shared" si="33"/>
        <v>886.31507501123656</v>
      </c>
      <c r="AM46" s="3">
        <f t="shared" si="33"/>
        <v>13365.705574770715</v>
      </c>
      <c r="AN46" s="14">
        <f t="shared" si="32"/>
        <v>12479.390499759478</v>
      </c>
      <c r="AO46" s="1">
        <f t="shared" si="32"/>
        <v>75.139135444058084</v>
      </c>
      <c r="AP46" s="1">
        <f t="shared" si="32"/>
        <v>91.292131317666303</v>
      </c>
      <c r="AQ46" s="1">
        <f t="shared" si="32"/>
        <v>119.46694008980808</v>
      </c>
      <c r="AR46" s="6">
        <f t="shared" si="32"/>
        <v>93.105875729130346</v>
      </c>
      <c r="AS46" s="4" t="s">
        <v>47</v>
      </c>
    </row>
    <row r="47" spans="1:45" ht="12.5">
      <c r="A47" s="4">
        <v>1994</v>
      </c>
      <c r="B47" s="1">
        <v>3.3005460842503171</v>
      </c>
      <c r="C47" s="1">
        <v>3.5321633533099179</v>
      </c>
      <c r="D47" s="1">
        <v>2.4981576878310592</v>
      </c>
      <c r="E47" s="6">
        <f t="shared" si="20"/>
        <v>9.3308671253912934</v>
      </c>
      <c r="F47" s="2">
        <f t="shared" si="12"/>
        <v>214.54006825820321</v>
      </c>
      <c r="G47" s="2">
        <f t="shared" si="13"/>
        <v>279.21377585506116</v>
      </c>
      <c r="H47" s="2">
        <f t="shared" si="14"/>
        <v>254.34206164099041</v>
      </c>
      <c r="I47" s="2">
        <f t="shared" si="15"/>
        <v>748.09590575425477</v>
      </c>
      <c r="J47" s="39">
        <v>11734.343734195034</v>
      </c>
      <c r="K47" s="14">
        <f t="shared" si="21"/>
        <v>10986.247828440779</v>
      </c>
      <c r="L47" s="3">
        <f t="shared" si="11"/>
        <v>65.001385462228328</v>
      </c>
      <c r="M47" s="3">
        <f t="shared" si="11"/>
        <v>79.048941944719417</v>
      </c>
      <c r="N47" s="3">
        <f t="shared" si="11"/>
        <v>101.81185234220114</v>
      </c>
      <c r="O47" s="14">
        <f t="shared" si="16"/>
        <v>80.174317745724309</v>
      </c>
      <c r="P47" s="2">
        <v>80.19966265060242</v>
      </c>
      <c r="Q47" s="2">
        <v>66.274417558886512</v>
      </c>
      <c r="R47" s="2">
        <v>81.573394673123502</v>
      </c>
      <c r="S47" s="2"/>
      <c r="T47" s="7">
        <v>69.475866849384786</v>
      </c>
      <c r="U47" s="3">
        <v>8027.54</v>
      </c>
      <c r="V47" s="3">
        <v>17669.836587547368</v>
      </c>
      <c r="W47" s="99">
        <f t="shared" si="22"/>
        <v>0.28678150302386279</v>
      </c>
      <c r="X47" s="100">
        <f t="shared" si="23"/>
        <v>0.37323259452081708</v>
      </c>
      <c r="Y47" s="100">
        <f t="shared" si="24"/>
        <v>0.33998590245532012</v>
      </c>
      <c r="Z47" s="99">
        <f t="shared" si="25"/>
        <v>1.8283090483621364E-2</v>
      </c>
      <c r="AA47" s="100">
        <f t="shared" si="26"/>
        <v>2.3794579584489647E-2</v>
      </c>
      <c r="AB47" s="100">
        <f t="shared" si="27"/>
        <v>2.16750137376505E-2</v>
      </c>
      <c r="AC47" s="101">
        <f t="shared" si="28"/>
        <v>6.3752683805761504E-2</v>
      </c>
      <c r="AD47" s="100">
        <f t="shared" si="29"/>
        <v>0.35372340425562621</v>
      </c>
      <c r="AE47" s="100">
        <f t="shared" si="30"/>
        <v>0.37854609928997307</v>
      </c>
      <c r="AF47" s="100">
        <f t="shared" si="31"/>
        <v>0.26773049645440083</v>
      </c>
      <c r="AH47" s="107">
        <v>0.830056030755143</v>
      </c>
      <c r="AI47" s="3">
        <f t="shared" si="33"/>
        <v>258.46456179955163</v>
      </c>
      <c r="AJ47" s="3">
        <f t="shared" si="33"/>
        <v>336.37943164035153</v>
      </c>
      <c r="AK47" s="3">
        <f t="shared" si="33"/>
        <v>306.41553367138704</v>
      </c>
      <c r="AL47" s="3">
        <f t="shared" si="33"/>
        <v>901.25952711129025</v>
      </c>
      <c r="AM47" s="3">
        <f t="shared" si="33"/>
        <v>14136.809202530245</v>
      </c>
      <c r="AN47" s="14">
        <f t="shared" si="32"/>
        <v>13235.549675418955</v>
      </c>
      <c r="AO47" s="1">
        <f t="shared" si="32"/>
        <v>78.309635800240315</v>
      </c>
      <c r="AP47" s="1">
        <f t="shared" si="32"/>
        <v>95.233260184622338</v>
      </c>
      <c r="AQ47" s="1">
        <f t="shared" si="32"/>
        <v>122.65660216886546</v>
      </c>
      <c r="AR47" s="6">
        <f t="shared" si="32"/>
        <v>96.589043118915441</v>
      </c>
      <c r="AS47" s="4" t="s">
        <v>47</v>
      </c>
    </row>
    <row r="48" spans="1:45" ht="12.5">
      <c r="A48" s="4">
        <v>1995</v>
      </c>
      <c r="B48" s="1">
        <v>3.3239198087033222</v>
      </c>
      <c r="C48" s="1">
        <v>3.3572423130411542</v>
      </c>
      <c r="D48" s="1">
        <v>2.490857200008239</v>
      </c>
      <c r="E48" s="6">
        <f t="shared" si="20"/>
        <v>9.1720193217527157</v>
      </c>
      <c r="F48" s="2">
        <f t="shared" si="12"/>
        <v>213.35511662780348</v>
      </c>
      <c r="G48" s="2">
        <f t="shared" si="13"/>
        <v>261.8860318434335</v>
      </c>
      <c r="H48" s="2">
        <f t="shared" si="14"/>
        <v>252.69761863159181</v>
      </c>
      <c r="I48" s="2">
        <f t="shared" si="15"/>
        <v>727.93876710282882</v>
      </c>
      <c r="J48" s="30">
        <v>12067.671765642535</v>
      </c>
      <c r="K48" s="14">
        <f t="shared" si="21"/>
        <v>11339.732998539706</v>
      </c>
      <c r="L48" s="3">
        <f t="shared" si="11"/>
        <v>64.187805033429612</v>
      </c>
      <c r="M48" s="3">
        <f t="shared" si="11"/>
        <v>78.006294280916634</v>
      </c>
      <c r="N48" s="3">
        <f t="shared" si="11"/>
        <v>101.45006250489027</v>
      </c>
      <c r="O48" s="14">
        <f t="shared" si="16"/>
        <v>79.365158485484329</v>
      </c>
      <c r="P48" s="2">
        <v>78.886349397590365</v>
      </c>
      <c r="Q48" s="2">
        <v>64.88948608137045</v>
      </c>
      <c r="R48" s="2">
        <v>81.203886198547224</v>
      </c>
      <c r="S48" s="2"/>
      <c r="T48" s="7">
        <v>71.039143025008073</v>
      </c>
      <c r="U48" s="3">
        <v>8047.433</v>
      </c>
      <c r="V48" s="3">
        <v>18096.427058079415</v>
      </c>
      <c r="W48" s="99">
        <f t="shared" si="22"/>
        <v>0.29309486768639825</v>
      </c>
      <c r="X48" s="100">
        <f t="shared" si="23"/>
        <v>0.35976382036325782</v>
      </c>
      <c r="Y48" s="100">
        <f t="shared" si="24"/>
        <v>0.34714131195034387</v>
      </c>
      <c r="Z48" s="99">
        <f t="shared" si="25"/>
        <v>1.7679890601204427E-2</v>
      </c>
      <c r="AA48" s="100">
        <f t="shared" si="26"/>
        <v>2.170145467405241E-2</v>
      </c>
      <c r="AB48" s="100">
        <f t="shared" si="27"/>
        <v>2.0940047387685731E-2</v>
      </c>
      <c r="AC48" s="101">
        <f t="shared" si="28"/>
        <v>6.032139266294257E-2</v>
      </c>
      <c r="AD48" s="100">
        <f t="shared" si="29"/>
        <v>0.36239782016378719</v>
      </c>
      <c r="AE48" s="100">
        <f t="shared" si="30"/>
        <v>0.36603088101646147</v>
      </c>
      <c r="AF48" s="100">
        <f t="shared" si="31"/>
        <v>0.27157129881975123</v>
      </c>
      <c r="AH48" s="107">
        <v>0.73265117766327803</v>
      </c>
      <c r="AI48" s="3">
        <f t="shared" si="33"/>
        <v>291.20968222323688</v>
      </c>
      <c r="AJ48" s="3">
        <f t="shared" si="33"/>
        <v>357.44982036157279</v>
      </c>
      <c r="AK48" s="3">
        <f t="shared" si="33"/>
        <v>344.90849989151326</v>
      </c>
      <c r="AL48" s="3">
        <f t="shared" si="33"/>
        <v>993.56800247632304</v>
      </c>
      <c r="AM48" s="3">
        <f t="shared" si="33"/>
        <v>16471.237791674939</v>
      </c>
      <c r="AN48" s="14">
        <f t="shared" si="32"/>
        <v>15477.669789198617</v>
      </c>
      <c r="AO48" s="1">
        <f t="shared" si="32"/>
        <v>87.610321242027581</v>
      </c>
      <c r="AP48" s="1">
        <f t="shared" si="32"/>
        <v>106.47126034753724</v>
      </c>
      <c r="AQ48" s="1">
        <f t="shared" si="32"/>
        <v>138.46980063344154</v>
      </c>
      <c r="AR48" s="6">
        <f t="shared" si="32"/>
        <v>108.32598227523776</v>
      </c>
      <c r="AS48" s="4" t="s">
        <v>47</v>
      </c>
    </row>
    <row r="49" spans="1:45" ht="12.5">
      <c r="A49" s="4">
        <v>1996</v>
      </c>
      <c r="B49" s="1">
        <v>3.2929040930177722</v>
      </c>
      <c r="C49" s="1">
        <v>3.3264196562955064</v>
      </c>
      <c r="D49" s="1">
        <v>2.3963627750738539</v>
      </c>
      <c r="E49" s="6">
        <f t="shared" si="20"/>
        <v>9.0156865243871316</v>
      </c>
      <c r="F49" s="2">
        <f t="shared" ref="F49:F67" si="34">B49*L49</f>
        <v>215.55356954042529</v>
      </c>
      <c r="G49" s="2">
        <f t="shared" ref="G49:G67" si="35">C49*M49</f>
        <v>262.31814422809657</v>
      </c>
      <c r="H49" s="2">
        <f t="shared" ref="H49:H67" si="36">D49*N49</f>
        <v>245.48738501451024</v>
      </c>
      <c r="I49" s="2">
        <f>SUM(F49:H49)</f>
        <v>723.3590987830321</v>
      </c>
      <c r="J49" s="30">
        <v>12577.391322902344</v>
      </c>
      <c r="K49" s="14">
        <f t="shared" si="21"/>
        <v>11854.032224119312</v>
      </c>
      <c r="L49" s="3">
        <f t="shared" ref="L49:N64" si="37">L50*(1-((P50-P49)/$P$68))</f>
        <v>65.460020532478325</v>
      </c>
      <c r="M49" s="3">
        <f t="shared" si="37"/>
        <v>78.859004976007526</v>
      </c>
      <c r="N49" s="3">
        <f t="shared" si="37"/>
        <v>102.44166182515688</v>
      </c>
      <c r="O49" s="14">
        <f>I49/E49</f>
        <v>80.233390638235903</v>
      </c>
      <c r="P49" s="2">
        <v>80.90009638554217</v>
      </c>
      <c r="Q49" s="2">
        <v>66.009880085653108</v>
      </c>
      <c r="R49" s="2">
        <v>82.20683777239708</v>
      </c>
      <c r="S49" s="43">
        <v>77.231085949562541</v>
      </c>
      <c r="T49" s="7">
        <v>72.348790322580641</v>
      </c>
      <c r="U49" s="3">
        <v>8060.8519999999999</v>
      </c>
      <c r="V49" s="3">
        <v>18511.931123888917</v>
      </c>
      <c r="W49" s="99">
        <f t="shared" si="22"/>
        <v>0.29798971202970864</v>
      </c>
      <c r="X49" s="100">
        <f t="shared" si="23"/>
        <v>0.36263889494086199</v>
      </c>
      <c r="Y49" s="100">
        <f t="shared" si="24"/>
        <v>0.33937139302942942</v>
      </c>
      <c r="Z49" s="99">
        <f t="shared" si="25"/>
        <v>1.7138177862679748E-2</v>
      </c>
      <c r="AA49" s="100">
        <f t="shared" si="26"/>
        <v>2.0856323659933985E-2</v>
      </c>
      <c r="AB49" s="100">
        <f t="shared" si="27"/>
        <v>1.951814797775266E-2</v>
      </c>
      <c r="AC49" s="101">
        <f t="shared" si="28"/>
        <v>5.7512649500366393E-2</v>
      </c>
      <c r="AD49" s="100">
        <f t="shared" ref="AD49:AE64" si="38">IFERROR(B49/$E49,"")</f>
        <v>0.36524163568803952</v>
      </c>
      <c r="AE49" s="100">
        <f t="shared" si="38"/>
        <v>0.36895910780589497</v>
      </c>
      <c r="AF49" s="100">
        <f>IFERROR(D49/$E49,"")</f>
        <v>0.26579925650606556</v>
      </c>
      <c r="AH49" s="107">
        <v>0.76935531928809697</v>
      </c>
      <c r="AI49" s="3">
        <f t="shared" si="33"/>
        <v>280.17427596377991</v>
      </c>
      <c r="AJ49" s="3">
        <f t="shared" si="33"/>
        <v>340.95838119482409</v>
      </c>
      <c r="AK49" s="3">
        <f t="shared" si="33"/>
        <v>319.08193634336033</v>
      </c>
      <c r="AL49" s="3">
        <f t="shared" si="33"/>
        <v>940.21459350196437</v>
      </c>
      <c r="AM49" s="3">
        <f t="shared" si="33"/>
        <v>16347.961738329835</v>
      </c>
      <c r="AN49" s="14">
        <f t="shared" si="32"/>
        <v>15407.747144827872</v>
      </c>
      <c r="AO49" s="1">
        <f t="shared" si="32"/>
        <v>85.08425026949844</v>
      </c>
      <c r="AP49" s="1">
        <f t="shared" si="32"/>
        <v>102.50011015583497</v>
      </c>
      <c r="AQ49" s="1">
        <f t="shared" si="32"/>
        <v>133.15260095939627</v>
      </c>
      <c r="AR49" s="6">
        <f t="shared" si="32"/>
        <v>104.28652226968131</v>
      </c>
      <c r="AS49" s="4" t="s">
        <v>47</v>
      </c>
    </row>
    <row r="50" spans="1:45" ht="12.5">
      <c r="A50" s="4">
        <v>1997</v>
      </c>
      <c r="B50" s="1">
        <v>3.327489128282068</v>
      </c>
      <c r="C50" s="1">
        <v>3.8497785610641597</v>
      </c>
      <c r="D50" s="1">
        <v>2.5945991177516499</v>
      </c>
      <c r="E50" s="6">
        <f t="shared" si="20"/>
        <v>9.7718668070978776</v>
      </c>
      <c r="F50" s="2">
        <f t="shared" si="34"/>
        <v>217.2667354844894</v>
      </c>
      <c r="G50" s="2">
        <f t="shared" si="35"/>
        <v>304.32096326051442</v>
      </c>
      <c r="H50" s="2">
        <f t="shared" si="36"/>
        <v>241.92558096014002</v>
      </c>
      <c r="I50" s="2">
        <f t="shared" ref="I50:I67" si="39">SUM(F50:H50)</f>
        <v>763.51327970514376</v>
      </c>
      <c r="J50" s="30">
        <v>12820.488195853319</v>
      </c>
      <c r="K50" s="14">
        <f t="shared" si="21"/>
        <v>12056.974916148174</v>
      </c>
      <c r="L50" s="3">
        <f t="shared" si="37"/>
        <v>65.294498977570186</v>
      </c>
      <c r="M50" s="3">
        <f t="shared" si="37"/>
        <v>79.048952669213705</v>
      </c>
      <c r="N50" s="3">
        <f t="shared" si="37"/>
        <v>93.241988446284779</v>
      </c>
      <c r="O50" s="14">
        <f t="shared" ref="O50:O67" si="40">I50/E50</f>
        <v>78.133819747784472</v>
      </c>
      <c r="P50" s="2">
        <v>80.637433734939762</v>
      </c>
      <c r="Q50" s="2">
        <v>66.258856531049261</v>
      </c>
      <c r="R50" s="2">
        <v>71.983769975786927</v>
      </c>
      <c r="S50" s="43">
        <v>77.354606278950087</v>
      </c>
      <c r="T50" s="7">
        <v>73.195564516129025</v>
      </c>
      <c r="U50" s="3">
        <v>8069.8760000000002</v>
      </c>
      <c r="V50" s="3">
        <v>18918.162351856532</v>
      </c>
      <c r="W50" s="99">
        <f t="shared" si="22"/>
        <v>0.28456182919096606</v>
      </c>
      <c r="X50" s="100">
        <f t="shared" si="23"/>
        <v>0.39857979075103733</v>
      </c>
      <c r="Y50" s="100">
        <f t="shared" si="24"/>
        <v>0.31685838005799677</v>
      </c>
      <c r="Z50" s="99">
        <f t="shared" si="25"/>
        <v>1.6946837917979015E-2</v>
      </c>
      <c r="AA50" s="100">
        <f t="shared" si="26"/>
        <v>2.3737080726687499E-2</v>
      </c>
      <c r="AB50" s="100">
        <f t="shared" si="27"/>
        <v>1.8870231559387017E-2</v>
      </c>
      <c r="AC50" s="101">
        <f t="shared" si="28"/>
        <v>5.9554150204053524E-2</v>
      </c>
      <c r="AD50" s="100">
        <f t="shared" si="38"/>
        <v>0.34051724137962242</v>
      </c>
      <c r="AE50" s="100">
        <f t="shared" si="38"/>
        <v>0.39396551724055845</v>
      </c>
      <c r="AF50" s="100">
        <f t="shared" ref="AF50:AF67" si="41">IFERROR(D50/$E50,"")</f>
        <v>0.26551724137981914</v>
      </c>
      <c r="AH50" s="107">
        <v>0.88691670966475999</v>
      </c>
      <c r="AI50" s="3">
        <f t="shared" si="33"/>
        <v>244.96858962845866</v>
      </c>
      <c r="AJ50" s="3">
        <f t="shared" si="33"/>
        <v>343.12236982832667</v>
      </c>
      <c r="AK50" s="3">
        <f t="shared" si="33"/>
        <v>272.7714771002386</v>
      </c>
      <c r="AL50" s="3">
        <f t="shared" si="33"/>
        <v>860.86243655702378</v>
      </c>
      <c r="AM50" s="3">
        <f t="shared" si="33"/>
        <v>14455.120820419826</v>
      </c>
      <c r="AN50" s="14">
        <f t="shared" si="32"/>
        <v>13594.258383862802</v>
      </c>
      <c r="AO50" s="1">
        <f t="shared" si="32"/>
        <v>73.619651390095513</v>
      </c>
      <c r="AP50" s="1">
        <f t="shared" si="32"/>
        <v>89.127819791661068</v>
      </c>
      <c r="AQ50" s="1">
        <f t="shared" si="32"/>
        <v>105.13049019172131</v>
      </c>
      <c r="AR50" s="6">
        <f t="shared" si="32"/>
        <v>88.096005968043812</v>
      </c>
      <c r="AS50" s="4" t="s">
        <v>47</v>
      </c>
    </row>
    <row r="51" spans="1:45" ht="12.5">
      <c r="A51" s="4">
        <v>1998</v>
      </c>
      <c r="B51" s="1">
        <v>3.3348805340150931</v>
      </c>
      <c r="C51" s="1">
        <v>3.9104436718536824</v>
      </c>
      <c r="D51" s="1">
        <v>2.4969283186178588</v>
      </c>
      <c r="E51" s="6">
        <f t="shared" si="20"/>
        <v>9.7422525244866343</v>
      </c>
      <c r="F51" s="2">
        <f t="shared" si="34"/>
        <v>218.67324809175489</v>
      </c>
      <c r="G51" s="2">
        <f t="shared" si="35"/>
        <v>304.40767138012245</v>
      </c>
      <c r="H51" s="2">
        <f t="shared" si="36"/>
        <v>232.10906640259907</v>
      </c>
      <c r="I51" s="2">
        <f t="shared" si="39"/>
        <v>755.18998587447641</v>
      </c>
      <c r="J51" s="30">
        <v>13211.607128047333</v>
      </c>
      <c r="K51" s="14">
        <f t="shared" si="21"/>
        <v>12456.417142172857</v>
      </c>
      <c r="L51" s="3">
        <f t="shared" si="37"/>
        <v>65.57153872869894</v>
      </c>
      <c r="M51" s="3">
        <f t="shared" si="37"/>
        <v>77.844791262732329</v>
      </c>
      <c r="N51" s="3">
        <f t="shared" si="37"/>
        <v>92.957841309229067</v>
      </c>
      <c r="O51" s="14">
        <f t="shared" si="40"/>
        <v>77.516979156139357</v>
      </c>
      <c r="P51" s="2">
        <v>81.075204819277104</v>
      </c>
      <c r="Q51" s="2">
        <v>64.656070663811576</v>
      </c>
      <c r="R51" s="2">
        <v>71.667048426150117</v>
      </c>
      <c r="S51" s="43">
        <v>77.509006690684515</v>
      </c>
      <c r="T51" s="7">
        <v>73.790322580645167</v>
      </c>
      <c r="U51" s="3">
        <v>8078.6220000000003</v>
      </c>
      <c r="V51" s="3">
        <v>19613.076243219759</v>
      </c>
      <c r="W51" s="99">
        <f t="shared" si="22"/>
        <v>0.28956057704941757</v>
      </c>
      <c r="X51" s="100">
        <f t="shared" si="23"/>
        <v>0.40308753700915662</v>
      </c>
      <c r="Y51" s="100">
        <f t="shared" si="24"/>
        <v>0.30735188594142587</v>
      </c>
      <c r="Z51" s="99">
        <f t="shared" si="25"/>
        <v>1.6551600874319568E-2</v>
      </c>
      <c r="AA51" s="100">
        <f t="shared" si="26"/>
        <v>2.3040926696486903E-2</v>
      </c>
      <c r="AB51" s="100">
        <f t="shared" si="27"/>
        <v>1.7568571647112296E-2</v>
      </c>
      <c r="AC51" s="101">
        <f t="shared" si="28"/>
        <v>5.7161099217918766E-2</v>
      </c>
      <c r="AD51" s="100">
        <f t="shared" si="38"/>
        <v>0.34231103388390394</v>
      </c>
      <c r="AE51" s="100">
        <f t="shared" si="38"/>
        <v>0.40139009556824667</v>
      </c>
      <c r="AF51" s="100">
        <f t="shared" si="41"/>
        <v>0.25629887054784939</v>
      </c>
      <c r="AH51" s="107">
        <v>0.899622101262327</v>
      </c>
      <c r="AI51" s="3">
        <f t="shared" si="33"/>
        <v>243.07233869078817</v>
      </c>
      <c r="AJ51" s="3">
        <f t="shared" si="33"/>
        <v>338.37282449262341</v>
      </c>
      <c r="AK51" s="3">
        <f t="shared" si="33"/>
        <v>258.00729670481581</v>
      </c>
      <c r="AL51" s="3">
        <f t="shared" si="33"/>
        <v>839.45245988822739</v>
      </c>
      <c r="AM51" s="3">
        <f t="shared" si="33"/>
        <v>14685.729829790909</v>
      </c>
      <c r="AN51" s="14">
        <f t="shared" si="32"/>
        <v>13846.277369902682</v>
      </c>
      <c r="AO51" s="1">
        <f t="shared" si="32"/>
        <v>72.88786995860886</v>
      </c>
      <c r="AP51" s="1">
        <f t="shared" si="32"/>
        <v>86.530545607430597</v>
      </c>
      <c r="AQ51" s="1">
        <f t="shared" si="32"/>
        <v>103.32987726601311</v>
      </c>
      <c r="AR51" s="6">
        <f t="shared" si="32"/>
        <v>86.1661569311931</v>
      </c>
      <c r="AS51" s="4" t="s">
        <v>47</v>
      </c>
    </row>
    <row r="52" spans="1:45" ht="12.5">
      <c r="A52" s="4">
        <v>1999</v>
      </c>
      <c r="B52" s="1">
        <v>3.4500177569685291</v>
      </c>
      <c r="C52" s="1">
        <v>3.7304379194695581</v>
      </c>
      <c r="D52" s="1">
        <v>2.3963177523795518</v>
      </c>
      <c r="E52" s="6">
        <f t="shared" si="20"/>
        <v>9.5767734288176385</v>
      </c>
      <c r="F52" s="2">
        <f t="shared" si="34"/>
        <v>226.41429304338254</v>
      </c>
      <c r="G52" s="2">
        <f t="shared" si="35"/>
        <v>289.91621894518613</v>
      </c>
      <c r="H52" s="2">
        <f t="shared" si="36"/>
        <v>218.39867201974781</v>
      </c>
      <c r="I52" s="2">
        <f t="shared" si="39"/>
        <v>734.72918400831645</v>
      </c>
      <c r="J52" s="30">
        <v>13509.926173896327</v>
      </c>
      <c r="K52" s="14">
        <f t="shared" si="21"/>
        <v>12775.196989888011</v>
      </c>
      <c r="L52" s="3">
        <f t="shared" si="37"/>
        <v>65.626993538238736</v>
      </c>
      <c r="M52" s="3">
        <f t="shared" si="37"/>
        <v>77.71640359757285</v>
      </c>
      <c r="N52" s="3">
        <f t="shared" si="37"/>
        <v>91.139278921953135</v>
      </c>
      <c r="O52" s="14">
        <f t="shared" si="40"/>
        <v>76.719908794900576</v>
      </c>
      <c r="P52" s="2">
        <v>81.16275903614455</v>
      </c>
      <c r="Q52" s="2">
        <v>64.484899357601719</v>
      </c>
      <c r="R52" s="2">
        <v>69.599560532687647</v>
      </c>
      <c r="S52" s="43">
        <v>77.529593412249099</v>
      </c>
      <c r="T52" s="7">
        <v>74.173387096774192</v>
      </c>
      <c r="U52" s="3">
        <v>8094.1559999999999</v>
      </c>
      <c r="V52" s="3">
        <v>20268.219308736174</v>
      </c>
      <c r="W52" s="99">
        <f t="shared" si="22"/>
        <v>0.30816020102560637</v>
      </c>
      <c r="X52" s="100">
        <f t="shared" si="23"/>
        <v>0.39458922451337464</v>
      </c>
      <c r="Y52" s="100">
        <f t="shared" si="24"/>
        <v>0.29725057446101899</v>
      </c>
      <c r="Z52" s="99">
        <f t="shared" si="25"/>
        <v>1.6759106610135056E-2</v>
      </c>
      <c r="AA52" s="100">
        <f t="shared" si="26"/>
        <v>2.1459496907196861E-2</v>
      </c>
      <c r="AB52" s="100">
        <f t="shared" si="27"/>
        <v>1.6165793151537305E-2</v>
      </c>
      <c r="AC52" s="101">
        <f t="shared" si="28"/>
        <v>5.4384396668869218E-2</v>
      </c>
      <c r="AD52" s="100">
        <f t="shared" si="38"/>
        <v>0.3602484472052998</v>
      </c>
      <c r="AE52" s="100">
        <f t="shared" si="38"/>
        <v>0.38952972493264082</v>
      </c>
      <c r="AF52" s="100">
        <f t="shared" si="41"/>
        <v>0.25022182786205943</v>
      </c>
      <c r="AH52" s="107">
        <v>0.93862727583333305</v>
      </c>
      <c r="AI52" s="3">
        <f t="shared" si="33"/>
        <v>241.2185314371641</v>
      </c>
      <c r="AJ52" s="3">
        <f t="shared" si="33"/>
        <v>308.87256998555938</v>
      </c>
      <c r="AK52" s="3">
        <f t="shared" si="33"/>
        <v>232.67880408210902</v>
      </c>
      <c r="AL52" s="3">
        <f t="shared" si="33"/>
        <v>782.76990550483254</v>
      </c>
      <c r="AM52" s="3">
        <f t="shared" si="33"/>
        <v>14393.281041084098</v>
      </c>
      <c r="AN52" s="14">
        <f t="shared" si="32"/>
        <v>13610.511135579265</v>
      </c>
      <c r="AO52" s="1">
        <f t="shared" si="32"/>
        <v>69.918055044771322</v>
      </c>
      <c r="AP52" s="1">
        <f t="shared" si="32"/>
        <v>82.797938647771119</v>
      </c>
      <c r="AQ52" s="1">
        <f t="shared" si="32"/>
        <v>97.098476965777252</v>
      </c>
      <c r="AR52" s="6">
        <f t="shared" si="32"/>
        <v>81.736287416948358</v>
      </c>
      <c r="AS52" s="4" t="s">
        <v>47</v>
      </c>
    </row>
    <row r="53" spans="1:45" ht="12.5">
      <c r="A53" s="4">
        <v>2000</v>
      </c>
      <c r="B53" s="1">
        <v>3.5711513396349059</v>
      </c>
      <c r="C53" s="1">
        <v>3.5114901000600658</v>
      </c>
      <c r="D53" s="1">
        <v>2.3949726167981193</v>
      </c>
      <c r="E53" s="6">
        <f t="shared" si="20"/>
        <v>9.477614056493092</v>
      </c>
      <c r="F53" s="2">
        <f t="shared" si="34"/>
        <v>232.98581479577564</v>
      </c>
      <c r="G53" s="2">
        <f t="shared" si="35"/>
        <v>261.85001138657179</v>
      </c>
      <c r="H53" s="2">
        <f t="shared" si="36"/>
        <v>224.49005164977842</v>
      </c>
      <c r="I53" s="2">
        <f t="shared" si="39"/>
        <v>719.3258778321258</v>
      </c>
      <c r="J53" s="30">
        <v>14187.329056218388</v>
      </c>
      <c r="K53" s="14">
        <f t="shared" si="21"/>
        <v>13468.003178386263</v>
      </c>
      <c r="L53" s="3">
        <f t="shared" si="37"/>
        <v>65.241092476241789</v>
      </c>
      <c r="M53" s="3">
        <f t="shared" si="37"/>
        <v>74.569485866439635</v>
      </c>
      <c r="N53" s="3">
        <f t="shared" si="37"/>
        <v>93.733869888626572</v>
      </c>
      <c r="O53" s="14">
        <f t="shared" si="40"/>
        <v>75.897359139594556</v>
      </c>
      <c r="P53" s="2">
        <v>80.549879518072302</v>
      </c>
      <c r="Q53" s="2">
        <v>60.112250535331917</v>
      </c>
      <c r="R53" s="2">
        <v>72.467650121065375</v>
      </c>
      <c r="S53" s="43">
        <v>75.64590838908903</v>
      </c>
      <c r="T53" s="7">
        <v>75.625</v>
      </c>
      <c r="U53" s="3">
        <v>8113.4129999999996</v>
      </c>
      <c r="V53" s="3">
        <v>20961.72262957252</v>
      </c>
      <c r="W53" s="99">
        <f t="shared" si="22"/>
        <v>0.32389466579172504</v>
      </c>
      <c r="X53" s="100">
        <f t="shared" si="23"/>
        <v>0.36402139761150315</v>
      </c>
      <c r="Y53" s="100">
        <f t="shared" si="24"/>
        <v>0.31208393659677186</v>
      </c>
      <c r="Z53" s="99">
        <f t="shared" si="25"/>
        <v>1.6422105519125645E-2</v>
      </c>
      <c r="AA53" s="100">
        <f t="shared" si="26"/>
        <v>1.8456610849651185E-2</v>
      </c>
      <c r="AB53" s="100">
        <f t="shared" si="27"/>
        <v>1.5823277994062114E-2</v>
      </c>
      <c r="AC53" s="101">
        <f t="shared" si="28"/>
        <v>5.070199436283894E-2</v>
      </c>
      <c r="AD53" s="100">
        <f t="shared" si="38"/>
        <v>0.3767985611514027</v>
      </c>
      <c r="AE53" s="100">
        <f t="shared" si="38"/>
        <v>0.37050359712150888</v>
      </c>
      <c r="AF53" s="100">
        <f t="shared" si="41"/>
        <v>0.25269784172708837</v>
      </c>
      <c r="AH53" s="107">
        <v>1.08540083333333</v>
      </c>
      <c r="AI53" s="3">
        <f t="shared" si="33"/>
        <v>214.65416981509259</v>
      </c>
      <c r="AJ53" s="3">
        <f t="shared" si="33"/>
        <v>241.24729164101979</v>
      </c>
      <c r="AK53" s="3">
        <f t="shared" si="33"/>
        <v>206.826865021244</v>
      </c>
      <c r="AL53" s="3">
        <f t="shared" si="33"/>
        <v>662.7283264773564</v>
      </c>
      <c r="AM53" s="3">
        <f t="shared" si="33"/>
        <v>13071.050454833596</v>
      </c>
      <c r="AN53" s="14">
        <f t="shared" si="32"/>
        <v>12408.322128356242</v>
      </c>
      <c r="AO53" s="1">
        <f t="shared" si="32"/>
        <v>60.107833412917643</v>
      </c>
      <c r="AP53" s="1">
        <f t="shared" si="32"/>
        <v>68.702255955923988</v>
      </c>
      <c r="AQ53" s="1">
        <f t="shared" si="32"/>
        <v>86.358759833235368</v>
      </c>
      <c r="AR53" s="6">
        <f t="shared" si="32"/>
        <v>69.925650330034557</v>
      </c>
      <c r="AS53" s="4" t="s">
        <v>47</v>
      </c>
    </row>
    <row r="54" spans="1:45" ht="12.5">
      <c r="A54" s="4">
        <v>2001</v>
      </c>
      <c r="B54" s="1">
        <v>3.7852487305603075</v>
      </c>
      <c r="C54" s="1">
        <v>3.2982076974986363</v>
      </c>
      <c r="D54" s="1">
        <v>1.3500435653027694</v>
      </c>
      <c r="E54" s="6">
        <f t="shared" si="20"/>
        <v>8.4334999933617141</v>
      </c>
      <c r="F54" s="2">
        <f t="shared" si="34"/>
        <v>247.16261488564021</v>
      </c>
      <c r="G54" s="2">
        <f t="shared" si="35"/>
        <v>258.19914222186844</v>
      </c>
      <c r="H54" s="2">
        <f t="shared" si="36"/>
        <v>136.07701516181356</v>
      </c>
      <c r="I54" s="2">
        <f t="shared" si="39"/>
        <v>641.43877226932227</v>
      </c>
      <c r="J54" s="30">
        <v>14681.515158595568</v>
      </c>
      <c r="K54" s="14">
        <f t="shared" si="21"/>
        <v>14040.076386326245</v>
      </c>
      <c r="L54" s="3">
        <f t="shared" si="37"/>
        <v>65.29626782255184</v>
      </c>
      <c r="M54" s="3">
        <f t="shared" si="37"/>
        <v>78.284682440613707</v>
      </c>
      <c r="N54" s="3">
        <f t="shared" si="37"/>
        <v>100.79453630912722</v>
      </c>
      <c r="O54" s="14">
        <f t="shared" si="40"/>
        <v>76.058430399504346</v>
      </c>
      <c r="P54" s="2">
        <v>80.637433734939762</v>
      </c>
      <c r="Q54" s="2">
        <v>65.029535331905791</v>
      </c>
      <c r="R54" s="2">
        <v>79.725852300242138</v>
      </c>
      <c r="S54" s="43">
        <v>77.323726196603204</v>
      </c>
      <c r="T54" s="7">
        <v>77.358870967741936</v>
      </c>
      <c r="U54" s="3">
        <v>8131.69</v>
      </c>
      <c r="V54" s="3">
        <v>21093.922665522172</v>
      </c>
      <c r="W54" s="99">
        <f t="shared" si="22"/>
        <v>0.38532534291809772</v>
      </c>
      <c r="X54" s="100">
        <f t="shared" si="23"/>
        <v>0.40253123662667811</v>
      </c>
      <c r="Y54" s="100">
        <f t="shared" si="24"/>
        <v>0.21214342045522408</v>
      </c>
      <c r="Z54" s="99">
        <f t="shared" si="25"/>
        <v>1.6834952810775409E-2</v>
      </c>
      <c r="AA54" s="100">
        <f t="shared" si="26"/>
        <v>1.7586682262198321E-2</v>
      </c>
      <c r="AB54" s="100">
        <f t="shared" si="27"/>
        <v>9.2685948072699243E-3</v>
      </c>
      <c r="AC54" s="101">
        <f t="shared" si="28"/>
        <v>4.3690229880243653E-2</v>
      </c>
      <c r="AD54" s="100">
        <f t="shared" si="38"/>
        <v>0.44883485309062687</v>
      </c>
      <c r="AE54" s="100">
        <f t="shared" si="38"/>
        <v>0.39108409321097581</v>
      </c>
      <c r="AF54" s="100">
        <f t="shared" si="41"/>
        <v>0.16008105369839726</v>
      </c>
      <c r="AH54" s="107">
        <v>1.11751</v>
      </c>
      <c r="AI54" s="3">
        <f t="shared" si="33"/>
        <v>221.17262027690151</v>
      </c>
      <c r="AJ54" s="3">
        <f t="shared" si="33"/>
        <v>231.04861900284422</v>
      </c>
      <c r="AK54" s="3">
        <f t="shared" si="33"/>
        <v>121.7680514374042</v>
      </c>
      <c r="AL54" s="3">
        <f t="shared" si="33"/>
        <v>573.98929071714997</v>
      </c>
      <c r="AM54" s="3">
        <f t="shared" si="33"/>
        <v>13137.7036076595</v>
      </c>
      <c r="AN54" s="14">
        <f t="shared" si="32"/>
        <v>12563.714316942351</v>
      </c>
      <c r="AO54" s="1">
        <f t="shared" si="32"/>
        <v>58.430141853363139</v>
      </c>
      <c r="AP54" s="1">
        <f t="shared" si="32"/>
        <v>70.052780235177948</v>
      </c>
      <c r="AQ54" s="1">
        <f t="shared" si="32"/>
        <v>90.1956459531702</v>
      </c>
      <c r="AR54" s="6">
        <f t="shared" si="32"/>
        <v>68.060626213192137</v>
      </c>
      <c r="AS54" s="4" t="s">
        <v>47</v>
      </c>
    </row>
    <row r="55" spans="1:45" ht="12.5">
      <c r="A55" s="4">
        <v>2002</v>
      </c>
      <c r="B55" s="1">
        <v>3.5683298943327073</v>
      </c>
      <c r="C55" s="1">
        <v>3.3886298277014699</v>
      </c>
      <c r="D55" s="1">
        <v>3.0549011325612718</v>
      </c>
      <c r="E55" s="6">
        <f t="shared" si="20"/>
        <v>10.011860854595449</v>
      </c>
      <c r="F55" s="2">
        <f t="shared" si="34"/>
        <v>230.50840994298824</v>
      </c>
      <c r="G55" s="2">
        <f t="shared" si="35"/>
        <v>275.71192826139992</v>
      </c>
      <c r="H55" s="2">
        <f t="shared" si="36"/>
        <v>310.26080972543929</v>
      </c>
      <c r="I55" s="2">
        <f t="shared" si="39"/>
        <v>816.48114792982744</v>
      </c>
      <c r="J55" s="30">
        <v>14911.359555206036</v>
      </c>
      <c r="K55" s="14">
        <f t="shared" si="21"/>
        <v>14094.878407276208</v>
      </c>
      <c r="L55" s="3">
        <f t="shared" si="37"/>
        <v>64.598402269108107</v>
      </c>
      <c r="M55" s="3">
        <f t="shared" si="37"/>
        <v>81.36383797589869</v>
      </c>
      <c r="N55" s="3">
        <f t="shared" si="37"/>
        <v>101.56165331128484</v>
      </c>
      <c r="O55" s="14">
        <f t="shared" si="40"/>
        <v>81.551387877615397</v>
      </c>
      <c r="P55" s="2">
        <v>79.518072289156635</v>
      </c>
      <c r="Q55" s="2">
        <v>68.950749464668107</v>
      </c>
      <c r="R55" s="2">
        <v>80.508474576271198</v>
      </c>
      <c r="S55" s="43">
        <v>78.239835306227491</v>
      </c>
      <c r="T55" s="7">
        <v>78.66935483870968</v>
      </c>
      <c r="U55" s="3">
        <v>8148.3119999999999</v>
      </c>
      <c r="V55" s="3">
        <v>21407.442770341335</v>
      </c>
      <c r="W55" s="99">
        <f t="shared" si="22"/>
        <v>0.28231932914487734</v>
      </c>
      <c r="X55" s="100">
        <f t="shared" si="23"/>
        <v>0.33768315283269223</v>
      </c>
      <c r="Y55" s="100">
        <f t="shared" si="24"/>
        <v>0.37999751802243042</v>
      </c>
      <c r="Z55" s="99">
        <f t="shared" si="25"/>
        <v>1.5458577676273007E-2</v>
      </c>
      <c r="AA55" s="100">
        <f t="shared" si="26"/>
        <v>1.8490059691783103E-2</v>
      </c>
      <c r="AB55" s="100">
        <f t="shared" si="27"/>
        <v>2.0807010157374767E-2</v>
      </c>
      <c r="AC55" s="101">
        <f t="shared" si="28"/>
        <v>5.4755647525430877E-2</v>
      </c>
      <c r="AD55" s="100">
        <f t="shared" si="38"/>
        <v>0.35641025641050955</v>
      </c>
      <c r="AE55" s="100">
        <f t="shared" si="38"/>
        <v>0.33846153846076349</v>
      </c>
      <c r="AF55" s="100">
        <f t="shared" si="41"/>
        <v>0.30512820512872696</v>
      </c>
      <c r="AH55" s="107">
        <v>1.0625516666666699</v>
      </c>
      <c r="AI55" s="3">
        <f t="shared" si="33"/>
        <v>216.93854254270383</v>
      </c>
      <c r="AJ55" s="3">
        <f t="shared" si="33"/>
        <v>259.48096164239769</v>
      </c>
      <c r="AK55" s="3">
        <f t="shared" si="33"/>
        <v>291.99597483928312</v>
      </c>
      <c r="AL55" s="3">
        <f t="shared" si="33"/>
        <v>768.41547902438469</v>
      </c>
      <c r="AM55" s="3">
        <f t="shared" si="33"/>
        <v>14033.538342643094</v>
      </c>
      <c r="AN55" s="14">
        <f t="shared" si="32"/>
        <v>13265.12286361871</v>
      </c>
      <c r="AO55" s="1">
        <f t="shared" si="32"/>
        <v>60.795539921140694</v>
      </c>
      <c r="AP55" s="1">
        <f t="shared" si="32"/>
        <v>76.574006260933302</v>
      </c>
      <c r="AQ55" s="1">
        <f t="shared" si="32"/>
        <v>95.582790463162922</v>
      </c>
      <c r="AR55" s="6">
        <f t="shared" si="32"/>
        <v>76.750515232308842</v>
      </c>
      <c r="AS55" s="4" t="s">
        <v>47</v>
      </c>
    </row>
    <row r="56" spans="1:45" ht="12.5">
      <c r="A56" s="4">
        <v>2003</v>
      </c>
      <c r="B56" s="1">
        <v>3.8277039980759962</v>
      </c>
      <c r="C56" s="1">
        <v>3.2025979760092351</v>
      </c>
      <c r="D56" s="1">
        <v>2.7658800702008572</v>
      </c>
      <c r="E56" s="6">
        <f t="shared" si="20"/>
        <v>9.7961820442860894</v>
      </c>
      <c r="F56" s="2">
        <f t="shared" si="34"/>
        <v>247.26356263478661</v>
      </c>
      <c r="G56" s="2">
        <f t="shared" si="35"/>
        <v>270.06373436183367</v>
      </c>
      <c r="H56" s="2">
        <f t="shared" si="36"/>
        <v>280.57951760871208</v>
      </c>
      <c r="I56" s="2">
        <f t="shared" si="39"/>
        <v>797.90681460533233</v>
      </c>
      <c r="J56" s="30">
        <v>15374.122099473505</v>
      </c>
      <c r="K56" s="14">
        <f t="shared" si="21"/>
        <v>14576.215284868173</v>
      </c>
      <c r="L56" s="3">
        <f t="shared" si="37"/>
        <v>64.598402269108107</v>
      </c>
      <c r="M56" s="3">
        <f t="shared" si="37"/>
        <v>84.326455079560347</v>
      </c>
      <c r="N56" s="3">
        <f t="shared" si="37"/>
        <v>101.4431249682986</v>
      </c>
      <c r="O56" s="14">
        <f t="shared" si="40"/>
        <v>81.450794911547703</v>
      </c>
      <c r="P56" s="2">
        <v>79.518072289156635</v>
      </c>
      <c r="Q56" s="2">
        <v>72.591006423982876</v>
      </c>
      <c r="R56" s="2">
        <v>80.38740920096852</v>
      </c>
      <c r="S56" s="43">
        <v>79.73237261966031</v>
      </c>
      <c r="T56" s="7">
        <v>79.6875</v>
      </c>
      <c r="U56" s="3">
        <v>8162.6559999999999</v>
      </c>
      <c r="V56" s="3">
        <v>21554.853442382755</v>
      </c>
      <c r="W56" s="99">
        <f t="shared" si="22"/>
        <v>0.30989027554187548</v>
      </c>
      <c r="X56" s="100">
        <f t="shared" si="23"/>
        <v>0.3384652561156718</v>
      </c>
      <c r="Y56" s="100">
        <f t="shared" si="24"/>
        <v>0.35164446834245272</v>
      </c>
      <c r="Z56" s="99">
        <f t="shared" si="25"/>
        <v>1.6083101268153339E-2</v>
      </c>
      <c r="AA56" s="100">
        <f t="shared" si="26"/>
        <v>1.7566123946100451E-2</v>
      </c>
      <c r="AB56" s="100">
        <f t="shared" si="27"/>
        <v>1.8250116383446743E-2</v>
      </c>
      <c r="AC56" s="101">
        <f t="shared" si="28"/>
        <v>5.1899341597700537E-2</v>
      </c>
      <c r="AD56" s="100">
        <f t="shared" si="38"/>
        <v>0.39073426573453857</v>
      </c>
      <c r="AE56" s="100">
        <f t="shared" si="38"/>
        <v>0.32692307692232447</v>
      </c>
      <c r="AF56" s="100">
        <f t="shared" si="41"/>
        <v>0.28234265734313685</v>
      </c>
      <c r="AH56" s="107">
        <v>0.88603416666666601</v>
      </c>
      <c r="AI56" s="3">
        <f t="shared" si="33"/>
        <v>279.06775148977903</v>
      </c>
      <c r="AJ56" s="3">
        <f t="shared" si="33"/>
        <v>304.80058729319188</v>
      </c>
      <c r="AK56" s="3">
        <f t="shared" si="33"/>
        <v>316.66895946493293</v>
      </c>
      <c r="AL56" s="3">
        <f t="shared" si="33"/>
        <v>900.53729824790378</v>
      </c>
      <c r="AM56" s="3">
        <f t="shared" si="33"/>
        <v>17351.613152021244</v>
      </c>
      <c r="AN56" s="14">
        <f t="shared" si="32"/>
        <v>16451.075853773342</v>
      </c>
      <c r="AO56" s="1">
        <f t="shared" si="32"/>
        <v>72.907349060965274</v>
      </c>
      <c r="AP56" s="1">
        <f t="shared" si="32"/>
        <v>95.172915731684995</v>
      </c>
      <c r="AQ56" s="1">
        <f t="shared" si="32"/>
        <v>114.49121127003042</v>
      </c>
      <c r="AR56" s="6">
        <f t="shared" si="32"/>
        <v>91.92737478507442</v>
      </c>
      <c r="AS56" s="4" t="s">
        <v>47</v>
      </c>
    </row>
    <row r="57" spans="1:45" ht="12.5">
      <c r="A57" s="4">
        <v>2004</v>
      </c>
      <c r="B57" s="1">
        <v>3.8548016789346078</v>
      </c>
      <c r="C57" s="1">
        <v>3.2551658622016806</v>
      </c>
      <c r="D57" s="1">
        <v>2.587000237865368</v>
      </c>
      <c r="E57" s="6">
        <f t="shared" si="20"/>
        <v>9.6969677790016569</v>
      </c>
      <c r="F57" s="2">
        <f t="shared" si="34"/>
        <v>254.94293498829518</v>
      </c>
      <c r="G57" s="2">
        <f t="shared" si="35"/>
        <v>282.07487559991097</v>
      </c>
      <c r="H57" s="2">
        <f t="shared" si="36"/>
        <v>266.79763832042886</v>
      </c>
      <c r="I57" s="2">
        <f t="shared" si="39"/>
        <v>803.81544890863506</v>
      </c>
      <c r="J57" s="30">
        <v>15993.286410050838</v>
      </c>
      <c r="K57" s="14">
        <f t="shared" si="21"/>
        <v>15189.470961142202</v>
      </c>
      <c r="L57" s="3">
        <f t="shared" si="37"/>
        <v>66.136459465991635</v>
      </c>
      <c r="M57" s="3">
        <f t="shared" si="37"/>
        <v>86.654532377384101</v>
      </c>
      <c r="N57" s="3">
        <f t="shared" si="37"/>
        <v>103.13011742920199</v>
      </c>
      <c r="O57" s="14">
        <f t="shared" si="40"/>
        <v>82.893484564242954</v>
      </c>
      <c r="P57" s="2">
        <v>81.927710843373504</v>
      </c>
      <c r="Q57" s="2">
        <v>75.37473233404711</v>
      </c>
      <c r="R57" s="2">
        <v>82.082324455205807</v>
      </c>
      <c r="S57" s="43">
        <v>81.379310344827587</v>
      </c>
      <c r="T57" s="7">
        <v>81.25</v>
      </c>
      <c r="U57" s="3">
        <v>8174.7619999999997</v>
      </c>
      <c r="V57" s="3">
        <v>22080.303274958529</v>
      </c>
      <c r="W57" s="99">
        <f t="shared" si="22"/>
        <v>0.31716600537404332</v>
      </c>
      <c r="X57" s="100">
        <f t="shared" si="23"/>
        <v>0.35091994808372085</v>
      </c>
      <c r="Y57" s="100">
        <f t="shared" si="24"/>
        <v>0.33191404654223577</v>
      </c>
      <c r="Z57" s="99">
        <f t="shared" si="25"/>
        <v>1.5940622111793021E-2</v>
      </c>
      <c r="AA57" s="100">
        <f t="shared" si="26"/>
        <v>1.7637080232780895E-2</v>
      </c>
      <c r="AB57" s="100">
        <f t="shared" si="27"/>
        <v>1.6681852089684472E-2</v>
      </c>
      <c r="AC57" s="101">
        <f t="shared" si="28"/>
        <v>5.0259554434258391E-2</v>
      </c>
      <c r="AD57" s="100">
        <f t="shared" si="38"/>
        <v>0.39752650176707877</v>
      </c>
      <c r="AE57" s="100">
        <f t="shared" si="38"/>
        <v>0.33568904593563714</v>
      </c>
      <c r="AF57" s="100">
        <f t="shared" si="41"/>
        <v>0.26678445229728404</v>
      </c>
      <c r="AH57" s="107">
        <v>0.80426653491829514</v>
      </c>
      <c r="AI57" s="3">
        <f t="shared" si="33"/>
        <v>316.98811764459981</v>
      </c>
      <c r="AJ57" s="3">
        <f t="shared" si="33"/>
        <v>350.72312890473148</v>
      </c>
      <c r="AK57" s="3">
        <f t="shared" si="33"/>
        <v>331.7278871332532</v>
      </c>
      <c r="AL57" s="3">
        <f t="shared" si="33"/>
        <v>999.43913368258461</v>
      </c>
      <c r="AM57" s="3">
        <f t="shared" si="33"/>
        <v>19885.554994123413</v>
      </c>
      <c r="AN57" s="14">
        <f t="shared" si="32"/>
        <v>18886.11586044083</v>
      </c>
      <c r="AO57" s="1">
        <f t="shared" si="32"/>
        <v>82.232017116950402</v>
      </c>
      <c r="AP57" s="1">
        <f t="shared" si="32"/>
        <v>107.74355094382645</v>
      </c>
      <c r="AQ57" s="1">
        <f t="shared" si="32"/>
        <v>128.22878107153733</v>
      </c>
      <c r="AR57" s="6">
        <f t="shared" si="32"/>
        <v>103.06718104672109</v>
      </c>
      <c r="AS57" s="4" t="s">
        <v>47</v>
      </c>
    </row>
    <row r="58" spans="1:45" ht="12.5">
      <c r="A58" s="4">
        <v>2005</v>
      </c>
      <c r="B58" s="1">
        <v>4.2670684900052898</v>
      </c>
      <c r="C58" s="1">
        <v>2.9475332541313572</v>
      </c>
      <c r="D58" s="1">
        <v>2.8018702735604921</v>
      </c>
      <c r="E58" s="6">
        <f t="shared" si="20"/>
        <v>10.01647201769714</v>
      </c>
      <c r="F58" s="2">
        <f t="shared" si="34"/>
        <v>288.92805942374599</v>
      </c>
      <c r="G58" s="2">
        <f t="shared" si="35"/>
        <v>288.84558779359844</v>
      </c>
      <c r="H58" s="2">
        <f t="shared" si="36"/>
        <v>286.28123282097027</v>
      </c>
      <c r="I58" s="2">
        <f t="shared" si="39"/>
        <v>864.05488003831465</v>
      </c>
      <c r="J58" s="30">
        <v>16723.866545481069</v>
      </c>
      <c r="K58" s="14">
        <f t="shared" si="21"/>
        <v>15859.811665442754</v>
      </c>
      <c r="L58" s="3">
        <f t="shared" si="37"/>
        <v>67.71113707232476</v>
      </c>
      <c r="M58" s="3">
        <f t="shared" si="37"/>
        <v>97.995701113377834</v>
      </c>
      <c r="N58" s="3">
        <f t="shared" si="37"/>
        <v>102.17504911716587</v>
      </c>
      <c r="O58" s="14">
        <f t="shared" si="40"/>
        <v>86.263394787276326</v>
      </c>
      <c r="P58" s="2">
        <v>84.337349397590359</v>
      </c>
      <c r="Q58" s="2">
        <v>87.36616702355461</v>
      </c>
      <c r="R58" s="2">
        <v>81.113801452784514</v>
      </c>
      <c r="S58" s="43">
        <v>80.195573854863611</v>
      </c>
      <c r="T58" s="7">
        <v>82.963709677419345</v>
      </c>
      <c r="U58" s="3">
        <v>8184.6909999999998</v>
      </c>
      <c r="V58" s="3">
        <v>22582.946941179205</v>
      </c>
      <c r="W58" s="99">
        <f t="shared" si="22"/>
        <v>0.33438623645171023</v>
      </c>
      <c r="X58" s="100">
        <f t="shared" si="23"/>
        <v>0.33429078923874628</v>
      </c>
      <c r="Y58" s="100">
        <f t="shared" si="24"/>
        <v>0.33132297430954355</v>
      </c>
      <c r="Z58" s="99">
        <f t="shared" si="25"/>
        <v>1.7276391116731127E-2</v>
      </c>
      <c r="AA58" s="100">
        <f t="shared" si="26"/>
        <v>1.7271459743359825E-2</v>
      </c>
      <c r="AB58" s="100">
        <f t="shared" si="27"/>
        <v>1.7118124689791063E-2</v>
      </c>
      <c r="AC58" s="101">
        <f t="shared" si="28"/>
        <v>5.1665975549882011E-2</v>
      </c>
      <c r="AD58" s="100">
        <f t="shared" si="38"/>
        <v>0.42600513259221584</v>
      </c>
      <c r="AE58" s="100">
        <f t="shared" si="38"/>
        <v>0.29426860564514579</v>
      </c>
      <c r="AF58" s="100">
        <f t="shared" si="41"/>
        <v>0.27972626176263832</v>
      </c>
      <c r="AH58" s="107">
        <v>0.80356298094425893</v>
      </c>
      <c r="AI58" s="3">
        <f t="shared" si="33"/>
        <v>359.55869829173747</v>
      </c>
      <c r="AJ58" s="3">
        <f t="shared" si="33"/>
        <v>359.45606585084198</v>
      </c>
      <c r="AK58" s="3">
        <f t="shared" si="33"/>
        <v>356.26483500342937</v>
      </c>
      <c r="AL58" s="3">
        <f t="shared" si="33"/>
        <v>1075.2795991460089</v>
      </c>
      <c r="AM58" s="3">
        <f t="shared" si="33"/>
        <v>20812.141601930216</v>
      </c>
      <c r="AN58" s="14">
        <f t="shared" si="32"/>
        <v>19736.862002784208</v>
      </c>
      <c r="AO58" s="1">
        <f t="shared" si="32"/>
        <v>84.263634186779072</v>
      </c>
      <c r="AP58" s="1">
        <f t="shared" si="32"/>
        <v>121.95148785752183</v>
      </c>
      <c r="AQ58" s="1">
        <f t="shared" si="32"/>
        <v>127.15250893850408</v>
      </c>
      <c r="AR58" s="6">
        <f t="shared" si="32"/>
        <v>107.35113094173286</v>
      </c>
      <c r="AS58" s="4" t="s">
        <v>47</v>
      </c>
    </row>
    <row r="59" spans="1:45" ht="12.5">
      <c r="A59" s="4">
        <v>2006</v>
      </c>
      <c r="B59" s="1">
        <v>4.4093123745771994</v>
      </c>
      <c r="C59" s="1">
        <v>2.7397669123504289</v>
      </c>
      <c r="D59" s="1">
        <v>2.8082610851704231</v>
      </c>
      <c r="E59" s="6">
        <f t="shared" si="20"/>
        <v>9.9573403720980522</v>
      </c>
      <c r="F59" s="2">
        <f t="shared" si="34"/>
        <v>298.55955458969453</v>
      </c>
      <c r="G59" s="2">
        <f t="shared" si="35"/>
        <v>261.46092020061576</v>
      </c>
      <c r="H59" s="2">
        <f t="shared" si="36"/>
        <v>291.70591132329986</v>
      </c>
      <c r="I59" s="2">
        <f t="shared" si="39"/>
        <v>851.72638611361026</v>
      </c>
      <c r="J59" s="30">
        <v>17416.302936208027</v>
      </c>
      <c r="K59" s="14">
        <f t="shared" si="21"/>
        <v>16564.576550094418</v>
      </c>
      <c r="L59" s="3">
        <f t="shared" si="37"/>
        <v>67.71113707232476</v>
      </c>
      <c r="M59" s="3">
        <f t="shared" si="37"/>
        <v>95.431811743543562</v>
      </c>
      <c r="N59" s="3">
        <f t="shared" si="37"/>
        <v>103.87421342827079</v>
      </c>
      <c r="O59" s="14">
        <f t="shared" si="40"/>
        <v>85.537538568057215</v>
      </c>
      <c r="P59" s="2">
        <v>84.337349397590359</v>
      </c>
      <c r="Q59" s="2">
        <v>84.582441113490361</v>
      </c>
      <c r="R59" s="2">
        <v>82.808716707021787</v>
      </c>
      <c r="S59" s="43">
        <v>80.277920741121974</v>
      </c>
      <c r="T59" s="7">
        <v>84.364919354838705</v>
      </c>
      <c r="U59" s="3">
        <v>8192.8799999999992</v>
      </c>
      <c r="V59" s="3">
        <v>23388.290808604546</v>
      </c>
      <c r="W59" s="99">
        <f t="shared" si="22"/>
        <v>0.35053458417791722</v>
      </c>
      <c r="X59" s="100">
        <f t="shared" si="23"/>
        <v>0.30697759804489605</v>
      </c>
      <c r="Y59" s="100">
        <f t="shared" si="24"/>
        <v>0.34248781777718662</v>
      </c>
      <c r="Z59" s="99">
        <f t="shared" si="25"/>
        <v>1.714253338858715E-2</v>
      </c>
      <c r="AA59" s="100">
        <f t="shared" si="26"/>
        <v>1.5012423770893736E-2</v>
      </c>
      <c r="AB59" s="100">
        <f t="shared" si="27"/>
        <v>1.6749014552155675E-2</v>
      </c>
      <c r="AC59" s="101">
        <f t="shared" si="28"/>
        <v>4.8903971711636567E-2</v>
      </c>
      <c r="AD59" s="100">
        <f t="shared" si="38"/>
        <v>0.44282029234761805</v>
      </c>
      <c r="AE59" s="100">
        <f t="shared" si="38"/>
        <v>0.27515047291419936</v>
      </c>
      <c r="AF59" s="100">
        <f t="shared" si="41"/>
        <v>0.28202923473818248</v>
      </c>
      <c r="AH59" s="107">
        <v>0.79614163830077589</v>
      </c>
      <c r="AI59" s="3">
        <f t="shared" si="33"/>
        <v>375.00808929792606</v>
      </c>
      <c r="AJ59" s="3">
        <f t="shared" si="33"/>
        <v>328.4100562290123</v>
      </c>
      <c r="AK59" s="3">
        <f t="shared" si="33"/>
        <v>366.39951648037749</v>
      </c>
      <c r="AL59" s="3">
        <f t="shared" si="33"/>
        <v>1069.8176620073159</v>
      </c>
      <c r="AM59" s="3">
        <f t="shared" si="33"/>
        <v>21875.885016364748</v>
      </c>
      <c r="AN59" s="14">
        <f t="shared" si="32"/>
        <v>20806.067354357434</v>
      </c>
      <c r="AO59" s="1">
        <f t="shared" si="32"/>
        <v>85.049109121892258</v>
      </c>
      <c r="AP59" s="1">
        <f t="shared" si="32"/>
        <v>119.86788173424262</v>
      </c>
      <c r="AQ59" s="1">
        <f t="shared" si="32"/>
        <v>130.47202712569086</v>
      </c>
      <c r="AR59" s="6">
        <f t="shared" si="32"/>
        <v>107.44010167665897</v>
      </c>
      <c r="AS59" s="4" t="s">
        <v>47</v>
      </c>
    </row>
    <row r="60" spans="1:45" ht="12.5">
      <c r="A60" s="4">
        <v>2007</v>
      </c>
      <c r="B60" s="1">
        <v>4.3551881118493867</v>
      </c>
      <c r="C60" s="1">
        <v>2.190428598487423</v>
      </c>
      <c r="D60" s="1">
        <v>2.7209230246944798</v>
      </c>
      <c r="E60" s="6">
        <f t="shared" si="20"/>
        <v>9.266539735031289</v>
      </c>
      <c r="F60" s="2">
        <f t="shared" si="34"/>
        <v>301.91604253188819</v>
      </c>
      <c r="G60" s="2">
        <f t="shared" si="35"/>
        <v>208.17612354255334</v>
      </c>
      <c r="H60" s="2">
        <f t="shared" si="36"/>
        <v>270.92137426725344</v>
      </c>
      <c r="I60" s="2">
        <f t="shared" si="39"/>
        <v>781.01354034169503</v>
      </c>
      <c r="J60" s="30">
        <v>18025.944101203655</v>
      </c>
      <c r="K60" s="14">
        <f t="shared" si="21"/>
        <v>17244.930560861962</v>
      </c>
      <c r="L60" s="3">
        <f t="shared" si="37"/>
        <v>69.323307002618222</v>
      </c>
      <c r="M60" s="3">
        <f t="shared" si="37"/>
        <v>95.038990856085036</v>
      </c>
      <c r="N60" s="3">
        <f t="shared" si="37"/>
        <v>99.569657725864545</v>
      </c>
      <c r="O60" s="14">
        <f t="shared" si="40"/>
        <v>84.283191209891029</v>
      </c>
      <c r="P60" s="2">
        <v>86.746987951807242</v>
      </c>
      <c r="Q60" s="2">
        <v>84.154175588865115</v>
      </c>
      <c r="R60" s="2">
        <v>78.329297820823243</v>
      </c>
      <c r="S60" s="43">
        <v>81.667524446731861</v>
      </c>
      <c r="T60" s="7">
        <v>86.219758064516128</v>
      </c>
      <c r="U60" s="3">
        <v>8199.7829999999994</v>
      </c>
      <c r="V60" s="3">
        <v>24234.638002482992</v>
      </c>
      <c r="W60" s="99">
        <f t="shared" si="22"/>
        <v>0.38656953680956579</v>
      </c>
      <c r="X60" s="100">
        <f t="shared" si="23"/>
        <v>0.26654611321011906</v>
      </c>
      <c r="Y60" s="100">
        <f t="shared" si="24"/>
        <v>0.34688434998031503</v>
      </c>
      <c r="Z60" s="99">
        <f t="shared" si="25"/>
        <v>1.6748972527421087E-2</v>
      </c>
      <c r="AA60" s="100">
        <f t="shared" si="26"/>
        <v>1.1548694613374103E-2</v>
      </c>
      <c r="AB60" s="100">
        <f t="shared" si="27"/>
        <v>1.5029524819682708E-2</v>
      </c>
      <c r="AC60" s="101">
        <f t="shared" si="28"/>
        <v>4.33271919604779E-2</v>
      </c>
      <c r="AD60" s="100">
        <f t="shared" si="38"/>
        <v>0.46999076638985365</v>
      </c>
      <c r="AE60" s="100">
        <f t="shared" si="38"/>
        <v>0.23638042474546481</v>
      </c>
      <c r="AF60" s="100">
        <f t="shared" si="41"/>
        <v>0.29362880886468162</v>
      </c>
      <c r="AH60" s="107">
        <v>0.72950891882916724</v>
      </c>
      <c r="AI60" s="3">
        <f t="shared" si="33"/>
        <v>413.86203066091559</v>
      </c>
      <c r="AJ60" s="3">
        <f t="shared" si="33"/>
        <v>285.36474081313185</v>
      </c>
      <c r="AK60" s="3">
        <f t="shared" si="33"/>
        <v>371.3749993654244</v>
      </c>
      <c r="AL60" s="3">
        <f t="shared" si="33"/>
        <v>1070.601770839472</v>
      </c>
      <c r="AM60" s="3">
        <f t="shared" si="33"/>
        <v>24709.696668458251</v>
      </c>
      <c r="AN60" s="14">
        <f t="shared" si="32"/>
        <v>23639.094897618783</v>
      </c>
      <c r="AO60" s="1">
        <f t="shared" si="32"/>
        <v>95.027360479539254</v>
      </c>
      <c r="AP60" s="1">
        <f t="shared" si="32"/>
        <v>130.27803828446517</v>
      </c>
      <c r="AQ60" s="1">
        <f t="shared" si="32"/>
        <v>136.48860919434662</v>
      </c>
      <c r="AR60" s="6">
        <f t="shared" si="32"/>
        <v>115.53414774580439</v>
      </c>
      <c r="AS60" s="4" t="s">
        <v>47</v>
      </c>
    </row>
    <row r="61" spans="1:45" ht="12.5">
      <c r="A61" s="4">
        <v>2008</v>
      </c>
      <c r="B61" s="1">
        <v>4.207036334269505</v>
      </c>
      <c r="C61" s="1">
        <v>1.9068477693887909</v>
      </c>
      <c r="D61" s="1">
        <v>2.4626554151846114</v>
      </c>
      <c r="E61" s="6">
        <f t="shared" si="20"/>
        <v>8.5765395188429068</v>
      </c>
      <c r="F61" s="2">
        <f t="shared" si="34"/>
        <v>302.18708118035136</v>
      </c>
      <c r="G61" s="2">
        <f t="shared" si="35"/>
        <v>184.27145527788639</v>
      </c>
      <c r="H61" s="2">
        <f t="shared" si="36"/>
        <v>241.25926118588464</v>
      </c>
      <c r="I61" s="2">
        <f t="shared" si="39"/>
        <v>727.71779764412236</v>
      </c>
      <c r="J61" s="30">
        <v>18555.644100145601</v>
      </c>
      <c r="K61" s="14">
        <f t="shared" si="21"/>
        <v>17827.926302501477</v>
      </c>
      <c r="L61" s="3">
        <f t="shared" si="37"/>
        <v>71.828968701508032</v>
      </c>
      <c r="M61" s="3">
        <f t="shared" si="37"/>
        <v>96.636689218747449</v>
      </c>
      <c r="N61" s="3">
        <f t="shared" si="37"/>
        <v>97.96712105895611</v>
      </c>
      <c r="O61" s="14">
        <f t="shared" si="40"/>
        <v>84.849815714753618</v>
      </c>
      <c r="P61" s="2">
        <v>90.361445783132538</v>
      </c>
      <c r="Q61" s="2">
        <v>85.86723768736617</v>
      </c>
      <c r="R61" s="2">
        <v>76.634382566585955</v>
      </c>
      <c r="S61" s="43">
        <v>85.198147195059192</v>
      </c>
      <c r="T61" s="7">
        <v>89.00201612903227</v>
      </c>
      <c r="U61" s="3">
        <v>8205.5329999999994</v>
      </c>
      <c r="V61" s="3">
        <v>24565.484496431065</v>
      </c>
      <c r="W61" s="99">
        <f t="shared" si="22"/>
        <v>0.41525311344402582</v>
      </c>
      <c r="X61" s="100">
        <f t="shared" si="23"/>
        <v>0.25321828856520712</v>
      </c>
      <c r="Y61" s="100">
        <f t="shared" si="24"/>
        <v>0.33152859799076712</v>
      </c>
      <c r="Z61" s="99">
        <f t="shared" si="25"/>
        <v>1.6285453609124794E-2</v>
      </c>
      <c r="AA61" s="100">
        <f t="shared" si="26"/>
        <v>9.9307496028359626E-3</v>
      </c>
      <c r="AB61" s="100">
        <f t="shared" si="27"/>
        <v>1.3001934068351286E-2</v>
      </c>
      <c r="AC61" s="101">
        <f t="shared" si="28"/>
        <v>3.9218137280312045E-2</v>
      </c>
      <c r="AD61" s="100">
        <f t="shared" si="38"/>
        <v>0.49052841475591918</v>
      </c>
      <c r="AE61" s="100">
        <f t="shared" si="38"/>
        <v>0.22233300099642644</v>
      </c>
      <c r="AF61" s="100">
        <f t="shared" si="41"/>
        <v>0.28713858424765443</v>
      </c>
      <c r="AH61" s="107">
        <v>0.68106593943311367</v>
      </c>
      <c r="AI61" s="3">
        <f t="shared" si="33"/>
        <v>443.69724527977019</v>
      </c>
      <c r="AJ61" s="3">
        <f t="shared" si="33"/>
        <v>270.56331055296209</v>
      </c>
      <c r="AK61" s="3">
        <f t="shared" si="33"/>
        <v>354.2377429514346</v>
      </c>
      <c r="AL61" s="3">
        <f t="shared" si="33"/>
        <v>1068.4982987841668</v>
      </c>
      <c r="AM61" s="3">
        <f t="shared" si="33"/>
        <v>27245.003788605874</v>
      </c>
      <c r="AN61" s="14">
        <f t="shared" si="32"/>
        <v>26176.505489821706</v>
      </c>
      <c r="AO61" s="1">
        <f t="shared" si="32"/>
        <v>105.46551301815943</v>
      </c>
      <c r="AP61" s="1">
        <f t="shared" si="32"/>
        <v>141.89035690021902</v>
      </c>
      <c r="AQ61" s="1">
        <f t="shared" si="32"/>
        <v>143.84381215789355</v>
      </c>
      <c r="AR61" s="6">
        <f t="shared" si="32"/>
        <v>124.58384835010028</v>
      </c>
      <c r="AS61" s="4" t="s">
        <v>47</v>
      </c>
    </row>
    <row r="62" spans="1:45" ht="12.5">
      <c r="A62" s="4">
        <v>2009</v>
      </c>
      <c r="B62" s="1">
        <v>4.2553880868490852</v>
      </c>
      <c r="C62" s="1">
        <v>1.7858958035116279</v>
      </c>
      <c r="D62" s="1">
        <v>2.3327729873714094</v>
      </c>
      <c r="E62" s="6">
        <f t="shared" si="20"/>
        <v>8.3740568777321229</v>
      </c>
      <c r="F62" s="2">
        <f t="shared" si="34"/>
        <v>316.70809448750077</v>
      </c>
      <c r="G62" s="2">
        <f t="shared" si="35"/>
        <v>172.22712796607738</v>
      </c>
      <c r="H62" s="2">
        <f t="shared" si="36"/>
        <v>234.28363718658383</v>
      </c>
      <c r="I62" s="2">
        <f t="shared" si="39"/>
        <v>723.21885964016201</v>
      </c>
      <c r="J62" s="30">
        <v>18744.394640682094</v>
      </c>
      <c r="K62" s="14">
        <f t="shared" si="21"/>
        <v>18021.175781041933</v>
      </c>
      <c r="L62" s="3">
        <f t="shared" si="37"/>
        <v>74.425196485899889</v>
      </c>
      <c r="M62" s="3">
        <f t="shared" si="37"/>
        <v>96.437388803660966</v>
      </c>
      <c r="N62" s="3">
        <f t="shared" si="37"/>
        <v>100.43139150482742</v>
      </c>
      <c r="O62" s="14">
        <f t="shared" si="40"/>
        <v>86.364216317100713</v>
      </c>
      <c r="P62" s="2">
        <v>93.975903614457849</v>
      </c>
      <c r="Q62" s="2">
        <v>85.65310492505354</v>
      </c>
      <c r="R62" s="2">
        <v>79.176755447941886</v>
      </c>
      <c r="S62" s="43">
        <v>88.152341739577977</v>
      </c>
      <c r="T62" s="7">
        <v>89.354838709677423</v>
      </c>
      <c r="U62" s="3">
        <v>8210</v>
      </c>
      <c r="V62" s="3">
        <v>23622.581690271221</v>
      </c>
      <c r="W62" s="99">
        <f t="shared" si="22"/>
        <v>0.43791459565238533</v>
      </c>
      <c r="X62" s="100">
        <f t="shared" si="23"/>
        <v>0.23813970787732097</v>
      </c>
      <c r="Y62" s="100">
        <f t="shared" si="24"/>
        <v>0.32394569647029364</v>
      </c>
      <c r="Z62" s="99">
        <f t="shared" si="25"/>
        <v>1.6896149518754264E-2</v>
      </c>
      <c r="AA62" s="100">
        <f t="shared" si="26"/>
        <v>9.1881936582941127E-3</v>
      </c>
      <c r="AB62" s="100">
        <f t="shared" si="27"/>
        <v>1.2498863883184783E-2</v>
      </c>
      <c r="AC62" s="101">
        <f t="shared" si="28"/>
        <v>3.858320706023316E-2</v>
      </c>
      <c r="AD62" s="100">
        <f t="shared" si="38"/>
        <v>0.50816326530630596</v>
      </c>
      <c r="AE62" s="100">
        <f t="shared" si="38"/>
        <v>0.21326530612188621</v>
      </c>
      <c r="AF62" s="100">
        <f t="shared" si="41"/>
        <v>0.27857142857180772</v>
      </c>
      <c r="AH62" s="107">
        <v>0.71813438559995013</v>
      </c>
      <c r="AI62" s="3">
        <f t="shared" si="33"/>
        <v>441.01508135265482</v>
      </c>
      <c r="AJ62" s="3">
        <f t="shared" si="33"/>
        <v>239.82576439672064</v>
      </c>
      <c r="AK62" s="3">
        <f t="shared" si="33"/>
        <v>326.23926925718303</v>
      </c>
      <c r="AL62" s="3">
        <f t="shared" si="33"/>
        <v>1007.0801150065585</v>
      </c>
      <c r="AM62" s="3">
        <f t="shared" si="33"/>
        <v>26101.513890081293</v>
      </c>
      <c r="AN62" s="14">
        <f t="shared" si="32"/>
        <v>25094.433775074736</v>
      </c>
      <c r="AO62" s="1">
        <f t="shared" si="32"/>
        <v>103.63686515821539</v>
      </c>
      <c r="AP62" s="1">
        <f t="shared" si="32"/>
        <v>134.28877761241637</v>
      </c>
      <c r="AQ62" s="1">
        <f t="shared" si="32"/>
        <v>139.85041451667036</v>
      </c>
      <c r="AR62" s="6">
        <f t="shared" si="32"/>
        <v>120.2619148294223</v>
      </c>
      <c r="AS62" s="4" t="s">
        <v>47</v>
      </c>
    </row>
    <row r="63" spans="1:45" ht="12.5">
      <c r="A63" s="4">
        <v>2010</v>
      </c>
      <c r="B63" s="1">
        <v>4.1590838585126457</v>
      </c>
      <c r="C63" s="1">
        <v>1.6824220125760434</v>
      </c>
      <c r="D63" s="1">
        <v>2.3570988602682506</v>
      </c>
      <c r="E63" s="6">
        <f t="shared" si="20"/>
        <v>8.198604731356939</v>
      </c>
      <c r="F63" s="2">
        <f t="shared" si="34"/>
        <v>305.98269505652752</v>
      </c>
      <c r="G63" s="2">
        <f t="shared" si="35"/>
        <v>164.97593976500696</v>
      </c>
      <c r="H63" s="2">
        <f t="shared" si="36"/>
        <v>237.83830012302346</v>
      </c>
      <c r="I63" s="2">
        <f t="shared" si="39"/>
        <v>708.79693494455796</v>
      </c>
      <c r="J63" s="30">
        <v>18837.354440305939</v>
      </c>
      <c r="K63" s="14">
        <f t="shared" si="21"/>
        <v>18128.557505361379</v>
      </c>
      <c r="L63" s="3">
        <f t="shared" si="37"/>
        <v>73.569734457326319</v>
      </c>
      <c r="M63" s="3">
        <f t="shared" si="37"/>
        <v>98.058595603135132</v>
      </c>
      <c r="N63" s="3">
        <f t="shared" si="37"/>
        <v>100.9029804104</v>
      </c>
      <c r="O63" s="14">
        <f t="shared" si="40"/>
        <v>86.453361049794879</v>
      </c>
      <c r="P63" s="2">
        <v>92.771084337349407</v>
      </c>
      <c r="Q63" s="2">
        <v>87.36616702355461</v>
      </c>
      <c r="R63" s="2">
        <v>79.661016949152554</v>
      </c>
      <c r="S63" s="43">
        <v>88.337622233659289</v>
      </c>
      <c r="T63" s="7">
        <v>90.866935483870961</v>
      </c>
      <c r="U63" s="3">
        <v>8389.7710000000006</v>
      </c>
      <c r="V63" s="3">
        <v>24095.676246871259</v>
      </c>
      <c r="W63" s="99">
        <f t="shared" si="22"/>
        <v>0.43169302796217857</v>
      </c>
      <c r="X63" s="100">
        <f t="shared" si="23"/>
        <v>0.23275487185608579</v>
      </c>
      <c r="Y63" s="100">
        <f t="shared" si="24"/>
        <v>0.33555210018173565</v>
      </c>
      <c r="Z63" s="99">
        <f t="shared" si="25"/>
        <v>1.6243400633892732E-2</v>
      </c>
      <c r="AA63" s="100">
        <f t="shared" si="26"/>
        <v>8.7579145090571214E-3</v>
      </c>
      <c r="AB63" s="100">
        <f t="shared" si="27"/>
        <v>1.2625886553056794E-2</v>
      </c>
      <c r="AC63" s="101">
        <f t="shared" si="28"/>
        <v>3.7627201696006647E-2</v>
      </c>
      <c r="AD63" s="100">
        <f t="shared" si="38"/>
        <v>0.50729166666683323</v>
      </c>
      <c r="AE63" s="100">
        <f t="shared" si="38"/>
        <v>0.20520833333278504</v>
      </c>
      <c r="AF63" s="100">
        <f t="shared" si="41"/>
        <v>0.28750000000038184</v>
      </c>
      <c r="AH63" s="107">
        <v>0.75413087607752327</v>
      </c>
      <c r="AI63" s="3">
        <f t="shared" si="33"/>
        <v>405.74216593284405</v>
      </c>
      <c r="AJ63" s="3">
        <f t="shared" si="33"/>
        <v>218.76300917832694</v>
      </c>
      <c r="AK63" s="3">
        <f t="shared" si="33"/>
        <v>315.38066888349249</v>
      </c>
      <c r="AL63" s="3">
        <f t="shared" si="33"/>
        <v>939.88584399466356</v>
      </c>
      <c r="AM63" s="3">
        <f t="shared" si="33"/>
        <v>24978.892971847359</v>
      </c>
      <c r="AN63" s="14">
        <f t="shared" si="32"/>
        <v>24039.007127852696</v>
      </c>
      <c r="AO63" s="1">
        <f t="shared" si="32"/>
        <v>97.555658826735907</v>
      </c>
      <c r="AP63" s="1">
        <f t="shared" si="32"/>
        <v>130.02861799422584</v>
      </c>
      <c r="AQ63" s="1">
        <f t="shared" si="32"/>
        <v>133.80035695558414</v>
      </c>
      <c r="AR63" s="6">
        <f t="shared" si="32"/>
        <v>114.63973136793783</v>
      </c>
      <c r="AS63" s="4" t="s">
        <v>47</v>
      </c>
    </row>
    <row r="64" spans="1:45" ht="12.5">
      <c r="A64" s="4">
        <v>2011</v>
      </c>
      <c r="B64" s="1">
        <v>3.7774343784542483</v>
      </c>
      <c r="C64" s="1">
        <v>1.8247651399250209</v>
      </c>
      <c r="D64" s="1">
        <v>2.5239742122428348</v>
      </c>
      <c r="E64" s="6">
        <f t="shared" si="20"/>
        <v>8.1261737306221029</v>
      </c>
      <c r="F64" s="2">
        <f t="shared" si="34"/>
        <v>284.52162615649388</v>
      </c>
      <c r="G64" s="2">
        <f t="shared" si="35"/>
        <v>189.50828221793586</v>
      </c>
      <c r="H64" s="2">
        <f t="shared" si="36"/>
        <v>302.37170212486228</v>
      </c>
      <c r="I64" s="2">
        <f t="shared" si="39"/>
        <v>776.40161049929202</v>
      </c>
      <c r="J64" s="30">
        <v>19651.121251525812</v>
      </c>
      <c r="K64" s="14">
        <f t="shared" si="21"/>
        <v>18874.719641026521</v>
      </c>
      <c r="L64" s="3">
        <f t="shared" si="37"/>
        <v>75.321394801548365</v>
      </c>
      <c r="M64" s="3">
        <f t="shared" si="37"/>
        <v>103.85351959634801</v>
      </c>
      <c r="N64" s="3">
        <f t="shared" si="37"/>
        <v>119.79983815134585</v>
      </c>
      <c r="O64" s="14">
        <f t="shared" si="40"/>
        <v>95.543319185209469</v>
      </c>
      <c r="P64" s="2">
        <v>95.180722891566262</v>
      </c>
      <c r="Q64" s="2">
        <v>93.147751605995722</v>
      </c>
      <c r="R64" s="2">
        <v>96.004842615012109</v>
      </c>
      <c r="S64" s="43">
        <v>90.643335048893476</v>
      </c>
      <c r="T64" s="7">
        <v>94.102822580645153</v>
      </c>
      <c r="U64" s="3">
        <v>8406.1869999999999</v>
      </c>
      <c r="V64" s="3">
        <v>24723.906332688402</v>
      </c>
      <c r="W64" s="99">
        <f t="shared" si="22"/>
        <v>0.36646192165098984</v>
      </c>
      <c r="X64" s="100">
        <f t="shared" si="23"/>
        <v>0.2440853801115456</v>
      </c>
      <c r="Y64" s="100">
        <f t="shared" si="24"/>
        <v>0.38945269823746459</v>
      </c>
      <c r="Z64" s="99">
        <f t="shared" si="25"/>
        <v>1.447864590090004E-2</v>
      </c>
      <c r="AA64" s="100">
        <f t="shared" si="26"/>
        <v>9.6436371132370621E-3</v>
      </c>
      <c r="AB64" s="100">
        <f t="shared" si="27"/>
        <v>1.5386994882105499E-2</v>
      </c>
      <c r="AC64" s="101">
        <f t="shared" si="28"/>
        <v>3.9509277896242603E-2</v>
      </c>
      <c r="AD64" s="100">
        <f t="shared" si="38"/>
        <v>0.46484784889838493</v>
      </c>
      <c r="AE64" s="100">
        <f t="shared" si="38"/>
        <v>0.22455403987348976</v>
      </c>
      <c r="AF64" s="100">
        <f t="shared" si="41"/>
        <v>0.31059811122812542</v>
      </c>
      <c r="AH64" s="107">
        <v>0.71867289149576519</v>
      </c>
      <c r="AI64" s="3">
        <f t="shared" si="33"/>
        <v>395.89864808219284</v>
      </c>
      <c r="AJ64" s="3">
        <f t="shared" si="33"/>
        <v>263.69198624358097</v>
      </c>
      <c r="AK64" s="3">
        <f t="shared" si="33"/>
        <v>420.73620099338899</v>
      </c>
      <c r="AL64" s="3">
        <f t="shared" si="33"/>
        <v>1080.3268353191627</v>
      </c>
      <c r="AM64" s="3">
        <f t="shared" si="33"/>
        <v>27343.62389908178</v>
      </c>
      <c r="AN64" s="14">
        <f t="shared" si="32"/>
        <v>26263.297063762617</v>
      </c>
      <c r="AO64" s="1">
        <f t="shared" si="32"/>
        <v>104.80622783027597</v>
      </c>
      <c r="AP64" s="1">
        <f t="shared" si="32"/>
        <v>144.50735630252998</v>
      </c>
      <c r="AQ64" s="1">
        <f t="shared" si="32"/>
        <v>166.69591905993266</v>
      </c>
      <c r="AR64" s="6">
        <f t="shared" si="32"/>
        <v>132.94409781668028</v>
      </c>
      <c r="AS64" s="4" t="s">
        <v>47</v>
      </c>
    </row>
    <row r="65" spans="1:49" ht="12.5">
      <c r="A65" s="4">
        <v>2012</v>
      </c>
      <c r="B65" s="1">
        <v>3.7652291920799072</v>
      </c>
      <c r="C65" s="1">
        <v>1.8315028875446868</v>
      </c>
      <c r="D65" s="1">
        <v>2.291508263960425</v>
      </c>
      <c r="E65" s="6">
        <f t="shared" si="20"/>
        <v>7.8882403435850197</v>
      </c>
      <c r="F65" s="2">
        <f t="shared" si="34"/>
        <v>286.93881231255347</v>
      </c>
      <c r="G65" s="2">
        <f t="shared" si="35"/>
        <v>194.22186871507247</v>
      </c>
      <c r="H65" s="2">
        <f t="shared" si="36"/>
        <v>282.44260852180173</v>
      </c>
      <c r="I65" s="2">
        <f t="shared" si="39"/>
        <v>763.6032895494277</v>
      </c>
      <c r="J65" s="30">
        <v>20172.93138272627</v>
      </c>
      <c r="K65" s="14">
        <f t="shared" si="21"/>
        <v>19409.328093176842</v>
      </c>
      <c r="L65" s="3">
        <f t="shared" ref="L65:M67" si="42">L66*(1-((P66-P65)/$P$68))</f>
        <v>76.207528858037165</v>
      </c>
      <c r="M65" s="3">
        <f t="shared" si="42"/>
        <v>106.04507917290066</v>
      </c>
      <c r="N65" s="3">
        <f>N66*(1-((R66-R65)/$P$68))</f>
        <v>123.25620333293269</v>
      </c>
      <c r="O65" s="14">
        <f t="shared" si="40"/>
        <v>96.802741332598387</v>
      </c>
      <c r="P65" s="2">
        <v>96.385542168674704</v>
      </c>
      <c r="Q65" s="2">
        <v>95.289079229122066</v>
      </c>
      <c r="R65" s="2">
        <v>98.91041162227603</v>
      </c>
      <c r="S65" s="43">
        <v>93.700463201235209</v>
      </c>
      <c r="T65" s="7">
        <v>96.522177419354833</v>
      </c>
      <c r="U65" s="3">
        <v>8429.991</v>
      </c>
      <c r="V65" s="3">
        <v>24840.801732087246</v>
      </c>
      <c r="W65" s="99">
        <f t="shared" si="22"/>
        <v>0.37576948166614732</v>
      </c>
      <c r="X65" s="100">
        <f t="shared" si="23"/>
        <v>0.25434917760723003</v>
      </c>
      <c r="Y65" s="100">
        <f t="shared" si="24"/>
        <v>0.3698813407266226</v>
      </c>
      <c r="Z65" s="99">
        <f t="shared" si="25"/>
        <v>1.4223952229285535E-2</v>
      </c>
      <c r="AA65" s="100">
        <f t="shared" si="26"/>
        <v>9.6278456031125594E-3</v>
      </c>
      <c r="AB65" s="100">
        <f t="shared" si="27"/>
        <v>1.400106921315622E-2</v>
      </c>
      <c r="AC65" s="101">
        <f t="shared" si="28"/>
        <v>3.7852867045554316E-2</v>
      </c>
      <c r="AD65" s="100">
        <f t="shared" ref="AD65:AD67" si="43">IFERROR(B65/$E65,"")</f>
        <v>0.47732181425505338</v>
      </c>
      <c r="AE65" s="100">
        <f t="shared" ref="AE65:AE67" si="44">IFERROR(C65/$E65,"")</f>
        <v>0.23218142548535886</v>
      </c>
      <c r="AF65" s="100">
        <f t="shared" si="41"/>
        <v>0.29049676025958765</v>
      </c>
      <c r="AH65" s="107">
        <v>0.77776895968898119</v>
      </c>
      <c r="AI65" s="3">
        <f t="shared" si="33"/>
        <v>368.92551282490916</v>
      </c>
      <c r="AJ65" s="3">
        <f t="shared" si="33"/>
        <v>249.71666237842541</v>
      </c>
      <c r="AK65" s="3">
        <f t="shared" si="33"/>
        <v>363.14461383846759</v>
      </c>
      <c r="AL65" s="3">
        <f t="shared" si="33"/>
        <v>981.78678904180219</v>
      </c>
      <c r="AM65" s="3">
        <f t="shared" si="33"/>
        <v>25936.92012444562</v>
      </c>
      <c r="AN65" s="14">
        <f t="shared" si="32"/>
        <v>24955.133335403818</v>
      </c>
      <c r="AO65" s="1">
        <f t="shared" si="32"/>
        <v>97.98221940936223</v>
      </c>
      <c r="AP65" s="1">
        <f t="shared" si="32"/>
        <v>136.34521904204891</v>
      </c>
      <c r="AQ65" s="1">
        <f t="shared" si="32"/>
        <v>158.47405813446335</v>
      </c>
      <c r="AR65" s="6">
        <f t="shared" si="32"/>
        <v>124.46207852176106</v>
      </c>
      <c r="AS65" s="4" t="s">
        <v>47</v>
      </c>
    </row>
    <row r="66" spans="1:49" ht="12.5">
      <c r="A66" s="4">
        <v>2013</v>
      </c>
      <c r="B66" s="1">
        <v>3.7463857268098697</v>
      </c>
      <c r="C66" s="1">
        <v>1.7625041941984465</v>
      </c>
      <c r="D66" s="1">
        <v>2.2904040011655966</v>
      </c>
      <c r="E66" s="6">
        <f t="shared" si="20"/>
        <v>7.7992939221739128</v>
      </c>
      <c r="F66" s="2">
        <f>B66*L66</f>
        <v>288.86165484083938</v>
      </c>
      <c r="G66" s="2">
        <f t="shared" si="35"/>
        <v>190.84904062691948</v>
      </c>
      <c r="H66" s="2">
        <f t="shared" si="36"/>
        <v>279.69211471526427</v>
      </c>
      <c r="I66" s="2">
        <f>SUM(F66:H66)</f>
        <v>759.40281018302312</v>
      </c>
      <c r="J66" s="16">
        <v>20500.220326545892</v>
      </c>
      <c r="K66" s="14">
        <f t="shared" si="21"/>
        <v>19740.817516362869</v>
      </c>
      <c r="L66" s="3">
        <f t="shared" si="42"/>
        <v>77.104088021072897</v>
      </c>
      <c r="M66" s="3">
        <f t="shared" si="42"/>
        <v>108.28288593872765</v>
      </c>
      <c r="N66" s="3">
        <f>N67*(1-((R67-R66)/$P$68))</f>
        <v>122.11475118491224</v>
      </c>
      <c r="O66" s="14">
        <f t="shared" si="40"/>
        <v>97.36814867612442</v>
      </c>
      <c r="P66" s="2">
        <v>97.590361445783145</v>
      </c>
      <c r="Q66" s="2">
        <v>97.430406852248396</v>
      </c>
      <c r="R66" s="2">
        <v>97.941888619854723</v>
      </c>
      <c r="S66" s="43">
        <v>96.222336592897591</v>
      </c>
      <c r="T66" s="7">
        <v>98.558467741935473</v>
      </c>
      <c r="U66" s="3">
        <v>8473.7860000000001</v>
      </c>
      <c r="V66" s="3">
        <v>24791.806059772516</v>
      </c>
      <c r="W66" s="99">
        <f t="shared" si="22"/>
        <v>0.38038001830836132</v>
      </c>
      <c r="X66" s="100">
        <f t="shared" si="23"/>
        <v>0.25131463574769114</v>
      </c>
      <c r="Y66" s="100">
        <f t="shared" si="24"/>
        <v>0.36830534594394754</v>
      </c>
      <c r="Z66" s="99">
        <f t="shared" si="25"/>
        <v>1.4090660989959713E-2</v>
      </c>
      <c r="AA66" s="100">
        <f t="shared" si="26"/>
        <v>9.3096092425790956E-3</v>
      </c>
      <c r="AB66" s="100">
        <f t="shared" si="27"/>
        <v>1.364337115699624E-2</v>
      </c>
      <c r="AC66" s="101">
        <f t="shared" si="28"/>
        <v>3.7043641389535052E-2</v>
      </c>
      <c r="AD66" s="100">
        <f t="shared" si="43"/>
        <v>0.48034934497835058</v>
      </c>
      <c r="AE66" s="100">
        <f t="shared" si="44"/>
        <v>0.22598253275050059</v>
      </c>
      <c r="AF66" s="100">
        <f t="shared" si="41"/>
        <v>0.29366812227114886</v>
      </c>
      <c r="AH66" s="107">
        <v>0.75312198329311975</v>
      </c>
      <c r="AI66" s="3">
        <f t="shared" si="33"/>
        <v>383.552281368492</v>
      </c>
      <c r="AJ66" s="3">
        <f t="shared" si="33"/>
        <v>253.41052958301424</v>
      </c>
      <c r="AK66" s="3">
        <f t="shared" si="33"/>
        <v>371.37690961067904</v>
      </c>
      <c r="AL66" s="3">
        <f t="shared" si="33"/>
        <v>1008.3397205621852</v>
      </c>
      <c r="AM66" s="3">
        <f t="shared" si="33"/>
        <v>27220.318595542947</v>
      </c>
      <c r="AN66" s="14">
        <f t="shared" si="32"/>
        <v>26211.978874980763</v>
      </c>
      <c r="AO66" s="1">
        <f t="shared" si="32"/>
        <v>102.37928215018457</v>
      </c>
      <c r="AP66" s="1">
        <f t="shared" si="32"/>
        <v>143.77868172861884</v>
      </c>
      <c r="AQ66" s="1">
        <f t="shared" si="32"/>
        <v>162.14471744796276</v>
      </c>
      <c r="AR66" s="6">
        <f t="shared" si="32"/>
        <v>129.28602648188553</v>
      </c>
      <c r="AS66" s="4" t="s">
        <v>47</v>
      </c>
    </row>
    <row r="67" spans="1:49" ht="12.5">
      <c r="A67" s="4">
        <v>2014</v>
      </c>
      <c r="B67" s="1">
        <v>3.8910744717931256</v>
      </c>
      <c r="C67" s="1">
        <v>1.8158347535034585</v>
      </c>
      <c r="D67" s="1">
        <v>2.3130276026770247</v>
      </c>
      <c r="E67" s="6">
        <f t="shared" si="20"/>
        <v>8.0199368279736092</v>
      </c>
      <c r="F67" s="2">
        <f t="shared" si="34"/>
        <v>307.16102829753652</v>
      </c>
      <c r="G67" s="2">
        <f t="shared" si="35"/>
        <v>201.62401470515886</v>
      </c>
      <c r="H67" s="2">
        <f t="shared" si="36"/>
        <v>288.17893681239656</v>
      </c>
      <c r="I67" s="2">
        <f t="shared" si="39"/>
        <v>796.96397981509199</v>
      </c>
      <c r="J67" s="16">
        <v>20822.528952968416</v>
      </c>
      <c r="K67" s="14">
        <f t="shared" si="21"/>
        <v>20025.564973153323</v>
      </c>
      <c r="L67" s="3">
        <f t="shared" si="42"/>
        <v>78.939899640622244</v>
      </c>
      <c r="M67" s="3">
        <f t="shared" si="42"/>
        <v>111.03654356000563</v>
      </c>
      <c r="N67" s="3">
        <f>N68*(1-((R68-R67)/$P$68))</f>
        <v>124.58949321610665</v>
      </c>
      <c r="O67" s="14">
        <f t="shared" si="40"/>
        <v>99.372850049800235</v>
      </c>
      <c r="P67" s="2">
        <v>100</v>
      </c>
      <c r="Q67" s="2">
        <v>100.00000000000001</v>
      </c>
      <c r="R67" s="2">
        <v>100</v>
      </c>
      <c r="S67" s="43">
        <v>100.00000000000001</v>
      </c>
      <c r="T67" s="7">
        <v>100</v>
      </c>
      <c r="U67" s="3">
        <v>8516.9160000000011</v>
      </c>
      <c r="V67" s="3">
        <v>24753.447461686446</v>
      </c>
      <c r="W67" s="99">
        <f t="shared" si="22"/>
        <v>0.38541394100245613</v>
      </c>
      <c r="X67" s="100">
        <f t="shared" si="23"/>
        <v>0.25299012227872425</v>
      </c>
      <c r="Y67" s="100">
        <f t="shared" si="24"/>
        <v>0.36159593671881951</v>
      </c>
      <c r="Z67" s="99">
        <f t="shared" si="25"/>
        <v>1.4751379575041882E-2</v>
      </c>
      <c r="AA67" s="100">
        <f t="shared" si="26"/>
        <v>9.6829743956924966E-3</v>
      </c>
      <c r="AB67" s="100">
        <f t="shared" si="27"/>
        <v>1.383976641181783E-2</v>
      </c>
      <c r="AC67" s="101">
        <f t="shared" si="28"/>
        <v>3.8274120382552214E-2</v>
      </c>
      <c r="AD67" s="100">
        <f t="shared" si="43"/>
        <v>0.4851752021563342</v>
      </c>
      <c r="AE67" s="100">
        <f t="shared" si="44"/>
        <v>0.22641509433962262</v>
      </c>
      <c r="AF67" s="100">
        <f t="shared" si="41"/>
        <v>0.2884097035040431</v>
      </c>
      <c r="AH67" s="107">
        <v>0.75373166666666658</v>
      </c>
      <c r="AI67" s="3">
        <f t="shared" si="33"/>
        <v>407.52039735299684</v>
      </c>
      <c r="AJ67" s="3">
        <f t="shared" si="33"/>
        <v>267.50105325523742</v>
      </c>
      <c r="AK67" s="3">
        <f t="shared" si="33"/>
        <v>382.33624717779304</v>
      </c>
      <c r="AL67" s="3">
        <f t="shared" si="33"/>
        <v>1057.3576977860273</v>
      </c>
      <c r="AM67" s="3">
        <f t="shared" si="33"/>
        <v>27625.917649254159</v>
      </c>
      <c r="AN67" s="14">
        <f t="shared" si="32"/>
        <v>26568.559951468131</v>
      </c>
      <c r="AO67" s="1">
        <f t="shared" si="32"/>
        <v>104.73209914309325</v>
      </c>
      <c r="AP67" s="1">
        <f t="shared" si="32"/>
        <v>147.31574706295427</v>
      </c>
      <c r="AQ67" s="1">
        <f t="shared" si="32"/>
        <v>165.29688047617299</v>
      </c>
      <c r="AR67" s="6">
        <f t="shared" si="32"/>
        <v>131.84115043125459</v>
      </c>
      <c r="AS67" s="4" t="s">
        <v>47</v>
      </c>
    </row>
    <row r="68" spans="1:49" ht="12.5">
      <c r="A68" s="4">
        <v>2015</v>
      </c>
      <c r="E68" s="6"/>
      <c r="F68" s="2"/>
      <c r="G68" s="2"/>
      <c r="H68" s="2"/>
      <c r="I68" s="2"/>
      <c r="J68" s="10"/>
      <c r="K68" s="5"/>
      <c r="L68" s="3">
        <v>81.793149025223045</v>
      </c>
      <c r="M68" s="3">
        <v>112.90317642556448</v>
      </c>
      <c r="N68" s="3">
        <v>126.81204224182706</v>
      </c>
      <c r="O68" s="14"/>
      <c r="P68" s="2">
        <v>103.6144578313253</v>
      </c>
      <c r="Q68" s="2">
        <v>101.71306209850108</v>
      </c>
      <c r="R68" s="2">
        <v>101.81598062953996</v>
      </c>
      <c r="S68" s="43">
        <v>102.9336078229542</v>
      </c>
      <c r="T68" s="40">
        <v>100.80645161290323</v>
      </c>
      <c r="U68" s="3">
        <v>8544.5859999999993</v>
      </c>
      <c r="V68" s="14">
        <v>24661.019840948997</v>
      </c>
      <c r="Y68" s="5"/>
      <c r="Z68" s="4" t="str">
        <f>IFERROR(LN(B68)-LN(C67),"")</f>
        <v/>
      </c>
      <c r="AA68" s="4" t="str">
        <f>IFERROR(LN(C68)-LN(#REF!),"")</f>
        <v/>
      </c>
      <c r="AB68" s="4" t="str">
        <f>IFERROR(LN(D68)-LN(B67),"")</f>
        <v/>
      </c>
      <c r="AC68" s="5" t="str">
        <f>IFERROR(LN(F68)-LN(F67),"")</f>
        <v/>
      </c>
      <c r="AD68" s="4" t="str">
        <f>IFERROR(LN(G68)-LN(G67),"")</f>
        <v/>
      </c>
      <c r="AE68" s="4" t="str">
        <f>IFERROR(LN(H68)-LN(H67),"")</f>
        <v/>
      </c>
      <c r="AH68" s="107">
        <v>0.90166000000000002</v>
      </c>
      <c r="AI68" s="3"/>
      <c r="AJ68" s="3"/>
      <c r="AK68" s="3"/>
      <c r="AL68" s="3"/>
      <c r="AM68" s="3"/>
      <c r="AN68" s="14"/>
      <c r="AO68" s="1">
        <f t="shared" si="32"/>
        <v>90.713959835440235</v>
      </c>
      <c r="AP68" s="1">
        <f t="shared" si="32"/>
        <v>125.2170179730325</v>
      </c>
      <c r="AQ68" s="1">
        <f t="shared" si="32"/>
        <v>140.64286121356949</v>
      </c>
      <c r="AR68" s="6"/>
      <c r="AS68" s="4" t="s">
        <v>47</v>
      </c>
    </row>
    <row r="69" spans="1:49">
      <c r="E69" s="1"/>
      <c r="F69" s="2"/>
      <c r="G69" s="2"/>
      <c r="H69" s="2"/>
      <c r="I69" s="2"/>
      <c r="L69" s="3"/>
      <c r="O69" s="3"/>
      <c r="AH69" s="33"/>
    </row>
    <row r="70" spans="1:49">
      <c r="AH70" t="s">
        <v>116</v>
      </c>
    </row>
    <row r="71" spans="1:49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47"/>
      <c r="AA71" s="47"/>
      <c r="AB71" s="47"/>
      <c r="AC71" s="47"/>
      <c r="AD71" s="1"/>
      <c r="AE71" s="1"/>
      <c r="AF71" s="1"/>
    </row>
    <row r="74" spans="1:49">
      <c r="F74" s="22"/>
      <c r="G74" s="23"/>
      <c r="H74" s="23"/>
      <c r="I74" s="23"/>
      <c r="L74" s="23"/>
      <c r="P74"/>
      <c r="Q74"/>
      <c r="R74"/>
      <c r="T74"/>
    </row>
    <row r="75" spans="1:49">
      <c r="P75"/>
      <c r="Q75"/>
      <c r="R75"/>
      <c r="T75"/>
    </row>
    <row r="76" spans="1:49">
      <c r="F76" s="24"/>
      <c r="G76" s="24"/>
      <c r="H76" s="24"/>
      <c r="I76" s="24"/>
      <c r="J76" s="24"/>
      <c r="O76" s="24"/>
      <c r="P76" s="24"/>
      <c r="Q76" s="24"/>
      <c r="R76" s="24"/>
      <c r="S76" s="24"/>
      <c r="T76" s="25"/>
      <c r="AL76"/>
    </row>
    <row r="77" spans="1:49">
      <c r="B77"/>
      <c r="C77"/>
      <c r="S77" s="4"/>
      <c r="T77" s="25"/>
      <c r="AW77" s="74"/>
    </row>
    <row r="78" spans="1:49">
      <c r="B78"/>
      <c r="C78" s="61"/>
      <c r="F78" s="27"/>
      <c r="G78" s="27"/>
      <c r="H78" s="27"/>
      <c r="I78" s="27"/>
      <c r="J78" s="27"/>
      <c r="M78" s="25"/>
      <c r="O78" s="73"/>
      <c r="P78" s="73"/>
      <c r="Q78" s="73"/>
      <c r="R78" s="73"/>
      <c r="S78" s="73"/>
      <c r="T78" s="25"/>
      <c r="AG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W78" s="74"/>
    </row>
    <row r="79" spans="1:49">
      <c r="B79"/>
      <c r="C79" s="61"/>
      <c r="F79" s="27"/>
      <c r="G79" s="27"/>
      <c r="H79" s="27"/>
      <c r="I79" s="27"/>
      <c r="J79" s="27"/>
      <c r="M79" s="25"/>
      <c r="O79" s="73"/>
      <c r="P79" s="73"/>
      <c r="Q79" s="73"/>
      <c r="R79" s="73"/>
      <c r="S79" s="73"/>
      <c r="T79" s="25"/>
      <c r="AG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W79" s="74"/>
    </row>
    <row r="80" spans="1:49">
      <c r="B80"/>
      <c r="C80" s="61"/>
      <c r="F80" s="27"/>
      <c r="G80" s="27"/>
      <c r="H80" s="27"/>
      <c r="I80" s="27"/>
      <c r="J80" s="27"/>
      <c r="M80" s="25"/>
      <c r="O80" s="73"/>
      <c r="P80" s="73"/>
      <c r="Q80" s="73"/>
      <c r="R80" s="73"/>
      <c r="S80" s="73"/>
      <c r="T80" s="25"/>
      <c r="AG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W80" s="74"/>
    </row>
    <row r="81" spans="2:49">
      <c r="B81"/>
      <c r="C81" s="61"/>
      <c r="F81" s="27"/>
      <c r="G81" s="27"/>
      <c r="H81" s="27"/>
      <c r="I81" s="27"/>
      <c r="J81" s="27"/>
      <c r="M81" s="25"/>
      <c r="O81" s="73"/>
      <c r="P81" s="73"/>
      <c r="Q81" s="73"/>
      <c r="R81" s="73"/>
      <c r="S81" s="73"/>
      <c r="T81" s="25"/>
      <c r="AG81" s="1"/>
      <c r="AI81" s="1"/>
      <c r="AJ81" s="1"/>
      <c r="AK81" s="1"/>
      <c r="AL81" s="1"/>
      <c r="AM81" s="18"/>
      <c r="AN81" s="1"/>
      <c r="AO81" s="1"/>
      <c r="AP81" s="1"/>
      <c r="AQ81" s="1"/>
      <c r="AR81" s="1"/>
      <c r="AS81" s="1"/>
      <c r="AW81" s="74"/>
    </row>
    <row r="82" spans="2:49">
      <c r="B82"/>
      <c r="C82" s="61"/>
      <c r="F82" s="27"/>
      <c r="G82" s="27"/>
      <c r="H82" s="27"/>
      <c r="I82" s="27"/>
      <c r="J82" s="27"/>
      <c r="M82" s="25"/>
      <c r="O82" s="73"/>
      <c r="P82" s="73"/>
      <c r="Q82" s="73"/>
      <c r="R82" s="73"/>
      <c r="S82" s="73"/>
      <c r="T82" s="25"/>
      <c r="AW82" s="74"/>
    </row>
    <row r="83" spans="2:49">
      <c r="B83"/>
      <c r="C83" s="61"/>
      <c r="F83" s="27"/>
      <c r="G83" s="27"/>
      <c r="H83" s="27"/>
      <c r="I83" s="27"/>
      <c r="J83" s="27"/>
      <c r="M83" s="25"/>
      <c r="O83" s="73"/>
      <c r="P83" s="73"/>
      <c r="Q83" s="73"/>
      <c r="R83" s="73"/>
      <c r="S83" s="73"/>
      <c r="T83" s="25"/>
      <c r="AW83" s="74"/>
    </row>
    <row r="84" spans="2:49">
      <c r="B84"/>
      <c r="C84" s="61"/>
      <c r="F84" s="27"/>
      <c r="G84" s="27"/>
      <c r="H84" s="27"/>
      <c r="I84" s="27"/>
      <c r="J84" s="27"/>
      <c r="M84" s="25"/>
      <c r="O84" s="73"/>
      <c r="P84" s="73"/>
      <c r="Q84" s="73"/>
      <c r="R84" s="73"/>
      <c r="S84" s="73"/>
      <c r="T84" s="25"/>
      <c r="AW84" s="74"/>
    </row>
    <row r="85" spans="2:49">
      <c r="B85"/>
      <c r="C85" s="61"/>
      <c r="F85" s="27"/>
      <c r="G85" s="27"/>
      <c r="H85" s="27"/>
      <c r="I85" s="27"/>
      <c r="J85" s="27"/>
      <c r="M85" s="25"/>
      <c r="O85" s="73"/>
      <c r="P85" s="73"/>
      <c r="Q85" s="73"/>
      <c r="R85" s="73"/>
      <c r="S85" s="73"/>
      <c r="T85" s="25"/>
      <c r="AW85" s="74"/>
    </row>
    <row r="86" spans="2:49">
      <c r="B86"/>
      <c r="C86" s="61"/>
      <c r="F86" s="27"/>
      <c r="G86" s="27"/>
      <c r="H86" s="27"/>
      <c r="I86" s="27"/>
      <c r="J86" s="27"/>
      <c r="M86" s="25"/>
      <c r="O86" s="73"/>
      <c r="P86" s="73"/>
      <c r="Q86" s="73"/>
      <c r="R86" s="73"/>
      <c r="S86" s="73"/>
      <c r="T86" s="25"/>
      <c r="AW86" s="74"/>
    </row>
    <row r="87" spans="2:49">
      <c r="B87"/>
      <c r="C87" s="61"/>
      <c r="F87" s="27"/>
      <c r="G87" s="27"/>
      <c r="H87" s="27"/>
      <c r="I87" s="27"/>
      <c r="J87" s="27"/>
      <c r="M87" s="25"/>
      <c r="O87" s="73"/>
      <c r="P87" s="73"/>
      <c r="Q87" s="73"/>
      <c r="R87" s="73"/>
      <c r="S87" s="73"/>
      <c r="T87" s="25"/>
      <c r="AG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W87" s="74"/>
    </row>
    <row r="88" spans="2:49">
      <c r="B88"/>
      <c r="C88" s="61"/>
      <c r="F88" s="27"/>
      <c r="G88" s="27"/>
      <c r="H88" s="27"/>
      <c r="I88" s="27"/>
      <c r="J88" s="27"/>
      <c r="M88" s="25"/>
      <c r="O88" s="73"/>
      <c r="P88" s="73"/>
      <c r="Q88" s="73"/>
      <c r="R88" s="73"/>
      <c r="S88" s="73"/>
      <c r="T88" s="25"/>
      <c r="AG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W88" s="74"/>
    </row>
    <row r="89" spans="2:49">
      <c r="B89"/>
      <c r="C89" s="61"/>
      <c r="F89" s="27"/>
      <c r="G89" s="27"/>
      <c r="H89" s="27"/>
      <c r="I89" s="27"/>
      <c r="J89" s="27"/>
      <c r="M89" s="25"/>
      <c r="O89" s="73"/>
      <c r="P89" s="73"/>
      <c r="Q89" s="73"/>
      <c r="R89" s="73"/>
      <c r="S89" s="73"/>
      <c r="T89" s="25"/>
      <c r="AL89"/>
      <c r="AW89" s="74"/>
    </row>
    <row r="90" spans="2:49">
      <c r="B90"/>
      <c r="C90" s="61"/>
      <c r="F90" s="27"/>
      <c r="G90" s="27"/>
      <c r="H90" s="27"/>
      <c r="I90" s="27"/>
      <c r="J90" s="27"/>
      <c r="M90" s="25"/>
      <c r="O90" s="73"/>
      <c r="P90" s="73"/>
      <c r="Q90" s="73"/>
      <c r="R90" s="73"/>
      <c r="S90" s="73"/>
      <c r="T90" s="25"/>
      <c r="AL90"/>
      <c r="AW90" s="74"/>
    </row>
    <row r="91" spans="2:49">
      <c r="B91"/>
      <c r="C91" s="61"/>
      <c r="F91" s="27"/>
      <c r="G91" s="27"/>
      <c r="H91" s="27"/>
      <c r="I91" s="27"/>
      <c r="J91" s="27"/>
      <c r="M91" s="25"/>
      <c r="O91" s="73"/>
      <c r="P91" s="73"/>
      <c r="Q91" s="73"/>
      <c r="R91" s="73"/>
      <c r="S91" s="73"/>
      <c r="T91" s="25"/>
      <c r="AL91"/>
      <c r="AW91" s="74"/>
    </row>
    <row r="92" spans="2:49">
      <c r="B92"/>
      <c r="C92" s="61"/>
      <c r="F92" s="27"/>
      <c r="G92" s="27"/>
      <c r="H92" s="27"/>
      <c r="I92" s="27"/>
      <c r="J92" s="27"/>
      <c r="M92" s="25"/>
      <c r="O92" s="73"/>
      <c r="P92" s="73"/>
      <c r="Q92" s="73"/>
      <c r="R92" s="73"/>
      <c r="S92" s="73"/>
      <c r="T92" s="25"/>
      <c r="AW92" s="74"/>
    </row>
    <row r="93" spans="2:49">
      <c r="B93"/>
      <c r="C93" s="61"/>
      <c r="E93"/>
      <c r="F93" s="27"/>
      <c r="G93" s="27"/>
      <c r="H93" s="27"/>
      <c r="I93" s="27"/>
      <c r="J93" s="27"/>
      <c r="M93" s="25"/>
      <c r="O93" s="73"/>
      <c r="P93" s="73"/>
      <c r="Q93" s="73"/>
      <c r="R93" s="73"/>
      <c r="S93" s="73"/>
      <c r="T93" s="25"/>
      <c r="AW93" s="74"/>
    </row>
    <row r="94" spans="2:49">
      <c r="B94"/>
      <c r="C94" s="61"/>
      <c r="F94" s="27"/>
      <c r="G94" s="27"/>
      <c r="H94" s="27"/>
      <c r="I94" s="27"/>
      <c r="J94" s="27"/>
      <c r="M94" s="25"/>
      <c r="O94" s="73"/>
      <c r="P94" s="73"/>
      <c r="Q94" s="73"/>
      <c r="R94" s="73"/>
      <c r="S94" s="73"/>
      <c r="T94" s="25"/>
      <c r="AW94" s="74"/>
    </row>
    <row r="95" spans="2:49">
      <c r="B95"/>
      <c r="C95" s="61"/>
      <c r="F95" s="27"/>
      <c r="G95" s="27"/>
      <c r="H95" s="27"/>
      <c r="I95" s="27"/>
      <c r="J95" s="27"/>
      <c r="M95" s="25"/>
      <c r="O95" s="73"/>
      <c r="P95" s="73"/>
      <c r="Q95" s="73"/>
      <c r="R95" s="73"/>
      <c r="S95" s="73"/>
      <c r="T95" s="25"/>
      <c r="AA95"/>
      <c r="AD95" s="4"/>
      <c r="AW95" s="74"/>
    </row>
    <row r="96" spans="2:49">
      <c r="B96"/>
      <c r="C96" s="61"/>
      <c r="F96" s="27"/>
      <c r="G96" s="27"/>
      <c r="H96" s="27"/>
      <c r="I96" s="27"/>
      <c r="J96" s="27"/>
      <c r="M96" s="25"/>
      <c r="O96" s="73"/>
      <c r="P96" s="73"/>
      <c r="Q96" s="73"/>
      <c r="R96" s="73"/>
      <c r="S96" s="73"/>
      <c r="T96" s="25"/>
      <c r="AA96"/>
      <c r="AD96" s="4"/>
    </row>
    <row r="97" spans="2:30">
      <c r="B97"/>
      <c r="C97" s="61"/>
      <c r="F97" s="27"/>
      <c r="G97" s="27"/>
      <c r="H97" s="27"/>
      <c r="I97" s="27"/>
      <c r="J97" s="27"/>
      <c r="M97" s="25"/>
      <c r="O97" s="73"/>
      <c r="P97" s="73"/>
      <c r="Q97" s="73"/>
      <c r="R97" s="73"/>
      <c r="S97" s="73"/>
      <c r="T97" s="25"/>
      <c r="AA97"/>
      <c r="AD97" s="4"/>
    </row>
    <row r="98" spans="2:30">
      <c r="B98"/>
      <c r="C98" s="61"/>
      <c r="F98" s="27"/>
      <c r="G98" s="27"/>
      <c r="H98" s="27"/>
      <c r="I98" s="27"/>
      <c r="J98" s="27"/>
      <c r="M98" s="25"/>
      <c r="O98" s="73"/>
      <c r="P98" s="73"/>
      <c r="Q98" s="73"/>
      <c r="R98" s="73"/>
      <c r="S98" s="73"/>
      <c r="T98" s="25"/>
      <c r="AA98"/>
      <c r="AD98" s="4"/>
    </row>
    <row r="99" spans="2:30">
      <c r="B99"/>
      <c r="C99" s="61"/>
      <c r="F99" s="27"/>
      <c r="G99" s="27"/>
      <c r="H99" s="27"/>
      <c r="I99" s="27"/>
      <c r="J99" s="27"/>
      <c r="M99" s="25"/>
      <c r="O99" s="73"/>
      <c r="P99" s="73"/>
      <c r="Q99" s="73"/>
      <c r="R99" s="73"/>
      <c r="S99" s="73"/>
      <c r="T99" s="25"/>
    </row>
    <row r="100" spans="2:30">
      <c r="B100"/>
      <c r="C100" s="61"/>
      <c r="F100" s="27"/>
      <c r="G100" s="27"/>
      <c r="H100" s="27"/>
      <c r="I100" s="27"/>
      <c r="J100" s="27"/>
      <c r="M100" s="25"/>
      <c r="O100" s="73"/>
      <c r="P100" s="73"/>
      <c r="Q100" s="73"/>
      <c r="R100" s="73"/>
      <c r="S100" s="73"/>
      <c r="T100" s="25"/>
    </row>
    <row r="101" spans="2:30">
      <c r="B101"/>
      <c r="C101" s="61"/>
      <c r="F101" s="27"/>
      <c r="G101" s="27"/>
      <c r="H101" s="27"/>
      <c r="I101" s="27"/>
      <c r="J101" s="27"/>
      <c r="M101" s="25"/>
      <c r="O101" s="73"/>
      <c r="P101" s="73"/>
      <c r="Q101" s="73"/>
      <c r="R101" s="73"/>
      <c r="S101" s="73"/>
      <c r="T101" s="25"/>
    </row>
    <row r="102" spans="2:30">
      <c r="B102"/>
      <c r="C102" s="61"/>
      <c r="F102" s="27"/>
      <c r="G102" s="27"/>
      <c r="H102" s="27"/>
      <c r="I102" s="27"/>
      <c r="J102" s="27"/>
      <c r="M102" s="25"/>
      <c r="O102" s="73"/>
      <c r="P102" s="73"/>
      <c r="Q102" s="73"/>
      <c r="R102" s="73"/>
      <c r="S102" s="73"/>
      <c r="T102" s="25"/>
    </row>
    <row r="103" spans="2:30">
      <c r="B103"/>
      <c r="C103" s="61"/>
      <c r="F103" s="27"/>
      <c r="G103" s="27"/>
      <c r="H103" s="27"/>
      <c r="I103" s="27"/>
      <c r="J103" s="27"/>
      <c r="M103" s="25"/>
      <c r="O103" s="73"/>
      <c r="P103" s="73"/>
      <c r="Q103" s="73"/>
      <c r="R103" s="73"/>
      <c r="S103" s="73"/>
      <c r="T103" s="25"/>
    </row>
    <row r="104" spans="2:30">
      <c r="B104"/>
      <c r="C104" s="61"/>
      <c r="F104" s="27"/>
      <c r="G104" s="27"/>
      <c r="H104" s="27"/>
      <c r="I104" s="27"/>
      <c r="J104" s="27"/>
      <c r="M104" s="25"/>
      <c r="O104" s="73"/>
      <c r="P104" s="73"/>
      <c r="Q104" s="73"/>
      <c r="R104" s="73"/>
      <c r="S104" s="73"/>
      <c r="T104" s="25"/>
    </row>
    <row r="105" spans="2:30">
      <c r="B105"/>
      <c r="C105" s="61"/>
      <c r="F105" s="27"/>
      <c r="G105" s="27"/>
      <c r="H105" s="27"/>
      <c r="I105" s="27"/>
      <c r="J105" s="27"/>
      <c r="M105" s="25"/>
      <c r="O105" s="73"/>
      <c r="P105" s="73"/>
      <c r="Q105" s="73"/>
      <c r="R105" s="73"/>
      <c r="S105" s="73"/>
      <c r="T105" s="25"/>
    </row>
    <row r="106" spans="2:30">
      <c r="B106"/>
      <c r="C106" s="61"/>
      <c r="F106" s="27"/>
      <c r="G106" s="27"/>
      <c r="H106" s="27"/>
      <c r="I106" s="27"/>
      <c r="J106" s="27"/>
      <c r="M106" s="25"/>
      <c r="O106" s="73"/>
      <c r="P106" s="73"/>
      <c r="Q106" s="73"/>
      <c r="R106" s="73"/>
      <c r="S106" s="73"/>
      <c r="T106" s="25"/>
    </row>
    <row r="107" spans="2:30">
      <c r="B107"/>
      <c r="C107" s="61"/>
      <c r="F107" s="27"/>
      <c r="G107" s="27"/>
      <c r="H107" s="27"/>
      <c r="I107" s="27"/>
      <c r="J107" s="27"/>
      <c r="M107" s="25"/>
      <c r="O107" s="73"/>
      <c r="P107" s="73"/>
      <c r="Q107" s="73"/>
      <c r="R107" s="73"/>
      <c r="S107" s="73"/>
      <c r="T107" s="25"/>
    </row>
    <row r="108" spans="2:30">
      <c r="B108"/>
      <c r="C108" s="61"/>
      <c r="F108" s="27"/>
      <c r="G108" s="27"/>
      <c r="H108" s="27"/>
      <c r="I108" s="27"/>
      <c r="J108" s="27"/>
      <c r="M108" s="25"/>
      <c r="O108" s="73"/>
      <c r="P108" s="73"/>
      <c r="Q108" s="73"/>
      <c r="R108" s="73"/>
      <c r="S108" s="73"/>
      <c r="T108" s="25"/>
    </row>
    <row r="109" spans="2:30">
      <c r="B109"/>
      <c r="C109" s="61"/>
      <c r="F109" s="27"/>
      <c r="G109" s="27"/>
      <c r="H109" s="27"/>
      <c r="I109" s="27"/>
      <c r="J109" s="27"/>
      <c r="M109" s="25"/>
      <c r="O109" s="73"/>
      <c r="P109" s="73"/>
      <c r="Q109" s="73"/>
      <c r="R109" s="73"/>
      <c r="S109" s="73"/>
      <c r="T109" s="25"/>
    </row>
    <row r="110" spans="2:30">
      <c r="B110"/>
      <c r="C110" s="61"/>
      <c r="F110" s="27"/>
      <c r="G110" s="27"/>
      <c r="H110" s="27"/>
      <c r="I110" s="27"/>
      <c r="J110" s="27"/>
      <c r="M110" s="25"/>
      <c r="O110" s="73"/>
      <c r="P110" s="73"/>
      <c r="Q110" s="73"/>
      <c r="R110" s="73"/>
      <c r="S110" s="73"/>
      <c r="T110" s="25"/>
    </row>
    <row r="111" spans="2:30">
      <c r="B111"/>
      <c r="C111" s="61"/>
      <c r="F111" s="27"/>
      <c r="G111" s="27"/>
      <c r="H111" s="27"/>
      <c r="I111" s="27"/>
      <c r="J111" s="27"/>
      <c r="M111" s="25"/>
      <c r="O111" s="73"/>
      <c r="P111" s="73"/>
      <c r="Q111" s="73"/>
      <c r="R111" s="73"/>
      <c r="S111" s="73"/>
      <c r="T111" s="25"/>
    </row>
    <row r="112" spans="2:30">
      <c r="B112"/>
      <c r="C112" s="61"/>
      <c r="F112" s="27"/>
      <c r="G112" s="27"/>
      <c r="H112" s="27"/>
      <c r="I112" s="27"/>
      <c r="J112" s="27"/>
      <c r="M112" s="25"/>
      <c r="O112" s="73"/>
      <c r="P112" s="73"/>
      <c r="Q112" s="73"/>
      <c r="R112" s="73"/>
      <c r="S112" s="73"/>
      <c r="T112" s="25"/>
    </row>
    <row r="113" spans="2:20">
      <c r="B113"/>
      <c r="C113" s="61"/>
      <c r="F113" s="27"/>
      <c r="G113" s="27"/>
      <c r="H113" s="27"/>
      <c r="I113" s="27"/>
      <c r="J113" s="27"/>
      <c r="M113" s="25"/>
      <c r="O113" s="73"/>
      <c r="P113" s="73"/>
      <c r="Q113" s="73"/>
      <c r="R113" s="73"/>
      <c r="S113" s="73"/>
      <c r="T113" s="25"/>
    </row>
    <row r="114" spans="2:20">
      <c r="B114"/>
      <c r="C114" s="61"/>
      <c r="F114" s="27"/>
      <c r="G114" s="27"/>
      <c r="H114" s="27"/>
      <c r="I114" s="27"/>
      <c r="J114" s="27"/>
      <c r="M114" s="25"/>
      <c r="O114" s="73"/>
      <c r="P114" s="73"/>
      <c r="Q114" s="73"/>
      <c r="R114" s="73"/>
      <c r="S114" s="73"/>
      <c r="T114" s="25"/>
    </row>
    <row r="115" spans="2:20">
      <c r="B115"/>
      <c r="C115" s="61"/>
      <c r="F115" s="27"/>
      <c r="G115" s="27"/>
      <c r="H115" s="27"/>
      <c r="I115" s="27"/>
      <c r="J115" s="27"/>
      <c r="M115" s="25"/>
      <c r="O115" s="73"/>
      <c r="P115" s="73"/>
      <c r="Q115" s="73"/>
      <c r="R115" s="73"/>
      <c r="S115" s="73"/>
      <c r="T115" s="25"/>
    </row>
    <row r="116" spans="2:20">
      <c r="B116"/>
      <c r="C116" s="61"/>
      <c r="F116" s="27"/>
      <c r="G116" s="27"/>
      <c r="H116" s="27"/>
      <c r="I116" s="27"/>
      <c r="J116" s="27"/>
      <c r="M116" s="25"/>
      <c r="O116" s="73"/>
      <c r="P116" s="73"/>
      <c r="Q116" s="73"/>
      <c r="R116" s="73"/>
      <c r="S116" s="73"/>
      <c r="T116" s="25"/>
    </row>
    <row r="117" spans="2:20">
      <c r="B117"/>
      <c r="C117" s="61"/>
      <c r="F117" s="27"/>
      <c r="G117" s="27"/>
      <c r="H117" s="27"/>
      <c r="I117" s="27"/>
      <c r="J117" s="27"/>
      <c r="M117" s="25"/>
      <c r="O117" s="73"/>
      <c r="P117" s="73"/>
      <c r="Q117" s="73"/>
      <c r="R117" s="73"/>
      <c r="S117" s="73"/>
      <c r="T117" s="25"/>
    </row>
    <row r="118" spans="2:20">
      <c r="B118"/>
      <c r="C118" s="61"/>
      <c r="F118" s="27"/>
      <c r="G118" s="27"/>
      <c r="H118" s="27"/>
      <c r="I118" s="27"/>
      <c r="J118" s="27"/>
      <c r="M118" s="25"/>
      <c r="O118" s="73"/>
      <c r="P118" s="73"/>
      <c r="Q118" s="73"/>
      <c r="R118" s="73"/>
      <c r="S118" s="73"/>
      <c r="T118" s="25"/>
    </row>
    <row r="119" spans="2:20">
      <c r="B119"/>
      <c r="C119" s="61"/>
      <c r="F119" s="27"/>
      <c r="G119" s="27"/>
      <c r="H119" s="27"/>
      <c r="I119" s="27"/>
      <c r="J119" s="27"/>
      <c r="M119" s="25"/>
      <c r="O119" s="73"/>
      <c r="P119" s="73"/>
      <c r="Q119" s="73"/>
      <c r="R119" s="73"/>
      <c r="S119" s="73"/>
      <c r="T119" s="25"/>
    </row>
    <row r="120" spans="2:20">
      <c r="B120"/>
      <c r="C120" s="61"/>
      <c r="F120" s="27"/>
      <c r="G120" s="27"/>
      <c r="H120" s="27"/>
      <c r="I120" s="27"/>
      <c r="J120" s="27"/>
      <c r="M120" s="25"/>
      <c r="O120" s="73"/>
      <c r="P120" s="73"/>
      <c r="Q120" s="73"/>
      <c r="R120" s="73"/>
      <c r="S120" s="73"/>
      <c r="T120" s="25"/>
    </row>
    <row r="121" spans="2:20">
      <c r="B121"/>
      <c r="C121" s="61"/>
      <c r="F121" s="27"/>
      <c r="G121" s="27"/>
      <c r="H121" s="27"/>
      <c r="I121" s="27"/>
      <c r="J121" s="27"/>
      <c r="M121" s="25"/>
      <c r="O121" s="73"/>
      <c r="P121" s="73"/>
      <c r="Q121" s="73"/>
      <c r="R121" s="73"/>
      <c r="S121" s="73"/>
      <c r="T121" s="25"/>
    </row>
    <row r="122" spans="2:20">
      <c r="B122"/>
      <c r="C122" s="61"/>
      <c r="F122" s="27"/>
      <c r="G122" s="27"/>
      <c r="H122" s="27"/>
      <c r="I122" s="27"/>
      <c r="J122" s="27"/>
      <c r="M122" s="25"/>
      <c r="O122" s="73"/>
      <c r="P122" s="73"/>
      <c r="Q122" s="73"/>
      <c r="R122" s="73"/>
      <c r="S122" s="73"/>
      <c r="T122" s="25"/>
    </row>
    <row r="123" spans="2:20">
      <c r="B123"/>
      <c r="C123" s="61"/>
      <c r="F123" s="27"/>
      <c r="G123" s="27"/>
      <c r="H123" s="27"/>
      <c r="I123" s="27"/>
      <c r="J123" s="27"/>
      <c r="M123" s="25"/>
      <c r="O123" s="73"/>
      <c r="P123" s="73"/>
      <c r="Q123" s="73"/>
      <c r="R123" s="73"/>
      <c r="S123" s="73"/>
      <c r="T123" s="25"/>
    </row>
    <row r="124" spans="2:20">
      <c r="B124"/>
      <c r="C124" s="61"/>
      <c r="F124" s="27"/>
      <c r="G124" s="27"/>
      <c r="H124" s="27"/>
      <c r="I124" s="27"/>
      <c r="J124" s="27"/>
      <c r="M124" s="25"/>
      <c r="O124" s="73"/>
      <c r="P124" s="73"/>
      <c r="Q124" s="73"/>
      <c r="R124" s="73"/>
      <c r="S124" s="73"/>
      <c r="T124" s="25"/>
    </row>
    <row r="125" spans="2:20">
      <c r="B125"/>
      <c r="C125" s="61"/>
      <c r="F125" s="27"/>
      <c r="G125" s="27"/>
      <c r="H125" s="27"/>
      <c r="I125" s="27"/>
      <c r="J125" s="27"/>
      <c r="M125" s="25"/>
      <c r="O125" s="73"/>
      <c r="P125" s="73"/>
      <c r="Q125" s="73"/>
      <c r="R125" s="73"/>
      <c r="S125" s="73"/>
      <c r="T125" s="25"/>
    </row>
    <row r="126" spans="2:20">
      <c r="B126"/>
      <c r="C126" s="61"/>
      <c r="F126" s="27"/>
      <c r="G126" s="27"/>
      <c r="H126" s="27"/>
      <c r="I126" s="27"/>
      <c r="J126" s="27"/>
      <c r="M126" s="25"/>
      <c r="O126" s="73"/>
      <c r="P126" s="73"/>
      <c r="Q126" s="73"/>
      <c r="R126" s="73"/>
      <c r="S126" s="73"/>
      <c r="T126" s="25"/>
    </row>
    <row r="127" spans="2:20">
      <c r="B127"/>
      <c r="C127" s="61"/>
      <c r="F127" s="27"/>
      <c r="G127" s="27"/>
      <c r="H127" s="27"/>
      <c r="I127" s="27"/>
      <c r="J127" s="27"/>
      <c r="M127" s="25"/>
      <c r="O127" s="73"/>
      <c r="P127" s="73"/>
      <c r="Q127" s="73"/>
      <c r="R127" s="73"/>
      <c r="S127" s="73"/>
      <c r="T127" s="25"/>
    </row>
    <row r="128" spans="2:20">
      <c r="B128"/>
      <c r="C128" s="62"/>
      <c r="F128" s="27"/>
      <c r="G128" s="27"/>
      <c r="H128" s="27"/>
      <c r="I128" s="27"/>
      <c r="J128" s="27"/>
      <c r="M128" s="25"/>
      <c r="O128" s="73"/>
      <c r="P128" s="73"/>
      <c r="Q128" s="73"/>
      <c r="R128" s="73"/>
      <c r="S128" s="73"/>
      <c r="T128" s="25"/>
    </row>
    <row r="129" spans="2:20">
      <c r="B129"/>
      <c r="C129" s="62"/>
      <c r="F129" s="27"/>
      <c r="G129" s="27"/>
      <c r="H129" s="27"/>
      <c r="I129" s="27"/>
      <c r="J129" s="27"/>
      <c r="M129" s="25"/>
      <c r="O129" s="73"/>
      <c r="P129" s="73"/>
      <c r="Q129" s="73"/>
      <c r="R129" s="73"/>
      <c r="S129" s="73"/>
      <c r="T129" s="25"/>
    </row>
    <row r="130" spans="2:20">
      <c r="B130"/>
      <c r="C130" s="62"/>
      <c r="F130" s="27"/>
      <c r="G130" s="27"/>
      <c r="H130" s="27"/>
      <c r="I130" s="27"/>
      <c r="J130" s="27"/>
      <c r="M130" s="25"/>
      <c r="O130" s="73"/>
      <c r="P130" s="73"/>
      <c r="Q130" s="73"/>
      <c r="R130" s="73"/>
      <c r="S130" s="73"/>
      <c r="T130" s="25"/>
    </row>
    <row r="131" spans="2:20">
      <c r="B131"/>
      <c r="C131" s="61"/>
      <c r="F131" s="27"/>
      <c r="G131" s="27"/>
      <c r="H131" s="27"/>
      <c r="I131" s="27"/>
      <c r="J131" s="27"/>
      <c r="M131" s="25"/>
      <c r="O131" s="73"/>
      <c r="P131" s="73"/>
      <c r="Q131" s="73"/>
      <c r="R131" s="73"/>
      <c r="S131" s="73"/>
      <c r="T131" s="25"/>
    </row>
    <row r="132" spans="2:20">
      <c r="B132"/>
      <c r="C132" s="61"/>
      <c r="F132" s="27"/>
      <c r="G132" s="27"/>
      <c r="H132" s="27"/>
      <c r="I132" s="27"/>
      <c r="J132" s="27"/>
      <c r="M132" s="25"/>
      <c r="O132" s="73"/>
      <c r="P132" s="73"/>
      <c r="Q132" s="73"/>
      <c r="R132" s="73"/>
      <c r="S132" s="73"/>
      <c r="T132" s="25"/>
    </row>
    <row r="133" spans="2:20">
      <c r="B133"/>
      <c r="C133" s="61"/>
      <c r="F133" s="27"/>
      <c r="G133" s="27"/>
      <c r="H133" s="27"/>
      <c r="I133" s="27"/>
      <c r="J133" s="27"/>
      <c r="M133" s="25"/>
      <c r="O133" s="73"/>
      <c r="P133" s="73"/>
      <c r="Q133" s="73"/>
      <c r="R133" s="73"/>
      <c r="S133" s="73"/>
      <c r="T133" s="25"/>
    </row>
    <row r="134" spans="2:20">
      <c r="B134"/>
      <c r="C134" s="61"/>
      <c r="F134" s="27"/>
      <c r="G134" s="27"/>
      <c r="H134" s="27"/>
      <c r="I134" s="27"/>
      <c r="J134" s="27"/>
      <c r="M134" s="25"/>
      <c r="O134" s="73"/>
      <c r="P134" s="73"/>
      <c r="Q134" s="73"/>
      <c r="R134" s="73"/>
      <c r="S134" s="73"/>
      <c r="T134" s="25"/>
    </row>
    <row r="135" spans="2:20">
      <c r="B135"/>
      <c r="C135" s="61"/>
      <c r="F135" s="27"/>
      <c r="G135" s="27"/>
      <c r="H135" s="27"/>
      <c r="I135" s="27"/>
      <c r="J135" s="27"/>
      <c r="M135" s="25"/>
      <c r="O135" s="73"/>
      <c r="P135" s="73"/>
      <c r="Q135" s="73"/>
      <c r="R135" s="73"/>
      <c r="S135" s="73"/>
      <c r="T135" s="25"/>
    </row>
    <row r="136" spans="2:20">
      <c r="B136"/>
      <c r="C136" s="61"/>
      <c r="F136" s="27"/>
      <c r="G136" s="27"/>
      <c r="H136" s="27"/>
      <c r="I136" s="27"/>
      <c r="J136" s="27"/>
      <c r="M136" s="25"/>
      <c r="O136" s="73"/>
      <c r="P136" s="73"/>
      <c r="Q136" s="73"/>
      <c r="R136" s="73"/>
      <c r="S136" s="73"/>
      <c r="T136" s="25"/>
    </row>
    <row r="137" spans="2:20">
      <c r="B137"/>
      <c r="C137" s="61"/>
      <c r="F137" s="27"/>
      <c r="G137" s="27"/>
      <c r="H137" s="27"/>
      <c r="I137" s="27"/>
      <c r="J137" s="27"/>
      <c r="M137" s="25"/>
      <c r="O137" s="73"/>
      <c r="P137" s="73"/>
      <c r="Q137" s="73"/>
      <c r="R137" s="73"/>
      <c r="S137" s="73"/>
      <c r="T137" s="25"/>
    </row>
    <row r="138" spans="2:20">
      <c r="B138"/>
      <c r="C138" s="61"/>
      <c r="F138" s="27"/>
      <c r="G138" s="27"/>
      <c r="H138" s="27"/>
      <c r="I138" s="27"/>
      <c r="J138" s="27"/>
      <c r="M138" s="25"/>
      <c r="O138" s="73"/>
      <c r="P138" s="73"/>
      <c r="Q138" s="73"/>
      <c r="R138" s="73"/>
      <c r="S138" s="73"/>
      <c r="T138" s="25"/>
    </row>
    <row r="139" spans="2:20">
      <c r="B139"/>
      <c r="C139" s="61"/>
      <c r="F139" s="27"/>
      <c r="G139" s="27"/>
      <c r="H139" s="27"/>
      <c r="I139" s="27"/>
      <c r="J139" s="27"/>
      <c r="M139" s="25"/>
      <c r="O139" s="73"/>
      <c r="P139" s="73"/>
      <c r="Q139" s="73"/>
      <c r="R139" s="73"/>
      <c r="S139" s="73"/>
      <c r="T139" s="25"/>
    </row>
    <row r="140" spans="2:20">
      <c r="B140"/>
      <c r="C140" s="61"/>
      <c r="F140" s="27"/>
      <c r="G140" s="27"/>
      <c r="H140" s="27"/>
      <c r="I140" s="27"/>
      <c r="J140" s="27"/>
      <c r="M140" s="25"/>
      <c r="O140" s="73"/>
      <c r="P140" s="73"/>
      <c r="Q140" s="73"/>
      <c r="R140" s="73"/>
      <c r="S140" s="73"/>
      <c r="T140" s="25"/>
    </row>
    <row r="141" spans="2:20">
      <c r="B141"/>
      <c r="C141" s="68"/>
      <c r="F141" s="27"/>
      <c r="G141" s="27"/>
      <c r="H141" s="27"/>
      <c r="I141" s="27"/>
      <c r="J141" s="27"/>
      <c r="M141" s="25"/>
      <c r="O141" s="73"/>
      <c r="P141" s="73"/>
      <c r="Q141" s="73"/>
      <c r="R141" s="73"/>
      <c r="S141" s="73"/>
      <c r="T141" s="25"/>
    </row>
    <row r="142" spans="2:20">
      <c r="B142"/>
      <c r="C142" s="68"/>
      <c r="F142" s="27"/>
      <c r="G142" s="27"/>
      <c r="H142" s="27"/>
      <c r="I142" s="27"/>
      <c r="J142" s="27"/>
      <c r="M142" s="25"/>
      <c r="O142" s="73"/>
      <c r="P142" s="73"/>
      <c r="Q142" s="73"/>
      <c r="R142" s="73"/>
      <c r="S142" s="73"/>
    </row>
    <row r="143" spans="2:20">
      <c r="B143"/>
      <c r="C143" s="68"/>
      <c r="F143" s="27"/>
      <c r="G143" s="27"/>
      <c r="H143" s="27"/>
      <c r="I143" s="27"/>
      <c r="J143" s="27"/>
      <c r="M143" s="25"/>
      <c r="O143" s="3"/>
      <c r="P143" s="3"/>
      <c r="Q143" s="3"/>
      <c r="R143" s="3"/>
      <c r="S143" s="3"/>
    </row>
    <row r="144" spans="2:20">
      <c r="J144"/>
    </row>
    <row r="145" spans="10:10">
      <c r="J145"/>
    </row>
    <row r="146" spans="10:10">
      <c r="J146"/>
    </row>
    <row r="147" spans="10:10">
      <c r="J147"/>
    </row>
    <row r="148" spans="10:10">
      <c r="J148"/>
    </row>
    <row r="149" spans="10:10">
      <c r="J149"/>
    </row>
    <row r="150" spans="10:10">
      <c r="J150"/>
    </row>
    <row r="151" spans="10:10">
      <c r="J151"/>
    </row>
    <row r="152" spans="10:10">
      <c r="J152"/>
    </row>
    <row r="153" spans="10:10">
      <c r="J153"/>
    </row>
    <row r="154" spans="10:10">
      <c r="J154"/>
    </row>
    <row r="155" spans="10:10">
      <c r="J155"/>
    </row>
    <row r="156" spans="10:10">
      <c r="J156"/>
    </row>
    <row r="157" spans="10:10">
      <c r="J157"/>
    </row>
    <row r="158" spans="10:10">
      <c r="J158"/>
    </row>
    <row r="159" spans="10:10">
      <c r="J159"/>
    </row>
    <row r="160" spans="10:10">
      <c r="J160"/>
    </row>
    <row r="161" spans="10:10">
      <c r="J161"/>
    </row>
    <row r="162" spans="10:10">
      <c r="J162"/>
    </row>
    <row r="163" spans="10:10">
      <c r="J163"/>
    </row>
    <row r="164" spans="10:10">
      <c r="J164"/>
    </row>
    <row r="165" spans="10:10">
      <c r="J165"/>
    </row>
    <row r="166" spans="10:10">
      <c r="J166"/>
    </row>
  </sheetData>
  <mergeCells count="9">
    <mergeCell ref="AI1:AN1"/>
    <mergeCell ref="AO1:AR1"/>
    <mergeCell ref="AD1:AF1"/>
    <mergeCell ref="F1:K1"/>
    <mergeCell ref="B1:E1"/>
    <mergeCell ref="L1:O1"/>
    <mergeCell ref="P1:T1"/>
    <mergeCell ref="W1:Y1"/>
    <mergeCell ref="Z1:AC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S145"/>
  <sheetViews>
    <sheetView zoomScaleNormal="100" zoomScalePageLayoutView="86" workbookViewId="0">
      <pane xSplit="1" ySplit="2" topLeftCell="AC63" activePane="bottomRight" state="frozen"/>
      <selection activeCell="H33" sqref="H33"/>
      <selection pane="topRight" activeCell="H33" sqref="H33"/>
      <selection pane="bottomLeft" activeCell="H33" sqref="H33"/>
      <selection pane="bottomRight" activeCell="AS1" sqref="AS1"/>
    </sheetView>
  </sheetViews>
  <sheetFormatPr defaultColWidth="8.81640625" defaultRowHeight="14.5"/>
  <cols>
    <col min="6" max="6" width="9.453125" bestFit="1" customWidth="1"/>
    <col min="7" max="8" width="9.26953125" bestFit="1" customWidth="1"/>
    <col min="10" max="10" width="9.453125" bestFit="1" customWidth="1"/>
    <col min="11" max="11" width="9.453125" customWidth="1"/>
    <col min="20" max="20" width="14.1796875" customWidth="1"/>
    <col min="21" max="21" width="14.81640625" bestFit="1" customWidth="1"/>
    <col min="22" max="22" width="12.453125" bestFit="1" customWidth="1"/>
    <col min="25" max="25" width="8.81640625" customWidth="1"/>
    <col min="28" max="30" width="8.81640625" style="4"/>
    <col min="34" max="34" width="12.81640625" customWidth="1"/>
    <col min="39" max="40" width="9.54296875" bestFit="1" customWidth="1"/>
  </cols>
  <sheetData>
    <row r="1" spans="1:45">
      <c r="A1" s="58" t="s">
        <v>51</v>
      </c>
      <c r="B1" s="139" t="s">
        <v>45</v>
      </c>
      <c r="C1" s="139"/>
      <c r="D1" s="139"/>
      <c r="E1" s="139"/>
      <c r="F1" s="139" t="s">
        <v>63</v>
      </c>
      <c r="G1" s="139"/>
      <c r="H1" s="139"/>
      <c r="I1" s="139"/>
      <c r="J1" s="139"/>
      <c r="K1" s="139"/>
      <c r="L1" s="139" t="s">
        <v>64</v>
      </c>
      <c r="M1" s="139"/>
      <c r="N1" s="139"/>
      <c r="O1" s="139"/>
      <c r="P1" s="139" t="s">
        <v>18</v>
      </c>
      <c r="Q1" s="139"/>
      <c r="R1" s="139"/>
      <c r="S1" s="139"/>
      <c r="T1" s="139"/>
      <c r="U1" s="4"/>
      <c r="W1" s="139" t="s">
        <v>66</v>
      </c>
      <c r="X1" s="139"/>
      <c r="Y1" s="139"/>
      <c r="Z1" s="139" t="s">
        <v>67</v>
      </c>
      <c r="AA1" s="139"/>
      <c r="AB1" s="139"/>
      <c r="AC1" s="139"/>
      <c r="AD1" s="139" t="s">
        <v>11</v>
      </c>
      <c r="AE1" s="139"/>
      <c r="AF1" s="139"/>
      <c r="AH1" s="24" t="s">
        <v>117</v>
      </c>
      <c r="AI1" s="139" t="s">
        <v>110</v>
      </c>
      <c r="AJ1" s="139"/>
      <c r="AK1" s="139"/>
      <c r="AL1" s="139"/>
      <c r="AM1" s="139"/>
      <c r="AN1" s="139"/>
      <c r="AO1" s="139" t="s">
        <v>112</v>
      </c>
      <c r="AP1" s="139"/>
      <c r="AQ1" s="139"/>
      <c r="AR1" s="139"/>
      <c r="AS1" s="140" t="s">
        <v>69</v>
      </c>
    </row>
    <row r="2" spans="1:45">
      <c r="A2" s="4" t="s">
        <v>15</v>
      </c>
      <c r="B2" s="4" t="s">
        <v>0</v>
      </c>
      <c r="C2" s="4" t="s">
        <v>1</v>
      </c>
      <c r="D2" s="4" t="s">
        <v>2</v>
      </c>
      <c r="E2" s="5" t="s">
        <v>3</v>
      </c>
      <c r="F2" s="4" t="s">
        <v>4</v>
      </c>
      <c r="G2" s="4" t="s">
        <v>1</v>
      </c>
      <c r="H2" s="4" t="s">
        <v>2</v>
      </c>
      <c r="I2" s="4" t="s">
        <v>3</v>
      </c>
      <c r="J2" s="4" t="s">
        <v>5</v>
      </c>
      <c r="K2" s="5" t="s">
        <v>19</v>
      </c>
      <c r="L2" s="4" t="s">
        <v>0</v>
      </c>
      <c r="M2" s="4" t="s">
        <v>6</v>
      </c>
      <c r="N2" s="4" t="s">
        <v>2</v>
      </c>
      <c r="O2" s="5" t="s">
        <v>3</v>
      </c>
      <c r="P2" s="4" t="s">
        <v>0</v>
      </c>
      <c r="Q2" s="4" t="s">
        <v>6</v>
      </c>
      <c r="R2" s="4" t="s">
        <v>2</v>
      </c>
      <c r="S2" s="4" t="s">
        <v>3</v>
      </c>
      <c r="T2" s="4" t="s">
        <v>17</v>
      </c>
      <c r="U2" s="8" t="s">
        <v>10</v>
      </c>
      <c r="V2" s="4" t="s">
        <v>8</v>
      </c>
      <c r="W2" s="8" t="s">
        <v>0</v>
      </c>
      <c r="X2" s="4" t="s">
        <v>1</v>
      </c>
      <c r="Y2" s="4" t="s">
        <v>2</v>
      </c>
      <c r="Z2" s="8" t="s">
        <v>0</v>
      </c>
      <c r="AA2" s="4" t="s">
        <v>1</v>
      </c>
      <c r="AB2" s="4" t="s">
        <v>2</v>
      </c>
      <c r="AC2" s="4" t="s">
        <v>3</v>
      </c>
      <c r="AD2" s="8" t="s">
        <v>0</v>
      </c>
      <c r="AE2" s="4" t="s">
        <v>1</v>
      </c>
      <c r="AF2" s="4" t="s">
        <v>2</v>
      </c>
      <c r="AH2" s="107"/>
      <c r="AI2" s="50" t="s">
        <v>4</v>
      </c>
      <c r="AJ2" s="50" t="s">
        <v>1</v>
      </c>
      <c r="AK2" s="50" t="s">
        <v>2</v>
      </c>
      <c r="AL2" s="50" t="s">
        <v>3</v>
      </c>
      <c r="AM2" s="50" t="s">
        <v>5</v>
      </c>
      <c r="AN2" s="51" t="s">
        <v>19</v>
      </c>
      <c r="AO2" s="50" t="s">
        <v>0</v>
      </c>
      <c r="AP2" s="50" t="s">
        <v>6</v>
      </c>
      <c r="AQ2" s="50" t="s">
        <v>2</v>
      </c>
      <c r="AR2" s="51" t="s">
        <v>3</v>
      </c>
      <c r="AS2" s="140" t="s">
        <v>69</v>
      </c>
    </row>
    <row r="3" spans="1:45">
      <c r="A3" s="4">
        <v>1950</v>
      </c>
      <c r="B3" s="1"/>
      <c r="C3" s="1"/>
      <c r="D3" s="1"/>
      <c r="E3" s="6"/>
      <c r="F3" s="1"/>
      <c r="G3" s="1"/>
      <c r="H3" s="1"/>
      <c r="I3" s="4"/>
      <c r="J3" s="4"/>
      <c r="K3" s="14"/>
      <c r="L3" s="4"/>
      <c r="M3" s="4"/>
      <c r="N3" s="4"/>
      <c r="O3" s="5"/>
      <c r="P3" s="4"/>
      <c r="Q3" s="4"/>
      <c r="R3" s="4"/>
      <c r="S3" s="4"/>
      <c r="T3" s="2"/>
      <c r="U3" s="13">
        <v>8628.4890000000014</v>
      </c>
      <c r="V3" s="48">
        <v>5462.2044734980063</v>
      </c>
      <c r="W3" s="12" t="str">
        <f t="shared" ref="W3:W34" si="0">IFERROR(F3/$I3,"")</f>
        <v/>
      </c>
      <c r="X3" s="1" t="str">
        <f t="shared" ref="X3:X34" si="1">IFERROR(G3/$I3,"")</f>
        <v/>
      </c>
      <c r="Y3" s="1" t="str">
        <f t="shared" ref="Y3:Y34" si="2">IFERROR(H3/$I3,"")</f>
        <v/>
      </c>
      <c r="Z3" s="17" t="str">
        <f t="shared" ref="Z3:Z21" si="3">IFERROR(F3/$J3,"")</f>
        <v/>
      </c>
      <c r="AA3" s="18" t="str">
        <f t="shared" ref="AA3:AA21" si="4">IFERROR(G3/$J3,"")</f>
        <v/>
      </c>
      <c r="AB3" s="18" t="str">
        <f t="shared" ref="AB3:AB21" si="5">IFERROR(H3/$J3,"")</f>
        <v/>
      </c>
      <c r="AC3" s="19" t="str">
        <f t="shared" ref="AC3:AC21" si="6">IFERROR(I3/$J3,"")</f>
        <v/>
      </c>
      <c r="AD3" s="12" t="str">
        <f t="shared" ref="AD3:AD34" si="7">IFERROR(B3/$E3,"")</f>
        <v/>
      </c>
      <c r="AE3" s="1" t="str">
        <f t="shared" ref="AE3:AE34" si="8">IFERROR(C3/$E3,"")</f>
        <v/>
      </c>
      <c r="AF3" s="1" t="str">
        <f t="shared" ref="AF3:AF34" si="9">IFERROR(D3/$E3,"")</f>
        <v/>
      </c>
      <c r="AH3" s="107"/>
      <c r="AI3" s="3"/>
      <c r="AJ3" s="3"/>
      <c r="AK3" s="3"/>
      <c r="AL3" s="3"/>
      <c r="AM3" s="3"/>
      <c r="AN3" s="108"/>
      <c r="AO3" s="1"/>
      <c r="AP3" s="1"/>
      <c r="AQ3" s="1"/>
      <c r="AR3" s="6"/>
      <c r="AS3" t="s">
        <v>51</v>
      </c>
    </row>
    <row r="4" spans="1:45">
      <c r="A4" s="4">
        <v>1951</v>
      </c>
      <c r="B4" s="1"/>
      <c r="C4" s="1"/>
      <c r="D4" s="1"/>
      <c r="E4" s="6"/>
      <c r="F4" s="1"/>
      <c r="G4" s="1"/>
      <c r="H4" s="1"/>
      <c r="I4" s="4"/>
      <c r="J4" s="4"/>
      <c r="K4" s="14"/>
      <c r="L4" s="4"/>
      <c r="M4" s="4"/>
      <c r="N4" s="4"/>
      <c r="O4" s="5"/>
      <c r="P4" s="4"/>
      <c r="Q4" s="4"/>
      <c r="R4" s="4"/>
      <c r="S4" s="4"/>
      <c r="T4" s="2"/>
      <c r="U4" s="13">
        <v>8673.6910000000007</v>
      </c>
      <c r="V4" s="48">
        <v>5746.9211440929221</v>
      </c>
      <c r="W4" s="12" t="str">
        <f t="shared" si="0"/>
        <v/>
      </c>
      <c r="X4" s="1" t="str">
        <f t="shared" si="1"/>
        <v/>
      </c>
      <c r="Y4" s="1" t="str">
        <f t="shared" si="2"/>
        <v/>
      </c>
      <c r="Z4" s="17" t="str">
        <f t="shared" si="3"/>
        <v/>
      </c>
      <c r="AA4" s="18" t="str">
        <f t="shared" si="4"/>
        <v/>
      </c>
      <c r="AB4" s="18" t="str">
        <f t="shared" si="5"/>
        <v/>
      </c>
      <c r="AC4" s="19" t="str">
        <f t="shared" si="6"/>
        <v/>
      </c>
      <c r="AD4" s="12" t="str">
        <f t="shared" si="7"/>
        <v/>
      </c>
      <c r="AE4" s="1" t="str">
        <f t="shared" si="8"/>
        <v/>
      </c>
      <c r="AF4" s="1" t="str">
        <f t="shared" si="9"/>
        <v/>
      </c>
      <c r="AH4" s="107"/>
      <c r="AI4" s="3"/>
      <c r="AJ4" s="3"/>
      <c r="AK4" s="3"/>
      <c r="AL4" s="3"/>
      <c r="AM4" s="3"/>
      <c r="AN4" s="14"/>
      <c r="AO4" s="1"/>
      <c r="AP4" s="1"/>
      <c r="AQ4" s="1"/>
      <c r="AR4" s="6"/>
      <c r="AS4" t="s">
        <v>51</v>
      </c>
    </row>
    <row r="5" spans="1:45">
      <c r="A5" s="4">
        <v>1952</v>
      </c>
      <c r="B5" s="1"/>
      <c r="C5" s="1"/>
      <c r="D5" s="1"/>
      <c r="E5" s="6"/>
      <c r="F5" s="1"/>
      <c r="G5" s="1"/>
      <c r="H5" s="1"/>
      <c r="I5" s="4"/>
      <c r="J5" s="4"/>
      <c r="K5" s="14"/>
      <c r="L5" s="4"/>
      <c r="M5" s="4"/>
      <c r="N5" s="4"/>
      <c r="O5" s="5"/>
      <c r="P5" s="4"/>
      <c r="Q5" s="4"/>
      <c r="R5" s="4"/>
      <c r="S5" s="4"/>
      <c r="T5" s="2"/>
      <c r="U5" s="13">
        <v>8721.1920000000009</v>
      </c>
      <c r="V5" s="48">
        <v>5668.2364678385475</v>
      </c>
      <c r="W5" s="12" t="str">
        <f t="shared" si="0"/>
        <v/>
      </c>
      <c r="X5" s="1" t="str">
        <f t="shared" si="1"/>
        <v/>
      </c>
      <c r="Y5" s="1" t="str">
        <f t="shared" si="2"/>
        <v/>
      </c>
      <c r="Z5" s="17" t="str">
        <f t="shared" si="3"/>
        <v/>
      </c>
      <c r="AA5" s="18" t="str">
        <f t="shared" si="4"/>
        <v/>
      </c>
      <c r="AB5" s="18" t="str">
        <f t="shared" si="5"/>
        <v/>
      </c>
      <c r="AC5" s="19" t="str">
        <f t="shared" si="6"/>
        <v/>
      </c>
      <c r="AD5" s="12" t="str">
        <f t="shared" si="7"/>
        <v/>
      </c>
      <c r="AE5" s="1" t="str">
        <f t="shared" si="8"/>
        <v/>
      </c>
      <c r="AF5" s="1" t="str">
        <f t="shared" si="9"/>
        <v/>
      </c>
      <c r="AH5" s="107"/>
      <c r="AI5" s="3"/>
      <c r="AJ5" s="3"/>
      <c r="AK5" s="3"/>
      <c r="AL5" s="3"/>
      <c r="AM5" s="3"/>
      <c r="AN5" s="14"/>
      <c r="AO5" s="1"/>
      <c r="AP5" s="1"/>
      <c r="AQ5" s="1"/>
      <c r="AR5" s="6"/>
      <c r="AS5" t="s">
        <v>51</v>
      </c>
    </row>
    <row r="6" spans="1:45">
      <c r="A6" s="4">
        <v>1953</v>
      </c>
      <c r="B6" s="1"/>
      <c r="C6" s="1"/>
      <c r="D6" s="1"/>
      <c r="E6" s="6"/>
      <c r="F6" s="1"/>
      <c r="G6" s="1"/>
      <c r="H6" s="1"/>
      <c r="I6" s="4"/>
      <c r="J6" s="4"/>
      <c r="K6" s="14"/>
      <c r="L6" s="4"/>
      <c r="M6" s="4"/>
      <c r="N6" s="4"/>
      <c r="O6" s="5"/>
      <c r="P6" s="4"/>
      <c r="Q6" s="4"/>
      <c r="R6" s="4"/>
      <c r="S6" s="4"/>
      <c r="T6" s="2"/>
      <c r="U6" s="13">
        <v>8770.1959999999981</v>
      </c>
      <c r="V6" s="48">
        <v>5818.1520739705393</v>
      </c>
      <c r="W6" s="12" t="str">
        <f t="shared" si="0"/>
        <v/>
      </c>
      <c r="X6" s="1" t="str">
        <f t="shared" si="1"/>
        <v/>
      </c>
      <c r="Y6" s="1" t="str">
        <f t="shared" si="2"/>
        <v/>
      </c>
      <c r="Z6" s="17" t="str">
        <f t="shared" si="3"/>
        <v/>
      </c>
      <c r="AA6" s="18" t="str">
        <f t="shared" si="4"/>
        <v/>
      </c>
      <c r="AB6" s="18" t="str">
        <f t="shared" si="5"/>
        <v/>
      </c>
      <c r="AC6" s="19" t="str">
        <f t="shared" si="6"/>
        <v/>
      </c>
      <c r="AD6" s="12" t="str">
        <f t="shared" si="7"/>
        <v/>
      </c>
      <c r="AE6" s="1" t="str">
        <f t="shared" si="8"/>
        <v/>
      </c>
      <c r="AF6" s="1" t="str">
        <f t="shared" si="9"/>
        <v/>
      </c>
      <c r="AH6" s="107"/>
      <c r="AI6" s="3"/>
      <c r="AJ6" s="3"/>
      <c r="AK6" s="3"/>
      <c r="AL6" s="3"/>
      <c r="AM6" s="3"/>
      <c r="AN6" s="14"/>
      <c r="AO6" s="1"/>
      <c r="AP6" s="1"/>
      <c r="AQ6" s="1"/>
      <c r="AR6" s="6"/>
      <c r="AS6" t="s">
        <v>51</v>
      </c>
    </row>
    <row r="7" spans="1:45">
      <c r="A7" s="4">
        <v>1954</v>
      </c>
      <c r="B7" s="1"/>
      <c r="C7" s="1"/>
      <c r="D7" s="1"/>
      <c r="E7" s="6"/>
      <c r="F7" s="1"/>
      <c r="G7" s="1"/>
      <c r="H7" s="1"/>
      <c r="I7" s="4"/>
      <c r="J7" s="4"/>
      <c r="K7" s="14"/>
      <c r="L7" s="4"/>
      <c r="M7" s="4"/>
      <c r="N7" s="4"/>
      <c r="O7" s="5"/>
      <c r="P7" s="4"/>
      <c r="Q7" s="4"/>
      <c r="R7" s="4"/>
      <c r="S7" s="4"/>
      <c r="T7" s="2"/>
      <c r="U7" s="13">
        <v>8820.1609999999982</v>
      </c>
      <c r="V7" s="48">
        <v>6029.1086221480427</v>
      </c>
      <c r="W7" s="12" t="str">
        <f t="shared" si="0"/>
        <v/>
      </c>
      <c r="X7" s="1" t="str">
        <f t="shared" si="1"/>
        <v/>
      </c>
      <c r="Y7" s="1" t="str">
        <f t="shared" si="2"/>
        <v/>
      </c>
      <c r="Z7" s="17" t="str">
        <f t="shared" si="3"/>
        <v/>
      </c>
      <c r="AA7" s="18" t="str">
        <f t="shared" si="4"/>
        <v/>
      </c>
      <c r="AB7" s="18" t="str">
        <f t="shared" si="5"/>
        <v/>
      </c>
      <c r="AC7" s="19" t="str">
        <f t="shared" si="6"/>
        <v/>
      </c>
      <c r="AD7" s="12" t="str">
        <f t="shared" si="7"/>
        <v/>
      </c>
      <c r="AE7" s="1" t="str">
        <f t="shared" si="8"/>
        <v/>
      </c>
      <c r="AF7" s="1" t="str">
        <f t="shared" si="9"/>
        <v/>
      </c>
      <c r="AH7" s="107"/>
      <c r="AI7" s="3"/>
      <c r="AJ7" s="3"/>
      <c r="AK7" s="3"/>
      <c r="AL7" s="3"/>
      <c r="AM7" s="3"/>
      <c r="AN7" s="14"/>
      <c r="AO7" s="1"/>
      <c r="AP7" s="1"/>
      <c r="AQ7" s="1"/>
      <c r="AR7" s="6"/>
      <c r="AS7" t="s">
        <v>51</v>
      </c>
    </row>
    <row r="8" spans="1:45">
      <c r="A8" s="4">
        <v>1955</v>
      </c>
      <c r="B8" s="1"/>
      <c r="C8" s="1"/>
      <c r="D8" s="1"/>
      <c r="E8" s="6"/>
      <c r="F8" s="1"/>
      <c r="G8" s="1"/>
      <c r="H8" s="1"/>
      <c r="I8" s="1"/>
      <c r="J8" s="1"/>
      <c r="K8" s="14"/>
      <c r="L8" s="1"/>
      <c r="M8" s="1"/>
      <c r="N8" s="1"/>
      <c r="O8" s="6"/>
      <c r="P8" s="2"/>
      <c r="Q8" s="2"/>
      <c r="R8" s="2"/>
      <c r="S8" s="2"/>
      <c r="T8" s="2"/>
      <c r="U8" s="13">
        <v>8870.7920000000013</v>
      </c>
      <c r="V8" s="48">
        <v>6280.2229244599548</v>
      </c>
      <c r="W8" s="12" t="str">
        <f t="shared" si="0"/>
        <v/>
      </c>
      <c r="X8" s="1" t="str">
        <f t="shared" si="1"/>
        <v/>
      </c>
      <c r="Y8" s="1" t="str">
        <f t="shared" si="2"/>
        <v/>
      </c>
      <c r="Z8" s="17" t="str">
        <f t="shared" si="3"/>
        <v/>
      </c>
      <c r="AA8" s="18" t="str">
        <f t="shared" si="4"/>
        <v/>
      </c>
      <c r="AB8" s="18" t="str">
        <f t="shared" si="5"/>
        <v/>
      </c>
      <c r="AC8" s="19" t="str">
        <f t="shared" si="6"/>
        <v/>
      </c>
      <c r="AD8" s="12" t="str">
        <f t="shared" si="7"/>
        <v/>
      </c>
      <c r="AE8" s="1" t="str">
        <f t="shared" si="8"/>
        <v/>
      </c>
      <c r="AF8" s="1" t="str">
        <f t="shared" si="9"/>
        <v/>
      </c>
      <c r="AH8" s="107"/>
      <c r="AI8" s="3"/>
      <c r="AJ8" s="3"/>
      <c r="AK8" s="3"/>
      <c r="AL8" s="3"/>
      <c r="AM8" s="3"/>
      <c r="AN8" s="14"/>
      <c r="AO8" s="1"/>
      <c r="AP8" s="1"/>
      <c r="AQ8" s="1"/>
      <c r="AR8" s="6"/>
      <c r="AS8" t="s">
        <v>51</v>
      </c>
    </row>
    <row r="9" spans="1:45">
      <c r="A9" s="4">
        <v>1956</v>
      </c>
      <c r="B9" s="1"/>
      <c r="C9" s="1"/>
      <c r="D9" s="1"/>
      <c r="E9" s="6"/>
      <c r="F9" s="1"/>
      <c r="G9" s="1"/>
      <c r="H9" s="1"/>
      <c r="I9" s="1"/>
      <c r="J9" s="4"/>
      <c r="K9" s="14"/>
      <c r="L9" s="1"/>
      <c r="M9" s="1"/>
      <c r="N9" s="1"/>
      <c r="O9" s="6"/>
      <c r="P9" s="2"/>
      <c r="Q9" s="2"/>
      <c r="R9" s="2"/>
      <c r="S9" s="2"/>
      <c r="T9" s="2"/>
      <c r="U9" s="13">
        <v>8922.0689999999995</v>
      </c>
      <c r="V9" s="48">
        <v>6422.455791197629</v>
      </c>
      <c r="W9" s="12" t="str">
        <f t="shared" si="0"/>
        <v/>
      </c>
      <c r="X9" s="1" t="str">
        <f t="shared" si="1"/>
        <v/>
      </c>
      <c r="Y9" s="1" t="str">
        <f t="shared" si="2"/>
        <v/>
      </c>
      <c r="Z9" s="17" t="str">
        <f t="shared" si="3"/>
        <v/>
      </c>
      <c r="AA9" s="18" t="str">
        <f t="shared" si="4"/>
        <v/>
      </c>
      <c r="AB9" s="18" t="str">
        <f t="shared" si="5"/>
        <v/>
      </c>
      <c r="AC9" s="19" t="str">
        <f t="shared" si="6"/>
        <v/>
      </c>
      <c r="AD9" s="12" t="str">
        <f t="shared" si="7"/>
        <v/>
      </c>
      <c r="AE9" s="1" t="str">
        <f t="shared" si="8"/>
        <v/>
      </c>
      <c r="AF9" s="1" t="str">
        <f t="shared" si="9"/>
        <v/>
      </c>
      <c r="AH9" s="107"/>
      <c r="AI9" s="3"/>
      <c r="AJ9" s="3"/>
      <c r="AK9" s="3"/>
      <c r="AL9" s="3"/>
      <c r="AM9" s="3"/>
      <c r="AN9" s="14"/>
      <c r="AO9" s="1"/>
      <c r="AP9" s="1"/>
      <c r="AQ9" s="1"/>
      <c r="AR9" s="6"/>
      <c r="AS9" t="s">
        <v>51</v>
      </c>
    </row>
    <row r="10" spans="1:45">
      <c r="A10" s="4">
        <v>1957</v>
      </c>
      <c r="B10" s="1"/>
      <c r="C10" s="1"/>
      <c r="D10" s="1"/>
      <c r="E10" s="6"/>
      <c r="F10" s="1"/>
      <c r="G10" s="1"/>
      <c r="H10" s="1"/>
      <c r="I10" s="1"/>
      <c r="J10" s="4"/>
      <c r="K10" s="14"/>
      <c r="L10" s="1"/>
      <c r="M10" s="1"/>
      <c r="N10" s="1"/>
      <c r="O10" s="6"/>
      <c r="P10" s="2"/>
      <c r="Q10" s="2"/>
      <c r="R10" s="2"/>
      <c r="S10" s="2"/>
      <c r="T10" s="2"/>
      <c r="U10" s="13">
        <v>8974.2209999999995</v>
      </c>
      <c r="V10" s="48">
        <v>6494.6355651854774</v>
      </c>
      <c r="W10" s="12" t="str">
        <f t="shared" si="0"/>
        <v/>
      </c>
      <c r="X10" s="1" t="str">
        <f t="shared" si="1"/>
        <v/>
      </c>
      <c r="Y10" s="1" t="str">
        <f t="shared" si="2"/>
        <v/>
      </c>
      <c r="Z10" s="17" t="str">
        <f t="shared" si="3"/>
        <v/>
      </c>
      <c r="AA10" s="18" t="str">
        <f t="shared" si="4"/>
        <v/>
      </c>
      <c r="AB10" s="18" t="str">
        <f t="shared" si="5"/>
        <v/>
      </c>
      <c r="AC10" s="19" t="str">
        <f t="shared" si="6"/>
        <v/>
      </c>
      <c r="AD10" s="12" t="str">
        <f t="shared" si="7"/>
        <v/>
      </c>
      <c r="AE10" s="1" t="str">
        <f t="shared" si="8"/>
        <v/>
      </c>
      <c r="AF10" s="1" t="str">
        <f t="shared" si="9"/>
        <v/>
      </c>
      <c r="AH10" s="107"/>
      <c r="AI10" s="3"/>
      <c r="AJ10" s="3"/>
      <c r="AK10" s="3"/>
      <c r="AL10" s="3"/>
      <c r="AM10" s="3"/>
      <c r="AN10" s="14"/>
      <c r="AO10" s="1"/>
      <c r="AP10" s="1"/>
      <c r="AQ10" s="1"/>
      <c r="AR10" s="6"/>
      <c r="AS10" t="s">
        <v>51</v>
      </c>
    </row>
    <row r="11" spans="1:45">
      <c r="A11" s="4">
        <v>1958</v>
      </c>
      <c r="B11" s="1"/>
      <c r="C11" s="1"/>
      <c r="D11" s="1"/>
      <c r="E11" s="6"/>
      <c r="F11" s="1"/>
      <c r="G11" s="1"/>
      <c r="H11" s="1"/>
      <c r="I11" s="1"/>
      <c r="J11" s="4"/>
      <c r="K11" s="14"/>
      <c r="L11" s="1"/>
      <c r="M11" s="1"/>
      <c r="N11" s="1"/>
      <c r="O11" s="6"/>
      <c r="P11" s="2"/>
      <c r="Q11" s="2"/>
      <c r="R11" s="2"/>
      <c r="S11" s="2"/>
      <c r="T11" s="2"/>
      <c r="U11" s="13">
        <v>9027.6789999999983</v>
      </c>
      <c r="V11" s="48">
        <v>6441.8300514973034</v>
      </c>
      <c r="W11" s="12" t="str">
        <f t="shared" si="0"/>
        <v/>
      </c>
      <c r="X11" s="1" t="str">
        <f t="shared" si="1"/>
        <v/>
      </c>
      <c r="Y11" s="1" t="str">
        <f t="shared" si="2"/>
        <v/>
      </c>
      <c r="Z11" s="17" t="str">
        <f t="shared" si="3"/>
        <v/>
      </c>
      <c r="AA11" s="18" t="str">
        <f t="shared" si="4"/>
        <v/>
      </c>
      <c r="AB11" s="18" t="str">
        <f t="shared" si="5"/>
        <v/>
      </c>
      <c r="AC11" s="19" t="str">
        <f t="shared" si="6"/>
        <v/>
      </c>
      <c r="AD11" s="12" t="str">
        <f t="shared" si="7"/>
        <v/>
      </c>
      <c r="AE11" s="1" t="str">
        <f t="shared" si="8"/>
        <v/>
      </c>
      <c r="AF11" s="1" t="str">
        <f t="shared" si="9"/>
        <v/>
      </c>
      <c r="AH11" s="107"/>
      <c r="AI11" s="3"/>
      <c r="AJ11" s="3"/>
      <c r="AK11" s="3"/>
      <c r="AL11" s="3"/>
      <c r="AM11" s="3"/>
      <c r="AN11" s="14"/>
      <c r="AO11" s="1"/>
      <c r="AP11" s="1"/>
      <c r="AQ11" s="1"/>
      <c r="AR11" s="6"/>
      <c r="AS11" t="s">
        <v>51</v>
      </c>
    </row>
    <row r="12" spans="1:45">
      <c r="A12" s="4">
        <v>1959</v>
      </c>
      <c r="B12" s="1"/>
      <c r="C12" s="1"/>
      <c r="D12" s="1"/>
      <c r="E12" s="6"/>
      <c r="F12" s="1"/>
      <c r="G12" s="1"/>
      <c r="H12" s="1"/>
      <c r="I12" s="1"/>
      <c r="J12" s="3"/>
      <c r="K12" s="14"/>
      <c r="L12" s="1"/>
      <c r="M12" s="1"/>
      <c r="N12" s="1"/>
      <c r="O12" s="6"/>
      <c r="P12" s="2"/>
      <c r="Q12" s="2"/>
      <c r="R12" s="2"/>
      <c r="S12" s="2"/>
      <c r="T12" s="2"/>
      <c r="U12" s="13">
        <v>9082.991</v>
      </c>
      <c r="V12" s="48">
        <v>6608.2810681205474</v>
      </c>
      <c r="W12" s="70" t="str">
        <f t="shared" si="0"/>
        <v/>
      </c>
      <c r="X12" s="71" t="str">
        <f t="shared" si="1"/>
        <v/>
      </c>
      <c r="Y12" s="71" t="str">
        <f t="shared" si="2"/>
        <v/>
      </c>
      <c r="Z12" s="70" t="str">
        <f t="shared" si="3"/>
        <v/>
      </c>
      <c r="AA12" s="71" t="str">
        <f t="shared" si="4"/>
        <v/>
      </c>
      <c r="AB12" s="71" t="str">
        <f t="shared" si="5"/>
        <v/>
      </c>
      <c r="AC12" s="72" t="str">
        <f t="shared" si="6"/>
        <v/>
      </c>
      <c r="AD12" s="70" t="str">
        <f t="shared" si="7"/>
        <v/>
      </c>
      <c r="AE12" s="71" t="str">
        <f t="shared" si="8"/>
        <v/>
      </c>
      <c r="AF12" s="71" t="str">
        <f t="shared" si="9"/>
        <v/>
      </c>
      <c r="AH12" s="107"/>
      <c r="AI12" s="3"/>
      <c r="AJ12" s="3"/>
      <c r="AK12" s="3"/>
      <c r="AL12" s="3"/>
      <c r="AM12" s="3"/>
      <c r="AN12" s="14"/>
      <c r="AO12" s="1"/>
      <c r="AP12" s="1"/>
      <c r="AQ12" s="1"/>
      <c r="AR12" s="6"/>
      <c r="AS12" t="s">
        <v>51</v>
      </c>
    </row>
    <row r="13" spans="1:45">
      <c r="A13" s="4">
        <v>1960</v>
      </c>
      <c r="B13" s="1"/>
      <c r="C13" s="1"/>
      <c r="D13" s="1"/>
      <c r="E13" s="6"/>
      <c r="F13" s="1"/>
      <c r="G13" s="1"/>
      <c r="H13" s="1"/>
      <c r="I13" s="1"/>
      <c r="J13" s="3"/>
      <c r="K13" s="14"/>
      <c r="L13" s="1"/>
      <c r="M13" s="1"/>
      <c r="N13" s="1"/>
      <c r="O13" s="6"/>
      <c r="P13" s="2"/>
      <c r="Q13" s="2"/>
      <c r="R13" s="2"/>
      <c r="S13" s="2"/>
      <c r="T13" s="2"/>
      <c r="U13" s="13">
        <v>9140.5630000000001</v>
      </c>
      <c r="V13" s="48">
        <v>6952.0874686084635</v>
      </c>
      <c r="W13" s="70" t="str">
        <f t="shared" si="0"/>
        <v/>
      </c>
      <c r="X13" s="71" t="str">
        <f t="shared" si="1"/>
        <v/>
      </c>
      <c r="Y13" s="71" t="str">
        <f t="shared" si="2"/>
        <v/>
      </c>
      <c r="Z13" s="70" t="str">
        <f t="shared" si="3"/>
        <v/>
      </c>
      <c r="AA13" s="71" t="str">
        <f t="shared" si="4"/>
        <v/>
      </c>
      <c r="AB13" s="71" t="str">
        <f t="shared" si="5"/>
        <v/>
      </c>
      <c r="AC13" s="72" t="str">
        <f t="shared" si="6"/>
        <v/>
      </c>
      <c r="AD13" s="70" t="str">
        <f t="shared" si="7"/>
        <v/>
      </c>
      <c r="AE13" s="71" t="str">
        <f t="shared" si="8"/>
        <v/>
      </c>
      <c r="AF13" s="71" t="str">
        <f t="shared" si="9"/>
        <v/>
      </c>
      <c r="AH13" s="107">
        <v>1.2394676238661999</v>
      </c>
      <c r="AI13" s="3"/>
      <c r="AJ13" s="3"/>
      <c r="AK13" s="3"/>
      <c r="AL13" s="3"/>
      <c r="AM13" s="3"/>
      <c r="AN13" s="14"/>
      <c r="AO13" s="1"/>
      <c r="AP13" s="1"/>
      <c r="AQ13" s="1"/>
      <c r="AR13" s="6"/>
      <c r="AS13" t="s">
        <v>51</v>
      </c>
    </row>
    <row r="14" spans="1:45">
      <c r="A14" s="4">
        <v>1961</v>
      </c>
      <c r="B14" s="1"/>
      <c r="C14" s="1"/>
      <c r="D14" s="1"/>
      <c r="E14" s="6"/>
      <c r="F14" s="1"/>
      <c r="G14" s="1"/>
      <c r="H14" s="1"/>
      <c r="I14" s="1"/>
      <c r="J14" s="3"/>
      <c r="K14" s="14"/>
      <c r="L14" s="1"/>
      <c r="M14" s="1"/>
      <c r="N14" s="1"/>
      <c r="O14" s="6"/>
      <c r="P14" s="2"/>
      <c r="Q14" s="2"/>
      <c r="R14" s="2"/>
      <c r="S14" s="2"/>
      <c r="T14" s="2"/>
      <c r="U14" s="13">
        <v>9200.393</v>
      </c>
      <c r="V14" s="48">
        <v>7252.8311767658042</v>
      </c>
      <c r="W14" s="70" t="str">
        <f t="shared" si="0"/>
        <v/>
      </c>
      <c r="X14" s="71" t="str">
        <f t="shared" si="1"/>
        <v/>
      </c>
      <c r="Y14" s="71" t="str">
        <f t="shared" si="2"/>
        <v/>
      </c>
      <c r="Z14" s="70" t="str">
        <f t="shared" si="3"/>
        <v/>
      </c>
      <c r="AA14" s="71" t="str">
        <f t="shared" si="4"/>
        <v/>
      </c>
      <c r="AB14" s="71" t="str">
        <f t="shared" si="5"/>
        <v/>
      </c>
      <c r="AC14" s="72" t="str">
        <f t="shared" si="6"/>
        <v/>
      </c>
      <c r="AD14" s="70" t="str">
        <f t="shared" si="7"/>
        <v/>
      </c>
      <c r="AE14" s="71" t="str">
        <f t="shared" si="8"/>
        <v/>
      </c>
      <c r="AF14" s="71" t="str">
        <f t="shared" si="9"/>
        <v/>
      </c>
      <c r="AH14" s="107">
        <v>1.2394676238661999</v>
      </c>
      <c r="AI14" s="3"/>
      <c r="AJ14" s="3"/>
      <c r="AK14" s="3"/>
      <c r="AL14" s="3"/>
      <c r="AM14" s="3"/>
      <c r="AN14" s="14"/>
      <c r="AO14" s="1"/>
      <c r="AP14" s="1"/>
      <c r="AQ14" s="1"/>
      <c r="AR14" s="6"/>
      <c r="AS14" t="s">
        <v>51</v>
      </c>
    </row>
    <row r="15" spans="1:45">
      <c r="A15" s="4">
        <v>1962</v>
      </c>
      <c r="B15" s="1"/>
      <c r="C15" s="1"/>
      <c r="D15" s="1"/>
      <c r="E15" s="6"/>
      <c r="F15" s="1"/>
      <c r="G15" s="1"/>
      <c r="H15" s="1"/>
      <c r="I15" s="1"/>
      <c r="J15" s="3"/>
      <c r="K15" s="14"/>
      <c r="L15" s="1"/>
      <c r="M15" s="1"/>
      <c r="N15" s="1"/>
      <c r="O15" s="6"/>
      <c r="P15" s="2"/>
      <c r="Q15" s="2"/>
      <c r="R15" s="2"/>
      <c r="S15" s="2"/>
      <c r="T15" s="2"/>
      <c r="U15" s="13">
        <v>9261.8280000000013</v>
      </c>
      <c r="V15" s="48">
        <v>7583.0946802048084</v>
      </c>
      <c r="W15" s="70" t="str">
        <f t="shared" si="0"/>
        <v/>
      </c>
      <c r="X15" s="71" t="str">
        <f t="shared" si="1"/>
        <v/>
      </c>
      <c r="Y15" s="71" t="str">
        <f t="shared" si="2"/>
        <v/>
      </c>
      <c r="Z15" s="70" t="str">
        <f t="shared" si="3"/>
        <v/>
      </c>
      <c r="AA15" s="71" t="str">
        <f t="shared" si="4"/>
        <v/>
      </c>
      <c r="AB15" s="71" t="str">
        <f t="shared" si="5"/>
        <v/>
      </c>
      <c r="AC15" s="72" t="str">
        <f t="shared" si="6"/>
        <v/>
      </c>
      <c r="AD15" s="70" t="str">
        <f t="shared" si="7"/>
        <v/>
      </c>
      <c r="AE15" s="71" t="str">
        <f t="shared" si="8"/>
        <v/>
      </c>
      <c r="AF15" s="71" t="str">
        <f t="shared" si="9"/>
        <v/>
      </c>
      <c r="AH15" s="107">
        <v>1.2394676238661999</v>
      </c>
      <c r="AI15" s="3"/>
      <c r="AJ15" s="3"/>
      <c r="AK15" s="3"/>
      <c r="AL15" s="3"/>
      <c r="AM15" s="3"/>
      <c r="AN15" s="14"/>
      <c r="AO15" s="1"/>
      <c r="AP15" s="1"/>
      <c r="AQ15" s="1"/>
      <c r="AR15" s="6"/>
      <c r="AS15" t="s">
        <v>51</v>
      </c>
    </row>
    <row r="16" spans="1:45">
      <c r="A16" s="4">
        <v>1963</v>
      </c>
      <c r="B16" s="4">
        <v>7.64</v>
      </c>
      <c r="C16" s="4">
        <v>1.01</v>
      </c>
      <c r="D16" s="4">
        <v>1.23</v>
      </c>
      <c r="E16" s="6">
        <f>SUM(B16:D16)</f>
        <v>9.8800000000000008</v>
      </c>
      <c r="F16" s="1"/>
      <c r="G16" s="1"/>
      <c r="H16" s="1"/>
      <c r="I16" s="1"/>
      <c r="J16" s="3"/>
      <c r="K16" s="14"/>
      <c r="L16" s="1"/>
      <c r="M16" s="1"/>
      <c r="N16" s="1"/>
      <c r="O16" s="6"/>
      <c r="P16" s="2"/>
      <c r="Q16" s="2"/>
      <c r="R16" s="2"/>
      <c r="S16" s="2"/>
      <c r="T16" s="2"/>
      <c r="U16" s="13">
        <v>9323.4670000000006</v>
      </c>
      <c r="V16" s="48">
        <v>7862.4597386648848</v>
      </c>
      <c r="W16" s="99" t="str">
        <f t="shared" si="0"/>
        <v/>
      </c>
      <c r="X16" s="100" t="str">
        <f t="shared" si="1"/>
        <v/>
      </c>
      <c r="Y16" s="100" t="str">
        <f t="shared" si="2"/>
        <v/>
      </c>
      <c r="Z16" s="99" t="str">
        <f t="shared" si="3"/>
        <v/>
      </c>
      <c r="AA16" s="100" t="str">
        <f t="shared" si="4"/>
        <v/>
      </c>
      <c r="AB16" s="100" t="str">
        <f t="shared" si="5"/>
        <v/>
      </c>
      <c r="AC16" s="101" t="str">
        <f t="shared" si="6"/>
        <v/>
      </c>
      <c r="AD16" s="99">
        <f t="shared" si="7"/>
        <v>0.77327935222672051</v>
      </c>
      <c r="AE16" s="100">
        <f t="shared" si="8"/>
        <v>0.10222672064777327</v>
      </c>
      <c r="AF16" s="100">
        <f t="shared" si="9"/>
        <v>0.12449392712550607</v>
      </c>
      <c r="AH16" s="107">
        <v>1.2394676238661999</v>
      </c>
      <c r="AI16" s="3"/>
      <c r="AJ16" s="3"/>
      <c r="AK16" s="3"/>
      <c r="AL16" s="3"/>
      <c r="AM16" s="3"/>
      <c r="AN16" s="14"/>
      <c r="AO16" s="1"/>
      <c r="AP16" s="1"/>
      <c r="AQ16" s="1"/>
      <c r="AR16" s="6"/>
      <c r="AS16" t="s">
        <v>51</v>
      </c>
    </row>
    <row r="17" spans="1:45">
      <c r="A17" s="4">
        <v>1964</v>
      </c>
      <c r="B17" s="4">
        <v>7.93</v>
      </c>
      <c r="C17" s="4">
        <v>1.33</v>
      </c>
      <c r="D17" s="4">
        <v>1.22</v>
      </c>
      <c r="E17" s="6">
        <f t="shared" ref="E17:E67" si="10">SUM(B17:D17)</f>
        <v>10.48</v>
      </c>
      <c r="F17" s="1"/>
      <c r="G17" s="1"/>
      <c r="H17" s="1"/>
      <c r="I17" s="1"/>
      <c r="J17" s="3"/>
      <c r="K17" s="14"/>
      <c r="L17" s="1"/>
      <c r="M17" s="1"/>
      <c r="N17" s="1"/>
      <c r="O17" s="6"/>
      <c r="P17" s="2"/>
      <c r="Q17" s="2"/>
      <c r="R17" s="2"/>
      <c r="S17" s="2"/>
      <c r="T17" s="2"/>
      <c r="U17" s="13">
        <v>9383.4429999999993</v>
      </c>
      <c r="V17" s="48">
        <v>8340.7707910750505</v>
      </c>
      <c r="W17" s="99" t="str">
        <f t="shared" si="0"/>
        <v/>
      </c>
      <c r="X17" s="100" t="str">
        <f t="shared" si="1"/>
        <v/>
      </c>
      <c r="Y17" s="100" t="str">
        <f t="shared" si="2"/>
        <v/>
      </c>
      <c r="Z17" s="99" t="str">
        <f t="shared" si="3"/>
        <v/>
      </c>
      <c r="AA17" s="100" t="str">
        <f t="shared" si="4"/>
        <v/>
      </c>
      <c r="AB17" s="100" t="str">
        <f t="shared" si="5"/>
        <v/>
      </c>
      <c r="AC17" s="101" t="str">
        <f t="shared" si="6"/>
        <v/>
      </c>
      <c r="AD17" s="99">
        <f t="shared" si="7"/>
        <v>0.75667938931297707</v>
      </c>
      <c r="AE17" s="100">
        <f t="shared" si="8"/>
        <v>0.12690839694656489</v>
      </c>
      <c r="AF17" s="100">
        <f t="shared" si="9"/>
        <v>0.11641221374045801</v>
      </c>
      <c r="AH17" s="107">
        <v>1.2394676238661999</v>
      </c>
      <c r="AI17" s="3"/>
      <c r="AJ17" s="3"/>
      <c r="AK17" s="3"/>
      <c r="AL17" s="3"/>
      <c r="AM17" s="3"/>
      <c r="AN17" s="14"/>
      <c r="AO17" s="1"/>
      <c r="AP17" s="1"/>
      <c r="AQ17" s="1"/>
      <c r="AR17" s="6"/>
      <c r="AS17" t="s">
        <v>51</v>
      </c>
    </row>
    <row r="18" spans="1:45">
      <c r="A18" s="4">
        <v>1965</v>
      </c>
      <c r="B18" s="4">
        <v>7.67</v>
      </c>
      <c r="C18" s="4">
        <v>1.62</v>
      </c>
      <c r="D18" s="4">
        <v>1.47</v>
      </c>
      <c r="E18" s="6">
        <f t="shared" si="10"/>
        <v>10.76</v>
      </c>
      <c r="F18" s="1"/>
      <c r="G18" s="1"/>
      <c r="H18" s="1"/>
      <c r="I18" s="1"/>
      <c r="J18" s="3"/>
      <c r="K18" s="14"/>
      <c r="L18" s="1"/>
      <c r="M18" s="1"/>
      <c r="N18" s="1"/>
      <c r="O18" s="6"/>
      <c r="P18" s="2"/>
      <c r="Q18" s="2"/>
      <c r="R18" s="2"/>
      <c r="S18" s="2"/>
      <c r="T18" s="2"/>
      <c r="U18" s="13">
        <v>9440.2790000000005</v>
      </c>
      <c r="V18" s="48">
        <v>8559.3928938093359</v>
      </c>
      <c r="W18" s="99" t="str">
        <f t="shared" si="0"/>
        <v/>
      </c>
      <c r="X18" s="100" t="str">
        <f t="shared" si="1"/>
        <v/>
      </c>
      <c r="Y18" s="100" t="str">
        <f t="shared" si="2"/>
        <v/>
      </c>
      <c r="Z18" s="99" t="str">
        <f t="shared" si="3"/>
        <v/>
      </c>
      <c r="AA18" s="100" t="str">
        <f t="shared" si="4"/>
        <v/>
      </c>
      <c r="AB18" s="100" t="str">
        <f t="shared" si="5"/>
        <v/>
      </c>
      <c r="AC18" s="101" t="str">
        <f t="shared" si="6"/>
        <v/>
      </c>
      <c r="AD18" s="99">
        <f t="shared" si="7"/>
        <v>0.71282527881040891</v>
      </c>
      <c r="AE18" s="100">
        <f t="shared" si="8"/>
        <v>0.15055762081784388</v>
      </c>
      <c r="AF18" s="100">
        <f t="shared" si="9"/>
        <v>0.13661710037174721</v>
      </c>
      <c r="AH18" s="107">
        <v>1.2394676238661999</v>
      </c>
      <c r="AI18" s="3"/>
      <c r="AJ18" s="3"/>
      <c r="AK18" s="3"/>
      <c r="AL18" s="3"/>
      <c r="AM18" s="3"/>
      <c r="AN18" s="14"/>
      <c r="AO18" s="1"/>
      <c r="AP18" s="1"/>
      <c r="AQ18" s="1"/>
      <c r="AR18" s="6"/>
      <c r="AS18" t="s">
        <v>51</v>
      </c>
    </row>
    <row r="19" spans="1:45">
      <c r="A19" s="4">
        <v>1966</v>
      </c>
      <c r="B19" s="4">
        <v>7.65</v>
      </c>
      <c r="C19" s="4">
        <v>1.4</v>
      </c>
      <c r="D19" s="4">
        <v>1.25</v>
      </c>
      <c r="E19" s="6">
        <f t="shared" si="10"/>
        <v>10.3</v>
      </c>
      <c r="F19" s="1"/>
      <c r="G19" s="1"/>
      <c r="H19" s="1"/>
      <c r="I19" s="1"/>
      <c r="J19" s="3"/>
      <c r="K19" s="14"/>
      <c r="L19" s="1"/>
      <c r="M19" s="1"/>
      <c r="N19" s="1"/>
      <c r="O19" s="6"/>
      <c r="P19" s="2"/>
      <c r="Q19" s="2"/>
      <c r="R19" s="2"/>
      <c r="S19" s="2"/>
      <c r="T19" s="2"/>
      <c r="U19" s="13">
        <v>9493.655999999999</v>
      </c>
      <c r="V19" s="48">
        <v>8775.9523759439617</v>
      </c>
      <c r="W19" s="99" t="str">
        <f t="shared" si="0"/>
        <v/>
      </c>
      <c r="X19" s="100" t="str">
        <f t="shared" si="1"/>
        <v/>
      </c>
      <c r="Y19" s="100" t="str">
        <f t="shared" si="2"/>
        <v/>
      </c>
      <c r="Z19" s="99" t="str">
        <f t="shared" si="3"/>
        <v/>
      </c>
      <c r="AA19" s="100" t="str">
        <f t="shared" si="4"/>
        <v/>
      </c>
      <c r="AB19" s="100" t="str">
        <f t="shared" si="5"/>
        <v/>
      </c>
      <c r="AC19" s="101" t="str">
        <f t="shared" si="6"/>
        <v/>
      </c>
      <c r="AD19" s="99">
        <f t="shared" si="7"/>
        <v>0.74271844660194175</v>
      </c>
      <c r="AE19" s="100">
        <f t="shared" si="8"/>
        <v>0.13592233009708737</v>
      </c>
      <c r="AF19" s="100">
        <f t="shared" si="9"/>
        <v>0.12135922330097086</v>
      </c>
      <c r="AH19" s="107">
        <v>1.2394676238661999</v>
      </c>
      <c r="AI19" s="3"/>
      <c r="AJ19" s="3"/>
      <c r="AK19" s="3"/>
      <c r="AL19" s="3"/>
      <c r="AM19" s="3"/>
      <c r="AN19" s="14"/>
      <c r="AO19" s="1"/>
      <c r="AP19" s="1"/>
      <c r="AQ19" s="1"/>
      <c r="AR19" s="6"/>
      <c r="AS19" t="s">
        <v>51</v>
      </c>
    </row>
    <row r="20" spans="1:45">
      <c r="A20" s="4">
        <v>1967</v>
      </c>
      <c r="B20" s="4">
        <v>7.94</v>
      </c>
      <c r="C20" s="4">
        <v>1.53</v>
      </c>
      <c r="D20" s="4">
        <v>1.26</v>
      </c>
      <c r="E20" s="6">
        <f t="shared" si="10"/>
        <v>10.73</v>
      </c>
      <c r="F20" s="1"/>
      <c r="G20" s="1"/>
      <c r="H20" s="1"/>
      <c r="I20" s="1"/>
      <c r="J20" s="3"/>
      <c r="K20" s="14"/>
      <c r="L20" s="1"/>
      <c r="M20" s="1"/>
      <c r="N20" s="1"/>
      <c r="O20" s="6"/>
      <c r="P20" s="2"/>
      <c r="Q20" s="2"/>
      <c r="R20" s="2"/>
      <c r="S20" s="2"/>
      <c r="T20" s="2"/>
      <c r="U20" s="13">
        <v>9543.5329999999994</v>
      </c>
      <c r="V20" s="48">
        <v>9071.8359231936374</v>
      </c>
      <c r="W20" s="99" t="str">
        <f t="shared" si="0"/>
        <v/>
      </c>
      <c r="X20" s="100" t="str">
        <f t="shared" si="1"/>
        <v/>
      </c>
      <c r="Y20" s="100" t="str">
        <f t="shared" si="2"/>
        <v/>
      </c>
      <c r="Z20" s="99" t="str">
        <f t="shared" si="3"/>
        <v/>
      </c>
      <c r="AA20" s="100" t="str">
        <f t="shared" si="4"/>
        <v/>
      </c>
      <c r="AB20" s="100" t="str">
        <f t="shared" si="5"/>
        <v/>
      </c>
      <c r="AC20" s="101" t="str">
        <f t="shared" si="6"/>
        <v/>
      </c>
      <c r="AD20" s="99">
        <f t="shared" si="7"/>
        <v>0.73998136067101583</v>
      </c>
      <c r="AE20" s="100">
        <f t="shared" si="8"/>
        <v>0.14259086672879775</v>
      </c>
      <c r="AF20" s="100">
        <f t="shared" si="9"/>
        <v>0.11742777260018639</v>
      </c>
      <c r="AH20" s="107">
        <v>1.2394676238661999</v>
      </c>
      <c r="AI20" s="3"/>
      <c r="AJ20" s="3"/>
      <c r="AK20" s="3"/>
      <c r="AL20" s="3"/>
      <c r="AM20" s="3"/>
      <c r="AN20" s="14"/>
      <c r="AO20" s="1"/>
      <c r="AP20" s="1"/>
      <c r="AQ20" s="1"/>
      <c r="AR20" s="6"/>
      <c r="AS20" t="s">
        <v>51</v>
      </c>
    </row>
    <row r="21" spans="1:45">
      <c r="A21" s="4">
        <v>1968</v>
      </c>
      <c r="B21" s="4">
        <v>7.99</v>
      </c>
      <c r="C21" s="4">
        <v>1.72</v>
      </c>
      <c r="D21" s="4">
        <v>1.44</v>
      </c>
      <c r="E21" s="6">
        <f t="shared" si="10"/>
        <v>11.15</v>
      </c>
      <c r="F21" s="1"/>
      <c r="G21" s="1"/>
      <c r="H21" s="1"/>
      <c r="I21" s="1"/>
      <c r="J21" s="3"/>
      <c r="K21" s="14"/>
      <c r="L21" s="1"/>
      <c r="M21" s="1"/>
      <c r="N21" s="1"/>
      <c r="O21" s="6"/>
      <c r="P21" s="2"/>
      <c r="Q21" s="2"/>
      <c r="R21" s="2"/>
      <c r="S21" s="2"/>
      <c r="T21" s="2"/>
      <c r="U21" s="13">
        <v>9589.107</v>
      </c>
      <c r="V21" s="48">
        <v>9415.5248284635763</v>
      </c>
      <c r="W21" s="99" t="str">
        <f t="shared" si="0"/>
        <v/>
      </c>
      <c r="X21" s="100" t="str">
        <f t="shared" si="1"/>
        <v/>
      </c>
      <c r="Y21" s="100" t="str">
        <f t="shared" si="2"/>
        <v/>
      </c>
      <c r="Z21" s="99" t="str">
        <f t="shared" si="3"/>
        <v/>
      </c>
      <c r="AA21" s="100" t="str">
        <f t="shared" si="4"/>
        <v/>
      </c>
      <c r="AB21" s="100" t="str">
        <f t="shared" si="5"/>
        <v/>
      </c>
      <c r="AC21" s="101" t="str">
        <f t="shared" si="6"/>
        <v/>
      </c>
      <c r="AD21" s="99">
        <f t="shared" si="7"/>
        <v>0.71659192825112106</v>
      </c>
      <c r="AE21" s="100">
        <f t="shared" si="8"/>
        <v>0.15426008968609864</v>
      </c>
      <c r="AF21" s="100">
        <f t="shared" si="9"/>
        <v>0.12914798206278025</v>
      </c>
      <c r="AH21" s="107">
        <v>1.2394676238661999</v>
      </c>
      <c r="AI21" s="3"/>
      <c r="AJ21" s="3"/>
      <c r="AK21" s="3"/>
      <c r="AL21" s="3"/>
      <c r="AM21" s="3"/>
      <c r="AN21" s="14"/>
      <c r="AO21" s="1"/>
      <c r="AP21" s="1"/>
      <c r="AQ21" s="1"/>
      <c r="AR21" s="6"/>
      <c r="AS21" t="s">
        <v>51</v>
      </c>
    </row>
    <row r="22" spans="1:45">
      <c r="A22" s="4">
        <v>1969</v>
      </c>
      <c r="B22" s="4">
        <v>8.2899999999999991</v>
      </c>
      <c r="C22" s="4">
        <v>1.75</v>
      </c>
      <c r="D22" s="4">
        <v>1.42</v>
      </c>
      <c r="E22" s="6">
        <f t="shared" si="10"/>
        <v>11.459999999999999</v>
      </c>
      <c r="F22" s="1"/>
      <c r="G22" s="1"/>
      <c r="H22" s="1"/>
      <c r="I22" s="1"/>
      <c r="J22" s="3"/>
      <c r="K22" s="14"/>
      <c r="L22" s="1"/>
      <c r="M22" s="1"/>
      <c r="N22" s="1"/>
      <c r="O22" s="6"/>
      <c r="P22" s="2"/>
      <c r="Q22" s="2"/>
      <c r="R22" s="2"/>
      <c r="S22" s="2"/>
      <c r="T22" s="2"/>
      <c r="U22" s="13">
        <v>9629.5280000000002</v>
      </c>
      <c r="V22" s="48">
        <v>10018.205082859133</v>
      </c>
      <c r="W22" s="99" t="str">
        <f t="shared" si="0"/>
        <v/>
      </c>
      <c r="X22" s="100" t="str">
        <f t="shared" si="1"/>
        <v/>
      </c>
      <c r="Y22" s="100" t="str">
        <f t="shared" si="2"/>
        <v/>
      </c>
      <c r="Z22" s="99"/>
      <c r="AA22" s="100"/>
      <c r="AB22" s="100"/>
      <c r="AC22" s="101"/>
      <c r="AD22" s="99">
        <f t="shared" si="7"/>
        <v>0.72338568935427572</v>
      </c>
      <c r="AE22" s="100">
        <f t="shared" si="8"/>
        <v>0.15270506108202445</v>
      </c>
      <c r="AF22" s="100">
        <f t="shared" si="9"/>
        <v>0.12390924956369984</v>
      </c>
      <c r="AH22" s="107">
        <v>1.2394676238661999</v>
      </c>
      <c r="AI22" s="3"/>
      <c r="AJ22" s="3"/>
      <c r="AK22" s="3"/>
      <c r="AL22" s="3"/>
      <c r="AM22" s="3"/>
      <c r="AN22" s="14"/>
      <c r="AO22" s="1"/>
      <c r="AP22" s="1"/>
      <c r="AQ22" s="1"/>
      <c r="AR22" s="6"/>
      <c r="AS22" t="s">
        <v>51</v>
      </c>
    </row>
    <row r="23" spans="1:45">
      <c r="A23" s="4">
        <v>1970</v>
      </c>
      <c r="B23" s="4">
        <v>8.66</v>
      </c>
      <c r="C23" s="4">
        <v>2.04</v>
      </c>
      <c r="D23" s="4">
        <v>1.73</v>
      </c>
      <c r="E23" s="6">
        <f t="shared" si="10"/>
        <v>12.43</v>
      </c>
      <c r="F23" s="1"/>
      <c r="G23" s="1"/>
      <c r="H23" s="1"/>
      <c r="I23" s="1"/>
      <c r="J23" s="3">
        <v>8115.5626469322215</v>
      </c>
      <c r="K23" s="14">
        <f t="shared" ref="K23:K67" si="11">J23-I23</f>
        <v>8115.5626469322215</v>
      </c>
      <c r="L23" s="1"/>
      <c r="M23" s="1"/>
      <c r="N23" s="1"/>
      <c r="O23" s="6"/>
      <c r="P23" s="2"/>
      <c r="Q23" s="2"/>
      <c r="R23" s="2"/>
      <c r="S23" s="2"/>
      <c r="T23" s="2"/>
      <c r="U23" s="13">
        <v>9664.32</v>
      </c>
      <c r="V23" s="48">
        <v>10610.824046981676</v>
      </c>
      <c r="W23" s="99" t="str">
        <f t="shared" si="0"/>
        <v/>
      </c>
      <c r="X23" s="100" t="str">
        <f t="shared" si="1"/>
        <v/>
      </c>
      <c r="Y23" s="100" t="str">
        <f t="shared" si="2"/>
        <v/>
      </c>
      <c r="Z23" s="99"/>
      <c r="AA23" s="100"/>
      <c r="AB23" s="100"/>
      <c r="AC23" s="101"/>
      <c r="AD23" s="99">
        <f t="shared" si="7"/>
        <v>0.69670152855993561</v>
      </c>
      <c r="AE23" s="100">
        <f t="shared" si="8"/>
        <v>0.16411906677393404</v>
      </c>
      <c r="AF23" s="100">
        <f t="shared" si="9"/>
        <v>0.13917940466613032</v>
      </c>
      <c r="AH23" s="107">
        <v>1.2394676238661999</v>
      </c>
      <c r="AI23" s="3"/>
      <c r="AJ23" s="3"/>
      <c r="AK23" s="3"/>
      <c r="AL23" s="3"/>
      <c r="AM23" s="3">
        <f t="shared" ref="AM23:AN43" si="12">IFERROR(J23/$AH23," ")</f>
        <v>6547.6197124196069</v>
      </c>
      <c r="AN23" s="14">
        <f t="shared" si="12"/>
        <v>6547.6197124196069</v>
      </c>
      <c r="AO23" s="1"/>
      <c r="AP23" s="1"/>
      <c r="AQ23" s="1"/>
      <c r="AR23" s="6"/>
      <c r="AS23" t="s">
        <v>51</v>
      </c>
    </row>
    <row r="24" spans="1:45">
      <c r="A24" s="4">
        <v>1971</v>
      </c>
      <c r="B24" s="4">
        <v>8.49</v>
      </c>
      <c r="C24" s="4">
        <v>2.08</v>
      </c>
      <c r="D24" s="4">
        <v>2.0499999999999998</v>
      </c>
      <c r="E24" s="6">
        <f t="shared" si="10"/>
        <v>12.620000000000001</v>
      </c>
      <c r="F24" s="1"/>
      <c r="G24" s="1"/>
      <c r="H24" s="1"/>
      <c r="I24" s="1"/>
      <c r="J24" s="3">
        <v>8489.6822416407922</v>
      </c>
      <c r="K24" s="14">
        <f t="shared" si="11"/>
        <v>8489.6822416407922</v>
      </c>
      <c r="L24" s="1"/>
      <c r="M24" s="1"/>
      <c r="N24" s="1"/>
      <c r="O24" s="6"/>
      <c r="P24" s="2"/>
      <c r="Q24" s="2"/>
      <c r="R24" s="2"/>
      <c r="S24" s="2"/>
      <c r="T24" s="2"/>
      <c r="U24" s="13">
        <v>9692.8999999999978</v>
      </c>
      <c r="V24" s="48">
        <v>10969.55285603515</v>
      </c>
      <c r="W24" s="99" t="str">
        <f t="shared" si="0"/>
        <v/>
      </c>
      <c r="X24" s="100" t="str">
        <f t="shared" si="1"/>
        <v/>
      </c>
      <c r="Y24" s="100" t="str">
        <f t="shared" si="2"/>
        <v/>
      </c>
      <c r="Z24" s="99"/>
      <c r="AA24" s="100"/>
      <c r="AB24" s="100"/>
      <c r="AC24" s="101"/>
      <c r="AD24" s="99">
        <f t="shared" si="7"/>
        <v>0.67274167987321709</v>
      </c>
      <c r="AE24" s="100">
        <f t="shared" si="8"/>
        <v>0.16481774960380349</v>
      </c>
      <c r="AF24" s="100">
        <f t="shared" si="9"/>
        <v>0.16244057052297936</v>
      </c>
      <c r="AH24" s="107">
        <v>1.21609076869303</v>
      </c>
      <c r="AI24" s="3"/>
      <c r="AJ24" s="3"/>
      <c r="AK24" s="3"/>
      <c r="AL24" s="3"/>
      <c r="AM24" s="3">
        <f t="shared" si="12"/>
        <v>6981.1254720442566</v>
      </c>
      <c r="AN24" s="14">
        <f t="shared" si="12"/>
        <v>6981.1254720442566</v>
      </c>
      <c r="AO24" s="1"/>
      <c r="AP24" s="1"/>
      <c r="AQ24" s="1"/>
      <c r="AR24" s="6"/>
      <c r="AS24" t="s">
        <v>51</v>
      </c>
    </row>
    <row r="25" spans="1:45">
      <c r="A25" s="4">
        <v>1972</v>
      </c>
      <c r="B25" s="4">
        <v>8.6999999999999993</v>
      </c>
      <c r="C25" s="4">
        <v>2.23</v>
      </c>
      <c r="D25" s="4">
        <v>2.0699999999999998</v>
      </c>
      <c r="E25" s="6">
        <f t="shared" si="10"/>
        <v>13</v>
      </c>
      <c r="F25" s="1"/>
      <c r="G25" s="1"/>
      <c r="H25" s="1"/>
      <c r="I25" s="1"/>
      <c r="J25" s="3">
        <v>8971.1390760063678</v>
      </c>
      <c r="K25" s="14">
        <f t="shared" si="11"/>
        <v>8971.1390760063678</v>
      </c>
      <c r="L25" s="1"/>
      <c r="M25" s="1"/>
      <c r="N25" s="1"/>
      <c r="O25" s="6"/>
      <c r="P25" s="2"/>
      <c r="Q25" s="2"/>
      <c r="R25" s="2"/>
      <c r="S25" s="2"/>
      <c r="T25" s="2"/>
      <c r="U25" s="13">
        <v>9715.6729999999989</v>
      </c>
      <c r="V25" s="48">
        <v>11502.507956453224</v>
      </c>
      <c r="W25" s="99" t="str">
        <f t="shared" si="0"/>
        <v/>
      </c>
      <c r="X25" s="100" t="str">
        <f t="shared" si="1"/>
        <v/>
      </c>
      <c r="Y25" s="100" t="str">
        <f t="shared" si="2"/>
        <v/>
      </c>
      <c r="Z25" s="99"/>
      <c r="AA25" s="100"/>
      <c r="AB25" s="100"/>
      <c r="AC25" s="101"/>
      <c r="AD25" s="99">
        <f t="shared" si="7"/>
        <v>0.66923076923076918</v>
      </c>
      <c r="AE25" s="100">
        <f t="shared" si="8"/>
        <v>0.17153846153846153</v>
      </c>
      <c r="AF25" s="100">
        <f t="shared" si="9"/>
        <v>0.15923076923076923</v>
      </c>
      <c r="AH25" s="107">
        <v>1.0910929377613701</v>
      </c>
      <c r="AI25" s="3"/>
      <c r="AJ25" s="3"/>
      <c r="AK25" s="3"/>
      <c r="AL25" s="3"/>
      <c r="AM25" s="3">
        <f t="shared" si="12"/>
        <v>8222.1585032093953</v>
      </c>
      <c r="AN25" s="14">
        <f t="shared" si="12"/>
        <v>8222.1585032093953</v>
      </c>
      <c r="AO25" s="1"/>
      <c r="AP25" s="1"/>
      <c r="AQ25" s="1"/>
      <c r="AR25" s="6"/>
      <c r="AS25" t="s">
        <v>51</v>
      </c>
    </row>
    <row r="26" spans="1:45">
      <c r="A26" s="4">
        <v>1973</v>
      </c>
      <c r="B26" s="4">
        <v>9.25</v>
      </c>
      <c r="C26" s="4">
        <v>2.25</v>
      </c>
      <c r="D26" s="4">
        <v>2.31</v>
      </c>
      <c r="E26" s="6">
        <f t="shared" si="10"/>
        <v>13.81</v>
      </c>
      <c r="F26" s="1"/>
      <c r="G26" s="1"/>
      <c r="H26" s="1"/>
      <c r="I26" s="1"/>
      <c r="J26" s="3">
        <v>9683.6057791677613</v>
      </c>
      <c r="K26" s="14">
        <f t="shared" si="11"/>
        <v>9683.6057791677613</v>
      </c>
      <c r="L26" s="1"/>
      <c r="M26" s="1"/>
      <c r="N26" s="1"/>
      <c r="O26" s="6"/>
      <c r="P26" s="2"/>
      <c r="Q26" s="2"/>
      <c r="R26" s="2"/>
      <c r="S26" s="2"/>
      <c r="T26" s="2"/>
      <c r="U26" s="13">
        <v>9734.4119999999984</v>
      </c>
      <c r="V26" s="48">
        <v>12169.966318902489</v>
      </c>
      <c r="W26" s="99" t="str">
        <f t="shared" si="0"/>
        <v/>
      </c>
      <c r="X26" s="100" t="str">
        <f t="shared" si="1"/>
        <v/>
      </c>
      <c r="Y26" s="100" t="str">
        <f t="shared" si="2"/>
        <v/>
      </c>
      <c r="Z26" s="99"/>
      <c r="AA26" s="100"/>
      <c r="AB26" s="100"/>
      <c r="AC26" s="101"/>
      <c r="AD26" s="99">
        <f t="shared" si="7"/>
        <v>0.66980448950036198</v>
      </c>
      <c r="AE26" s="100">
        <f t="shared" si="8"/>
        <v>0.16292541636495292</v>
      </c>
      <c r="AF26" s="100">
        <f t="shared" si="9"/>
        <v>0.16727009413468502</v>
      </c>
      <c r="AH26" s="107">
        <v>0.96620222162176905</v>
      </c>
      <c r="AI26" s="3"/>
      <c r="AJ26" s="3"/>
      <c r="AK26" s="3"/>
      <c r="AL26" s="3"/>
      <c r="AM26" s="3">
        <f t="shared" si="12"/>
        <v>10022.338556533065</v>
      </c>
      <c r="AN26" s="14">
        <f t="shared" si="12"/>
        <v>10022.338556533065</v>
      </c>
      <c r="AO26" s="1"/>
      <c r="AP26" s="1"/>
      <c r="AQ26" s="1"/>
      <c r="AR26" s="6"/>
      <c r="AS26" t="s">
        <v>51</v>
      </c>
    </row>
    <row r="27" spans="1:45">
      <c r="A27" s="4">
        <v>1974</v>
      </c>
      <c r="B27" s="4">
        <v>8.58</v>
      </c>
      <c r="C27" s="4">
        <v>2.3199999999999998</v>
      </c>
      <c r="D27" s="4">
        <v>2.4500000000000002</v>
      </c>
      <c r="E27" s="6">
        <f t="shared" si="10"/>
        <v>13.350000000000001</v>
      </c>
      <c r="F27" s="1"/>
      <c r="G27" s="1"/>
      <c r="H27" s="1"/>
      <c r="I27" s="1"/>
      <c r="J27" s="3">
        <v>9937.6374032055483</v>
      </c>
      <c r="K27" s="14">
        <f t="shared" si="11"/>
        <v>9937.6374032055483</v>
      </c>
      <c r="L27" s="1"/>
      <c r="M27" s="1"/>
      <c r="N27" s="1"/>
      <c r="O27" s="6"/>
      <c r="P27" s="2"/>
      <c r="Q27" s="2"/>
      <c r="R27" s="2"/>
      <c r="S27" s="2"/>
      <c r="T27" s="2"/>
      <c r="U27" s="13">
        <v>9751.5920000000006</v>
      </c>
      <c r="V27" s="48">
        <v>12642.969757775551</v>
      </c>
      <c r="W27" s="99" t="str">
        <f t="shared" si="0"/>
        <v/>
      </c>
      <c r="X27" s="100" t="str">
        <f t="shared" si="1"/>
        <v/>
      </c>
      <c r="Y27" s="100" t="str">
        <f t="shared" si="2"/>
        <v/>
      </c>
      <c r="Z27" s="99"/>
      <c r="AA27" s="100"/>
      <c r="AB27" s="100"/>
      <c r="AC27" s="101"/>
      <c r="AD27" s="99">
        <f t="shared" si="7"/>
        <v>0.64269662921348303</v>
      </c>
      <c r="AE27" s="100">
        <f t="shared" si="8"/>
        <v>0.1737827715355805</v>
      </c>
      <c r="AF27" s="100">
        <f t="shared" si="9"/>
        <v>0.18352059925093633</v>
      </c>
      <c r="AH27" s="107">
        <v>0.96558246302048301</v>
      </c>
      <c r="AI27" s="3"/>
      <c r="AJ27" s="3"/>
      <c r="AK27" s="3"/>
      <c r="AL27" s="3"/>
      <c r="AM27" s="3">
        <f t="shared" si="12"/>
        <v>10291.857799611611</v>
      </c>
      <c r="AN27" s="14">
        <f t="shared" si="12"/>
        <v>10291.857799611611</v>
      </c>
      <c r="AO27" s="1"/>
      <c r="AP27" s="1"/>
      <c r="AQ27" s="1"/>
      <c r="AR27" s="6"/>
      <c r="AS27" t="s">
        <v>51</v>
      </c>
    </row>
    <row r="28" spans="1:45">
      <c r="A28" s="4">
        <v>1975</v>
      </c>
      <c r="B28" s="4">
        <v>8.3800000000000008</v>
      </c>
      <c r="C28" s="4">
        <v>2.52</v>
      </c>
      <c r="D28" s="4">
        <v>2.56</v>
      </c>
      <c r="E28" s="6">
        <f t="shared" si="10"/>
        <v>13.46</v>
      </c>
      <c r="F28" s="1"/>
      <c r="G28" s="1"/>
      <c r="H28" s="1"/>
      <c r="I28" s="1"/>
      <c r="J28" s="3">
        <v>10004.810243744347</v>
      </c>
      <c r="K28" s="14">
        <f t="shared" si="11"/>
        <v>10004.810243744347</v>
      </c>
      <c r="L28" s="1"/>
      <c r="M28" s="1"/>
      <c r="N28" s="1"/>
      <c r="O28" s="6"/>
      <c r="P28" s="2"/>
      <c r="Q28" s="2"/>
      <c r="R28" s="2"/>
      <c r="S28" s="2"/>
      <c r="T28" s="2"/>
      <c r="U28" s="13">
        <v>9769.0060000000012</v>
      </c>
      <c r="V28" s="48">
        <v>12440.7849062768</v>
      </c>
      <c r="W28" s="99" t="str">
        <f t="shared" si="0"/>
        <v/>
      </c>
      <c r="X28" s="100" t="str">
        <f t="shared" si="1"/>
        <v/>
      </c>
      <c r="Y28" s="100" t="str">
        <f t="shared" si="2"/>
        <v/>
      </c>
      <c r="Z28" s="99"/>
      <c r="AA28" s="100"/>
      <c r="AB28" s="100"/>
      <c r="AC28" s="101"/>
      <c r="AD28" s="99">
        <f t="shared" si="7"/>
        <v>0.62258543833580982</v>
      </c>
      <c r="AE28" s="100">
        <f t="shared" si="8"/>
        <v>0.18722139673105498</v>
      </c>
      <c r="AF28" s="100">
        <f t="shared" si="9"/>
        <v>0.19019316493313521</v>
      </c>
      <c r="AH28" s="107">
        <v>0.91172558682594695</v>
      </c>
      <c r="AI28" s="3"/>
      <c r="AJ28" s="3"/>
      <c r="AK28" s="3"/>
      <c r="AL28" s="3"/>
      <c r="AM28" s="3">
        <f t="shared" si="12"/>
        <v>10973.488501704533</v>
      </c>
      <c r="AN28" s="14">
        <f t="shared" si="12"/>
        <v>10973.488501704533</v>
      </c>
      <c r="AO28" s="1"/>
      <c r="AP28" s="1"/>
      <c r="AQ28" s="1"/>
      <c r="AR28" s="6"/>
      <c r="AS28" t="s">
        <v>51</v>
      </c>
    </row>
    <row r="29" spans="1:45">
      <c r="A29" s="4">
        <v>1976</v>
      </c>
      <c r="B29" s="4">
        <v>8.8000000000000007</v>
      </c>
      <c r="C29" s="4">
        <v>2.31</v>
      </c>
      <c r="D29" s="4">
        <v>2.4900000000000002</v>
      </c>
      <c r="E29" s="6">
        <f t="shared" si="10"/>
        <v>13.600000000000001</v>
      </c>
      <c r="F29" s="1"/>
      <c r="G29" s="1"/>
      <c r="H29" s="1"/>
      <c r="I29" s="1"/>
      <c r="J29" s="3">
        <v>10493.515554821744</v>
      </c>
      <c r="K29" s="14">
        <f t="shared" si="11"/>
        <v>10493.515554821744</v>
      </c>
      <c r="L29" s="1"/>
      <c r="M29" s="1"/>
      <c r="N29" s="1"/>
      <c r="O29" s="6"/>
      <c r="P29" s="2"/>
      <c r="Q29" s="2"/>
      <c r="R29" s="2"/>
      <c r="S29" s="2"/>
      <c r="T29" s="2"/>
      <c r="U29" s="13">
        <v>9787.5760000000009</v>
      </c>
      <c r="V29" s="48">
        <v>13122.311690959128</v>
      </c>
      <c r="W29" s="99" t="str">
        <f t="shared" si="0"/>
        <v/>
      </c>
      <c r="X29" s="100" t="str">
        <f t="shared" si="1"/>
        <v/>
      </c>
      <c r="Y29" s="100" t="str">
        <f t="shared" si="2"/>
        <v/>
      </c>
      <c r="Z29" s="99"/>
      <c r="AA29" s="100"/>
      <c r="AB29" s="100"/>
      <c r="AC29" s="101"/>
      <c r="AD29" s="99">
        <f t="shared" si="7"/>
        <v>0.6470588235294118</v>
      </c>
      <c r="AE29" s="100">
        <f t="shared" si="8"/>
        <v>0.16985294117647057</v>
      </c>
      <c r="AF29" s="100">
        <f t="shared" si="9"/>
        <v>0.18308823529411763</v>
      </c>
      <c r="AH29" s="107">
        <v>0.95699719136636396</v>
      </c>
      <c r="AI29" s="3"/>
      <c r="AJ29" s="3"/>
      <c r="AK29" s="3"/>
      <c r="AL29" s="3"/>
      <c r="AM29" s="3">
        <f t="shared" si="12"/>
        <v>10965.04320962479</v>
      </c>
      <c r="AN29" s="14">
        <f t="shared" si="12"/>
        <v>10965.04320962479</v>
      </c>
      <c r="AO29" s="1"/>
      <c r="AP29" s="1"/>
      <c r="AQ29" s="1"/>
      <c r="AR29" s="6"/>
      <c r="AS29" t="s">
        <v>51</v>
      </c>
    </row>
    <row r="30" spans="1:45">
      <c r="A30" s="4">
        <v>1977</v>
      </c>
      <c r="B30" s="4">
        <v>8.2799999999999994</v>
      </c>
      <c r="C30" s="4">
        <v>2.52</v>
      </c>
      <c r="D30" s="4">
        <v>2.67</v>
      </c>
      <c r="E30" s="6">
        <f t="shared" si="10"/>
        <v>13.469999999999999</v>
      </c>
      <c r="F30" s="1"/>
      <c r="G30" s="1"/>
      <c r="H30" s="1"/>
      <c r="I30" s="1"/>
      <c r="J30" s="3">
        <v>10748.4229701888</v>
      </c>
      <c r="K30" s="14">
        <f t="shared" si="11"/>
        <v>10748.4229701888</v>
      </c>
      <c r="L30" s="1"/>
      <c r="M30" s="1"/>
      <c r="N30" s="1"/>
      <c r="O30" s="6"/>
      <c r="P30" s="2"/>
      <c r="Q30" s="2"/>
      <c r="R30" s="2"/>
      <c r="S30" s="2"/>
      <c r="T30" s="2"/>
      <c r="U30" s="13">
        <v>9806.8850000000002</v>
      </c>
      <c r="V30" s="48">
        <v>13189.944816632391</v>
      </c>
      <c r="W30" s="99" t="str">
        <f t="shared" si="0"/>
        <v/>
      </c>
      <c r="X30" s="100" t="str">
        <f t="shared" si="1"/>
        <v/>
      </c>
      <c r="Y30" s="100" t="str">
        <f t="shared" si="2"/>
        <v/>
      </c>
      <c r="Z30" s="99"/>
      <c r="AA30" s="100"/>
      <c r="AB30" s="100"/>
      <c r="AC30" s="101"/>
      <c r="AD30" s="99">
        <f t="shared" si="7"/>
        <v>0.6146993318485523</v>
      </c>
      <c r="AE30" s="100">
        <f t="shared" si="8"/>
        <v>0.18708240534521159</v>
      </c>
      <c r="AF30" s="100">
        <f t="shared" si="9"/>
        <v>0.19821826280623608</v>
      </c>
      <c r="AH30" s="107">
        <v>0.88851858829595498</v>
      </c>
      <c r="AI30" s="3"/>
      <c r="AJ30" s="3"/>
      <c r="AK30" s="3"/>
      <c r="AL30" s="3"/>
      <c r="AM30" s="3">
        <f t="shared" si="12"/>
        <v>12097.015314899218</v>
      </c>
      <c r="AN30" s="14">
        <f t="shared" si="12"/>
        <v>12097.015314899218</v>
      </c>
      <c r="AO30" s="1"/>
      <c r="AP30" s="1"/>
      <c r="AQ30" s="1"/>
      <c r="AR30" s="6"/>
      <c r="AS30" t="s">
        <v>51</v>
      </c>
    </row>
    <row r="31" spans="1:45">
      <c r="A31" s="4">
        <v>1978</v>
      </c>
      <c r="B31" s="4">
        <v>7.92</v>
      </c>
      <c r="C31" s="4">
        <v>2.4700000000000002</v>
      </c>
      <c r="D31" s="4">
        <v>3.01</v>
      </c>
      <c r="E31" s="6">
        <f t="shared" si="10"/>
        <v>13.4</v>
      </c>
      <c r="F31" s="1"/>
      <c r="G31" s="1"/>
      <c r="H31" s="1"/>
      <c r="I31" s="1"/>
      <c r="J31" s="3">
        <v>10995.554612005826</v>
      </c>
      <c r="K31" s="14">
        <f t="shared" si="11"/>
        <v>10995.554612005826</v>
      </c>
      <c r="L31" s="1"/>
      <c r="M31" s="1"/>
      <c r="N31" s="1"/>
      <c r="O31" s="6"/>
      <c r="P31" s="2"/>
      <c r="Q31" s="2"/>
      <c r="R31" s="2"/>
      <c r="S31" s="2"/>
      <c r="T31" s="2"/>
      <c r="U31" s="13">
        <v>9825.7790000000005</v>
      </c>
      <c r="V31" s="48">
        <v>13553.923314038067</v>
      </c>
      <c r="W31" s="99" t="str">
        <f t="shared" si="0"/>
        <v/>
      </c>
      <c r="X31" s="100" t="str">
        <f t="shared" si="1"/>
        <v/>
      </c>
      <c r="Y31" s="100" t="str">
        <f t="shared" si="2"/>
        <v/>
      </c>
      <c r="Z31" s="99"/>
      <c r="AA31" s="100"/>
      <c r="AB31" s="100"/>
      <c r="AC31" s="101"/>
      <c r="AD31" s="99">
        <f t="shared" si="7"/>
        <v>0.59104477611940298</v>
      </c>
      <c r="AE31" s="100">
        <f t="shared" si="8"/>
        <v>0.18432835820895524</v>
      </c>
      <c r="AF31" s="100">
        <f t="shared" si="9"/>
        <v>0.22462686567164178</v>
      </c>
      <c r="AH31" s="107">
        <v>0.78066829615343603</v>
      </c>
      <c r="AI31" s="3"/>
      <c r="AJ31" s="3"/>
      <c r="AK31" s="3"/>
      <c r="AL31" s="3"/>
      <c r="AM31" s="3">
        <f t="shared" si="12"/>
        <v>14084.797174656509</v>
      </c>
      <c r="AN31" s="14">
        <f t="shared" si="12"/>
        <v>14084.797174656509</v>
      </c>
      <c r="AO31" s="1"/>
      <c r="AP31" s="1"/>
      <c r="AQ31" s="1"/>
      <c r="AR31" s="6"/>
      <c r="AS31" t="s">
        <v>51</v>
      </c>
    </row>
    <row r="32" spans="1:45">
      <c r="A32" s="4">
        <v>1979</v>
      </c>
      <c r="B32" s="4">
        <v>7.9</v>
      </c>
      <c r="C32" s="4">
        <v>2.82</v>
      </c>
      <c r="D32" s="4">
        <v>2.84</v>
      </c>
      <c r="E32" s="6">
        <f t="shared" si="10"/>
        <v>13.56</v>
      </c>
      <c r="F32" s="1"/>
      <c r="G32" s="1"/>
      <c r="H32" s="1"/>
      <c r="I32" s="1"/>
      <c r="J32" s="3">
        <v>11540.201533093428</v>
      </c>
      <c r="K32" s="14">
        <f t="shared" si="11"/>
        <v>11540.201533093428</v>
      </c>
      <c r="L32" s="1"/>
      <c r="M32" s="1"/>
      <c r="N32" s="1"/>
      <c r="O32" s="6"/>
      <c r="P32" s="2"/>
      <c r="Q32" s="2"/>
      <c r="R32" s="2"/>
      <c r="S32" s="2"/>
      <c r="T32" s="2"/>
      <c r="U32" s="13">
        <v>9842.4529999999995</v>
      </c>
      <c r="V32" s="48">
        <v>13860.651404871303</v>
      </c>
      <c r="W32" s="99" t="str">
        <f t="shared" si="0"/>
        <v/>
      </c>
      <c r="X32" s="100" t="str">
        <f t="shared" si="1"/>
        <v/>
      </c>
      <c r="Y32" s="100" t="str">
        <f t="shared" si="2"/>
        <v/>
      </c>
      <c r="Z32" s="99"/>
      <c r="AA32" s="100"/>
      <c r="AB32" s="100"/>
      <c r="AC32" s="101"/>
      <c r="AD32" s="99">
        <f t="shared" si="7"/>
        <v>0.58259587020648973</v>
      </c>
      <c r="AE32" s="100">
        <f t="shared" si="8"/>
        <v>0.20796460176991149</v>
      </c>
      <c r="AF32" s="100">
        <f t="shared" si="9"/>
        <v>0.2094395280235988</v>
      </c>
      <c r="AH32" s="107">
        <v>0.72679084479634304</v>
      </c>
      <c r="AI32" s="3"/>
      <c r="AJ32" s="3"/>
      <c r="AK32" s="3"/>
      <c r="AL32" s="3"/>
      <c r="AM32" s="3">
        <f t="shared" si="12"/>
        <v>15878.297884073036</v>
      </c>
      <c r="AN32" s="14">
        <f t="shared" si="12"/>
        <v>15878.297884073036</v>
      </c>
      <c r="AO32" s="1"/>
      <c r="AP32" s="1"/>
      <c r="AQ32" s="1"/>
      <c r="AR32" s="6"/>
      <c r="AS32" t="s">
        <v>51</v>
      </c>
    </row>
    <row r="33" spans="1:45">
      <c r="A33" s="4">
        <v>1980</v>
      </c>
      <c r="B33" s="4">
        <v>8.1999999999999993</v>
      </c>
      <c r="C33" s="4">
        <v>2.83</v>
      </c>
      <c r="D33" s="4">
        <v>2.96</v>
      </c>
      <c r="E33" s="6">
        <f t="shared" si="10"/>
        <v>13.989999999999998</v>
      </c>
      <c r="F33" s="1"/>
      <c r="G33" s="1"/>
      <c r="H33" s="1"/>
      <c r="I33" s="1"/>
      <c r="J33" s="3">
        <v>11430.96374125675</v>
      </c>
      <c r="K33" s="14">
        <f t="shared" si="11"/>
        <v>11430.96374125675</v>
      </c>
      <c r="L33" s="1"/>
      <c r="M33" s="1"/>
      <c r="N33" s="1"/>
      <c r="O33" s="6"/>
      <c r="P33" s="2"/>
      <c r="Q33" s="2"/>
      <c r="R33" s="2"/>
      <c r="S33" s="2"/>
      <c r="T33" s="2"/>
      <c r="U33" s="13">
        <v>9855.7470000000012</v>
      </c>
      <c r="V33" s="48">
        <v>14467.441199171306</v>
      </c>
      <c r="W33" s="99" t="str">
        <f t="shared" si="0"/>
        <v/>
      </c>
      <c r="X33" s="100" t="str">
        <f t="shared" si="1"/>
        <v/>
      </c>
      <c r="Y33" s="100" t="str">
        <f t="shared" si="2"/>
        <v/>
      </c>
      <c r="Z33" s="99"/>
      <c r="AA33" s="100"/>
      <c r="AB33" s="100"/>
      <c r="AC33" s="101"/>
      <c r="AD33" s="99">
        <f t="shared" si="7"/>
        <v>0.58613295210864902</v>
      </c>
      <c r="AE33" s="100">
        <f t="shared" si="8"/>
        <v>0.20228734810578988</v>
      </c>
      <c r="AF33" s="100">
        <f t="shared" si="9"/>
        <v>0.21157969978556113</v>
      </c>
      <c r="AH33" s="107">
        <v>0.72488208944494203</v>
      </c>
      <c r="AI33" s="3"/>
      <c r="AJ33" s="3"/>
      <c r="AK33" s="3"/>
      <c r="AL33" s="3"/>
      <c r="AM33" s="3">
        <f t="shared" si="12"/>
        <v>15769.411201771707</v>
      </c>
      <c r="AN33" s="14">
        <f t="shared" si="12"/>
        <v>15769.411201771707</v>
      </c>
      <c r="AO33" s="1"/>
      <c r="AP33" s="1"/>
      <c r="AQ33" s="1"/>
      <c r="AR33" s="6"/>
      <c r="AS33" t="s">
        <v>51</v>
      </c>
    </row>
    <row r="34" spans="1:45">
      <c r="A34" s="4">
        <v>1981</v>
      </c>
      <c r="B34" s="4">
        <v>7.73</v>
      </c>
      <c r="C34" s="4">
        <v>2.87</v>
      </c>
      <c r="D34" s="4">
        <v>2.65</v>
      </c>
      <c r="E34" s="6">
        <f t="shared" si="10"/>
        <v>13.250000000000002</v>
      </c>
      <c r="F34" s="1"/>
      <c r="G34" s="1"/>
      <c r="H34" s="1"/>
      <c r="I34" s="1"/>
      <c r="J34" s="3">
        <v>11467.376026707991</v>
      </c>
      <c r="K34" s="14">
        <f t="shared" si="11"/>
        <v>11467.376026707991</v>
      </c>
      <c r="L34" s="1"/>
      <c r="M34" s="1"/>
      <c r="N34" s="1"/>
      <c r="O34" s="6"/>
      <c r="P34" s="2"/>
      <c r="Q34" s="2"/>
      <c r="R34" s="2"/>
      <c r="S34" s="2"/>
      <c r="T34" s="2"/>
      <c r="U34" s="13">
        <v>9865.5120000000006</v>
      </c>
      <c r="V34" s="48">
        <v>14278.754415167878</v>
      </c>
      <c r="W34" s="99" t="str">
        <f t="shared" si="0"/>
        <v/>
      </c>
      <c r="X34" s="100" t="str">
        <f t="shared" si="1"/>
        <v/>
      </c>
      <c r="Y34" s="100" t="str">
        <f t="shared" si="2"/>
        <v/>
      </c>
      <c r="Z34" s="99"/>
      <c r="AA34" s="100"/>
      <c r="AB34" s="100"/>
      <c r="AC34" s="101"/>
      <c r="AD34" s="99">
        <f t="shared" si="7"/>
        <v>0.58339622641509425</v>
      </c>
      <c r="AE34" s="100">
        <f t="shared" si="8"/>
        <v>0.21660377358490565</v>
      </c>
      <c r="AF34" s="100">
        <f t="shared" si="9"/>
        <v>0.19999999999999996</v>
      </c>
      <c r="AH34" s="107">
        <v>0.92041006546867998</v>
      </c>
      <c r="AI34" s="3"/>
      <c r="AJ34" s="3"/>
      <c r="AK34" s="3"/>
      <c r="AL34" s="3"/>
      <c r="AM34" s="3">
        <f t="shared" si="12"/>
        <v>12458.985898713214</v>
      </c>
      <c r="AN34" s="14">
        <f t="shared" si="12"/>
        <v>12458.985898713214</v>
      </c>
      <c r="AO34" s="1"/>
      <c r="AP34" s="1"/>
      <c r="AQ34" s="1"/>
      <c r="AR34" s="6"/>
      <c r="AS34" t="s">
        <v>51</v>
      </c>
    </row>
    <row r="35" spans="1:45">
      <c r="A35" s="4">
        <v>1982</v>
      </c>
      <c r="B35" s="4">
        <v>8.23</v>
      </c>
      <c r="C35" s="4">
        <v>2.96</v>
      </c>
      <c r="D35" s="4">
        <v>2.5299999999999998</v>
      </c>
      <c r="E35" s="6">
        <f t="shared" si="10"/>
        <v>13.72</v>
      </c>
      <c r="F35" s="1"/>
      <c r="G35" s="1"/>
      <c r="H35" s="1"/>
      <c r="I35" s="1"/>
      <c r="J35" s="3">
        <v>11738.445972630208</v>
      </c>
      <c r="K35" s="14">
        <f t="shared" si="11"/>
        <v>11738.445972630208</v>
      </c>
      <c r="L35" s="1"/>
      <c r="M35" s="1"/>
      <c r="N35" s="1"/>
      <c r="O35" s="6"/>
      <c r="P35" s="2"/>
      <c r="Q35" s="2"/>
      <c r="R35" s="2"/>
      <c r="S35" s="2"/>
      <c r="T35" s="2"/>
      <c r="U35" s="13">
        <v>9872.7089999999989</v>
      </c>
      <c r="V35" s="48">
        <v>14474.494138420865</v>
      </c>
      <c r="W35" s="99" t="str">
        <f t="shared" ref="W35:W67" si="13">IFERROR(F35/$I35,"")</f>
        <v/>
      </c>
      <c r="X35" s="100" t="str">
        <f t="shared" ref="X35:X67" si="14">IFERROR(G35/$I35,"")</f>
        <v/>
      </c>
      <c r="Y35" s="100" t="str">
        <f t="shared" ref="Y35:Y67" si="15">IFERROR(H35/$I35,"")</f>
        <v/>
      </c>
      <c r="Z35" s="99"/>
      <c r="AA35" s="100"/>
      <c r="AB35" s="100"/>
      <c r="AC35" s="101"/>
      <c r="AD35" s="99">
        <f t="shared" ref="AD35:AD67" si="16">IFERROR(B35/$E35,"")</f>
        <v>0.59985422740524785</v>
      </c>
      <c r="AE35" s="100">
        <f t="shared" ref="AE35:AE67" si="17">IFERROR(C35/$E35,"")</f>
        <v>0.21574344023323613</v>
      </c>
      <c r="AF35" s="100">
        <f t="shared" ref="AF35:AF67" si="18">IFERROR(D35/$E35,"")</f>
        <v>0.18440233236151601</v>
      </c>
      <c r="AH35" s="107">
        <v>1.13263984293466</v>
      </c>
      <c r="AI35" s="3"/>
      <c r="AJ35" s="3"/>
      <c r="AK35" s="3"/>
      <c r="AL35" s="3"/>
      <c r="AM35" s="3">
        <f t="shared" si="12"/>
        <v>10363.793968448079</v>
      </c>
      <c r="AN35" s="14">
        <f t="shared" si="12"/>
        <v>10363.793968448079</v>
      </c>
      <c r="AO35" s="1"/>
      <c r="AP35" s="1"/>
      <c r="AQ35" s="1"/>
      <c r="AR35" s="6"/>
      <c r="AS35" t="s">
        <v>51</v>
      </c>
    </row>
    <row r="36" spans="1:45">
      <c r="A36" s="4">
        <v>1983</v>
      </c>
      <c r="B36" s="4">
        <v>7.92</v>
      </c>
      <c r="C36" s="4">
        <v>2.95</v>
      </c>
      <c r="D36" s="4">
        <v>2.68</v>
      </c>
      <c r="E36" s="6">
        <f t="shared" si="10"/>
        <v>13.55</v>
      </c>
      <c r="F36" s="1"/>
      <c r="G36" s="1"/>
      <c r="H36" s="1"/>
      <c r="I36" s="1"/>
      <c r="J36" s="3">
        <v>11713.782884600667</v>
      </c>
      <c r="K36" s="14">
        <f t="shared" si="11"/>
        <v>11713.782884600667</v>
      </c>
      <c r="L36" s="1"/>
      <c r="M36" s="1"/>
      <c r="N36" s="1"/>
      <c r="O36" s="6"/>
      <c r="P36" s="2"/>
      <c r="Q36" s="2"/>
      <c r="R36" s="2"/>
      <c r="S36" s="2"/>
      <c r="T36" s="2"/>
      <c r="U36" s="13">
        <v>9878.6360000000004</v>
      </c>
      <c r="V36" s="48">
        <v>14473.919184375862</v>
      </c>
      <c r="W36" s="99" t="str">
        <f t="shared" si="13"/>
        <v/>
      </c>
      <c r="X36" s="100" t="str">
        <f t="shared" si="14"/>
        <v/>
      </c>
      <c r="Y36" s="100" t="str">
        <f t="shared" si="15"/>
        <v/>
      </c>
      <c r="Z36" s="99"/>
      <c r="AA36" s="100"/>
      <c r="AB36" s="100"/>
      <c r="AC36" s="101"/>
      <c r="AD36" s="99">
        <f t="shared" si="16"/>
        <v>0.58450184501845015</v>
      </c>
      <c r="AE36" s="100">
        <f t="shared" si="17"/>
        <v>0.21771217712177121</v>
      </c>
      <c r="AF36" s="100">
        <f t="shared" si="18"/>
        <v>0.19778597785977861</v>
      </c>
      <c r="AH36" s="107">
        <v>1.26752103996292</v>
      </c>
      <c r="AI36" s="3"/>
      <c r="AJ36" s="3"/>
      <c r="AK36" s="3"/>
      <c r="AL36" s="3"/>
      <c r="AM36" s="3">
        <f t="shared" si="12"/>
        <v>9241.4898966437213</v>
      </c>
      <c r="AN36" s="14">
        <f t="shared" si="12"/>
        <v>9241.4898966437213</v>
      </c>
      <c r="AO36" s="1"/>
      <c r="AP36" s="1"/>
      <c r="AQ36" s="1"/>
      <c r="AR36" s="6"/>
      <c r="AS36" t="s">
        <v>51</v>
      </c>
    </row>
    <row r="37" spans="1:45">
      <c r="A37" s="4">
        <v>1984</v>
      </c>
      <c r="B37" s="4">
        <v>7.79</v>
      </c>
      <c r="C37" s="4">
        <v>3.11</v>
      </c>
      <c r="D37" s="4">
        <v>2.36</v>
      </c>
      <c r="E37" s="6">
        <f t="shared" si="10"/>
        <v>13.26</v>
      </c>
      <c r="F37" s="1"/>
      <c r="G37" s="1"/>
      <c r="H37" s="1"/>
      <c r="I37" s="1"/>
      <c r="J37" s="3">
        <v>11749.335706470189</v>
      </c>
      <c r="K37" s="14">
        <f t="shared" si="11"/>
        <v>11749.335706470189</v>
      </c>
      <c r="L37" s="1"/>
      <c r="M37" s="1"/>
      <c r="N37" s="1"/>
      <c r="O37" s="6"/>
      <c r="P37" s="2"/>
      <c r="Q37" s="2"/>
      <c r="R37" s="2"/>
      <c r="S37" s="2"/>
      <c r="T37" s="2"/>
      <c r="U37" s="13">
        <v>9885.0880000000016</v>
      </c>
      <c r="V37" s="48">
        <v>14832.628129027022</v>
      </c>
      <c r="W37" s="99" t="str">
        <f t="shared" si="13"/>
        <v/>
      </c>
      <c r="X37" s="100" t="str">
        <f t="shared" si="14"/>
        <v/>
      </c>
      <c r="Y37" s="100" t="str">
        <f t="shared" si="15"/>
        <v/>
      </c>
      <c r="Z37" s="99"/>
      <c r="AA37" s="100"/>
      <c r="AB37" s="100"/>
      <c r="AC37" s="101"/>
      <c r="AD37" s="99">
        <f t="shared" si="16"/>
        <v>0.58748114630467574</v>
      </c>
      <c r="AE37" s="100">
        <f t="shared" si="17"/>
        <v>0.23453996983408748</v>
      </c>
      <c r="AF37" s="100">
        <f t="shared" si="18"/>
        <v>0.17797888386123681</v>
      </c>
      <c r="AH37" s="107">
        <v>1.43242596040149</v>
      </c>
      <c r="AI37" s="3"/>
      <c r="AJ37" s="3"/>
      <c r="AK37" s="3"/>
      <c r="AL37" s="3"/>
      <c r="AM37" s="3">
        <f t="shared" si="12"/>
        <v>8202.4034967762</v>
      </c>
      <c r="AN37" s="14">
        <f t="shared" si="12"/>
        <v>8202.4034967762</v>
      </c>
      <c r="AO37" s="1"/>
      <c r="AP37" s="1"/>
      <c r="AQ37" s="1"/>
      <c r="AR37" s="6"/>
      <c r="AS37" t="s">
        <v>51</v>
      </c>
    </row>
    <row r="38" spans="1:45">
      <c r="A38" s="4">
        <v>1985</v>
      </c>
      <c r="B38" s="4">
        <v>7.45</v>
      </c>
      <c r="C38" s="4">
        <v>3.08</v>
      </c>
      <c r="D38" s="4">
        <v>2.61</v>
      </c>
      <c r="E38" s="6">
        <f t="shared" si="10"/>
        <v>13.14</v>
      </c>
      <c r="F38" s="1"/>
      <c r="G38" s="1"/>
      <c r="H38" s="1"/>
      <c r="I38" s="1"/>
      <c r="J38" s="3">
        <v>12057.300526335526</v>
      </c>
      <c r="K38" s="14">
        <f t="shared" si="11"/>
        <v>12057.300526335526</v>
      </c>
      <c r="L38" s="1"/>
      <c r="M38" s="1"/>
      <c r="N38" s="1"/>
      <c r="O38" s="6"/>
      <c r="P38" s="2"/>
      <c r="Q38" s="2"/>
      <c r="R38" s="2"/>
      <c r="S38" s="2"/>
      <c r="T38" s="2"/>
      <c r="U38" s="13">
        <v>9893.4989999999998</v>
      </c>
      <c r="V38" s="48">
        <v>14977.37923758901</v>
      </c>
      <c r="W38" s="99" t="str">
        <f t="shared" si="13"/>
        <v/>
      </c>
      <c r="X38" s="100" t="str">
        <f t="shared" si="14"/>
        <v/>
      </c>
      <c r="Y38" s="100" t="str">
        <f t="shared" si="15"/>
        <v/>
      </c>
      <c r="Z38" s="99"/>
      <c r="AA38" s="100"/>
      <c r="AB38" s="100"/>
      <c r="AC38" s="101"/>
      <c r="AD38" s="99">
        <f t="shared" si="16"/>
        <v>0.5669710806697108</v>
      </c>
      <c r="AE38" s="100">
        <f t="shared" si="17"/>
        <v>0.23439878234398781</v>
      </c>
      <c r="AF38" s="100">
        <f t="shared" si="18"/>
        <v>0.19863013698630136</v>
      </c>
      <c r="AH38" s="107">
        <v>1.4719421218198401</v>
      </c>
      <c r="AI38" s="3"/>
      <c r="AJ38" s="3"/>
      <c r="AK38" s="3"/>
      <c r="AL38" s="3"/>
      <c r="AM38" s="3">
        <f t="shared" si="12"/>
        <v>8191.4229830099885</v>
      </c>
      <c r="AN38" s="14">
        <f t="shared" si="12"/>
        <v>8191.4229830099885</v>
      </c>
      <c r="AO38" s="1"/>
      <c r="AP38" s="1"/>
      <c r="AQ38" s="1"/>
      <c r="AR38" s="6"/>
      <c r="AS38" t="s">
        <v>51</v>
      </c>
    </row>
    <row r="39" spans="1:45">
      <c r="A39" s="4">
        <v>1986</v>
      </c>
      <c r="B39" s="4">
        <v>7.36</v>
      </c>
      <c r="C39" s="4">
        <v>2.93</v>
      </c>
      <c r="D39" s="4">
        <v>2.4300000000000002</v>
      </c>
      <c r="E39" s="6">
        <f t="shared" si="10"/>
        <v>12.72</v>
      </c>
      <c r="F39" s="1"/>
      <c r="G39" s="1"/>
      <c r="H39" s="1"/>
      <c r="I39" s="1"/>
      <c r="J39" s="3">
        <v>12372.126340192419</v>
      </c>
      <c r="K39" s="14">
        <f t="shared" si="11"/>
        <v>12372.126340192419</v>
      </c>
      <c r="L39" s="1"/>
      <c r="M39" s="1"/>
      <c r="N39" s="1"/>
      <c r="O39" s="6"/>
      <c r="P39" s="2"/>
      <c r="Q39" s="2"/>
      <c r="R39" s="2"/>
      <c r="S39" s="2"/>
      <c r="T39" s="2"/>
      <c r="U39" s="13">
        <v>9903.8950000000004</v>
      </c>
      <c r="V39" s="48">
        <v>15195.400433997853</v>
      </c>
      <c r="W39" s="99" t="str">
        <f t="shared" si="13"/>
        <v/>
      </c>
      <c r="X39" s="100" t="str">
        <f t="shared" si="14"/>
        <v/>
      </c>
      <c r="Y39" s="100" t="str">
        <f t="shared" si="15"/>
        <v/>
      </c>
      <c r="Z39" s="99"/>
      <c r="AA39" s="100"/>
      <c r="AB39" s="100"/>
      <c r="AC39" s="101"/>
      <c r="AD39" s="99">
        <f t="shared" si="16"/>
        <v>0.57861635220125784</v>
      </c>
      <c r="AE39" s="100">
        <f t="shared" si="17"/>
        <v>0.23034591194968554</v>
      </c>
      <c r="AF39" s="100">
        <f t="shared" si="18"/>
        <v>0.19103773584905662</v>
      </c>
      <c r="AH39" s="107">
        <v>1.10738799550817</v>
      </c>
      <c r="AI39" s="3"/>
      <c r="AJ39" s="3"/>
      <c r="AK39" s="3"/>
      <c r="AL39" s="3"/>
      <c r="AM39" s="3">
        <f t="shared" si="12"/>
        <v>11172.350061926547</v>
      </c>
      <c r="AN39" s="14">
        <f t="shared" si="12"/>
        <v>11172.350061926547</v>
      </c>
      <c r="AO39" s="1"/>
      <c r="AP39" s="1"/>
      <c r="AQ39" s="1"/>
      <c r="AR39" s="6"/>
      <c r="AS39" t="s">
        <v>51</v>
      </c>
    </row>
    <row r="40" spans="1:45">
      <c r="A40" s="4">
        <v>1987</v>
      </c>
      <c r="B40" s="4">
        <v>7.42</v>
      </c>
      <c r="C40" s="4">
        <v>3.1</v>
      </c>
      <c r="D40" s="4">
        <v>2.64</v>
      </c>
      <c r="E40" s="6">
        <f t="shared" si="10"/>
        <v>13.16</v>
      </c>
      <c r="F40" s="1"/>
      <c r="G40" s="1"/>
      <c r="H40" s="1"/>
      <c r="I40" s="1"/>
      <c r="J40" s="3">
        <v>12571.126869290754</v>
      </c>
      <c r="K40" s="14">
        <f t="shared" si="11"/>
        <v>12571.126869290754</v>
      </c>
      <c r="L40" s="1"/>
      <c r="M40" s="1"/>
      <c r="N40" s="1"/>
      <c r="O40" s="6"/>
      <c r="P40" s="2"/>
      <c r="Q40" s="2"/>
      <c r="R40" s="2"/>
      <c r="S40" s="2"/>
      <c r="T40" s="2"/>
      <c r="U40" s="13">
        <v>9916.2610000000004</v>
      </c>
      <c r="V40" s="48">
        <v>15540.921156612834</v>
      </c>
      <c r="W40" s="99" t="str">
        <f t="shared" si="13"/>
        <v/>
      </c>
      <c r="X40" s="100" t="str">
        <f t="shared" si="14"/>
        <v/>
      </c>
      <c r="Y40" s="100" t="str">
        <f t="shared" si="15"/>
        <v/>
      </c>
      <c r="Z40" s="99"/>
      <c r="AA40" s="100"/>
      <c r="AB40" s="100"/>
      <c r="AC40" s="101"/>
      <c r="AD40" s="99">
        <f t="shared" si="16"/>
        <v>0.56382978723404253</v>
      </c>
      <c r="AE40" s="100">
        <f t="shared" si="17"/>
        <v>0.23556231003039513</v>
      </c>
      <c r="AF40" s="100">
        <f t="shared" si="18"/>
        <v>0.20060790273556231</v>
      </c>
      <c r="AH40" s="107">
        <v>0.92548766853661002</v>
      </c>
      <c r="AI40" s="3"/>
      <c r="AJ40" s="3"/>
      <c r="AK40" s="3"/>
      <c r="AL40" s="3"/>
      <c r="AM40" s="3">
        <f t="shared" si="12"/>
        <v>13583.246213499895</v>
      </c>
      <c r="AN40" s="14">
        <f t="shared" si="12"/>
        <v>13583.246213499895</v>
      </c>
      <c r="AO40" s="1"/>
      <c r="AP40" s="1"/>
      <c r="AQ40" s="1"/>
      <c r="AR40" s="6"/>
      <c r="AS40" t="s">
        <v>51</v>
      </c>
    </row>
    <row r="41" spans="1:45">
      <c r="A41" s="4">
        <v>1988</v>
      </c>
      <c r="B41" s="4">
        <v>7.25</v>
      </c>
      <c r="C41" s="4">
        <v>3.41</v>
      </c>
      <c r="D41" s="4">
        <v>1.86</v>
      </c>
      <c r="E41" s="6">
        <f t="shared" si="10"/>
        <v>12.52</v>
      </c>
      <c r="F41" s="1"/>
      <c r="G41" s="1"/>
      <c r="H41" s="1"/>
      <c r="I41" s="1"/>
      <c r="J41" s="3">
        <v>12967.824387202692</v>
      </c>
      <c r="K41" s="14">
        <f t="shared" si="11"/>
        <v>12967.824387202692</v>
      </c>
      <c r="L41" s="1"/>
      <c r="M41" s="1"/>
      <c r="N41" s="1"/>
      <c r="O41" s="6"/>
      <c r="P41" s="2"/>
      <c r="Q41" s="2"/>
      <c r="R41" s="2"/>
      <c r="S41" s="2"/>
      <c r="T41" s="2"/>
      <c r="U41" s="13">
        <v>9931.8730000000014</v>
      </c>
      <c r="V41" s="48">
        <v>16251.719951436666</v>
      </c>
      <c r="W41" s="99" t="str">
        <f t="shared" si="13"/>
        <v/>
      </c>
      <c r="X41" s="100" t="str">
        <f t="shared" si="14"/>
        <v/>
      </c>
      <c r="Y41" s="100" t="str">
        <f t="shared" si="15"/>
        <v/>
      </c>
      <c r="Z41" s="99"/>
      <c r="AA41" s="100"/>
      <c r="AB41" s="100"/>
      <c r="AC41" s="101"/>
      <c r="AD41" s="99">
        <f t="shared" si="16"/>
        <v>0.57907348242811507</v>
      </c>
      <c r="AE41" s="100">
        <f t="shared" si="17"/>
        <v>0.27236421725239618</v>
      </c>
      <c r="AF41" s="100">
        <f t="shared" si="18"/>
        <v>0.14856230031948883</v>
      </c>
      <c r="AH41" s="107">
        <v>0.91146309237256495</v>
      </c>
      <c r="AI41" s="3"/>
      <c r="AJ41" s="3"/>
      <c r="AK41" s="3"/>
      <c r="AL41" s="3"/>
      <c r="AM41" s="3">
        <f t="shared" si="12"/>
        <v>14227.4816124996</v>
      </c>
      <c r="AN41" s="14">
        <f t="shared" si="12"/>
        <v>14227.4816124996</v>
      </c>
      <c r="AO41" s="1"/>
      <c r="AP41" s="1"/>
      <c r="AQ41" s="1"/>
      <c r="AR41" s="6"/>
      <c r="AS41" t="s">
        <v>51</v>
      </c>
    </row>
    <row r="42" spans="1:45">
      <c r="A42" s="4">
        <v>1989</v>
      </c>
      <c r="B42" s="4">
        <v>7.01</v>
      </c>
      <c r="C42" s="4">
        <v>3.09</v>
      </c>
      <c r="D42" s="4">
        <v>1.51</v>
      </c>
      <c r="E42" s="6">
        <f t="shared" si="10"/>
        <v>11.61</v>
      </c>
      <c r="F42" s="1"/>
      <c r="G42" s="1"/>
      <c r="H42" s="1"/>
      <c r="I42" s="1"/>
      <c r="J42" s="3">
        <v>13369.331366475511</v>
      </c>
      <c r="K42" s="14">
        <f t="shared" si="11"/>
        <v>13369.331366475511</v>
      </c>
      <c r="L42" s="1"/>
      <c r="M42" s="1"/>
      <c r="N42" s="1"/>
      <c r="O42" s="6"/>
      <c r="P42" s="2"/>
      <c r="Q42" s="2"/>
      <c r="R42" s="2"/>
      <c r="S42" s="2"/>
      <c r="T42" s="2"/>
      <c r="U42" s="13">
        <v>9952.2529999999988</v>
      </c>
      <c r="V42" s="48">
        <v>16743.919642548975</v>
      </c>
      <c r="W42" s="99" t="str">
        <f t="shared" si="13"/>
        <v/>
      </c>
      <c r="X42" s="100" t="str">
        <f t="shared" si="14"/>
        <v/>
      </c>
      <c r="Y42" s="100" t="str">
        <f t="shared" si="15"/>
        <v/>
      </c>
      <c r="Z42" s="99"/>
      <c r="AA42" s="100"/>
      <c r="AB42" s="100"/>
      <c r="AC42" s="101"/>
      <c r="AD42" s="99">
        <f t="shared" si="16"/>
        <v>0.60378983634797589</v>
      </c>
      <c r="AE42" s="100">
        <f t="shared" si="17"/>
        <v>0.26614987080103358</v>
      </c>
      <c r="AF42" s="100">
        <f t="shared" si="18"/>
        <v>0.13006029285099052</v>
      </c>
      <c r="AH42" s="107">
        <v>0.97679962022711997</v>
      </c>
      <c r="AI42" s="3"/>
      <c r="AJ42" s="3"/>
      <c r="AK42" s="3"/>
      <c r="AL42" s="3"/>
      <c r="AM42" s="3">
        <f t="shared" si="12"/>
        <v>13686.871994654288</v>
      </c>
      <c r="AN42" s="14">
        <f t="shared" si="12"/>
        <v>13686.871994654288</v>
      </c>
      <c r="AO42" s="1"/>
      <c r="AP42" s="1"/>
      <c r="AQ42" s="1"/>
      <c r="AR42" s="6"/>
      <c r="AS42" t="s">
        <v>51</v>
      </c>
    </row>
    <row r="43" spans="1:45">
      <c r="A43" s="4">
        <v>1990</v>
      </c>
      <c r="B43" s="4">
        <v>7.37</v>
      </c>
      <c r="C43" s="4">
        <v>3.34</v>
      </c>
      <c r="D43" s="4">
        <v>1.47</v>
      </c>
      <c r="E43" s="6">
        <f t="shared" si="10"/>
        <v>12.180000000000001</v>
      </c>
      <c r="F43" s="1"/>
      <c r="G43" s="1"/>
      <c r="H43" s="1"/>
      <c r="I43" s="1"/>
      <c r="J43" s="3">
        <v>13757.819248903686</v>
      </c>
      <c r="K43" s="14">
        <f t="shared" si="11"/>
        <v>13757.819248903686</v>
      </c>
      <c r="L43" s="1"/>
      <c r="M43" s="1"/>
      <c r="N43" s="1"/>
      <c r="O43" s="6"/>
      <c r="P43" s="2"/>
      <c r="Q43" s="2"/>
      <c r="R43" s="2"/>
      <c r="S43" s="2"/>
      <c r="T43" s="2"/>
      <c r="U43" s="13">
        <v>9978.2410000000018</v>
      </c>
      <c r="V43" s="49">
        <v>17196.977524021222</v>
      </c>
      <c r="W43" s="99" t="str">
        <f t="shared" si="13"/>
        <v/>
      </c>
      <c r="X43" s="100" t="str">
        <f t="shared" si="14"/>
        <v/>
      </c>
      <c r="Y43" s="100" t="str">
        <f t="shared" si="15"/>
        <v/>
      </c>
      <c r="Z43" s="99"/>
      <c r="AA43" s="100"/>
      <c r="AB43" s="100"/>
      <c r="AC43" s="101"/>
      <c r="AD43" s="99">
        <f t="shared" si="16"/>
        <v>0.60509031198686369</v>
      </c>
      <c r="AE43" s="100">
        <f t="shared" si="17"/>
        <v>0.27422003284072244</v>
      </c>
      <c r="AF43" s="100">
        <f t="shared" si="18"/>
        <v>0.12068965517241377</v>
      </c>
      <c r="AH43" s="107">
        <v>0.82840857314966099</v>
      </c>
      <c r="AI43" s="3"/>
      <c r="AJ43" s="3"/>
      <c r="AK43" s="3"/>
      <c r="AL43" s="3"/>
      <c r="AM43" s="3">
        <f t="shared" si="12"/>
        <v>16607.528814671245</v>
      </c>
      <c r="AN43" s="14">
        <f t="shared" ref="AN43:AR67" si="19">IFERROR(K43/$AH43," ")</f>
        <v>16607.528814671245</v>
      </c>
      <c r="AO43" s="1"/>
      <c r="AP43" s="1"/>
      <c r="AQ43" s="1"/>
      <c r="AR43" s="6"/>
      <c r="AS43" t="s">
        <v>51</v>
      </c>
    </row>
    <row r="44" spans="1:45">
      <c r="A44" s="4">
        <v>1991</v>
      </c>
      <c r="B44" s="4">
        <v>6.8</v>
      </c>
      <c r="C44" s="4">
        <v>3.21</v>
      </c>
      <c r="D44" s="4">
        <v>1.43</v>
      </c>
      <c r="E44" s="6">
        <f t="shared" si="10"/>
        <v>11.44</v>
      </c>
      <c r="F44" s="1"/>
      <c r="G44" s="1"/>
      <c r="H44" s="1"/>
      <c r="I44" s="1"/>
      <c r="J44" s="3">
        <v>14126.660514900439</v>
      </c>
      <c r="K44" s="14">
        <f t="shared" si="11"/>
        <v>14126.660514900439</v>
      </c>
      <c r="L44" s="1"/>
      <c r="M44" s="1"/>
      <c r="N44" s="1"/>
      <c r="O44" s="6"/>
      <c r="P44" s="2"/>
      <c r="Q44" s="2"/>
      <c r="R44" s="2"/>
      <c r="S44" s="2"/>
      <c r="T44" s="2"/>
      <c r="U44" s="13">
        <v>10011.216999999999</v>
      </c>
      <c r="V44" s="49">
        <v>17450.630666830595</v>
      </c>
      <c r="W44" s="99" t="str">
        <f t="shared" si="13"/>
        <v/>
      </c>
      <c r="X44" s="100" t="str">
        <f t="shared" si="14"/>
        <v/>
      </c>
      <c r="Y44" s="100" t="str">
        <f t="shared" si="15"/>
        <v/>
      </c>
      <c r="Z44" s="99"/>
      <c r="AA44" s="100"/>
      <c r="AB44" s="100"/>
      <c r="AC44" s="101"/>
      <c r="AD44" s="99">
        <f t="shared" si="16"/>
        <v>0.59440559440559437</v>
      </c>
      <c r="AE44" s="100">
        <f t="shared" si="17"/>
        <v>0.28059440559440563</v>
      </c>
      <c r="AF44" s="100">
        <f t="shared" si="18"/>
        <v>0.125</v>
      </c>
      <c r="AH44" s="107">
        <v>0.84651303052312998</v>
      </c>
      <c r="AI44" s="3"/>
      <c r="AJ44" s="3"/>
      <c r="AK44" s="3"/>
      <c r="AL44" s="3"/>
      <c r="AM44" s="3">
        <f t="shared" ref="AI44:AM67" si="20">IFERROR(J44/$AH44," ")</f>
        <v>16688.060319839868</v>
      </c>
      <c r="AN44" s="14">
        <f t="shared" si="19"/>
        <v>16688.060319839868</v>
      </c>
      <c r="AO44" s="1"/>
      <c r="AP44" s="1"/>
      <c r="AQ44" s="1"/>
      <c r="AR44" s="6"/>
      <c r="AS44" t="s">
        <v>51</v>
      </c>
    </row>
    <row r="45" spans="1:45">
      <c r="A45" s="4">
        <v>1992</v>
      </c>
      <c r="B45" s="4">
        <v>6.85</v>
      </c>
      <c r="C45" s="4">
        <v>3.33</v>
      </c>
      <c r="D45" s="4">
        <v>1.47</v>
      </c>
      <c r="E45" s="6">
        <f t="shared" si="10"/>
        <v>11.65</v>
      </c>
      <c r="F45" s="1"/>
      <c r="G45" s="1"/>
      <c r="H45" s="1"/>
      <c r="I45" s="1"/>
      <c r="J45" s="3">
        <v>14340.086882070922</v>
      </c>
      <c r="K45" s="14">
        <f t="shared" si="11"/>
        <v>14340.086882070922</v>
      </c>
      <c r="L45" s="1"/>
      <c r="M45" s="1"/>
      <c r="N45" s="1"/>
      <c r="O45" s="6"/>
      <c r="P45" s="2"/>
      <c r="Q45" s="2"/>
      <c r="R45" s="2"/>
      <c r="S45" s="2"/>
      <c r="T45" s="2"/>
      <c r="U45" s="13">
        <v>10050.405000000001</v>
      </c>
      <c r="V45" s="49">
        <v>17645.197608509978</v>
      </c>
      <c r="W45" s="99" t="str">
        <f t="shared" si="13"/>
        <v/>
      </c>
      <c r="X45" s="100" t="str">
        <f t="shared" si="14"/>
        <v/>
      </c>
      <c r="Y45" s="100" t="str">
        <f t="shared" si="15"/>
        <v/>
      </c>
      <c r="Z45" s="99"/>
      <c r="AA45" s="100"/>
      <c r="AB45" s="100"/>
      <c r="AC45" s="101"/>
      <c r="AD45" s="99">
        <f t="shared" si="16"/>
        <v>0.58798283261802575</v>
      </c>
      <c r="AE45" s="100">
        <f t="shared" si="17"/>
        <v>0.28583690987124466</v>
      </c>
      <c r="AF45" s="100">
        <f t="shared" si="18"/>
        <v>0.12618025751072962</v>
      </c>
      <c r="AH45" s="107">
        <v>0.79696533704843098</v>
      </c>
      <c r="AI45" s="3"/>
      <c r="AJ45" s="3"/>
      <c r="AK45" s="3"/>
      <c r="AL45" s="3"/>
      <c r="AM45" s="3">
        <f t="shared" si="20"/>
        <v>17993.363343981277</v>
      </c>
      <c r="AN45" s="14">
        <f t="shared" si="19"/>
        <v>17993.363343981277</v>
      </c>
      <c r="AO45" s="1"/>
      <c r="AP45" s="1"/>
      <c r="AQ45" s="1"/>
      <c r="AR45" s="6"/>
      <c r="AS45" t="s">
        <v>51</v>
      </c>
    </row>
    <row r="46" spans="1:45">
      <c r="A46" s="4">
        <v>1993</v>
      </c>
      <c r="B46" s="4">
        <v>6.68</v>
      </c>
      <c r="C46" s="4">
        <v>3.44</v>
      </c>
      <c r="D46" s="4">
        <v>1.54</v>
      </c>
      <c r="E46" s="6">
        <f t="shared" si="10"/>
        <v>11.66</v>
      </c>
      <c r="F46" s="1"/>
      <c r="G46" s="1"/>
      <c r="H46" s="1"/>
      <c r="I46" s="1"/>
      <c r="J46" s="3">
        <v>14217.111940093673</v>
      </c>
      <c r="K46" s="14">
        <f t="shared" si="11"/>
        <v>14217.111940093673</v>
      </c>
      <c r="L46" s="1"/>
      <c r="M46" s="1"/>
      <c r="N46" s="1"/>
      <c r="O46" s="6"/>
      <c r="P46" s="2"/>
      <c r="Q46" s="2"/>
      <c r="R46" s="2"/>
      <c r="S46" s="2"/>
      <c r="T46" s="2"/>
      <c r="U46" s="13">
        <v>10091.888999999999</v>
      </c>
      <c r="V46" s="49">
        <v>17406.492335973773</v>
      </c>
      <c r="W46" s="99" t="str">
        <f t="shared" si="13"/>
        <v/>
      </c>
      <c r="X46" s="100" t="str">
        <f t="shared" si="14"/>
        <v/>
      </c>
      <c r="Y46" s="100" t="str">
        <f t="shared" si="15"/>
        <v/>
      </c>
      <c r="Z46" s="99"/>
      <c r="AA46" s="100"/>
      <c r="AB46" s="100"/>
      <c r="AC46" s="101"/>
      <c r="AD46" s="99">
        <f t="shared" si="16"/>
        <v>0.57289879931389365</v>
      </c>
      <c r="AE46" s="100">
        <f t="shared" si="17"/>
        <v>0.29502572898799312</v>
      </c>
      <c r="AF46" s="100">
        <f t="shared" si="18"/>
        <v>0.13207547169811321</v>
      </c>
      <c r="AH46" s="107">
        <v>0.85762530397943504</v>
      </c>
      <c r="AI46" s="3"/>
      <c r="AJ46" s="3"/>
      <c r="AK46" s="3"/>
      <c r="AL46" s="3"/>
      <c r="AM46" s="3">
        <f t="shared" si="20"/>
        <v>16577.29998651554</v>
      </c>
      <c r="AN46" s="14">
        <f t="shared" si="19"/>
        <v>16577.29998651554</v>
      </c>
      <c r="AO46" s="1"/>
      <c r="AP46" s="1"/>
      <c r="AQ46" s="1"/>
      <c r="AR46" s="6"/>
      <c r="AS46" t="s">
        <v>51</v>
      </c>
    </row>
    <row r="47" spans="1:45">
      <c r="A47" s="4">
        <v>1994</v>
      </c>
      <c r="B47" s="4">
        <v>6.47</v>
      </c>
      <c r="C47" s="4">
        <v>3.22</v>
      </c>
      <c r="D47" s="4">
        <v>1.43</v>
      </c>
      <c r="E47" s="6">
        <f t="shared" si="10"/>
        <v>11.12</v>
      </c>
      <c r="F47" s="1"/>
      <c r="G47" s="1"/>
      <c r="H47" s="1"/>
      <c r="I47" s="1"/>
      <c r="J47" s="3">
        <v>14502.475091683315</v>
      </c>
      <c r="K47" s="14">
        <f t="shared" si="11"/>
        <v>14502.475091683315</v>
      </c>
      <c r="L47" s="1"/>
      <c r="M47" s="1"/>
      <c r="N47" s="1"/>
      <c r="O47" s="6"/>
      <c r="P47" s="2"/>
      <c r="Q47" s="2"/>
      <c r="R47" s="2"/>
      <c r="S47" s="2"/>
      <c r="T47" s="2"/>
      <c r="U47" s="13">
        <v>10130.251</v>
      </c>
      <c r="V47" s="49">
        <v>17901.667603485559</v>
      </c>
      <c r="W47" s="99" t="str">
        <f t="shared" si="13"/>
        <v/>
      </c>
      <c r="X47" s="100" t="str">
        <f t="shared" si="14"/>
        <v/>
      </c>
      <c r="Y47" s="100" t="str">
        <f t="shared" si="15"/>
        <v/>
      </c>
      <c r="Z47" s="99"/>
      <c r="AA47" s="100"/>
      <c r="AB47" s="100"/>
      <c r="AC47" s="101"/>
      <c r="AD47" s="99">
        <f t="shared" si="16"/>
        <v>0.58183453237410077</v>
      </c>
      <c r="AE47" s="100">
        <f t="shared" si="17"/>
        <v>0.28956834532374104</v>
      </c>
      <c r="AF47" s="100">
        <f t="shared" si="18"/>
        <v>0.12859712230215828</v>
      </c>
      <c r="AH47" s="107">
        <v>0.82936499594694102</v>
      </c>
      <c r="AI47" s="3"/>
      <c r="AJ47" s="3"/>
      <c r="AK47" s="3"/>
      <c r="AL47" s="3"/>
      <c r="AM47" s="3">
        <f t="shared" si="20"/>
        <v>17486.23966836806</v>
      </c>
      <c r="AN47" s="14">
        <f t="shared" si="19"/>
        <v>17486.23966836806</v>
      </c>
      <c r="AO47" s="1"/>
      <c r="AP47" s="1"/>
      <c r="AQ47" s="1"/>
      <c r="AR47" s="6"/>
      <c r="AS47" t="s">
        <v>51</v>
      </c>
    </row>
    <row r="48" spans="1:45">
      <c r="A48" s="4">
        <v>1995</v>
      </c>
      <c r="B48" s="4">
        <v>6.34</v>
      </c>
      <c r="C48" s="4">
        <v>3.35</v>
      </c>
      <c r="D48" s="4">
        <v>1.35</v>
      </c>
      <c r="E48" s="6">
        <f t="shared" si="10"/>
        <v>11.04</v>
      </c>
      <c r="F48" s="1"/>
      <c r="G48" s="1"/>
      <c r="H48" s="1"/>
      <c r="I48" s="1"/>
      <c r="J48" s="3">
        <v>14685.140889796941</v>
      </c>
      <c r="K48" s="14">
        <f t="shared" si="11"/>
        <v>14685.140889796941</v>
      </c>
      <c r="L48" s="1"/>
      <c r="M48" s="1"/>
      <c r="N48" s="1"/>
      <c r="O48" s="6"/>
      <c r="P48" s="2"/>
      <c r="Q48" s="2"/>
      <c r="R48" s="2"/>
      <c r="S48" s="2"/>
      <c r="T48" s="2"/>
      <c r="U48" s="13">
        <v>10161.914000000001</v>
      </c>
      <c r="V48" s="49">
        <v>18269.833173485003</v>
      </c>
      <c r="W48" s="99" t="str">
        <f t="shared" si="13"/>
        <v/>
      </c>
      <c r="X48" s="100" t="str">
        <f t="shared" si="14"/>
        <v/>
      </c>
      <c r="Y48" s="100" t="str">
        <f t="shared" si="15"/>
        <v/>
      </c>
      <c r="Z48" s="99"/>
      <c r="AA48" s="100"/>
      <c r="AB48" s="100"/>
      <c r="AC48" s="101"/>
      <c r="AD48" s="99">
        <f t="shared" si="16"/>
        <v>0.57427536231884058</v>
      </c>
      <c r="AE48" s="100">
        <f t="shared" si="17"/>
        <v>0.30344202898550726</v>
      </c>
      <c r="AF48" s="100">
        <f t="shared" si="18"/>
        <v>0.12228260869565219</v>
      </c>
      <c r="AH48" s="107">
        <v>0.73079063160791202</v>
      </c>
      <c r="AI48" s="3"/>
      <c r="AJ48" s="3"/>
      <c r="AK48" s="3"/>
      <c r="AL48" s="3"/>
      <c r="AM48" s="3">
        <f t="shared" si="20"/>
        <v>20094.867469067252</v>
      </c>
      <c r="AN48" s="14">
        <f t="shared" si="19"/>
        <v>20094.867469067252</v>
      </c>
      <c r="AO48" s="1"/>
      <c r="AP48" s="1"/>
      <c r="AQ48" s="1"/>
      <c r="AR48" s="6"/>
      <c r="AS48" t="s">
        <v>51</v>
      </c>
    </row>
    <row r="49" spans="1:45">
      <c r="A49" s="4">
        <v>1996</v>
      </c>
      <c r="B49" s="4">
        <v>6.2</v>
      </c>
      <c r="C49" s="4">
        <v>3.35</v>
      </c>
      <c r="D49" s="4">
        <v>1.39</v>
      </c>
      <c r="E49" s="6">
        <f t="shared" si="10"/>
        <v>10.940000000000001</v>
      </c>
      <c r="F49" s="1">
        <f>L49*B49</f>
        <v>434.28277866880524</v>
      </c>
      <c r="G49" s="1">
        <f>M49*C49</f>
        <v>175.41006431235758</v>
      </c>
      <c r="H49" s="1">
        <f>N49*D49</f>
        <v>86.54047433309411</v>
      </c>
      <c r="I49" s="1">
        <f t="shared" ref="I49:I51" si="21">SUM(F49:H49)</f>
        <v>696.23331731425696</v>
      </c>
      <c r="J49" s="3">
        <v>14974.951500121208</v>
      </c>
      <c r="K49" s="14">
        <f t="shared" si="11"/>
        <v>14278.718182806952</v>
      </c>
      <c r="L49" s="1">
        <f>L$67*(P49/100)</f>
        <v>70.045609462710516</v>
      </c>
      <c r="M49" s="1">
        <f t="shared" ref="M49:M66" si="22">M$67*(Q49/100)</f>
        <v>52.361213227569422</v>
      </c>
      <c r="N49" s="1">
        <f>N$67*(R49/100)</f>
        <v>62.2593340525857</v>
      </c>
      <c r="O49" s="6">
        <f>I49/E49</f>
        <v>63.64107105249149</v>
      </c>
      <c r="P49" s="2">
        <v>71.316614420062692</v>
      </c>
      <c r="Q49" s="2">
        <v>70.857374228160737</v>
      </c>
      <c r="R49" s="2">
        <v>75.56472408457968</v>
      </c>
      <c r="S49" s="43">
        <v>71.661204424416226</v>
      </c>
      <c r="T49" s="2"/>
      <c r="U49" s="13">
        <v>10185.076999999999</v>
      </c>
      <c r="V49" s="49">
        <v>18487.356726099893</v>
      </c>
      <c r="W49" s="99">
        <f t="shared" si="13"/>
        <v>0.62376040885843476</v>
      </c>
      <c r="X49" s="100">
        <f t="shared" si="14"/>
        <v>0.2519414971248542</v>
      </c>
      <c r="Y49" s="100">
        <f t="shared" si="15"/>
        <v>0.12429809401671102</v>
      </c>
      <c r="Z49" s="99">
        <f t="shared" ref="Z49:Z67" si="23">IFERROR(F49/$J49,"")</f>
        <v>2.900061336861693E-2</v>
      </c>
      <c r="AA49" s="100">
        <f t="shared" ref="AA49:AA67" si="24">IFERROR(G49/$J49,"")</f>
        <v>1.1713564769203948E-2</v>
      </c>
      <c r="AB49" s="100">
        <f t="shared" ref="AB49:AB67" si="25">IFERROR(H49/$J49,"")</f>
        <v>5.7790153331978168E-3</v>
      </c>
      <c r="AC49" s="101">
        <f t="shared" ref="AC49:AC67" si="26">IFERROR(I49/$J49,"")</f>
        <v>4.6493193471018698E-2</v>
      </c>
      <c r="AD49" s="99">
        <f t="shared" si="16"/>
        <v>0.56672760511882991</v>
      </c>
      <c r="AE49" s="100">
        <f t="shared" si="17"/>
        <v>0.30621572212065812</v>
      </c>
      <c r="AF49" s="100">
        <f t="shared" si="18"/>
        <v>0.12705667276051186</v>
      </c>
      <c r="AH49" s="107">
        <v>0.76751578462018999</v>
      </c>
      <c r="AI49" s="3">
        <f t="shared" si="20"/>
        <v>565.82911696560461</v>
      </c>
      <c r="AJ49" s="3">
        <f t="shared" si="20"/>
        <v>228.5426147934669</v>
      </c>
      <c r="AK49" s="3">
        <f t="shared" si="20"/>
        <v>112.75399941894251</v>
      </c>
      <c r="AL49" s="3">
        <f t="shared" si="20"/>
        <v>907.12573117801401</v>
      </c>
      <c r="AM49" s="3">
        <f t="shared" si="20"/>
        <v>19510.936192057154</v>
      </c>
      <c r="AN49" s="14">
        <f t="shared" si="19"/>
        <v>18603.81046087914</v>
      </c>
      <c r="AO49" s="1">
        <f t="shared" si="19"/>
        <v>91.262760800903948</v>
      </c>
      <c r="AP49" s="1">
        <f t="shared" si="19"/>
        <v>68.22167605775131</v>
      </c>
      <c r="AQ49" s="1">
        <f t="shared" si="19"/>
        <v>81.117985193483833</v>
      </c>
      <c r="AR49" s="6">
        <f t="shared" si="19"/>
        <v>82.918256963255388</v>
      </c>
      <c r="AS49" t="s">
        <v>51</v>
      </c>
    </row>
    <row r="50" spans="1:45">
      <c r="A50" s="4">
        <v>1997</v>
      </c>
      <c r="B50" s="4">
        <v>6.11</v>
      </c>
      <c r="C50" s="4">
        <v>3.34</v>
      </c>
      <c r="D50" s="4">
        <v>1.47</v>
      </c>
      <c r="E50" s="6">
        <f t="shared" si="10"/>
        <v>10.92</v>
      </c>
      <c r="F50" s="1">
        <f t="shared" ref="F50:F67" si="27">L50*B50</f>
        <v>432.11736868484365</v>
      </c>
      <c r="G50" s="1">
        <f t="shared" ref="G50:G67" si="28">M50*C50</f>
        <v>182.33161828717678</v>
      </c>
      <c r="H50" s="1">
        <f t="shared" ref="H50:H67" si="29">N50*D50</f>
        <v>93.232715363177334</v>
      </c>
      <c r="I50" s="1">
        <f t="shared" si="21"/>
        <v>707.68170233519777</v>
      </c>
      <c r="J50" s="3">
        <v>15217.688863037136</v>
      </c>
      <c r="K50" s="14">
        <f t="shared" si="11"/>
        <v>14510.007160701938</v>
      </c>
      <c r="L50" s="1">
        <f t="shared" ref="L50:L65" si="30">L$67*(P50/100)</f>
        <v>70.722973598174079</v>
      </c>
      <c r="M50" s="1">
        <f t="shared" si="22"/>
        <v>54.590304876400239</v>
      </c>
      <c r="N50" s="1">
        <f t="shared" ref="N50:N66" si="31">N$67*(R50/100)</f>
        <v>63.423615893317915</v>
      </c>
      <c r="O50" s="6">
        <f t="shared" ref="O50:O67" si="32">I50/E50</f>
        <v>64.806016697362438</v>
      </c>
      <c r="P50" s="2">
        <v>72.006269592476485</v>
      </c>
      <c r="Q50" s="2">
        <v>73.873873873873876</v>
      </c>
      <c r="R50" s="2">
        <v>76.977823620422896</v>
      </c>
      <c r="S50" s="43">
        <v>73.79147890208931</v>
      </c>
      <c r="T50" s="2"/>
      <c r="U50" s="13">
        <v>10201.758</v>
      </c>
      <c r="V50" s="49">
        <v>19138.659717503986</v>
      </c>
      <c r="W50" s="99">
        <f t="shared" si="13"/>
        <v>0.61060978015815448</v>
      </c>
      <c r="X50" s="100">
        <f t="shared" si="14"/>
        <v>0.25764636514625372</v>
      </c>
      <c r="Y50" s="100">
        <f t="shared" si="15"/>
        <v>0.1317438546955918</v>
      </c>
      <c r="Z50" s="99">
        <f t="shared" si="23"/>
        <v>2.839572898184501E-2</v>
      </c>
      <c r="AA50" s="100">
        <f t="shared" si="24"/>
        <v>1.1981557773207564E-2</v>
      </c>
      <c r="AB50" s="100">
        <f t="shared" si="25"/>
        <v>6.126601496606628E-3</v>
      </c>
      <c r="AC50" s="101">
        <f t="shared" si="26"/>
        <v>4.6503888251659201E-2</v>
      </c>
      <c r="AD50" s="99">
        <f t="shared" si="16"/>
        <v>0.55952380952380953</v>
      </c>
      <c r="AE50" s="100">
        <f t="shared" si="17"/>
        <v>0.30586080586080583</v>
      </c>
      <c r="AF50" s="100">
        <f t="shared" si="18"/>
        <v>0.13461538461538461</v>
      </c>
      <c r="AH50" s="107">
        <v>0.886811593484367</v>
      </c>
      <c r="AI50" s="3">
        <f t="shared" si="20"/>
        <v>487.27077076993714</v>
      </c>
      <c r="AJ50" s="3">
        <f t="shared" si="20"/>
        <v>205.60355731342949</v>
      </c>
      <c r="AK50" s="3">
        <f t="shared" si="20"/>
        <v>105.13249493825079</v>
      </c>
      <c r="AL50" s="3">
        <f t="shared" si="20"/>
        <v>798.00682302161738</v>
      </c>
      <c r="AM50" s="3">
        <f t="shared" si="20"/>
        <v>17160.002163757683</v>
      </c>
      <c r="AN50" s="14">
        <f t="shared" si="19"/>
        <v>16361.995340736064</v>
      </c>
      <c r="AO50" s="1">
        <f t="shared" si="19"/>
        <v>79.749716983623088</v>
      </c>
      <c r="AP50" s="1">
        <f t="shared" si="19"/>
        <v>61.55795129144596</v>
      </c>
      <c r="AQ50" s="1">
        <f t="shared" si="19"/>
        <v>71.518704039626385</v>
      </c>
      <c r="AR50" s="6">
        <f t="shared" si="19"/>
        <v>73.077547895752517</v>
      </c>
      <c r="AS50" t="s">
        <v>51</v>
      </c>
    </row>
    <row r="51" spans="1:45">
      <c r="A51" s="4">
        <v>1998</v>
      </c>
      <c r="B51" s="4">
        <v>5.96</v>
      </c>
      <c r="C51" s="4">
        <v>2.59</v>
      </c>
      <c r="D51" s="4">
        <v>1.37</v>
      </c>
      <c r="E51" s="6">
        <f t="shared" si="10"/>
        <v>9.9200000000000017</v>
      </c>
      <c r="F51" s="1">
        <f t="shared" si="27"/>
        <v>419.91855375979276</v>
      </c>
      <c r="G51" s="1">
        <f t="shared" si="28"/>
        <v>141.98947274559683</v>
      </c>
      <c r="H51" s="1">
        <f t="shared" si="29"/>
        <v>87.379352146953067</v>
      </c>
      <c r="I51" s="1">
        <f t="shared" si="21"/>
        <v>649.28737865234257</v>
      </c>
      <c r="J51" s="3">
        <v>15608.509741782878</v>
      </c>
      <c r="K51" s="14">
        <f t="shared" si="11"/>
        <v>14959.222363130535</v>
      </c>
      <c r="L51" s="1">
        <f t="shared" si="30"/>
        <v>70.456133181173286</v>
      </c>
      <c r="M51" s="1">
        <f t="shared" si="22"/>
        <v>54.822190249265184</v>
      </c>
      <c r="N51" s="1">
        <f t="shared" si="31"/>
        <v>63.7805490123745</v>
      </c>
      <c r="O51" s="6">
        <f t="shared" si="32"/>
        <v>65.452356718986138</v>
      </c>
      <c r="P51" s="2">
        <v>71.734587251828628</v>
      </c>
      <c r="Q51" s="2">
        <v>74.187670816884292</v>
      </c>
      <c r="R51" s="2">
        <v>77.41103661681278</v>
      </c>
      <c r="S51" s="43">
        <v>73.975829578041797</v>
      </c>
      <c r="T51" s="2"/>
      <c r="U51" s="13">
        <v>10216.867</v>
      </c>
      <c r="V51" s="49">
        <v>19474.911006427505</v>
      </c>
      <c r="W51" s="99">
        <f t="shared" si="13"/>
        <v>0.64673758887994015</v>
      </c>
      <c r="X51" s="100">
        <f t="shared" si="14"/>
        <v>0.21868509602067027</v>
      </c>
      <c r="Y51" s="100">
        <f t="shared" si="15"/>
        <v>0.13457731509938972</v>
      </c>
      <c r="Z51" s="99">
        <f t="shared" si="23"/>
        <v>2.6903180425719979E-2</v>
      </c>
      <c r="AA51" s="100">
        <f t="shared" si="24"/>
        <v>9.0969269388672669E-3</v>
      </c>
      <c r="AB51" s="100">
        <f t="shared" si="25"/>
        <v>5.5981867322698149E-3</v>
      </c>
      <c r="AC51" s="101">
        <f t="shared" si="26"/>
        <v>4.1598294096857058E-2</v>
      </c>
      <c r="AD51" s="99">
        <f t="shared" si="16"/>
        <v>0.60080645161290314</v>
      </c>
      <c r="AE51" s="100">
        <f t="shared" si="17"/>
        <v>0.26108870967741932</v>
      </c>
      <c r="AF51" s="100">
        <f t="shared" si="18"/>
        <v>0.13810483870967741</v>
      </c>
      <c r="AH51" s="107">
        <v>0.89981980619684199</v>
      </c>
      <c r="AI51" s="3">
        <f t="shared" si="20"/>
        <v>466.66960525642463</v>
      </c>
      <c r="AJ51" s="3">
        <f t="shared" si="20"/>
        <v>157.79767434296241</v>
      </c>
      <c r="AK51" s="3">
        <f t="shared" si="20"/>
        <v>97.107611485313555</v>
      </c>
      <c r="AL51" s="3">
        <f t="shared" si="20"/>
        <v>721.57489108470054</v>
      </c>
      <c r="AM51" s="3">
        <f t="shared" si="20"/>
        <v>17346.261589588088</v>
      </c>
      <c r="AN51" s="14">
        <f t="shared" si="19"/>
        <v>16624.686698503388</v>
      </c>
      <c r="AO51" s="1">
        <f t="shared" si="19"/>
        <v>78.300269338326288</v>
      </c>
      <c r="AP51" s="1">
        <f t="shared" si="19"/>
        <v>60.925742989560781</v>
      </c>
      <c r="AQ51" s="1">
        <f t="shared" si="19"/>
        <v>70.881468237455152</v>
      </c>
      <c r="AR51" s="6">
        <f t="shared" si="19"/>
        <v>72.739404343215767</v>
      </c>
      <c r="AS51" t="s">
        <v>51</v>
      </c>
    </row>
    <row r="52" spans="1:45">
      <c r="A52" s="4">
        <v>1999</v>
      </c>
      <c r="B52" s="4">
        <v>6.06</v>
      </c>
      <c r="C52" s="4">
        <v>2.67</v>
      </c>
      <c r="D52" s="4">
        <v>1.37</v>
      </c>
      <c r="E52" s="6">
        <f t="shared" si="10"/>
        <v>10.100000000000001</v>
      </c>
      <c r="F52" s="1">
        <f t="shared" si="27"/>
        <v>428.64341434828208</v>
      </c>
      <c r="G52" s="1">
        <f t="shared" si="28"/>
        <v>150.86896208646121</v>
      </c>
      <c r="H52" s="1">
        <f t="shared" si="29"/>
        <v>88.299134801131544</v>
      </c>
      <c r="I52" s="1">
        <f t="shared" ref="I52:I67" si="33">SUM(F52:H52)</f>
        <v>667.81151123587483</v>
      </c>
      <c r="J52" s="3">
        <v>15838.344288912363</v>
      </c>
      <c r="K52" s="14">
        <f t="shared" si="11"/>
        <v>15170.532777676488</v>
      </c>
      <c r="L52" s="1">
        <f t="shared" si="30"/>
        <v>70.733236691135659</v>
      </c>
      <c r="M52" s="1">
        <f t="shared" si="22"/>
        <v>56.505229245865628</v>
      </c>
      <c r="N52" s="1">
        <f t="shared" si="31"/>
        <v>64.451923212504767</v>
      </c>
      <c r="O52" s="6">
        <f t="shared" si="32"/>
        <v>66.119951607512348</v>
      </c>
      <c r="P52" s="2">
        <v>72.016718913270637</v>
      </c>
      <c r="Q52" s="2">
        <v>76.465229274218032</v>
      </c>
      <c r="R52" s="2">
        <v>78.225889633831869</v>
      </c>
      <c r="S52" s="43">
        <v>75.501843506759528</v>
      </c>
      <c r="T52" s="2"/>
      <c r="U52" s="13">
        <v>10237.402</v>
      </c>
      <c r="V52" s="49">
        <v>20127.576531459625</v>
      </c>
      <c r="W52" s="99">
        <f t="shared" si="13"/>
        <v>0.64186287168818024</v>
      </c>
      <c r="X52" s="100">
        <f t="shared" si="14"/>
        <v>0.22591548595390029</v>
      </c>
      <c r="Y52" s="100">
        <f t="shared" si="15"/>
        <v>0.13222164235791944</v>
      </c>
      <c r="Z52" s="99">
        <f t="shared" si="23"/>
        <v>2.7063650500914669E-2</v>
      </c>
      <c r="AA52" s="100">
        <f t="shared" si="24"/>
        <v>9.5255513666335102E-3</v>
      </c>
      <c r="AB52" s="100">
        <f t="shared" si="25"/>
        <v>5.5750230699900477E-3</v>
      </c>
      <c r="AC52" s="101">
        <f t="shared" si="26"/>
        <v>4.2164224937538228E-2</v>
      </c>
      <c r="AD52" s="99">
        <f t="shared" si="16"/>
        <v>0.59999999999999987</v>
      </c>
      <c r="AE52" s="100">
        <f t="shared" si="17"/>
        <v>0.26435643564356431</v>
      </c>
      <c r="AF52" s="100">
        <f t="shared" si="18"/>
        <v>0.13564356435643563</v>
      </c>
      <c r="AH52" s="107">
        <v>0.93862727583333305</v>
      </c>
      <c r="AI52" s="3">
        <f t="shared" si="20"/>
        <v>456.6705287439292</v>
      </c>
      <c r="AJ52" s="3">
        <f t="shared" si="20"/>
        <v>160.73362235560072</v>
      </c>
      <c r="AK52" s="3">
        <f t="shared" si="20"/>
        <v>94.072628267421393</v>
      </c>
      <c r="AL52" s="3">
        <f t="shared" si="20"/>
        <v>711.47677936695129</v>
      </c>
      <c r="AM52" s="3">
        <f t="shared" si="20"/>
        <v>16873.944212680959</v>
      </c>
      <c r="AN52" s="14">
        <f t="shared" si="19"/>
        <v>16162.467433314006</v>
      </c>
      <c r="AO52" s="1">
        <f t="shared" si="19"/>
        <v>75.358173060054327</v>
      </c>
      <c r="AP52" s="1">
        <f t="shared" si="19"/>
        <v>60.199858560150084</v>
      </c>
      <c r="AQ52" s="1">
        <f t="shared" si="19"/>
        <v>68.666152020015602</v>
      </c>
      <c r="AR52" s="6">
        <f t="shared" si="19"/>
        <v>70.44324548187636</v>
      </c>
      <c r="AS52" t="s">
        <v>51</v>
      </c>
    </row>
    <row r="53" spans="1:45">
      <c r="A53" s="4">
        <v>2000</v>
      </c>
      <c r="B53" s="4">
        <v>6.15</v>
      </c>
      <c r="C53" s="4">
        <v>4.05</v>
      </c>
      <c r="D53" s="4">
        <v>1</v>
      </c>
      <c r="E53" s="6">
        <f t="shared" si="10"/>
        <v>11.2</v>
      </c>
      <c r="F53" s="1">
        <f t="shared" si="27"/>
        <v>433.81016323792494</v>
      </c>
      <c r="G53" s="1">
        <f t="shared" si="28"/>
        <v>233.14802612106652</v>
      </c>
      <c r="H53" s="1">
        <f t="shared" si="29"/>
        <v>64.82585314675454</v>
      </c>
      <c r="I53" s="1">
        <f t="shared" si="33"/>
        <v>731.78404250574602</v>
      </c>
      <c r="J53" s="3">
        <v>16248.93504135998</v>
      </c>
      <c r="K53" s="14">
        <f t="shared" si="11"/>
        <v>15517.150998854235</v>
      </c>
      <c r="L53" s="1">
        <f t="shared" si="30"/>
        <v>70.53823792486584</v>
      </c>
      <c r="M53" s="1">
        <f t="shared" si="22"/>
        <v>57.567413857053467</v>
      </c>
      <c r="N53" s="1">
        <f t="shared" si="31"/>
        <v>64.82585314675454</v>
      </c>
      <c r="O53" s="6">
        <f t="shared" si="32"/>
        <v>65.337860938013037</v>
      </c>
      <c r="P53" s="2">
        <v>71.818181818181827</v>
      </c>
      <c r="Q53" s="2">
        <v>77.902621722846433</v>
      </c>
      <c r="R53" s="2">
        <v>78.679731820526044</v>
      </c>
      <c r="S53" s="43">
        <v>76.341663252765272</v>
      </c>
      <c r="T53" s="2"/>
      <c r="U53" s="13">
        <v>10268.380000000001</v>
      </c>
      <c r="V53" s="49">
        <v>20809.358686311454</v>
      </c>
      <c r="W53" s="99">
        <f t="shared" si="13"/>
        <v>0.59281172865219811</v>
      </c>
      <c r="X53" s="100">
        <f t="shared" si="14"/>
        <v>0.31860222767734897</v>
      </c>
      <c r="Y53" s="100">
        <f t="shared" si="15"/>
        <v>8.8586043670452849E-2</v>
      </c>
      <c r="Z53" s="99">
        <f t="shared" si="23"/>
        <v>2.6697759707556595E-2</v>
      </c>
      <c r="AA53" s="100">
        <f t="shared" si="24"/>
        <v>1.4348511181047397E-2</v>
      </c>
      <c r="AB53" s="100">
        <f t="shared" si="25"/>
        <v>3.9895447290389831E-3</v>
      </c>
      <c r="AC53" s="101">
        <f t="shared" si="26"/>
        <v>4.5035815617642978E-2</v>
      </c>
      <c r="AD53" s="99">
        <f t="shared" si="16"/>
        <v>0.5491071428571429</v>
      </c>
      <c r="AE53" s="100">
        <f t="shared" si="17"/>
        <v>0.36160714285714285</v>
      </c>
      <c r="AF53" s="100">
        <f t="shared" si="18"/>
        <v>8.9285714285714288E-2</v>
      </c>
      <c r="AH53" s="107">
        <v>1.08540083333333</v>
      </c>
      <c r="AI53" s="3">
        <f t="shared" si="20"/>
        <v>399.67738177026115</v>
      </c>
      <c r="AJ53" s="3">
        <f t="shared" si="20"/>
        <v>214.80361812976977</v>
      </c>
      <c r="AK53" s="3">
        <f t="shared" si="20"/>
        <v>59.725265686106503</v>
      </c>
      <c r="AL53" s="3">
        <f t="shared" si="20"/>
        <v>674.20626558613742</v>
      </c>
      <c r="AM53" s="3">
        <f t="shared" si="20"/>
        <v>14970.446440011052</v>
      </c>
      <c r="AN53" s="14">
        <f t="shared" si="19"/>
        <v>14296.240174424915</v>
      </c>
      <c r="AO53" s="1">
        <f t="shared" si="19"/>
        <v>64.988192157766036</v>
      </c>
      <c r="AP53" s="1">
        <f t="shared" si="19"/>
        <v>53.037930402412293</v>
      </c>
      <c r="AQ53" s="1">
        <f t="shared" si="19"/>
        <v>59.725265686106503</v>
      </c>
      <c r="AR53" s="6">
        <f t="shared" si="19"/>
        <v>60.196987998762275</v>
      </c>
      <c r="AS53" t="s">
        <v>51</v>
      </c>
    </row>
    <row r="54" spans="1:45">
      <c r="A54" s="4">
        <v>2001</v>
      </c>
      <c r="B54" s="4">
        <v>6.08</v>
      </c>
      <c r="C54" s="4">
        <v>3.99</v>
      </c>
      <c r="D54" s="4">
        <v>0.93</v>
      </c>
      <c r="E54" s="6">
        <f t="shared" si="10"/>
        <v>11</v>
      </c>
      <c r="F54" s="1">
        <f t="shared" si="27"/>
        <v>434.23885263092967</v>
      </c>
      <c r="G54" s="1">
        <f t="shared" si="28"/>
        <v>231.42504299894679</v>
      </c>
      <c r="H54" s="1">
        <f t="shared" si="29"/>
        <v>60.738544013176714</v>
      </c>
      <c r="I54" s="1">
        <f t="shared" si="33"/>
        <v>726.40243964305319</v>
      </c>
      <c r="J54" s="3">
        <v>16345.395565325174</v>
      </c>
      <c r="K54" s="14">
        <f t="shared" si="11"/>
        <v>15618.993125682122</v>
      </c>
      <c r="L54" s="1">
        <f t="shared" si="30"/>
        <v>71.420863919560801</v>
      </c>
      <c r="M54" s="1">
        <f t="shared" si="22"/>
        <v>58.00126390951047</v>
      </c>
      <c r="N54" s="1">
        <f t="shared" si="31"/>
        <v>65.310262379759905</v>
      </c>
      <c r="O54" s="6">
        <f t="shared" si="32"/>
        <v>66.03658542209574</v>
      </c>
      <c r="P54" s="2">
        <v>72.716823406478582</v>
      </c>
      <c r="Q54" s="2">
        <v>78.48972568073691</v>
      </c>
      <c r="R54" s="2">
        <v>79.267663744198032</v>
      </c>
      <c r="S54" s="43">
        <v>77.007374027038111</v>
      </c>
      <c r="T54" s="2"/>
      <c r="U54" s="13">
        <v>10311.331</v>
      </c>
      <c r="V54" s="49">
        <v>20920.25111546414</v>
      </c>
      <c r="W54" s="99">
        <f t="shared" si="13"/>
        <v>0.59779376958633323</v>
      </c>
      <c r="X54" s="100">
        <f t="shared" si="14"/>
        <v>0.31859067421726545</v>
      </c>
      <c r="Y54" s="100">
        <f t="shared" si="15"/>
        <v>8.3615556196401292E-2</v>
      </c>
      <c r="Z54" s="99">
        <f t="shared" si="23"/>
        <v>2.6566432785029449E-2</v>
      </c>
      <c r="AA54" s="100">
        <f t="shared" si="24"/>
        <v>1.4158424130761797E-2</v>
      </c>
      <c r="AB54" s="100">
        <f t="shared" si="25"/>
        <v>3.7159421300287381E-3</v>
      </c>
      <c r="AC54" s="101">
        <f t="shared" si="26"/>
        <v>4.4440799045819983E-2</v>
      </c>
      <c r="AD54" s="99">
        <f t="shared" si="16"/>
        <v>0.55272727272727273</v>
      </c>
      <c r="AE54" s="100">
        <f t="shared" si="17"/>
        <v>0.36272727272727273</v>
      </c>
      <c r="AF54" s="100">
        <f t="shared" si="18"/>
        <v>8.4545454545454549E-2</v>
      </c>
      <c r="AH54" s="107">
        <v>1.11751</v>
      </c>
      <c r="AI54" s="3">
        <f t="shared" si="20"/>
        <v>388.57715155204846</v>
      </c>
      <c r="AJ54" s="3">
        <f t="shared" si="20"/>
        <v>207.0899079193446</v>
      </c>
      <c r="AK54" s="3">
        <f t="shared" si="20"/>
        <v>54.351678296549217</v>
      </c>
      <c r="AL54" s="3">
        <f t="shared" si="20"/>
        <v>650.0187377679423</v>
      </c>
      <c r="AM54" s="3">
        <f t="shared" si="20"/>
        <v>14626.621296744705</v>
      </c>
      <c r="AN54" s="14">
        <f t="shared" si="19"/>
        <v>13976.602558976763</v>
      </c>
      <c r="AO54" s="1">
        <f t="shared" si="19"/>
        <v>63.910715715797444</v>
      </c>
      <c r="AP54" s="1">
        <f t="shared" si="19"/>
        <v>51.902232561239245</v>
      </c>
      <c r="AQ54" s="1">
        <f t="shared" si="19"/>
        <v>58.442664834999157</v>
      </c>
      <c r="AR54" s="6">
        <f t="shared" si="19"/>
        <v>59.092612524358387</v>
      </c>
      <c r="AS54" t="s">
        <v>51</v>
      </c>
    </row>
    <row r="55" spans="1:45">
      <c r="A55" s="4">
        <v>2002</v>
      </c>
      <c r="B55" s="4">
        <v>6.09</v>
      </c>
      <c r="C55" s="4">
        <v>4.26</v>
      </c>
      <c r="D55" s="4">
        <v>0.95</v>
      </c>
      <c r="E55" s="6">
        <f t="shared" si="10"/>
        <v>11.299999999999999</v>
      </c>
      <c r="F55" s="1">
        <f t="shared" si="27"/>
        <v>436.57811940966002</v>
      </c>
      <c r="G55" s="1">
        <f t="shared" si="28"/>
        <v>248.42373686461124</v>
      </c>
      <c r="H55" s="1">
        <f t="shared" si="29"/>
        <v>62.286953877274605</v>
      </c>
      <c r="I55" s="1">
        <f t="shared" si="33"/>
        <v>747.28881015154593</v>
      </c>
      <c r="J55" s="3">
        <v>16326.03398699016</v>
      </c>
      <c r="K55" s="14">
        <f t="shared" si="11"/>
        <v>15578.745176838614</v>
      </c>
      <c r="L55" s="1">
        <f t="shared" si="30"/>
        <v>71.68770433656158</v>
      </c>
      <c r="M55" s="1">
        <f t="shared" si="22"/>
        <v>58.315431188875884</v>
      </c>
      <c r="N55" s="1">
        <f t="shared" si="31"/>
        <v>65.565214607657481</v>
      </c>
      <c r="O55" s="6">
        <f t="shared" si="32"/>
        <v>66.131753110756279</v>
      </c>
      <c r="P55" s="2">
        <v>72.988505747126425</v>
      </c>
      <c r="Q55" s="2">
        <v>78.914869926105865</v>
      </c>
      <c r="R55" s="2">
        <v>79.577101598762255</v>
      </c>
      <c r="S55" s="43">
        <v>77.376075378943057</v>
      </c>
      <c r="T55" s="2"/>
      <c r="U55" s="13">
        <v>10364.612999999998</v>
      </c>
      <c r="V55" s="49">
        <v>21162.974678941075</v>
      </c>
      <c r="W55" s="99">
        <f t="shared" si="13"/>
        <v>0.58421605339055516</v>
      </c>
      <c r="X55" s="100">
        <f t="shared" si="14"/>
        <v>0.3324333691203436</v>
      </c>
      <c r="Y55" s="100">
        <f t="shared" si="15"/>
        <v>8.3350577489101116E-2</v>
      </c>
      <c r="Z55" s="99">
        <f t="shared" si="23"/>
        <v>2.6741223236308283E-2</v>
      </c>
      <c r="AA55" s="100">
        <f t="shared" si="24"/>
        <v>1.5216416740438884E-2</v>
      </c>
      <c r="AB55" s="100">
        <f t="shared" si="25"/>
        <v>3.8151919766251647E-3</v>
      </c>
      <c r="AC55" s="101">
        <f t="shared" si="26"/>
        <v>4.5772831953372332E-2</v>
      </c>
      <c r="AD55" s="99">
        <f t="shared" si="16"/>
        <v>0.53893805309734522</v>
      </c>
      <c r="AE55" s="100">
        <f t="shared" si="17"/>
        <v>0.37699115044247788</v>
      </c>
      <c r="AF55" s="100">
        <f t="shared" si="18"/>
        <v>8.4070796460176997E-2</v>
      </c>
      <c r="AH55" s="107">
        <v>1.0625516666666699</v>
      </c>
      <c r="AI55" s="3">
        <f t="shared" si="20"/>
        <v>410.87707365727346</v>
      </c>
      <c r="AJ55" s="3">
        <f t="shared" si="20"/>
        <v>233.79920681310603</v>
      </c>
      <c r="AK55" s="3">
        <f t="shared" si="20"/>
        <v>58.62016486471191</v>
      </c>
      <c r="AL55" s="3">
        <f t="shared" si="20"/>
        <v>703.29644533509145</v>
      </c>
      <c r="AM55" s="3">
        <f t="shared" si="20"/>
        <v>15364.931889106672</v>
      </c>
      <c r="AN55" s="14">
        <f t="shared" si="19"/>
        <v>14661.635443771582</v>
      </c>
      <c r="AO55" s="1">
        <f t="shared" si="19"/>
        <v>67.467499779519457</v>
      </c>
      <c r="AP55" s="1">
        <f t="shared" si="19"/>
        <v>54.882442913874655</v>
      </c>
      <c r="AQ55" s="1">
        <f t="shared" si="19"/>
        <v>61.705436699696747</v>
      </c>
      <c r="AR55" s="6">
        <f t="shared" si="19"/>
        <v>62.238623480981545</v>
      </c>
      <c r="AS55" t="s">
        <v>51</v>
      </c>
    </row>
    <row r="56" spans="1:45">
      <c r="A56" s="4">
        <v>2003</v>
      </c>
      <c r="B56" s="4">
        <v>6.14</v>
      </c>
      <c r="C56" s="4">
        <v>4.0599999999999996</v>
      </c>
      <c r="D56" s="4">
        <v>1.07</v>
      </c>
      <c r="E56" s="6">
        <f t="shared" si="10"/>
        <v>11.27</v>
      </c>
      <c r="F56" s="1">
        <f t="shared" si="27"/>
        <v>454.27795216211211</v>
      </c>
      <c r="G56" s="1">
        <f t="shared" si="28"/>
        <v>239.52427546098721</v>
      </c>
      <c r="H56" s="1">
        <f t="shared" si="29"/>
        <v>70.991362874001368</v>
      </c>
      <c r="I56" s="1">
        <f t="shared" si="33"/>
        <v>764.79359049710069</v>
      </c>
      <c r="J56" s="3">
        <v>16313.521936964577</v>
      </c>
      <c r="K56" s="14">
        <f t="shared" si="11"/>
        <v>15548.728346467477</v>
      </c>
      <c r="L56" s="1">
        <f t="shared" si="30"/>
        <v>73.986637159953119</v>
      </c>
      <c r="M56" s="1">
        <f t="shared" si="22"/>
        <v>58.996126960834296</v>
      </c>
      <c r="N56" s="1">
        <f t="shared" si="31"/>
        <v>66.347068106543333</v>
      </c>
      <c r="O56" s="6">
        <f t="shared" si="32"/>
        <v>67.861010691845678</v>
      </c>
      <c r="P56" s="2">
        <v>75.329153605015676</v>
      </c>
      <c r="Q56" s="2">
        <v>79.836015791071972</v>
      </c>
      <c r="R56" s="2">
        <v>80.526044352759143</v>
      </c>
      <c r="S56" s="43">
        <v>78.66653011061041</v>
      </c>
      <c r="T56" s="2"/>
      <c r="U56" s="13">
        <v>10426.168999999998</v>
      </c>
      <c r="V56" s="49">
        <v>21294.789764994453</v>
      </c>
      <c r="W56" s="99">
        <f t="shared" si="13"/>
        <v>0.59398765602473269</v>
      </c>
      <c r="X56" s="100">
        <f t="shared" si="14"/>
        <v>0.31318813133005097</v>
      </c>
      <c r="Y56" s="100">
        <f t="shared" si="15"/>
        <v>9.2824212645216328E-2</v>
      </c>
      <c r="Z56" s="99">
        <f t="shared" si="23"/>
        <v>2.7846712311261873E-2</v>
      </c>
      <c r="AA56" s="100">
        <f t="shared" si="24"/>
        <v>1.468256066265204E-2</v>
      </c>
      <c r="AB56" s="100">
        <f t="shared" si="25"/>
        <v>4.351688320174631E-3</v>
      </c>
      <c r="AC56" s="101">
        <f t="shared" si="26"/>
        <v>4.6880961294088544E-2</v>
      </c>
      <c r="AD56" s="99">
        <f t="shared" si="16"/>
        <v>0.54480922803904175</v>
      </c>
      <c r="AE56" s="100">
        <f t="shared" si="17"/>
        <v>0.3602484472049689</v>
      </c>
      <c r="AF56" s="100">
        <f t="shared" si="18"/>
        <v>9.4942324755989363E-2</v>
      </c>
      <c r="AH56" s="107">
        <v>0.88603416666666601</v>
      </c>
      <c r="AI56" s="3">
        <f t="shared" si="20"/>
        <v>512.70929412478915</v>
      </c>
      <c r="AJ56" s="3">
        <f t="shared" si="20"/>
        <v>270.33300122285056</v>
      </c>
      <c r="AK56" s="3">
        <f t="shared" si="20"/>
        <v>80.122601977163882</v>
      </c>
      <c r="AL56" s="3">
        <f t="shared" si="20"/>
        <v>863.16489732480363</v>
      </c>
      <c r="AM56" s="3">
        <f t="shared" si="20"/>
        <v>18411.842963502637</v>
      </c>
      <c r="AN56" s="14">
        <f t="shared" si="19"/>
        <v>17548.678066177832</v>
      </c>
      <c r="AO56" s="1">
        <f t="shared" si="19"/>
        <v>83.503142365600851</v>
      </c>
      <c r="AP56" s="1">
        <f t="shared" si="19"/>
        <v>66.584483059815426</v>
      </c>
      <c r="AQ56" s="1">
        <f t="shared" si="19"/>
        <v>74.880936427255961</v>
      </c>
      <c r="AR56" s="6">
        <f t="shared" si="19"/>
        <v>76.589609345590389</v>
      </c>
      <c r="AS56" t="s">
        <v>51</v>
      </c>
    </row>
    <row r="57" spans="1:45">
      <c r="A57" s="4">
        <v>2004</v>
      </c>
      <c r="B57" s="4">
        <v>5.95</v>
      </c>
      <c r="C57" s="4">
        <v>4.26</v>
      </c>
      <c r="D57" s="4">
        <v>1.84</v>
      </c>
      <c r="E57" s="6">
        <f t="shared" si="10"/>
        <v>12.05</v>
      </c>
      <c r="F57" s="1">
        <f t="shared" si="27"/>
        <v>446.87662004194686</v>
      </c>
      <c r="G57" s="1">
        <f t="shared" si="28"/>
        <v>263.84665741905866</v>
      </c>
      <c r="H57" s="1">
        <f t="shared" si="29"/>
        <v>121.82841219639627</v>
      </c>
      <c r="I57" s="1">
        <f t="shared" si="33"/>
        <v>832.55168965740177</v>
      </c>
      <c r="J57" s="3">
        <v>16463.077786978934</v>
      </c>
      <c r="K57" s="14">
        <f t="shared" si="11"/>
        <v>15630.526097321534</v>
      </c>
      <c r="L57" s="1">
        <f t="shared" si="30"/>
        <v>75.105314292764177</v>
      </c>
      <c r="M57" s="1">
        <f t="shared" si="22"/>
        <v>61.935835074896403</v>
      </c>
      <c r="N57" s="1">
        <f t="shared" si="31"/>
        <v>66.211093584997968</v>
      </c>
      <c r="O57" s="6">
        <f t="shared" si="32"/>
        <v>69.091426527585199</v>
      </c>
      <c r="P57" s="2">
        <v>76.468129571577848</v>
      </c>
      <c r="Q57" s="2">
        <v>83.81415122988156</v>
      </c>
      <c r="R57" s="2">
        <v>80.361010830324901</v>
      </c>
      <c r="S57" s="43">
        <v>81.339614911921359</v>
      </c>
      <c r="T57" s="2"/>
      <c r="U57" s="13">
        <v>10492.643</v>
      </c>
      <c r="V57" s="49">
        <v>21954.948068664551</v>
      </c>
      <c r="W57" s="99">
        <f t="shared" si="13"/>
        <v>0.5367554058125068</v>
      </c>
      <c r="X57" s="100">
        <f t="shared" si="14"/>
        <v>0.31691324478319488</v>
      </c>
      <c r="Y57" s="100">
        <f t="shared" si="15"/>
        <v>0.1463313494042984</v>
      </c>
      <c r="Z57" s="99">
        <f t="shared" si="23"/>
        <v>2.7144172300236163E-2</v>
      </c>
      <c r="AA57" s="100">
        <f t="shared" si="24"/>
        <v>1.6026569322763067E-2</v>
      </c>
      <c r="AB57" s="100">
        <f t="shared" si="25"/>
        <v>7.4000994086751782E-3</v>
      </c>
      <c r="AC57" s="101">
        <f t="shared" si="26"/>
        <v>5.0570841031674404E-2</v>
      </c>
      <c r="AD57" s="99">
        <f t="shared" si="16"/>
        <v>0.49377593360995847</v>
      </c>
      <c r="AE57" s="100">
        <f t="shared" si="17"/>
        <v>0.35352697095435681</v>
      </c>
      <c r="AF57" s="100">
        <f t="shared" si="18"/>
        <v>0.15269709543568463</v>
      </c>
      <c r="AH57" s="107">
        <v>0.80426653491829514</v>
      </c>
      <c r="AI57" s="3">
        <f t="shared" si="20"/>
        <v>555.63249325964398</v>
      </c>
      <c r="AJ57" s="3">
        <f t="shared" si="20"/>
        <v>328.05872924435761</v>
      </c>
      <c r="AK57" s="3">
        <f t="shared" si="20"/>
        <v>151.47765934184088</v>
      </c>
      <c r="AL57" s="3">
        <f t="shared" si="20"/>
        <v>1035.1688818458424</v>
      </c>
      <c r="AM57" s="3">
        <f t="shared" si="20"/>
        <v>20469.678983536727</v>
      </c>
      <c r="AN57" s="14">
        <f t="shared" si="19"/>
        <v>19434.510101690888</v>
      </c>
      <c r="AO57" s="1">
        <f t="shared" si="19"/>
        <v>93.38361231254521</v>
      </c>
      <c r="AP57" s="1">
        <f t="shared" si="19"/>
        <v>77.009091371914934</v>
      </c>
      <c r="AQ57" s="1">
        <f t="shared" si="19"/>
        <v>82.324814859696119</v>
      </c>
      <c r="AR57" s="6">
        <f t="shared" si="19"/>
        <v>85.906131273513878</v>
      </c>
      <c r="AS57" t="s">
        <v>51</v>
      </c>
    </row>
    <row r="58" spans="1:45">
      <c r="A58" s="4">
        <v>2005</v>
      </c>
      <c r="B58" s="4">
        <v>6.07</v>
      </c>
      <c r="C58" s="4">
        <v>4.22</v>
      </c>
      <c r="D58" s="4">
        <v>1.98</v>
      </c>
      <c r="E58" s="6">
        <f t="shared" si="10"/>
        <v>12.27</v>
      </c>
      <c r="F58" s="1">
        <f t="shared" si="27"/>
        <v>463.67637954166929</v>
      </c>
      <c r="G58" s="1">
        <f t="shared" si="28"/>
        <v>271.21791941376949</v>
      </c>
      <c r="H58" s="1">
        <f t="shared" si="29"/>
        <v>132.52824729680134</v>
      </c>
      <c r="I58" s="1">
        <f t="shared" si="33"/>
        <v>867.42254625224018</v>
      </c>
      <c r="J58" s="3">
        <v>16557.011877930236</v>
      </c>
      <c r="K58" s="14">
        <f t="shared" si="11"/>
        <v>15689.589331677995</v>
      </c>
      <c r="L58" s="1">
        <f t="shared" si="30"/>
        <v>76.388200912960343</v>
      </c>
      <c r="M58" s="1">
        <f t="shared" si="22"/>
        <v>64.269649150182346</v>
      </c>
      <c r="N58" s="1">
        <f t="shared" si="31"/>
        <v>66.933458230707743</v>
      </c>
      <c r="O58" s="6">
        <f t="shared" si="32"/>
        <v>70.694584046637345</v>
      </c>
      <c r="P58" s="2">
        <v>77.774294670846402</v>
      </c>
      <c r="Q58" s="2">
        <v>86.972365624051008</v>
      </c>
      <c r="R58" s="2">
        <v>81.237751418256835</v>
      </c>
      <c r="S58" s="43">
        <v>83.705448586644835</v>
      </c>
      <c r="T58" s="2"/>
      <c r="U58" s="13">
        <v>10561.436</v>
      </c>
      <c r="V58" s="49">
        <v>22304.690386988525</v>
      </c>
      <c r="W58" s="99">
        <f t="shared" si="13"/>
        <v>0.53454499372308861</v>
      </c>
      <c r="X58" s="100">
        <f t="shared" si="14"/>
        <v>0.3126710512489968</v>
      </c>
      <c r="Y58" s="100">
        <f t="shared" si="15"/>
        <v>0.15278395502791448</v>
      </c>
      <c r="Z58" s="99">
        <f t="shared" si="23"/>
        <v>2.8004834625970729E-2</v>
      </c>
      <c r="AA58" s="100">
        <f t="shared" si="24"/>
        <v>1.6380849480170451E-2</v>
      </c>
      <c r="AB58" s="100">
        <f t="shared" si="25"/>
        <v>8.0043578076703335E-3</v>
      </c>
      <c r="AC58" s="101">
        <f t="shared" si="26"/>
        <v>5.2390041913811518E-2</v>
      </c>
      <c r="AD58" s="99">
        <f t="shared" si="16"/>
        <v>0.49470252648736762</v>
      </c>
      <c r="AE58" s="100">
        <f t="shared" si="17"/>
        <v>0.34392828035859818</v>
      </c>
      <c r="AF58" s="100">
        <f t="shared" si="18"/>
        <v>0.16136919315403422</v>
      </c>
      <c r="AH58" s="107">
        <v>0.80356298094425893</v>
      </c>
      <c r="AI58" s="3">
        <f t="shared" si="20"/>
        <v>577.02556058121013</v>
      </c>
      <c r="AJ58" s="3">
        <f t="shared" si="20"/>
        <v>337.51918125330263</v>
      </c>
      <c r="AK58" s="3">
        <f t="shared" si="20"/>
        <v>164.92577487961017</v>
      </c>
      <c r="AL58" s="3">
        <f t="shared" si="20"/>
        <v>1079.4705167141231</v>
      </c>
      <c r="AM58" s="3">
        <f t="shared" si="20"/>
        <v>20604.498054992844</v>
      </c>
      <c r="AN58" s="14">
        <f t="shared" si="19"/>
        <v>19525.027538278722</v>
      </c>
      <c r="AO58" s="1">
        <f t="shared" si="19"/>
        <v>95.061871594927538</v>
      </c>
      <c r="AP58" s="1">
        <f t="shared" si="19"/>
        <v>79.980848638223378</v>
      </c>
      <c r="AQ58" s="1">
        <f t="shared" si="19"/>
        <v>83.295845898793019</v>
      </c>
      <c r="AR58" s="6">
        <f t="shared" si="19"/>
        <v>87.976407230164881</v>
      </c>
      <c r="AS58" t="s">
        <v>51</v>
      </c>
    </row>
    <row r="59" spans="1:45">
      <c r="A59" s="4">
        <v>2006</v>
      </c>
      <c r="B59" s="4">
        <v>5.61</v>
      </c>
      <c r="C59" s="4">
        <v>4.37</v>
      </c>
      <c r="D59" s="4">
        <v>0.99</v>
      </c>
      <c r="E59" s="6">
        <f t="shared" si="10"/>
        <v>10.97</v>
      </c>
      <c r="F59" s="1">
        <f t="shared" si="27"/>
        <v>437.92268721855532</v>
      </c>
      <c r="G59" s="1">
        <f t="shared" si="28"/>
        <v>278.27598655164633</v>
      </c>
      <c r="H59" s="1">
        <f t="shared" si="29"/>
        <v>68.443200340241148</v>
      </c>
      <c r="I59" s="1">
        <f t="shared" si="33"/>
        <v>784.6418741104427</v>
      </c>
      <c r="J59" s="3">
        <v>16688.962664897925</v>
      </c>
      <c r="K59" s="14">
        <f t="shared" si="11"/>
        <v>15904.320790787482</v>
      </c>
      <c r="L59" s="1">
        <f t="shared" si="30"/>
        <v>78.061085065696133</v>
      </c>
      <c r="M59" s="1">
        <f t="shared" si="22"/>
        <v>63.678715458042639</v>
      </c>
      <c r="N59" s="1">
        <f t="shared" si="31"/>
        <v>69.134545798223385</v>
      </c>
      <c r="O59" s="6">
        <f t="shared" si="32"/>
        <v>71.526150784908168</v>
      </c>
      <c r="P59" s="2">
        <v>79.477533960292575</v>
      </c>
      <c r="Q59" s="2">
        <v>86.172689543476039</v>
      </c>
      <c r="R59" s="2">
        <v>83.909231562661148</v>
      </c>
      <c r="S59" s="43">
        <v>84.012699713232294</v>
      </c>
      <c r="T59" s="2"/>
      <c r="U59" s="13">
        <v>10632.031999999999</v>
      </c>
      <c r="V59" s="49">
        <v>22867.021804458396</v>
      </c>
      <c r="W59" s="99">
        <f t="shared" si="13"/>
        <v>0.5581179155331637</v>
      </c>
      <c r="X59" s="100">
        <f t="shared" si="14"/>
        <v>0.35465349955625419</v>
      </c>
      <c r="Y59" s="100">
        <f t="shared" si="15"/>
        <v>8.722858491058226E-2</v>
      </c>
      <c r="Z59" s="99">
        <f t="shared" si="23"/>
        <v>2.6240258068264653E-2</v>
      </c>
      <c r="AA59" s="100">
        <f t="shared" si="24"/>
        <v>1.667425304611336E-2</v>
      </c>
      <c r="AB59" s="100">
        <f t="shared" si="25"/>
        <v>4.101105725654146E-3</v>
      </c>
      <c r="AC59" s="101">
        <f t="shared" si="26"/>
        <v>4.7015616840032151E-2</v>
      </c>
      <c r="AD59" s="99">
        <f t="shared" si="16"/>
        <v>0.51139471285323612</v>
      </c>
      <c r="AE59" s="100">
        <f t="shared" si="17"/>
        <v>0.39835916134913396</v>
      </c>
      <c r="AF59" s="100">
        <f t="shared" si="18"/>
        <v>9.0246125797629889E-2</v>
      </c>
      <c r="AH59" s="107">
        <v>0.79614163830077589</v>
      </c>
      <c r="AI59" s="3">
        <f t="shared" si="20"/>
        <v>550.05625400176802</v>
      </c>
      <c r="AJ59" s="3">
        <f t="shared" si="20"/>
        <v>349.53075327849626</v>
      </c>
      <c r="AK59" s="3">
        <f t="shared" si="20"/>
        <v>85.968622978093578</v>
      </c>
      <c r="AL59" s="3">
        <f t="shared" si="20"/>
        <v>985.55563025835784</v>
      </c>
      <c r="AM59" s="3">
        <f t="shared" si="20"/>
        <v>20962.303517396198</v>
      </c>
      <c r="AN59" s="14">
        <f t="shared" si="19"/>
        <v>19976.747887137837</v>
      </c>
      <c r="AO59" s="1">
        <f t="shared" si="19"/>
        <v>98.049243137570059</v>
      </c>
      <c r="AP59" s="1">
        <f t="shared" si="19"/>
        <v>79.984154068305784</v>
      </c>
      <c r="AQ59" s="1">
        <f t="shared" si="19"/>
        <v>86.836992907165239</v>
      </c>
      <c r="AR59" s="6">
        <f t="shared" si="19"/>
        <v>89.84098726147289</v>
      </c>
      <c r="AS59" t="s">
        <v>51</v>
      </c>
    </row>
    <row r="60" spans="1:45">
      <c r="A60" s="4">
        <v>2007</v>
      </c>
      <c r="B60" s="4">
        <v>5.21</v>
      </c>
      <c r="C60" s="4">
        <v>4.2699999999999996</v>
      </c>
      <c r="D60" s="4">
        <v>0.77</v>
      </c>
      <c r="E60" s="6">
        <f t="shared" si="10"/>
        <v>10.25</v>
      </c>
      <c r="F60" s="1">
        <f t="shared" si="27"/>
        <v>416.00215748565785</v>
      </c>
      <c r="G60" s="1">
        <f t="shared" si="28"/>
        <v>271.87617466577319</v>
      </c>
      <c r="H60" s="1">
        <f t="shared" si="29"/>
        <v>54.830281083878518</v>
      </c>
      <c r="I60" s="1">
        <f t="shared" si="33"/>
        <v>742.7086132353096</v>
      </c>
      <c r="J60" s="3">
        <v>16882.63289561815</v>
      </c>
      <c r="K60" s="14">
        <f t="shared" si="11"/>
        <v>16139.924282382841</v>
      </c>
      <c r="L60" s="1">
        <f t="shared" si="30"/>
        <v>79.846863241009189</v>
      </c>
      <c r="M60" s="1">
        <f t="shared" si="22"/>
        <v>63.671235284724411</v>
      </c>
      <c r="N60" s="1">
        <f t="shared" si="31"/>
        <v>71.208157251790283</v>
      </c>
      <c r="O60" s="6">
        <f t="shared" si="32"/>
        <v>72.459376901005811</v>
      </c>
      <c r="P60" s="2">
        <v>81.295715778474388</v>
      </c>
      <c r="Q60" s="2">
        <v>86.162567061443454</v>
      </c>
      <c r="R60" s="2">
        <v>86.4259927797834</v>
      </c>
      <c r="S60" s="43">
        <v>84.821794346579267</v>
      </c>
      <c r="T60" s="2"/>
      <c r="U60" s="13">
        <v>10704.83</v>
      </c>
      <c r="V60" s="49">
        <v>23496.542128109177</v>
      </c>
      <c r="W60" s="99">
        <f t="shared" si="13"/>
        <v>0.56011489576445428</v>
      </c>
      <c r="X60" s="100">
        <f t="shared" si="14"/>
        <v>0.36606034967260531</v>
      </c>
      <c r="Y60" s="100">
        <f t="shared" si="15"/>
        <v>7.382475456294034E-2</v>
      </c>
      <c r="Z60" s="99">
        <f t="shared" si="23"/>
        <v>2.4640834167141683E-2</v>
      </c>
      <c r="AA60" s="100">
        <f t="shared" si="24"/>
        <v>1.6103896610601423E-2</v>
      </c>
      <c r="AB60" s="100">
        <f t="shared" si="25"/>
        <v>3.247732828338025E-3</v>
      </c>
      <c r="AC60" s="101">
        <f t="shared" si="26"/>
        <v>4.3992463606081132E-2</v>
      </c>
      <c r="AD60" s="99">
        <f t="shared" si="16"/>
        <v>0.50829268292682928</v>
      </c>
      <c r="AE60" s="100">
        <f t="shared" si="17"/>
        <v>0.41658536585365852</v>
      </c>
      <c r="AF60" s="100">
        <f t="shared" si="18"/>
        <v>7.5121951219512192E-2</v>
      </c>
      <c r="AH60" s="107">
        <v>0.72950891882916724</v>
      </c>
      <c r="AI60" s="3">
        <f t="shared" si="20"/>
        <v>570.24958399867785</v>
      </c>
      <c r="AJ60" s="3">
        <f t="shared" si="20"/>
        <v>372.68382558245293</v>
      </c>
      <c r="AK60" s="3">
        <f t="shared" si="20"/>
        <v>75.160535627006368</v>
      </c>
      <c r="AL60" s="3">
        <f t="shared" si="20"/>
        <v>1018.0939452081371</v>
      </c>
      <c r="AM60" s="3">
        <f t="shared" si="20"/>
        <v>23142.462634609186</v>
      </c>
      <c r="AN60" s="14">
        <f t="shared" si="19"/>
        <v>22124.36868940105</v>
      </c>
      <c r="AO60" s="1">
        <f t="shared" si="19"/>
        <v>109.45289520128173</v>
      </c>
      <c r="AP60" s="1">
        <f t="shared" si="19"/>
        <v>87.279584445539342</v>
      </c>
      <c r="AQ60" s="1">
        <f t="shared" si="19"/>
        <v>97.611085229878398</v>
      </c>
      <c r="AR60" s="6">
        <f t="shared" si="19"/>
        <v>99.326238556891425</v>
      </c>
      <c r="AS60" t="s">
        <v>51</v>
      </c>
    </row>
    <row r="61" spans="1:45">
      <c r="A61" s="4">
        <v>2008</v>
      </c>
      <c r="B61" s="4">
        <v>5.04</v>
      </c>
      <c r="C61" s="4">
        <v>3.83</v>
      </c>
      <c r="D61" s="4">
        <v>1.59</v>
      </c>
      <c r="E61" s="6">
        <f t="shared" si="10"/>
        <v>10.46</v>
      </c>
      <c r="F61" s="1">
        <f t="shared" si="27"/>
        <v>416.08385170563196</v>
      </c>
      <c r="G61" s="1">
        <f t="shared" si="28"/>
        <v>252.54149747456052</v>
      </c>
      <c r="H61" s="1">
        <f t="shared" si="29"/>
        <v>115.88292624182505</v>
      </c>
      <c r="I61" s="1">
        <f t="shared" si="33"/>
        <v>784.5082754220175</v>
      </c>
      <c r="J61" s="3">
        <v>17050.483465540667</v>
      </c>
      <c r="K61" s="14">
        <f t="shared" si="11"/>
        <v>16265.97519011865</v>
      </c>
      <c r="L61" s="1">
        <f t="shared" si="30"/>
        <v>82.556319782863483</v>
      </c>
      <c r="M61" s="1">
        <f t="shared" si="22"/>
        <v>65.937727800146348</v>
      </c>
      <c r="N61" s="1">
        <f t="shared" si="31"/>
        <v>72.882343548317635</v>
      </c>
      <c r="O61" s="6">
        <f t="shared" si="32"/>
        <v>75.000791149332457</v>
      </c>
      <c r="P61" s="2">
        <v>84.054336468129563</v>
      </c>
      <c r="Q61" s="2">
        <v>89.229679117319563</v>
      </c>
      <c r="R61" s="2">
        <v>88.457968024755033</v>
      </c>
      <c r="S61" s="43">
        <v>87.668988119623108</v>
      </c>
      <c r="T61" s="2"/>
      <c r="U61" s="13">
        <v>10779.155000000001</v>
      </c>
      <c r="V61" s="49">
        <v>23701.296142330557</v>
      </c>
      <c r="W61" s="99">
        <f t="shared" si="13"/>
        <v>0.5303753507020742</v>
      </c>
      <c r="X61" s="100">
        <f t="shared" si="14"/>
        <v>0.32191055899150156</v>
      </c>
      <c r="Y61" s="100">
        <f t="shared" si="15"/>
        <v>0.14771409030642427</v>
      </c>
      <c r="Z61" s="99">
        <f t="shared" si="23"/>
        <v>2.4403053001197585E-2</v>
      </c>
      <c r="AA61" s="100">
        <f t="shared" si="24"/>
        <v>1.4811398045395687E-2</v>
      </c>
      <c r="AB61" s="100">
        <f t="shared" si="25"/>
        <v>6.7964598467853722E-3</v>
      </c>
      <c r="AC61" s="101">
        <f t="shared" si="26"/>
        <v>4.6010910893378644E-2</v>
      </c>
      <c r="AD61" s="99">
        <f t="shared" si="16"/>
        <v>0.48183556405353722</v>
      </c>
      <c r="AE61" s="100">
        <f t="shared" si="17"/>
        <v>0.36615678776290628</v>
      </c>
      <c r="AF61" s="100">
        <f t="shared" si="18"/>
        <v>0.15200764818355639</v>
      </c>
      <c r="AH61" s="107">
        <v>0.68106593943311367</v>
      </c>
      <c r="AI61" s="3">
        <f t="shared" si="20"/>
        <v>610.93034846517219</v>
      </c>
      <c r="AJ61" s="3">
        <f t="shared" si="20"/>
        <v>370.80329943494729</v>
      </c>
      <c r="AK61" s="3">
        <f t="shared" si="20"/>
        <v>170.14934903113843</v>
      </c>
      <c r="AL61" s="3">
        <f t="shared" si="20"/>
        <v>1151.8829969312578</v>
      </c>
      <c r="AM61" s="3">
        <f t="shared" si="20"/>
        <v>25034.996581583076</v>
      </c>
      <c r="AN61" s="14">
        <f t="shared" si="19"/>
        <v>23883.113584651819</v>
      </c>
      <c r="AO61" s="1">
        <f t="shared" si="19"/>
        <v>121.21633898118495</v>
      </c>
      <c r="AP61" s="1">
        <f t="shared" si="19"/>
        <v>96.815482881187279</v>
      </c>
      <c r="AQ61" s="1">
        <f t="shared" si="19"/>
        <v>107.01216920197385</v>
      </c>
      <c r="AR61" s="6">
        <f t="shared" si="19"/>
        <v>110.12265745040706</v>
      </c>
      <c r="AS61" t="s">
        <v>51</v>
      </c>
    </row>
    <row r="62" spans="1:45">
      <c r="A62" s="4">
        <v>2009</v>
      </c>
      <c r="B62" s="4">
        <v>4.9400000000000004</v>
      </c>
      <c r="C62" s="4">
        <v>3.66</v>
      </c>
      <c r="D62" s="4">
        <v>1.45</v>
      </c>
      <c r="E62" s="6">
        <f t="shared" si="10"/>
        <v>10.050000000000001</v>
      </c>
      <c r="F62" s="1">
        <f t="shared" si="27"/>
        <v>427.95599238171621</v>
      </c>
      <c r="G62" s="1">
        <f t="shared" si="28"/>
        <v>247.65627108216145</v>
      </c>
      <c r="H62" s="1">
        <f t="shared" si="29"/>
        <v>108.27948594923592</v>
      </c>
      <c r="I62" s="1">
        <f t="shared" si="33"/>
        <v>783.89174941311353</v>
      </c>
      <c r="J62" s="3">
        <v>17015.734217350622</v>
      </c>
      <c r="K62" s="14">
        <f t="shared" si="11"/>
        <v>16231.842467937509</v>
      </c>
      <c r="L62" s="1">
        <f t="shared" si="30"/>
        <v>86.630767688606511</v>
      </c>
      <c r="M62" s="1">
        <f t="shared" si="22"/>
        <v>67.665647836656134</v>
      </c>
      <c r="N62" s="1">
        <f t="shared" si="31"/>
        <v>74.675507551197185</v>
      </c>
      <c r="O62" s="6">
        <f t="shared" si="32"/>
        <v>77.99917904608094</v>
      </c>
      <c r="P62" s="2">
        <v>88.202716823406476</v>
      </c>
      <c r="Q62" s="2">
        <v>91.567972466848857</v>
      </c>
      <c r="R62" s="2">
        <v>90.634347601856632</v>
      </c>
      <c r="S62" s="43">
        <v>90.485456780008192</v>
      </c>
      <c r="T62" s="2"/>
      <c r="U62" s="13">
        <v>10854.388000000001</v>
      </c>
      <c r="V62" s="49">
        <v>23020.27204796463</v>
      </c>
      <c r="W62" s="99">
        <f t="shared" si="13"/>
        <v>0.54593761536860108</v>
      </c>
      <c r="X62" s="100">
        <f t="shared" si="14"/>
        <v>0.31593172305688572</v>
      </c>
      <c r="Y62" s="100">
        <f t="shared" si="15"/>
        <v>0.13813066157451323</v>
      </c>
      <c r="Z62" s="99">
        <f t="shared" si="23"/>
        <v>2.5150603959559828E-2</v>
      </c>
      <c r="AA62" s="100">
        <f t="shared" si="24"/>
        <v>1.4554545100359586E-2</v>
      </c>
      <c r="AB62" s="100">
        <f t="shared" si="25"/>
        <v>6.3634918462011107E-3</v>
      </c>
      <c r="AC62" s="101">
        <f t="shared" si="26"/>
        <v>4.606864090612052E-2</v>
      </c>
      <c r="AD62" s="99">
        <f t="shared" si="16"/>
        <v>0.49154228855721394</v>
      </c>
      <c r="AE62" s="100">
        <f t="shared" si="17"/>
        <v>0.36417910447761193</v>
      </c>
      <c r="AF62" s="100">
        <f t="shared" si="18"/>
        <v>0.14427860696517411</v>
      </c>
      <c r="AH62" s="107">
        <v>0.71813438559995013</v>
      </c>
      <c r="AI62" s="3">
        <f t="shared" si="20"/>
        <v>595.92744890524841</v>
      </c>
      <c r="AJ62" s="3">
        <f t="shared" si="20"/>
        <v>344.86062225701988</v>
      </c>
      <c r="AK62" s="3">
        <f t="shared" si="20"/>
        <v>150.77886273162665</v>
      </c>
      <c r="AL62" s="3">
        <f t="shared" si="20"/>
        <v>1091.5669338938949</v>
      </c>
      <c r="AM62" s="3">
        <f t="shared" si="20"/>
        <v>23694.359382520292</v>
      </c>
      <c r="AN62" s="14">
        <f t="shared" si="19"/>
        <v>22602.792448626395</v>
      </c>
      <c r="AO62" s="1">
        <f t="shared" si="19"/>
        <v>120.63308682292475</v>
      </c>
      <c r="AP62" s="1">
        <f t="shared" si="19"/>
        <v>94.22421373142619</v>
      </c>
      <c r="AQ62" s="1">
        <f t="shared" si="19"/>
        <v>103.98542257353562</v>
      </c>
      <c r="AR62" s="6">
        <f t="shared" si="19"/>
        <v>108.6136252630741</v>
      </c>
      <c r="AS62" t="s">
        <v>51</v>
      </c>
    </row>
    <row r="63" spans="1:45">
      <c r="A63" s="4">
        <v>2010</v>
      </c>
      <c r="B63" s="4">
        <v>5.0199999999999996</v>
      </c>
      <c r="C63" s="4">
        <v>3.71</v>
      </c>
      <c r="D63" s="4">
        <v>1.47</v>
      </c>
      <c r="E63" s="6">
        <f t="shared" si="10"/>
        <v>10.200000000000001</v>
      </c>
      <c r="F63" s="1">
        <f t="shared" si="27"/>
        <v>442.82064570353464</v>
      </c>
      <c r="G63" s="1">
        <f t="shared" si="28"/>
        <v>251.03955347399426</v>
      </c>
      <c r="H63" s="1">
        <f t="shared" si="29"/>
        <v>108.27387700022217</v>
      </c>
      <c r="I63" s="1">
        <f t="shared" si="33"/>
        <v>802.13407617775101</v>
      </c>
      <c r="J63" s="3">
        <v>17355.295683120319</v>
      </c>
      <c r="K63" s="14">
        <f t="shared" si="11"/>
        <v>16553.161606942569</v>
      </c>
      <c r="L63" s="1">
        <f t="shared" si="30"/>
        <v>88.211284004688181</v>
      </c>
      <c r="M63" s="1">
        <f t="shared" si="22"/>
        <v>67.665647836656134</v>
      </c>
      <c r="N63" s="1">
        <f t="shared" si="31"/>
        <v>73.655698639606925</v>
      </c>
      <c r="O63" s="6">
        <f t="shared" si="32"/>
        <v>78.640595703701067</v>
      </c>
      <c r="P63" s="2">
        <v>89.811912225705328</v>
      </c>
      <c r="Q63" s="2">
        <v>91.567972466848857</v>
      </c>
      <c r="R63" s="2">
        <v>89.396596183599797</v>
      </c>
      <c r="S63" s="43">
        <v>90.823433019254423</v>
      </c>
      <c r="T63" s="2"/>
      <c r="U63" s="13">
        <v>10929.977999999997</v>
      </c>
      <c r="V63" s="49">
        <v>23556.823098597495</v>
      </c>
      <c r="W63" s="99">
        <f t="shared" si="13"/>
        <v>0.55205315277667699</v>
      </c>
      <c r="X63" s="100">
        <f t="shared" si="14"/>
        <v>0.31296457902676672</v>
      </c>
      <c r="Y63" s="100">
        <f t="shared" si="15"/>
        <v>0.13498226819655637</v>
      </c>
      <c r="Z63" s="99">
        <f t="shared" si="23"/>
        <v>2.5515015923019968E-2</v>
      </c>
      <c r="AA63" s="100">
        <f t="shared" si="24"/>
        <v>1.4464723509041346E-2</v>
      </c>
      <c r="AB63" s="100">
        <f t="shared" si="25"/>
        <v>6.2386650724440751E-3</v>
      </c>
      <c r="AC63" s="101">
        <f t="shared" si="26"/>
        <v>4.6218404504505387E-2</v>
      </c>
      <c r="AD63" s="99">
        <f t="shared" si="16"/>
        <v>0.49215686274509796</v>
      </c>
      <c r="AE63" s="100">
        <f t="shared" si="17"/>
        <v>0.36372549019607842</v>
      </c>
      <c r="AF63" s="100">
        <f t="shared" si="18"/>
        <v>0.14411764705882352</v>
      </c>
      <c r="AH63" s="107">
        <v>0.75413087607752327</v>
      </c>
      <c r="AI63" s="3">
        <f t="shared" si="20"/>
        <v>587.19336358005512</v>
      </c>
      <c r="AJ63" s="3">
        <f t="shared" si="20"/>
        <v>332.88592396552116</v>
      </c>
      <c r="AK63" s="3">
        <f t="shared" si="20"/>
        <v>143.57438534195731</v>
      </c>
      <c r="AL63" s="3">
        <f t="shared" si="20"/>
        <v>1063.6536728875335</v>
      </c>
      <c r="AM63" s="3">
        <f t="shared" si="20"/>
        <v>23013.638923512564</v>
      </c>
      <c r="AN63" s="14">
        <f t="shared" si="19"/>
        <v>21949.985250625032</v>
      </c>
      <c r="AO63" s="1">
        <f t="shared" si="19"/>
        <v>116.97078955777992</v>
      </c>
      <c r="AP63" s="1">
        <f t="shared" si="19"/>
        <v>89.726664141649906</v>
      </c>
      <c r="AQ63" s="1">
        <f t="shared" si="19"/>
        <v>97.669649892487968</v>
      </c>
      <c r="AR63" s="6">
        <f t="shared" si="19"/>
        <v>104.27977185171895</v>
      </c>
      <c r="AS63" t="s">
        <v>51</v>
      </c>
    </row>
    <row r="64" spans="1:45">
      <c r="A64" s="4">
        <v>2011</v>
      </c>
      <c r="B64" s="4">
        <v>4.8899999999999997</v>
      </c>
      <c r="C64" s="4">
        <v>3.71</v>
      </c>
      <c r="D64" s="4">
        <v>1.49</v>
      </c>
      <c r="E64" s="6">
        <f t="shared" si="10"/>
        <v>10.09</v>
      </c>
      <c r="F64" s="1">
        <f t="shared" si="27"/>
        <v>430.34944829128369</v>
      </c>
      <c r="G64" s="1">
        <f t="shared" si="28"/>
        <v>250.06825296862289</v>
      </c>
      <c r="H64" s="1">
        <f t="shared" si="29"/>
        <v>108.44274035916632</v>
      </c>
      <c r="I64" s="1">
        <f t="shared" si="33"/>
        <v>788.86044161907296</v>
      </c>
      <c r="J64" s="3">
        <v>17296.071693544171</v>
      </c>
      <c r="K64" s="14">
        <f t="shared" si="11"/>
        <v>16507.211251925099</v>
      </c>
      <c r="L64" s="1">
        <f t="shared" si="30"/>
        <v>88.006022145456797</v>
      </c>
      <c r="M64" s="1">
        <f t="shared" si="22"/>
        <v>67.403841770518298</v>
      </c>
      <c r="N64" s="1">
        <f t="shared" si="31"/>
        <v>72.780362657158605</v>
      </c>
      <c r="O64" s="6">
        <f t="shared" si="32"/>
        <v>78.182402539055801</v>
      </c>
      <c r="P64" s="2">
        <v>89.602925809822366</v>
      </c>
      <c r="Q64" s="2">
        <v>91.213685595708057</v>
      </c>
      <c r="R64" s="2">
        <v>88.334192882929344</v>
      </c>
      <c r="S64" s="43">
        <v>90.444489963129882</v>
      </c>
      <c r="T64" s="2"/>
      <c r="U64" s="13">
        <v>11005.175000000001</v>
      </c>
      <c r="V64" s="3">
        <v>23649.828686056928</v>
      </c>
      <c r="W64" s="99">
        <f t="shared" si="13"/>
        <v>0.54553305703607835</v>
      </c>
      <c r="X64" s="100">
        <f t="shared" si="14"/>
        <v>0.3169993572695543</v>
      </c>
      <c r="Y64" s="100">
        <f t="shared" si="15"/>
        <v>0.13746758569436726</v>
      </c>
      <c r="Z64" s="99">
        <f t="shared" si="23"/>
        <v>2.4881340452116266E-2</v>
      </c>
      <c r="AA64" s="100">
        <f t="shared" si="24"/>
        <v>1.4458095306228517E-2</v>
      </c>
      <c r="AB64" s="100">
        <f t="shared" si="25"/>
        <v>6.269790174357511E-3</v>
      </c>
      <c r="AC64" s="101">
        <f t="shared" si="26"/>
        <v>4.5609225932702301E-2</v>
      </c>
      <c r="AD64" s="99">
        <f t="shared" si="16"/>
        <v>0.48463825569871155</v>
      </c>
      <c r="AE64" s="100">
        <f t="shared" si="17"/>
        <v>0.36769078295341923</v>
      </c>
      <c r="AF64" s="100">
        <f t="shared" si="18"/>
        <v>0.14767096134786917</v>
      </c>
      <c r="AH64" s="107">
        <v>0.71867289149576519</v>
      </c>
      <c r="AI64" s="3">
        <f t="shared" si="20"/>
        <v>598.81129980512083</v>
      </c>
      <c r="AJ64" s="3">
        <f t="shared" si="20"/>
        <v>347.95837706937692</v>
      </c>
      <c r="AK64" s="3">
        <f t="shared" si="20"/>
        <v>150.89304416848918</v>
      </c>
      <c r="AL64" s="3">
        <f t="shared" si="20"/>
        <v>1097.662721042987</v>
      </c>
      <c r="AM64" s="3">
        <f t="shared" si="20"/>
        <v>24066.681654773518</v>
      </c>
      <c r="AN64" s="14">
        <f t="shared" si="19"/>
        <v>22969.018933730531</v>
      </c>
      <c r="AO64" s="1">
        <f t="shared" si="19"/>
        <v>122.45629852865457</v>
      </c>
      <c r="AP64" s="1">
        <f t="shared" si="19"/>
        <v>93.78931996479163</v>
      </c>
      <c r="AQ64" s="1">
        <f t="shared" si="19"/>
        <v>101.27049944193904</v>
      </c>
      <c r="AR64" s="6">
        <f t="shared" si="19"/>
        <v>108.78718741754084</v>
      </c>
      <c r="AS64" t="s">
        <v>51</v>
      </c>
    </row>
    <row r="65" spans="1:45">
      <c r="A65" s="4">
        <v>2012</v>
      </c>
      <c r="B65" s="4">
        <v>4.79</v>
      </c>
      <c r="C65" s="4">
        <v>3.73</v>
      </c>
      <c r="D65" s="4">
        <v>1.55</v>
      </c>
      <c r="E65" s="6">
        <f t="shared" si="10"/>
        <v>10.07</v>
      </c>
      <c r="F65" s="1">
        <f t="shared" si="27"/>
        <v>431.82333107149469</v>
      </c>
      <c r="G65" s="1">
        <f t="shared" si="28"/>
        <v>254.70865328831644</v>
      </c>
      <c r="H65" s="1">
        <f t="shared" si="29"/>
        <v>116.11586759404743</v>
      </c>
      <c r="I65" s="1">
        <f t="shared" si="33"/>
        <v>802.64785195385855</v>
      </c>
      <c r="J65" s="3">
        <v>17281.287079107482</v>
      </c>
      <c r="K65" s="14">
        <f t="shared" si="11"/>
        <v>16478.639227153624</v>
      </c>
      <c r="L65" s="1">
        <f t="shared" si="30"/>
        <v>90.151008574424779</v>
      </c>
      <c r="M65" s="1">
        <f t="shared" si="22"/>
        <v>68.286502222068748</v>
      </c>
      <c r="N65" s="1">
        <f t="shared" si="31"/>
        <v>74.913462963901566</v>
      </c>
      <c r="O65" s="6">
        <f t="shared" si="32"/>
        <v>79.70683733404752</v>
      </c>
      <c r="P65" s="2">
        <v>91.786833855799372</v>
      </c>
      <c r="Q65" s="2">
        <v>92.408138475554196</v>
      </c>
      <c r="R65" s="2">
        <v>90.92315626611655</v>
      </c>
      <c r="S65" s="43">
        <v>92.0934043424826</v>
      </c>
      <c r="T65" s="2"/>
      <c r="U65" s="13">
        <v>11079.521000000001</v>
      </c>
      <c r="V65" s="3">
        <v>23515.995894486241</v>
      </c>
      <c r="W65" s="99">
        <f t="shared" si="13"/>
        <v>0.53799848840350317</v>
      </c>
      <c r="X65" s="100">
        <f t="shared" si="14"/>
        <v>0.3173354948478187</v>
      </c>
      <c r="Y65" s="100">
        <f t="shared" si="15"/>
        <v>0.14466601674867813</v>
      </c>
      <c r="Z65" s="99">
        <f t="shared" si="23"/>
        <v>2.4987914910201057E-2</v>
      </c>
      <c r="AA65" s="100">
        <f t="shared" si="24"/>
        <v>1.4738986287442154E-2</v>
      </c>
      <c r="AB65" s="100">
        <f t="shared" si="25"/>
        <v>6.7191677947661529E-3</v>
      </c>
      <c r="AC65" s="101">
        <f t="shared" si="26"/>
        <v>4.6446068992409363E-2</v>
      </c>
      <c r="AD65" s="99">
        <f t="shared" si="16"/>
        <v>0.47567030784508441</v>
      </c>
      <c r="AE65" s="100">
        <f t="shared" si="17"/>
        <v>0.37040714995034757</v>
      </c>
      <c r="AF65" s="100">
        <f t="shared" si="18"/>
        <v>0.15392254220456802</v>
      </c>
      <c r="AH65" s="107">
        <v>0.77776895968898119</v>
      </c>
      <c r="AI65" s="3">
        <f t="shared" si="20"/>
        <v>555.20772035460857</v>
      </c>
      <c r="AJ65" s="3">
        <f t="shared" si="20"/>
        <v>327.48626711738513</v>
      </c>
      <c r="AK65" s="3">
        <f t="shared" si="20"/>
        <v>149.29352238546588</v>
      </c>
      <c r="AL65" s="3">
        <f t="shared" si="20"/>
        <v>1031.9875098574596</v>
      </c>
      <c r="AM65" s="3">
        <f t="shared" si="20"/>
        <v>22219.049582562442</v>
      </c>
      <c r="AN65" s="14">
        <f t="shared" si="19"/>
        <v>21187.062072704983</v>
      </c>
      <c r="AO65" s="1">
        <f t="shared" si="19"/>
        <v>115.90975372747569</v>
      </c>
      <c r="AP65" s="1">
        <f t="shared" si="19"/>
        <v>87.79792684112202</v>
      </c>
      <c r="AQ65" s="1">
        <f t="shared" si="19"/>
        <v>96.318401539010253</v>
      </c>
      <c r="AR65" s="6">
        <f t="shared" si="19"/>
        <v>102.48138131653025</v>
      </c>
      <c r="AS65" t="s">
        <v>51</v>
      </c>
    </row>
    <row r="66" spans="1:45">
      <c r="A66" s="4">
        <v>2013</v>
      </c>
      <c r="B66" s="4">
        <v>5.81</v>
      </c>
      <c r="C66" s="4">
        <v>4.26</v>
      </c>
      <c r="D66" s="4">
        <v>1.68</v>
      </c>
      <c r="E66" s="6">
        <f t="shared" si="10"/>
        <v>11.75</v>
      </c>
      <c r="F66" s="1">
        <f t="shared" si="27"/>
        <v>550.19281637468384</v>
      </c>
      <c r="G66" s="1">
        <f t="shared" si="28"/>
        <v>306.35528555879586</v>
      </c>
      <c r="H66" s="1">
        <f t="shared" si="29"/>
        <v>134.49239926052419</v>
      </c>
      <c r="I66" s="1">
        <f t="shared" si="33"/>
        <v>991.04050119400392</v>
      </c>
      <c r="J66" s="3">
        <v>17316.553015379905</v>
      </c>
      <c r="K66" s="14">
        <f t="shared" si="11"/>
        <v>16325.512514185901</v>
      </c>
      <c r="L66" s="1">
        <f>L$67*(P66/100)</f>
        <v>94.697558756399985</v>
      </c>
      <c r="M66" s="1">
        <f t="shared" si="22"/>
        <v>71.914386281407488</v>
      </c>
      <c r="N66" s="1">
        <f t="shared" si="31"/>
        <v>80.054999559835835</v>
      </c>
      <c r="O66" s="6">
        <f t="shared" si="32"/>
        <v>84.343872442042894</v>
      </c>
      <c r="P66" s="2">
        <v>96.415882967607104</v>
      </c>
      <c r="Q66" s="2">
        <v>97.317542261362476</v>
      </c>
      <c r="R66" s="2">
        <v>97.163486333161416</v>
      </c>
      <c r="S66" s="43">
        <v>97.019664072101605</v>
      </c>
      <c r="T66" s="2"/>
      <c r="U66" s="13">
        <v>11153.122000000003</v>
      </c>
      <c r="V66" s="3">
        <v>23401.955401612438</v>
      </c>
      <c r="W66" s="99">
        <f t="shared" si="13"/>
        <v>0.55516683295164271</v>
      </c>
      <c r="X66" s="100">
        <f t="shared" si="14"/>
        <v>0.30912488963841489</v>
      </c>
      <c r="Y66" s="100">
        <f t="shared" si="15"/>
        <v>0.13570827740994235</v>
      </c>
      <c r="Z66" s="99">
        <f t="shared" si="23"/>
        <v>3.1772652206592353E-2</v>
      </c>
      <c r="AA66" s="100">
        <f t="shared" si="24"/>
        <v>1.7691470426400839E-2</v>
      </c>
      <c r="AB66" s="100">
        <f t="shared" si="25"/>
        <v>7.7666957818379422E-3</v>
      </c>
      <c r="AC66" s="101">
        <f t="shared" si="26"/>
        <v>5.7230818414831137E-2</v>
      </c>
      <c r="AD66" s="99">
        <f t="shared" si="16"/>
        <v>0.49446808510638296</v>
      </c>
      <c r="AE66" s="100">
        <f t="shared" si="17"/>
        <v>0.36255319148936166</v>
      </c>
      <c r="AF66" s="100">
        <f t="shared" si="18"/>
        <v>0.14297872340425533</v>
      </c>
      <c r="AH66" s="107">
        <v>0.75312198329311975</v>
      </c>
      <c r="AI66" s="3">
        <f t="shared" si="20"/>
        <v>730.54940445224713</v>
      </c>
      <c r="AJ66" s="3">
        <f t="shared" si="20"/>
        <v>406.78043179568226</v>
      </c>
      <c r="AK66" s="3">
        <f t="shared" si="20"/>
        <v>178.57983466694122</v>
      </c>
      <c r="AL66" s="3">
        <f t="shared" si="20"/>
        <v>1315.9096709148707</v>
      </c>
      <c r="AM66" s="3">
        <f t="shared" si="20"/>
        <v>22993.025564943833</v>
      </c>
      <c r="AN66" s="14">
        <f t="shared" si="19"/>
        <v>21677.115894028961</v>
      </c>
      <c r="AO66" s="1">
        <f t="shared" si="19"/>
        <v>125.74000076630762</v>
      </c>
      <c r="AP66" s="1">
        <f t="shared" si="19"/>
        <v>95.488364271286926</v>
      </c>
      <c r="AQ66" s="1">
        <f t="shared" si="19"/>
        <v>106.29752063508407</v>
      </c>
      <c r="AR66" s="6">
        <f t="shared" si="19"/>
        <v>111.99231241828687</v>
      </c>
      <c r="AS66" t="s">
        <v>51</v>
      </c>
    </row>
    <row r="67" spans="1:45">
      <c r="A67" s="4">
        <v>2014</v>
      </c>
      <c r="B67" s="4">
        <v>6.21</v>
      </c>
      <c r="C67" s="4">
        <v>4.53</v>
      </c>
      <c r="D67" s="4">
        <v>1.8</v>
      </c>
      <c r="E67" s="6">
        <f t="shared" si="10"/>
        <v>12.540000000000001</v>
      </c>
      <c r="F67" s="1">
        <f t="shared" si="27"/>
        <v>609.93253577817529</v>
      </c>
      <c r="G67" s="1">
        <f t="shared" si="28"/>
        <v>334.75174391463821</v>
      </c>
      <c r="H67" s="1">
        <f t="shared" si="29"/>
        <v>148.30571096801435</v>
      </c>
      <c r="I67" s="1">
        <f t="shared" si="33"/>
        <v>1092.989990660828</v>
      </c>
      <c r="J67" s="3">
        <v>17265.608887755043</v>
      </c>
      <c r="K67" s="14">
        <f t="shared" si="11"/>
        <v>16172.618897094215</v>
      </c>
      <c r="L67" s="1">
        <v>98.217799642218253</v>
      </c>
      <c r="M67" s="1">
        <v>73.896632210736911</v>
      </c>
      <c r="N67" s="1">
        <v>82.392061648896856</v>
      </c>
      <c r="O67" s="6">
        <f t="shared" si="32"/>
        <v>87.160286336589152</v>
      </c>
      <c r="P67" s="2">
        <v>100</v>
      </c>
      <c r="Q67" s="2">
        <v>100</v>
      </c>
      <c r="R67" s="2">
        <v>100</v>
      </c>
      <c r="S67" s="43">
        <v>100.00000000000001</v>
      </c>
      <c r="T67" s="2"/>
      <c r="U67" s="13">
        <v>11226.322</v>
      </c>
      <c r="V67" s="3">
        <v>23602.974645261751</v>
      </c>
      <c r="W67" s="99">
        <f t="shared" si="13"/>
        <v>0.55804036724014883</v>
      </c>
      <c r="X67" s="100">
        <f t="shared" si="14"/>
        <v>0.3062715548861023</v>
      </c>
      <c r="Y67" s="100">
        <f t="shared" si="15"/>
        <v>0.13568807787374876</v>
      </c>
      <c r="Z67" s="99">
        <f t="shared" si="23"/>
        <v>3.5326442278600788E-2</v>
      </c>
      <c r="AA67" s="100">
        <f t="shared" si="24"/>
        <v>1.9388354392299932E-2</v>
      </c>
      <c r="AB67" s="100">
        <f t="shared" si="25"/>
        <v>8.5896600538191495E-3</v>
      </c>
      <c r="AC67" s="101">
        <f t="shared" si="26"/>
        <v>6.3304456724719876E-2</v>
      </c>
      <c r="AD67" s="99">
        <f t="shared" si="16"/>
        <v>0.49521531100478466</v>
      </c>
      <c r="AE67" s="100">
        <f t="shared" si="17"/>
        <v>0.36124401913875598</v>
      </c>
      <c r="AF67" s="100">
        <f t="shared" si="18"/>
        <v>0.14354066985645933</v>
      </c>
      <c r="AH67" s="107">
        <v>0.75373166666666658</v>
      </c>
      <c r="AI67" s="3">
        <f t="shared" si="20"/>
        <v>809.21707651685335</v>
      </c>
      <c r="AJ67" s="3">
        <f t="shared" si="20"/>
        <v>444.12588553570777</v>
      </c>
      <c r="AK67" s="3">
        <f t="shared" si="20"/>
        <v>196.76194795408759</v>
      </c>
      <c r="AL67" s="3">
        <f t="shared" si="20"/>
        <v>1450.1049100066489</v>
      </c>
      <c r="AM67" s="3">
        <f t="shared" si="20"/>
        <v>22906.837607223231</v>
      </c>
      <c r="AN67" s="14">
        <f t="shared" si="19"/>
        <v>21456.732697216583</v>
      </c>
      <c r="AO67" s="1">
        <f t="shared" si="19"/>
        <v>130.30870797372839</v>
      </c>
      <c r="AP67" s="1">
        <f t="shared" si="19"/>
        <v>98.041034334593334</v>
      </c>
      <c r="AQ67" s="1">
        <f t="shared" si="19"/>
        <v>109.31219330782643</v>
      </c>
      <c r="AR67" s="6">
        <f t="shared" si="19"/>
        <v>115.63835008027503</v>
      </c>
      <c r="AS67" t="s">
        <v>51</v>
      </c>
    </row>
    <row r="68" spans="1:45">
      <c r="A68" s="4">
        <v>2015</v>
      </c>
      <c r="B68" s="4"/>
      <c r="C68" s="4"/>
      <c r="D68" s="4"/>
      <c r="E68" s="6"/>
      <c r="F68" s="1"/>
      <c r="G68" s="1"/>
      <c r="H68" s="1"/>
      <c r="I68" s="1"/>
      <c r="J68" s="4"/>
      <c r="K68" s="5"/>
      <c r="L68" s="1"/>
      <c r="M68" s="1"/>
      <c r="N68" s="1"/>
      <c r="O68" s="6"/>
      <c r="P68" s="2">
        <v>104.4932079414838</v>
      </c>
      <c r="Q68" s="2">
        <v>101.22482032594391</v>
      </c>
      <c r="R68" s="2">
        <v>103.14595152140278</v>
      </c>
      <c r="S68" s="43">
        <v>102.4170421958214</v>
      </c>
      <c r="T68" s="7"/>
      <c r="U68" s="94"/>
      <c r="V68" s="95"/>
      <c r="W68" s="4"/>
      <c r="X68" s="4"/>
      <c r="Y68" s="5"/>
      <c r="Z68" s="1"/>
      <c r="AA68" s="4"/>
      <c r="AC68" s="5" t="str">
        <f>IFERROR(LN(B68)-LN(B67),"")</f>
        <v/>
      </c>
      <c r="AD68" s="4" t="str">
        <f>IFERROR(LN(C68)-LN(C67),"")</f>
        <v/>
      </c>
      <c r="AE68" s="4" t="str">
        <f>IFERROR(LN(D68)-LN(D67),"")</f>
        <v/>
      </c>
      <c r="AF68" s="4" t="str">
        <f>IFERROR(LN(F68)-LN(F67),"")</f>
        <v/>
      </c>
      <c r="AH68" s="107">
        <v>0.90166000000000002</v>
      </c>
      <c r="AI68" s="3"/>
      <c r="AJ68" s="3"/>
      <c r="AK68" s="3"/>
      <c r="AL68" s="3"/>
      <c r="AM68" s="3"/>
      <c r="AN68" s="14"/>
      <c r="AO68" s="1"/>
      <c r="AP68" s="1"/>
      <c r="AQ68" s="1"/>
      <c r="AR68" s="6"/>
      <c r="AS68" t="s">
        <v>51</v>
      </c>
    </row>
    <row r="69" spans="1:45"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80"/>
      <c r="AA69" s="80"/>
      <c r="AB69" s="80"/>
      <c r="AC69" s="80"/>
      <c r="AD69" s="33"/>
      <c r="AE69" s="33"/>
      <c r="AF69" s="33"/>
      <c r="AH69" s="33"/>
    </row>
    <row r="72" spans="1:45">
      <c r="P72" s="43"/>
      <c r="Q72" s="43"/>
      <c r="R72" s="43"/>
    </row>
    <row r="73" spans="1:45">
      <c r="J73" s="27"/>
      <c r="P73" s="43"/>
      <c r="Q73" s="43"/>
      <c r="R73" s="43"/>
      <c r="U73" s="31"/>
      <c r="W73" s="31"/>
      <c r="Y73" s="4"/>
      <c r="Z73" s="4"/>
      <c r="AA73" s="4"/>
      <c r="AE73" s="4"/>
    </row>
    <row r="74" spans="1:45">
      <c r="J74" s="27"/>
      <c r="P74" s="43"/>
      <c r="Q74" s="43"/>
      <c r="R74" s="43"/>
      <c r="U74" s="31"/>
      <c r="W74" s="31"/>
      <c r="Y74" s="67"/>
      <c r="Z74" s="23"/>
      <c r="AA74" s="23"/>
      <c r="AB74" s="23"/>
      <c r="AC74" s="23"/>
      <c r="AD74" s="23"/>
      <c r="AE74" s="23"/>
      <c r="AI74" s="37"/>
      <c r="AJ74" s="37"/>
      <c r="AK74" s="37"/>
      <c r="AL74" s="37"/>
      <c r="AM74" s="37"/>
    </row>
    <row r="75" spans="1:45">
      <c r="J75" s="27"/>
      <c r="P75" s="43"/>
      <c r="Q75" s="43"/>
      <c r="R75" s="43"/>
      <c r="U75" s="31"/>
      <c r="W75" s="32"/>
      <c r="Y75" s="67"/>
      <c r="Z75" s="23"/>
      <c r="AA75" s="23"/>
      <c r="AB75" s="23"/>
      <c r="AC75" s="23"/>
      <c r="AD75" s="23"/>
      <c r="AE75" s="23"/>
      <c r="AG75" s="67"/>
      <c r="AI75" s="23"/>
      <c r="AJ75" s="23"/>
      <c r="AK75" s="23"/>
      <c r="AL75" s="23"/>
      <c r="AM75" s="23"/>
    </row>
    <row r="76" spans="1:45">
      <c r="J76" s="27"/>
      <c r="P76" s="43"/>
      <c r="Q76" s="43"/>
      <c r="R76" s="43"/>
      <c r="U76" s="31"/>
      <c r="W76" s="32"/>
      <c r="Y76" s="67"/>
      <c r="Z76" s="23"/>
      <c r="AA76" s="23"/>
      <c r="AB76" s="23"/>
      <c r="AC76" s="23"/>
      <c r="AD76" s="23"/>
      <c r="AE76" s="23"/>
      <c r="AG76" s="67"/>
      <c r="AI76" s="23"/>
      <c r="AJ76" s="23"/>
      <c r="AK76" s="23"/>
      <c r="AL76" s="23"/>
      <c r="AM76" s="23"/>
    </row>
    <row r="77" spans="1:45">
      <c r="J77" s="27"/>
      <c r="P77" s="43"/>
      <c r="Q77" s="43"/>
      <c r="R77" s="43"/>
      <c r="U77" s="31"/>
      <c r="W77" s="32"/>
      <c r="Y77" s="67"/>
      <c r="Z77" s="23"/>
      <c r="AA77" s="23"/>
      <c r="AB77" s="23"/>
      <c r="AC77" s="23"/>
      <c r="AD77" s="23"/>
      <c r="AE77" s="23"/>
      <c r="AG77" s="67"/>
      <c r="AI77" s="23"/>
      <c r="AJ77" s="23"/>
      <c r="AK77" s="23"/>
      <c r="AL77" s="23"/>
      <c r="AM77" s="23"/>
    </row>
    <row r="78" spans="1:45">
      <c r="J78" s="27"/>
      <c r="P78" s="43"/>
      <c r="Q78" s="43"/>
      <c r="R78" s="43"/>
      <c r="U78" s="31"/>
      <c r="V78" s="32"/>
      <c r="W78" s="32"/>
      <c r="Y78" s="4"/>
      <c r="Z78" s="4"/>
      <c r="AA78" s="4"/>
      <c r="AE78" s="4"/>
    </row>
    <row r="79" spans="1:45">
      <c r="J79" s="27"/>
      <c r="P79" s="43"/>
      <c r="Q79" s="43"/>
      <c r="R79" s="43"/>
      <c r="U79" s="31"/>
      <c r="V79" s="32"/>
      <c r="W79" s="32"/>
      <c r="Y79" s="4"/>
      <c r="Z79" s="4"/>
      <c r="AA79" s="4"/>
      <c r="AE79" s="4"/>
      <c r="AK79" s="25"/>
      <c r="AL79" s="25"/>
      <c r="AM79" s="25"/>
    </row>
    <row r="80" spans="1:45">
      <c r="J80" s="27"/>
      <c r="P80" s="43"/>
      <c r="Q80" s="43"/>
      <c r="R80" s="43"/>
      <c r="U80" s="31"/>
      <c r="V80" s="32"/>
      <c r="W80" s="32"/>
      <c r="Z80" s="37"/>
      <c r="AA80" s="37"/>
      <c r="AB80" s="37"/>
      <c r="AC80" s="37"/>
      <c r="AD80" s="37"/>
      <c r="AE80" s="37"/>
      <c r="AI80" s="37"/>
      <c r="AJ80" s="37"/>
      <c r="AK80" s="37"/>
      <c r="AL80" s="37"/>
      <c r="AM80" s="37"/>
    </row>
    <row r="81" spans="10:39">
      <c r="J81" s="27"/>
      <c r="P81" s="43"/>
      <c r="Q81" s="43"/>
      <c r="R81" s="43"/>
      <c r="U81" s="31"/>
      <c r="V81" s="32"/>
      <c r="W81" s="32"/>
      <c r="AB81"/>
      <c r="AC81"/>
      <c r="AD81"/>
    </row>
    <row r="82" spans="10:39">
      <c r="J82" s="27"/>
      <c r="P82" s="43"/>
      <c r="Q82" s="43"/>
      <c r="R82" s="43"/>
      <c r="U82" s="31"/>
      <c r="V82" s="32"/>
      <c r="W82" s="32"/>
      <c r="Y82" s="67"/>
      <c r="Z82" s="23"/>
      <c r="AA82" s="23"/>
      <c r="AB82" s="23"/>
      <c r="AC82" s="23"/>
      <c r="AD82" s="23"/>
      <c r="AE82" s="23"/>
      <c r="AG82" s="67"/>
      <c r="AI82" s="23"/>
      <c r="AJ82" s="23"/>
      <c r="AK82" s="23"/>
      <c r="AL82" s="23"/>
      <c r="AM82" s="23"/>
    </row>
    <row r="83" spans="10:39">
      <c r="J83" s="27"/>
      <c r="P83" s="43"/>
      <c r="Q83" s="43"/>
      <c r="R83" s="43"/>
      <c r="U83" s="31"/>
      <c r="V83" s="32"/>
      <c r="W83" s="32"/>
      <c r="Y83" s="67"/>
      <c r="Z83" s="23"/>
      <c r="AA83" s="23"/>
      <c r="AB83" s="23"/>
      <c r="AC83" s="23"/>
      <c r="AD83" s="23"/>
      <c r="AE83" s="23"/>
      <c r="AG83" s="67"/>
      <c r="AI83" s="23"/>
      <c r="AJ83" s="23"/>
      <c r="AK83" s="23"/>
      <c r="AL83" s="23"/>
      <c r="AM83" s="23"/>
    </row>
    <row r="84" spans="10:39">
      <c r="J84" s="27"/>
      <c r="P84" s="43"/>
      <c r="Q84" s="43"/>
      <c r="R84" s="43"/>
      <c r="U84" s="31"/>
      <c r="V84" s="32"/>
      <c r="W84" s="32"/>
      <c r="Y84" s="67"/>
      <c r="Z84" s="23"/>
      <c r="AA84" s="23"/>
      <c r="AB84" s="67"/>
      <c r="AC84" s="67"/>
      <c r="AD84" s="67"/>
      <c r="AE84" s="67"/>
      <c r="AG84" s="67"/>
      <c r="AI84" s="23"/>
      <c r="AJ84" s="23"/>
      <c r="AK84" s="23"/>
      <c r="AL84" s="23"/>
      <c r="AM84" s="23"/>
    </row>
    <row r="85" spans="10:39">
      <c r="J85" s="27"/>
      <c r="P85" s="43"/>
      <c r="Q85" s="43"/>
      <c r="R85" s="43"/>
      <c r="U85" s="31"/>
      <c r="V85" s="32"/>
      <c r="W85" s="32"/>
      <c r="Y85" s="67"/>
      <c r="Z85" s="23"/>
      <c r="AA85" s="23"/>
      <c r="AB85" s="23"/>
      <c r="AC85" s="23"/>
      <c r="AD85" s="23"/>
      <c r="AE85" s="23"/>
      <c r="AG85" s="67"/>
      <c r="AI85" s="23"/>
      <c r="AJ85" s="23"/>
      <c r="AK85" s="23"/>
      <c r="AL85" s="23"/>
      <c r="AM85" s="23"/>
    </row>
    <row r="86" spans="10:39">
      <c r="J86" s="27"/>
      <c r="P86" s="43"/>
      <c r="Q86" s="43"/>
      <c r="R86" s="43"/>
      <c r="S86" s="25"/>
      <c r="U86" s="31"/>
      <c r="V86" s="32"/>
      <c r="W86" s="32"/>
      <c r="AB86"/>
      <c r="AC86"/>
      <c r="AD86"/>
      <c r="AK86" s="25"/>
      <c r="AL86" s="25"/>
      <c r="AM86" s="25"/>
    </row>
    <row r="87" spans="10:39">
      <c r="J87" s="27"/>
      <c r="P87" s="43"/>
      <c r="Q87" s="43"/>
      <c r="R87" s="43"/>
      <c r="S87" s="25"/>
      <c r="U87" s="31"/>
      <c r="V87" s="32"/>
      <c r="W87" s="32"/>
      <c r="X87" s="32"/>
    </row>
    <row r="88" spans="10:39">
      <c r="J88" s="27"/>
      <c r="P88" s="43"/>
      <c r="Q88" s="43"/>
      <c r="R88" s="43"/>
      <c r="S88" s="25"/>
      <c r="U88" s="31"/>
      <c r="V88" s="32"/>
      <c r="W88" s="32"/>
      <c r="X88" s="32"/>
    </row>
    <row r="89" spans="10:39">
      <c r="J89" s="27"/>
      <c r="P89" s="43"/>
      <c r="Q89" s="43"/>
      <c r="R89" s="43"/>
      <c r="S89" s="25"/>
      <c r="U89" s="31"/>
      <c r="V89" s="32"/>
      <c r="W89" s="32"/>
      <c r="X89" s="32"/>
    </row>
    <row r="90" spans="10:39">
      <c r="J90" s="27"/>
      <c r="P90" s="43"/>
      <c r="Q90" s="43"/>
      <c r="R90" s="43"/>
      <c r="S90" s="25"/>
      <c r="U90" s="31"/>
      <c r="V90" s="32"/>
      <c r="W90" s="32"/>
      <c r="X90" s="32"/>
    </row>
    <row r="91" spans="10:39">
      <c r="J91" s="27"/>
      <c r="P91" s="43"/>
      <c r="Q91" s="43"/>
      <c r="R91" s="43"/>
      <c r="S91" s="25"/>
      <c r="U91" s="31"/>
      <c r="V91" s="32"/>
      <c r="W91" s="32"/>
      <c r="X91" s="32"/>
    </row>
    <row r="92" spans="10:39">
      <c r="J92" s="27"/>
      <c r="R92" s="25"/>
      <c r="S92" s="25"/>
      <c r="U92" s="31"/>
      <c r="V92" s="32"/>
      <c r="W92" s="32"/>
      <c r="X92" s="32"/>
    </row>
    <row r="93" spans="10:39">
      <c r="J93" s="27"/>
      <c r="R93" s="25"/>
      <c r="S93" s="25"/>
      <c r="U93" s="31"/>
      <c r="V93" s="32"/>
      <c r="W93" s="32"/>
      <c r="X93" s="32"/>
    </row>
    <row r="94" spans="10:39">
      <c r="J94" s="27"/>
      <c r="S94" s="25"/>
      <c r="T94" s="25"/>
      <c r="U94" s="31"/>
      <c r="V94" s="32"/>
      <c r="W94" s="32"/>
      <c r="X94" s="32"/>
    </row>
    <row r="95" spans="10:39">
      <c r="J95" s="27"/>
      <c r="R95" s="25"/>
      <c r="S95" s="25"/>
      <c r="T95" s="25"/>
      <c r="U95" s="31"/>
      <c r="V95" s="32"/>
      <c r="W95" s="32"/>
      <c r="X95" s="32"/>
    </row>
    <row r="96" spans="10:39">
      <c r="J96" s="27"/>
      <c r="S96" s="25"/>
      <c r="T96" s="25"/>
      <c r="U96" s="31"/>
      <c r="V96" s="31"/>
      <c r="W96" s="31"/>
      <c r="X96" s="31"/>
    </row>
    <row r="97" spans="10:24">
      <c r="J97" s="27"/>
      <c r="S97" s="25"/>
      <c r="T97" s="25"/>
      <c r="U97" s="31"/>
      <c r="V97" s="31"/>
      <c r="W97" s="31"/>
      <c r="X97" s="31"/>
    </row>
    <row r="98" spans="10:24">
      <c r="J98" s="27"/>
      <c r="S98" s="25"/>
      <c r="T98" s="25"/>
      <c r="U98" s="31"/>
      <c r="V98" s="31"/>
      <c r="W98" s="31"/>
      <c r="X98" s="31"/>
    </row>
    <row r="99" spans="10:24">
      <c r="J99" s="27"/>
      <c r="S99" s="25"/>
      <c r="T99" s="25"/>
    </row>
    <row r="100" spans="10:24">
      <c r="J100" s="27"/>
      <c r="S100" s="25"/>
      <c r="T100" s="25"/>
    </row>
    <row r="101" spans="10:24">
      <c r="J101" s="27"/>
      <c r="S101" s="25"/>
      <c r="T101" s="25"/>
    </row>
    <row r="102" spans="10:24">
      <c r="J102" s="27"/>
      <c r="S102" s="25"/>
      <c r="T102" s="25"/>
    </row>
    <row r="103" spans="10:24">
      <c r="J103" s="27"/>
      <c r="S103" s="25"/>
      <c r="T103" s="25"/>
    </row>
    <row r="104" spans="10:24">
      <c r="J104" s="27"/>
      <c r="S104" s="25"/>
      <c r="T104" s="25"/>
    </row>
    <row r="105" spans="10:24">
      <c r="J105" s="27"/>
      <c r="S105" s="25"/>
      <c r="T105" s="25"/>
    </row>
    <row r="106" spans="10:24">
      <c r="J106" s="27"/>
      <c r="S106" s="25"/>
      <c r="T106" s="25"/>
    </row>
    <row r="107" spans="10:24">
      <c r="J107" s="27"/>
      <c r="S107" s="25"/>
      <c r="T107" s="25"/>
    </row>
    <row r="108" spans="10:24">
      <c r="J108" s="27"/>
      <c r="S108" s="25"/>
      <c r="T108" s="25"/>
    </row>
    <row r="109" spans="10:24">
      <c r="J109" s="27"/>
      <c r="S109" s="25"/>
      <c r="T109" s="25"/>
    </row>
    <row r="110" spans="10:24">
      <c r="J110" s="27"/>
      <c r="S110" s="25"/>
      <c r="T110" s="25"/>
    </row>
    <row r="111" spans="10:24">
      <c r="J111" s="27"/>
      <c r="S111" s="25"/>
      <c r="T111" s="25"/>
    </row>
    <row r="112" spans="10:24">
      <c r="J112" s="27"/>
      <c r="S112" s="25"/>
      <c r="T112" s="25"/>
    </row>
    <row r="113" spans="10:20">
      <c r="J113" s="27"/>
      <c r="S113" s="25"/>
      <c r="T113" s="25"/>
    </row>
    <row r="114" spans="10:20">
      <c r="J114" s="27"/>
      <c r="S114" s="25"/>
      <c r="T114" s="25"/>
    </row>
    <row r="115" spans="10:20">
      <c r="J115" s="27"/>
      <c r="S115" s="25"/>
      <c r="T115" s="25"/>
    </row>
    <row r="116" spans="10:20">
      <c r="J116" s="27"/>
      <c r="R116" s="25"/>
      <c r="S116" s="25"/>
      <c r="T116" s="25"/>
    </row>
    <row r="117" spans="10:20">
      <c r="J117" s="27"/>
      <c r="R117" s="25"/>
      <c r="S117" s="25"/>
      <c r="T117" s="25"/>
    </row>
    <row r="118" spans="10:20">
      <c r="J118" s="27"/>
      <c r="R118" s="25"/>
      <c r="S118" s="25"/>
      <c r="T118" s="25"/>
    </row>
    <row r="119" spans="10:20">
      <c r="J119" s="27"/>
      <c r="R119" s="25"/>
      <c r="S119" s="25"/>
      <c r="T119" s="25"/>
    </row>
    <row r="120" spans="10:20">
      <c r="J120" s="27"/>
      <c r="R120" s="25"/>
      <c r="S120" s="25"/>
      <c r="T120" s="25"/>
    </row>
    <row r="121" spans="10:20">
      <c r="J121" s="27"/>
      <c r="R121" s="25"/>
      <c r="S121" s="25"/>
      <c r="T121" s="25"/>
    </row>
    <row r="122" spans="10:20">
      <c r="J122" s="27"/>
      <c r="R122" s="25"/>
      <c r="S122" s="25"/>
      <c r="T122" s="25"/>
    </row>
    <row r="123" spans="10:20">
      <c r="J123" s="27"/>
      <c r="R123" s="25"/>
      <c r="S123" s="25"/>
      <c r="T123" s="25"/>
    </row>
    <row r="124" spans="10:20">
      <c r="J124" s="27"/>
      <c r="R124" s="25"/>
      <c r="S124" s="25"/>
      <c r="T124" s="25"/>
    </row>
    <row r="125" spans="10:20">
      <c r="J125" s="27"/>
      <c r="R125" s="25"/>
      <c r="S125" s="25"/>
      <c r="T125" s="25"/>
    </row>
    <row r="126" spans="10:20">
      <c r="J126" s="27"/>
      <c r="R126" s="25"/>
      <c r="S126" s="25"/>
      <c r="T126" s="25"/>
    </row>
    <row r="127" spans="10:20">
      <c r="J127" s="27"/>
      <c r="R127" s="25"/>
      <c r="S127" s="25"/>
      <c r="T127" s="25"/>
    </row>
    <row r="128" spans="10:20">
      <c r="J128" s="27"/>
      <c r="R128" s="25"/>
      <c r="S128" s="25"/>
      <c r="T128" s="25"/>
    </row>
    <row r="129" spans="10:20">
      <c r="J129" s="27"/>
      <c r="R129" s="25"/>
      <c r="S129" s="25"/>
      <c r="T129" s="25"/>
    </row>
    <row r="130" spans="10:20">
      <c r="J130" s="27"/>
      <c r="R130" s="25"/>
      <c r="S130" s="25"/>
      <c r="T130" s="25"/>
    </row>
    <row r="131" spans="10:20">
      <c r="J131" s="27"/>
      <c r="R131" s="25"/>
      <c r="S131" s="25"/>
      <c r="T131" s="25"/>
    </row>
    <row r="132" spans="10:20">
      <c r="J132" s="27"/>
      <c r="R132" s="25"/>
      <c r="S132" s="25"/>
      <c r="T132" s="25"/>
    </row>
    <row r="133" spans="10:20">
      <c r="J133" s="27"/>
      <c r="R133" s="25"/>
      <c r="S133" s="25"/>
      <c r="T133" s="25"/>
    </row>
    <row r="134" spans="10:20">
      <c r="J134" s="27"/>
      <c r="R134" s="25"/>
      <c r="S134" s="25"/>
      <c r="T134" s="25"/>
    </row>
    <row r="135" spans="10:20">
      <c r="J135" s="27"/>
      <c r="Q135" s="25"/>
      <c r="R135" s="25"/>
      <c r="S135" s="25"/>
      <c r="T135" s="25"/>
    </row>
    <row r="136" spans="10:20">
      <c r="J136" s="27"/>
      <c r="Q136" s="25"/>
      <c r="R136" s="25"/>
      <c r="S136" s="25"/>
      <c r="T136" s="25"/>
    </row>
    <row r="137" spans="10:20">
      <c r="J137" s="27"/>
      <c r="Q137" s="25"/>
      <c r="R137" s="25"/>
      <c r="S137" s="25"/>
      <c r="T137" s="25"/>
    </row>
    <row r="138" spans="10:20">
      <c r="J138" s="27"/>
      <c r="Q138" s="25"/>
      <c r="R138" s="25"/>
      <c r="S138" s="25"/>
      <c r="T138" s="25"/>
    </row>
    <row r="139" spans="10:20">
      <c r="J139" s="27"/>
      <c r="Q139" s="25"/>
      <c r="R139" s="25"/>
      <c r="S139" s="25"/>
      <c r="T139" s="25"/>
    </row>
    <row r="140" spans="10:20">
      <c r="J140" s="27"/>
      <c r="Q140" s="25"/>
      <c r="R140" s="25"/>
      <c r="S140" s="25"/>
      <c r="T140" s="25"/>
    </row>
    <row r="141" spans="10:20">
      <c r="J141" s="27"/>
      <c r="Q141" s="25"/>
      <c r="R141" s="25"/>
      <c r="S141" s="25"/>
      <c r="T141" s="25"/>
    </row>
    <row r="142" spans="10:20">
      <c r="J142" s="27"/>
    </row>
    <row r="143" spans="10:20">
      <c r="J143" s="27"/>
    </row>
    <row r="144" spans="10:20">
      <c r="J144" s="27"/>
    </row>
    <row r="145" spans="10:10">
      <c r="J145" s="27"/>
    </row>
  </sheetData>
  <mergeCells count="9">
    <mergeCell ref="AI1:AN1"/>
    <mergeCell ref="AO1:AR1"/>
    <mergeCell ref="AD1:AF1"/>
    <mergeCell ref="F1:K1"/>
    <mergeCell ref="B1:E1"/>
    <mergeCell ref="L1:O1"/>
    <mergeCell ref="P1:T1"/>
    <mergeCell ref="W1:Y1"/>
    <mergeCell ref="Z1:AC1"/>
  </mergeCells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S143"/>
  <sheetViews>
    <sheetView workbookViewId="0">
      <pane xSplit="1" ySplit="2" topLeftCell="AC50" activePane="bottomRight" state="frozen"/>
      <selection activeCell="H33" sqref="H33"/>
      <selection pane="topRight" activeCell="H33" sqref="H33"/>
      <selection pane="bottomLeft" activeCell="H33" sqref="H33"/>
      <selection pane="bottomRight" activeCell="AS3" sqref="AS3:AS68"/>
    </sheetView>
  </sheetViews>
  <sheetFormatPr defaultColWidth="8.81640625" defaultRowHeight="14.5"/>
  <cols>
    <col min="6" max="6" width="9.453125" bestFit="1" customWidth="1"/>
    <col min="7" max="8" width="9.26953125" bestFit="1" customWidth="1"/>
    <col min="10" max="10" width="9.453125" bestFit="1" customWidth="1"/>
    <col min="11" max="11" width="9.453125" customWidth="1"/>
    <col min="20" max="20" width="14.1796875" customWidth="1"/>
    <col min="21" max="21" width="14.81640625" bestFit="1" customWidth="1"/>
    <col min="22" max="22" width="12.453125" bestFit="1" customWidth="1"/>
    <col min="28" max="30" width="8.81640625" style="4"/>
    <col min="34" max="34" width="12.81640625" customWidth="1"/>
  </cols>
  <sheetData>
    <row r="1" spans="1:45">
      <c r="A1" s="58" t="s">
        <v>54</v>
      </c>
      <c r="B1" s="139" t="s">
        <v>45</v>
      </c>
      <c r="C1" s="139"/>
      <c r="D1" s="139"/>
      <c r="E1" s="139"/>
      <c r="F1" s="139" t="s">
        <v>63</v>
      </c>
      <c r="G1" s="139"/>
      <c r="H1" s="139"/>
      <c r="I1" s="139"/>
      <c r="J1" s="139"/>
      <c r="K1" s="139"/>
      <c r="L1" s="139" t="s">
        <v>64</v>
      </c>
      <c r="M1" s="139"/>
      <c r="N1" s="139"/>
      <c r="O1" s="139"/>
      <c r="P1" s="139" t="s">
        <v>18</v>
      </c>
      <c r="Q1" s="139"/>
      <c r="R1" s="139"/>
      <c r="S1" s="139"/>
      <c r="T1" s="139"/>
      <c r="U1" s="4"/>
      <c r="W1" s="139" t="s">
        <v>12</v>
      </c>
      <c r="X1" s="139"/>
      <c r="Y1" s="139"/>
      <c r="Z1" s="139" t="s">
        <v>13</v>
      </c>
      <c r="AA1" s="139"/>
      <c r="AB1" s="139"/>
      <c r="AC1" s="139"/>
      <c r="AD1" s="139" t="s">
        <v>11</v>
      </c>
      <c r="AE1" s="139"/>
      <c r="AF1" s="139"/>
      <c r="AH1" s="24" t="s">
        <v>117</v>
      </c>
      <c r="AI1" s="139" t="s">
        <v>110</v>
      </c>
      <c r="AJ1" s="139"/>
      <c r="AK1" s="139"/>
      <c r="AL1" s="139"/>
      <c r="AM1" s="139"/>
      <c r="AN1" s="139"/>
      <c r="AO1" s="139" t="s">
        <v>112</v>
      </c>
      <c r="AP1" s="139"/>
      <c r="AQ1" s="139"/>
      <c r="AR1" s="139"/>
      <c r="AS1" t="s">
        <v>69</v>
      </c>
    </row>
    <row r="2" spans="1:45">
      <c r="A2" s="4" t="s">
        <v>15</v>
      </c>
      <c r="B2" s="4" t="s">
        <v>0</v>
      </c>
      <c r="C2" s="4" t="s">
        <v>1</v>
      </c>
      <c r="D2" s="4" t="s">
        <v>2</v>
      </c>
      <c r="E2" s="5" t="s">
        <v>3</v>
      </c>
      <c r="F2" s="4" t="s">
        <v>4</v>
      </c>
      <c r="G2" s="4" t="s">
        <v>1</v>
      </c>
      <c r="H2" s="4" t="s">
        <v>2</v>
      </c>
      <c r="I2" s="4" t="s">
        <v>3</v>
      </c>
      <c r="J2" s="4" t="s">
        <v>5</v>
      </c>
      <c r="K2" s="5" t="s">
        <v>19</v>
      </c>
      <c r="L2" s="4" t="s">
        <v>0</v>
      </c>
      <c r="M2" s="4" t="s">
        <v>6</v>
      </c>
      <c r="N2" s="4" t="s">
        <v>2</v>
      </c>
      <c r="O2" s="5" t="s">
        <v>3</v>
      </c>
      <c r="P2" s="4" t="s">
        <v>0</v>
      </c>
      <c r="Q2" s="4" t="s">
        <v>6</v>
      </c>
      <c r="R2" s="4" t="s">
        <v>2</v>
      </c>
      <c r="S2" s="4"/>
      <c r="T2" s="4" t="s">
        <v>17</v>
      </c>
      <c r="U2" s="8" t="s">
        <v>10</v>
      </c>
      <c r="V2" s="4" t="s">
        <v>8</v>
      </c>
      <c r="W2" s="8" t="s">
        <v>0</v>
      </c>
      <c r="X2" s="4" t="s">
        <v>1</v>
      </c>
      <c r="Y2" s="4" t="s">
        <v>2</v>
      </c>
      <c r="Z2" s="8" t="s">
        <v>0</v>
      </c>
      <c r="AA2" s="4" t="s">
        <v>1</v>
      </c>
      <c r="AB2" s="4" t="s">
        <v>2</v>
      </c>
      <c r="AC2" s="4" t="s">
        <v>3</v>
      </c>
      <c r="AD2" s="8" t="s">
        <v>0</v>
      </c>
      <c r="AE2" s="4" t="s">
        <v>1</v>
      </c>
      <c r="AF2" s="4" t="s">
        <v>2</v>
      </c>
      <c r="AH2" s="96"/>
      <c r="AI2" s="50" t="s">
        <v>4</v>
      </c>
      <c r="AJ2" s="50" t="s">
        <v>1</v>
      </c>
      <c r="AK2" s="50" t="s">
        <v>2</v>
      </c>
      <c r="AL2" s="50" t="s">
        <v>3</v>
      </c>
      <c r="AM2" s="50" t="s">
        <v>5</v>
      </c>
      <c r="AN2" s="51" t="s">
        <v>19</v>
      </c>
      <c r="AO2" s="50" t="s">
        <v>0</v>
      </c>
      <c r="AP2" s="50" t="s">
        <v>6</v>
      </c>
      <c r="AQ2" s="50" t="s">
        <v>2</v>
      </c>
      <c r="AR2" s="51" t="s">
        <v>3</v>
      </c>
      <c r="AS2" s="140" t="s">
        <v>69</v>
      </c>
    </row>
    <row r="3" spans="1:45">
      <c r="A3" s="4">
        <v>1950</v>
      </c>
      <c r="B3" s="1"/>
      <c r="C3" s="1">
        <v>2.0489621405420317</v>
      </c>
      <c r="D3" s="1"/>
      <c r="E3" s="6"/>
      <c r="F3" s="1"/>
      <c r="G3" s="1"/>
      <c r="H3" s="1"/>
      <c r="I3" s="4"/>
      <c r="J3" s="4"/>
      <c r="K3" s="14"/>
      <c r="L3" s="4"/>
      <c r="M3" s="4"/>
      <c r="N3" s="4"/>
      <c r="O3" s="5"/>
      <c r="P3" s="4"/>
      <c r="Q3" s="4"/>
      <c r="R3" s="4"/>
      <c r="S3" s="4"/>
      <c r="T3" s="7"/>
      <c r="U3" s="11">
        <v>7250.5</v>
      </c>
      <c r="V3" s="3">
        <v>1651.031110614852</v>
      </c>
      <c r="W3" s="12" t="str">
        <f t="shared" ref="W3:W34" si="0">IFERROR(F3/$I3,"")</f>
        <v/>
      </c>
      <c r="X3" s="1" t="str">
        <f t="shared" ref="X3:X34" si="1">IFERROR(G3/$I3,"")</f>
        <v/>
      </c>
      <c r="Y3" s="1" t="str">
        <f t="shared" ref="Y3:Y34" si="2">IFERROR(H3/$I3,"")</f>
        <v/>
      </c>
      <c r="Z3" s="17" t="str">
        <f t="shared" ref="Z3:Z32" si="3">IFERROR(F3/$J3,"")</f>
        <v/>
      </c>
      <c r="AA3" s="18" t="str">
        <f t="shared" ref="AA3:AA32" si="4">IFERROR(G3/$J3,"")</f>
        <v/>
      </c>
      <c r="AB3" s="18" t="str">
        <f t="shared" ref="AB3:AB32" si="5">IFERROR(H3/$J3,"")</f>
        <v/>
      </c>
      <c r="AC3" s="19" t="str">
        <f t="shared" ref="AC3:AC32" si="6">IFERROR(I3/$J3,"")</f>
        <v/>
      </c>
      <c r="AD3" s="12" t="str">
        <f t="shared" ref="AD3:AD34" si="7">IFERROR(B3/$E3,"")</f>
        <v/>
      </c>
      <c r="AE3" s="1" t="str">
        <f t="shared" ref="AE3:AE34" si="8">IFERROR(C3/$E3,"")</f>
        <v/>
      </c>
      <c r="AF3" s="1" t="str">
        <f t="shared" ref="AF3:AF34" si="9">IFERROR(D3/$E3,"")</f>
        <v/>
      </c>
      <c r="AH3" s="96"/>
      <c r="AI3" s="3" t="str">
        <f t="shared" ref="AI3:AR12" si="10">IFERROR(F3/$AH3," ")</f>
        <v xml:space="preserve"> </v>
      </c>
      <c r="AJ3" s="3" t="str">
        <f t="shared" si="10"/>
        <v xml:space="preserve"> </v>
      </c>
      <c r="AK3" s="3" t="str">
        <f t="shared" si="10"/>
        <v xml:space="preserve"> </v>
      </c>
      <c r="AL3" s="3" t="str">
        <f t="shared" si="10"/>
        <v xml:space="preserve"> </v>
      </c>
      <c r="AM3" s="3" t="str">
        <f t="shared" si="10"/>
        <v xml:space="preserve"> </v>
      </c>
      <c r="AN3" s="108" t="str">
        <f t="shared" si="10"/>
        <v xml:space="preserve"> </v>
      </c>
      <c r="AO3" s="1" t="str">
        <f t="shared" si="10"/>
        <v xml:space="preserve"> </v>
      </c>
      <c r="AP3" s="1" t="str">
        <f t="shared" si="10"/>
        <v xml:space="preserve"> </v>
      </c>
      <c r="AQ3" s="1" t="str">
        <f t="shared" si="10"/>
        <v xml:space="preserve"> </v>
      </c>
      <c r="AR3" s="6" t="str">
        <f t="shared" si="10"/>
        <v xml:space="preserve"> </v>
      </c>
      <c r="AS3" t="s">
        <v>54</v>
      </c>
    </row>
    <row r="4" spans="1:45">
      <c r="A4" s="4">
        <v>1951</v>
      </c>
      <c r="B4" s="1"/>
      <c r="C4" s="1">
        <v>2.4711360943484606</v>
      </c>
      <c r="D4" s="1"/>
      <c r="E4" s="6"/>
      <c r="F4" s="1"/>
      <c r="G4" s="1"/>
      <c r="H4" s="1"/>
      <c r="I4" s="4"/>
      <c r="J4" s="4"/>
      <c r="K4" s="14"/>
      <c r="L4" s="4"/>
      <c r="M4" s="4"/>
      <c r="N4" s="4"/>
      <c r="O4" s="5"/>
      <c r="P4" s="4"/>
      <c r="Q4" s="4"/>
      <c r="R4" s="4"/>
      <c r="S4" s="4"/>
      <c r="T4" s="7"/>
      <c r="U4" s="11">
        <v>7258.2</v>
      </c>
      <c r="V4" s="3">
        <v>1988.6334501059691</v>
      </c>
      <c r="W4" s="12" t="str">
        <f t="shared" si="0"/>
        <v/>
      </c>
      <c r="X4" s="1" t="str">
        <f t="shared" si="1"/>
        <v/>
      </c>
      <c r="Y4" s="1" t="str">
        <f t="shared" si="2"/>
        <v/>
      </c>
      <c r="Z4" s="17" t="str">
        <f t="shared" si="3"/>
        <v/>
      </c>
      <c r="AA4" s="18" t="str">
        <f t="shared" si="4"/>
        <v/>
      </c>
      <c r="AB4" s="18" t="str">
        <f t="shared" si="5"/>
        <v/>
      </c>
      <c r="AC4" s="19" t="str">
        <f t="shared" si="6"/>
        <v/>
      </c>
      <c r="AD4" s="12" t="str">
        <f t="shared" si="7"/>
        <v/>
      </c>
      <c r="AE4" s="1" t="str">
        <f t="shared" si="8"/>
        <v/>
      </c>
      <c r="AF4" s="1" t="str">
        <f t="shared" si="9"/>
        <v/>
      </c>
      <c r="AH4" s="97"/>
      <c r="AI4" s="3" t="str">
        <f t="shared" si="10"/>
        <v xml:space="preserve"> </v>
      </c>
      <c r="AJ4" s="3" t="str">
        <f t="shared" si="10"/>
        <v xml:space="preserve"> </v>
      </c>
      <c r="AK4" s="3" t="str">
        <f t="shared" si="10"/>
        <v xml:space="preserve"> </v>
      </c>
      <c r="AL4" s="3" t="str">
        <f t="shared" si="10"/>
        <v xml:space="preserve"> </v>
      </c>
      <c r="AM4" s="3" t="str">
        <f t="shared" si="10"/>
        <v xml:space="preserve"> </v>
      </c>
      <c r="AN4" s="14" t="str">
        <f t="shared" si="10"/>
        <v xml:space="preserve"> </v>
      </c>
      <c r="AO4" s="1" t="str">
        <f t="shared" si="10"/>
        <v xml:space="preserve"> </v>
      </c>
      <c r="AP4" s="1" t="str">
        <f t="shared" si="10"/>
        <v xml:space="preserve"> </v>
      </c>
      <c r="AQ4" s="1" t="str">
        <f t="shared" si="10"/>
        <v xml:space="preserve"> </v>
      </c>
      <c r="AR4" s="6" t="str">
        <f t="shared" si="10"/>
        <v xml:space="preserve"> </v>
      </c>
      <c r="AS4" t="s">
        <v>54</v>
      </c>
    </row>
    <row r="5" spans="1:45">
      <c r="A5" s="4">
        <v>1952</v>
      </c>
      <c r="B5" s="1"/>
      <c r="C5" s="1">
        <v>3.5254856500509364</v>
      </c>
      <c r="D5" s="1"/>
      <c r="E5" s="6"/>
      <c r="F5" s="1"/>
      <c r="G5" s="1"/>
      <c r="H5" s="1"/>
      <c r="I5" s="4"/>
      <c r="J5" s="4"/>
      <c r="K5" s="14"/>
      <c r="L5" s="4"/>
      <c r="M5" s="4"/>
      <c r="N5" s="4"/>
      <c r="O5" s="5"/>
      <c r="P5" s="4"/>
      <c r="Q5" s="4"/>
      <c r="R5" s="4"/>
      <c r="S5" s="4"/>
      <c r="T5" s="7"/>
      <c r="U5" s="11">
        <v>7274.9</v>
      </c>
      <c r="V5" s="3">
        <v>1893.2553326987277</v>
      </c>
      <c r="W5" s="12" t="str">
        <f t="shared" si="0"/>
        <v/>
      </c>
      <c r="X5" s="1" t="str">
        <f t="shared" si="1"/>
        <v/>
      </c>
      <c r="Y5" s="1" t="str">
        <f t="shared" si="2"/>
        <v/>
      </c>
      <c r="Z5" s="17" t="str">
        <f t="shared" si="3"/>
        <v/>
      </c>
      <c r="AA5" s="18" t="str">
        <f t="shared" si="4"/>
        <v/>
      </c>
      <c r="AB5" s="18" t="str">
        <f t="shared" si="5"/>
        <v/>
      </c>
      <c r="AC5" s="19" t="str">
        <f t="shared" si="6"/>
        <v/>
      </c>
      <c r="AD5" s="12" t="str">
        <f t="shared" si="7"/>
        <v/>
      </c>
      <c r="AE5" s="1" t="str">
        <f t="shared" si="8"/>
        <v/>
      </c>
      <c r="AF5" s="1" t="str">
        <f t="shared" si="9"/>
        <v/>
      </c>
      <c r="AH5" s="97"/>
      <c r="AI5" s="3" t="str">
        <f t="shared" si="10"/>
        <v xml:space="preserve"> </v>
      </c>
      <c r="AJ5" s="3" t="str">
        <f t="shared" si="10"/>
        <v xml:space="preserve"> </v>
      </c>
      <c r="AK5" s="3" t="str">
        <f t="shared" si="10"/>
        <v xml:space="preserve"> </v>
      </c>
      <c r="AL5" s="3" t="str">
        <f t="shared" si="10"/>
        <v xml:space="preserve"> </v>
      </c>
      <c r="AM5" s="3" t="str">
        <f t="shared" si="10"/>
        <v xml:space="preserve"> </v>
      </c>
      <c r="AN5" s="14" t="str">
        <f t="shared" si="10"/>
        <v xml:space="preserve"> </v>
      </c>
      <c r="AO5" s="1" t="str">
        <f t="shared" si="10"/>
        <v xml:space="preserve"> </v>
      </c>
      <c r="AP5" s="1" t="str">
        <f t="shared" si="10"/>
        <v xml:space="preserve"> </v>
      </c>
      <c r="AQ5" s="1" t="str">
        <f t="shared" si="10"/>
        <v xml:space="preserve"> </v>
      </c>
      <c r="AR5" s="6" t="str">
        <f t="shared" si="10"/>
        <v xml:space="preserve"> </v>
      </c>
      <c r="AS5" t="s">
        <v>54</v>
      </c>
    </row>
    <row r="6" spans="1:45">
      <c r="A6" s="4">
        <v>1953</v>
      </c>
      <c r="B6" s="1"/>
      <c r="C6" s="1">
        <v>3.8124537736576771</v>
      </c>
      <c r="D6" s="1"/>
      <c r="E6" s="6"/>
      <c r="F6" s="1"/>
      <c r="G6" s="1"/>
      <c r="H6" s="1"/>
      <c r="I6" s="4"/>
      <c r="J6" s="4"/>
      <c r="K6" s="14"/>
      <c r="L6" s="4"/>
      <c r="M6" s="4"/>
      <c r="N6" s="4"/>
      <c r="O6" s="5"/>
      <c r="P6" s="4"/>
      <c r="Q6" s="4"/>
      <c r="R6" s="4"/>
      <c r="S6" s="4"/>
      <c r="T6" s="7"/>
      <c r="U6" s="11">
        <v>7346.1</v>
      </c>
      <c r="V6" s="3">
        <v>2085.0747706468173</v>
      </c>
      <c r="W6" s="12" t="str">
        <f t="shared" si="0"/>
        <v/>
      </c>
      <c r="X6" s="1" t="str">
        <f t="shared" si="1"/>
        <v/>
      </c>
      <c r="Y6" s="1" t="str">
        <f t="shared" si="2"/>
        <v/>
      </c>
      <c r="Z6" s="17" t="str">
        <f t="shared" si="3"/>
        <v/>
      </c>
      <c r="AA6" s="18" t="str">
        <f t="shared" si="4"/>
        <v/>
      </c>
      <c r="AB6" s="18" t="str">
        <f t="shared" si="5"/>
        <v/>
      </c>
      <c r="AC6" s="19" t="str">
        <f t="shared" si="6"/>
        <v/>
      </c>
      <c r="AD6" s="12" t="str">
        <f t="shared" si="7"/>
        <v/>
      </c>
      <c r="AE6" s="1" t="str">
        <f t="shared" si="8"/>
        <v/>
      </c>
      <c r="AF6" s="1" t="str">
        <f t="shared" si="9"/>
        <v/>
      </c>
      <c r="AH6" s="97"/>
      <c r="AI6" s="3" t="str">
        <f t="shared" si="10"/>
        <v xml:space="preserve"> </v>
      </c>
      <c r="AJ6" s="3" t="str">
        <f t="shared" si="10"/>
        <v xml:space="preserve"> </v>
      </c>
      <c r="AK6" s="3" t="str">
        <f t="shared" si="10"/>
        <v xml:space="preserve"> </v>
      </c>
      <c r="AL6" s="3" t="str">
        <f t="shared" si="10"/>
        <v xml:space="preserve"> </v>
      </c>
      <c r="AM6" s="3" t="str">
        <f t="shared" si="10"/>
        <v xml:space="preserve"> </v>
      </c>
      <c r="AN6" s="14" t="str">
        <f t="shared" si="10"/>
        <v xml:space="preserve"> </v>
      </c>
      <c r="AO6" s="1" t="str">
        <f t="shared" si="10"/>
        <v xml:space="preserve"> </v>
      </c>
      <c r="AP6" s="1" t="str">
        <f t="shared" si="10"/>
        <v xml:space="preserve"> </v>
      </c>
      <c r="AQ6" s="1" t="str">
        <f t="shared" si="10"/>
        <v xml:space="preserve"> </v>
      </c>
      <c r="AR6" s="6" t="str">
        <f t="shared" si="10"/>
        <v xml:space="preserve"> </v>
      </c>
      <c r="AS6" t="s">
        <v>54</v>
      </c>
    </row>
    <row r="7" spans="1:45">
      <c r="A7" s="4">
        <v>1954</v>
      </c>
      <c r="B7" s="1"/>
      <c r="C7" s="1">
        <v>3.8809334572674317</v>
      </c>
      <c r="D7" s="1"/>
      <c r="E7" s="6"/>
      <c r="F7" s="1"/>
      <c r="G7" s="1"/>
      <c r="H7" s="1"/>
      <c r="I7" s="4"/>
      <c r="J7" s="4"/>
      <c r="K7" s="14"/>
      <c r="L7" s="4"/>
      <c r="M7" s="4"/>
      <c r="N7" s="4"/>
      <c r="O7" s="5"/>
      <c r="P7" s="4"/>
      <c r="Q7" s="4"/>
      <c r="R7" s="4"/>
      <c r="S7" s="4"/>
      <c r="T7" s="7"/>
      <c r="U7" s="11">
        <v>7423.3</v>
      </c>
      <c r="V7" s="3">
        <v>2024.6960240571887</v>
      </c>
      <c r="W7" s="12" t="str">
        <f t="shared" si="0"/>
        <v/>
      </c>
      <c r="X7" s="1" t="str">
        <f t="shared" si="1"/>
        <v/>
      </c>
      <c r="Y7" s="1" t="str">
        <f t="shared" si="2"/>
        <v/>
      </c>
      <c r="Z7" s="17" t="str">
        <f t="shared" si="3"/>
        <v/>
      </c>
      <c r="AA7" s="18" t="str">
        <f t="shared" si="4"/>
        <v/>
      </c>
      <c r="AB7" s="18" t="str">
        <f t="shared" si="5"/>
        <v/>
      </c>
      <c r="AC7" s="19" t="str">
        <f t="shared" si="6"/>
        <v/>
      </c>
      <c r="AD7" s="12" t="str">
        <f t="shared" si="7"/>
        <v/>
      </c>
      <c r="AE7" s="1" t="str">
        <f t="shared" si="8"/>
        <v/>
      </c>
      <c r="AF7" s="1" t="str">
        <f t="shared" si="9"/>
        <v/>
      </c>
      <c r="AH7" s="97"/>
      <c r="AI7" s="3" t="str">
        <f t="shared" si="10"/>
        <v xml:space="preserve"> </v>
      </c>
      <c r="AJ7" s="3" t="str">
        <f t="shared" si="10"/>
        <v xml:space="preserve"> </v>
      </c>
      <c r="AK7" s="3" t="str">
        <f t="shared" si="10"/>
        <v xml:space="preserve"> </v>
      </c>
      <c r="AL7" s="3" t="str">
        <f t="shared" si="10"/>
        <v xml:space="preserve"> </v>
      </c>
      <c r="AM7" s="3" t="str">
        <f t="shared" si="10"/>
        <v xml:space="preserve"> </v>
      </c>
      <c r="AN7" s="14" t="str">
        <f t="shared" si="10"/>
        <v xml:space="preserve"> </v>
      </c>
      <c r="AO7" s="1" t="str">
        <f t="shared" si="10"/>
        <v xml:space="preserve"> </v>
      </c>
      <c r="AP7" s="1" t="str">
        <f t="shared" si="10"/>
        <v xml:space="preserve"> </v>
      </c>
      <c r="AQ7" s="1" t="str">
        <f t="shared" si="10"/>
        <v xml:space="preserve"> </v>
      </c>
      <c r="AR7" s="6" t="str">
        <f t="shared" si="10"/>
        <v xml:space="preserve"> </v>
      </c>
      <c r="AS7" t="s">
        <v>54</v>
      </c>
    </row>
    <row r="8" spans="1:45">
      <c r="A8" s="4">
        <v>1955</v>
      </c>
      <c r="B8" s="1"/>
      <c r="C8" s="1">
        <v>3.3773368536149553</v>
      </c>
      <c r="D8" s="1"/>
      <c r="E8" s="6"/>
      <c r="F8" s="1"/>
      <c r="G8" s="1"/>
      <c r="H8" s="1"/>
      <c r="I8" s="1"/>
      <c r="J8" s="1"/>
      <c r="K8" s="14"/>
      <c r="L8" s="1"/>
      <c r="M8" s="1"/>
      <c r="N8" s="1"/>
      <c r="O8" s="6"/>
      <c r="P8" s="2"/>
      <c r="Q8" s="2"/>
      <c r="R8" s="2"/>
      <c r="S8" s="2"/>
      <c r="T8" s="7"/>
      <c r="U8" s="11">
        <v>7499.4</v>
      </c>
      <c r="V8" s="3">
        <v>2147.7828439777777</v>
      </c>
      <c r="W8" s="12" t="str">
        <f t="shared" si="0"/>
        <v/>
      </c>
      <c r="X8" s="1" t="str">
        <f t="shared" si="1"/>
        <v/>
      </c>
      <c r="Y8" s="1" t="str">
        <f t="shared" si="2"/>
        <v/>
      </c>
      <c r="Z8" s="17" t="str">
        <f t="shared" si="3"/>
        <v/>
      </c>
      <c r="AA8" s="18" t="str">
        <f t="shared" si="4"/>
        <v/>
      </c>
      <c r="AB8" s="18" t="str">
        <f t="shared" si="5"/>
        <v/>
      </c>
      <c r="AC8" s="19" t="str">
        <f t="shared" si="6"/>
        <v/>
      </c>
      <c r="AD8" s="12" t="str">
        <f t="shared" si="7"/>
        <v/>
      </c>
      <c r="AE8" s="1" t="str">
        <f t="shared" si="8"/>
        <v/>
      </c>
      <c r="AF8" s="1" t="str">
        <f t="shared" si="9"/>
        <v/>
      </c>
      <c r="AH8" s="97"/>
      <c r="AI8" s="3" t="str">
        <f>IFERROR(F8/$AH8," ")</f>
        <v xml:space="preserve"> </v>
      </c>
      <c r="AJ8" s="3" t="str">
        <f t="shared" si="10"/>
        <v xml:space="preserve"> </v>
      </c>
      <c r="AK8" s="3" t="str">
        <f t="shared" si="10"/>
        <v xml:space="preserve"> </v>
      </c>
      <c r="AL8" s="3" t="str">
        <f t="shared" si="10"/>
        <v xml:space="preserve"> </v>
      </c>
      <c r="AM8" s="3" t="str">
        <f t="shared" si="10"/>
        <v xml:space="preserve"> </v>
      </c>
      <c r="AN8" s="14" t="str">
        <f t="shared" si="10"/>
        <v xml:space="preserve"> </v>
      </c>
      <c r="AO8" s="1" t="str">
        <f>IFERROR(L8/$AH8," ")</f>
        <v xml:space="preserve"> </v>
      </c>
      <c r="AP8" s="1" t="str">
        <f t="shared" si="10"/>
        <v xml:space="preserve"> </v>
      </c>
      <c r="AQ8" s="1" t="str">
        <f t="shared" si="10"/>
        <v xml:space="preserve"> </v>
      </c>
      <c r="AR8" s="6" t="str">
        <f t="shared" si="10"/>
        <v xml:space="preserve"> </v>
      </c>
      <c r="AS8" t="s">
        <v>54</v>
      </c>
    </row>
    <row r="9" spans="1:45">
      <c r="A9" s="4">
        <v>1956</v>
      </c>
      <c r="B9" s="1"/>
      <c r="C9" s="1">
        <v>3.5553560900058949</v>
      </c>
      <c r="D9" s="1"/>
      <c r="E9" s="6"/>
      <c r="F9" s="1"/>
      <c r="G9" s="1"/>
      <c r="H9" s="1"/>
      <c r="I9" s="1"/>
      <c r="J9" s="4"/>
      <c r="K9" s="14"/>
      <c r="L9" s="1"/>
      <c r="M9" s="1"/>
      <c r="N9" s="1"/>
      <c r="O9" s="6"/>
      <c r="P9" s="2"/>
      <c r="Q9" s="2"/>
      <c r="R9" s="2"/>
      <c r="S9" s="2"/>
      <c r="T9" s="7"/>
      <c r="U9" s="11">
        <v>7575.8</v>
      </c>
      <c r="V9" s="3">
        <v>2128.0187899614812</v>
      </c>
      <c r="W9" s="70" t="str">
        <f t="shared" si="0"/>
        <v/>
      </c>
      <c r="X9" s="71" t="str">
        <f t="shared" si="1"/>
        <v/>
      </c>
      <c r="Y9" s="71" t="str">
        <f t="shared" si="2"/>
        <v/>
      </c>
      <c r="Z9" s="70" t="str">
        <f t="shared" si="3"/>
        <v/>
      </c>
      <c r="AA9" s="71" t="str">
        <f t="shared" si="4"/>
        <v/>
      </c>
      <c r="AB9" s="71" t="str">
        <f t="shared" si="5"/>
        <v/>
      </c>
      <c r="AC9" s="72" t="str">
        <f t="shared" si="6"/>
        <v/>
      </c>
      <c r="AD9" s="70" t="str">
        <f t="shared" si="7"/>
        <v/>
      </c>
      <c r="AE9" s="71" t="str">
        <f t="shared" si="8"/>
        <v/>
      </c>
      <c r="AF9" s="71" t="str">
        <f t="shared" si="9"/>
        <v/>
      </c>
      <c r="AH9" s="97"/>
      <c r="AI9" s="3" t="str">
        <f t="shared" ref="AI9:AR36" si="11">IFERROR(F9/$AH9," ")</f>
        <v xml:space="preserve"> </v>
      </c>
      <c r="AJ9" s="3" t="str">
        <f t="shared" si="10"/>
        <v xml:space="preserve"> </v>
      </c>
      <c r="AK9" s="3" t="str">
        <f t="shared" si="10"/>
        <v xml:space="preserve"> </v>
      </c>
      <c r="AL9" s="3" t="str">
        <f t="shared" si="10"/>
        <v xml:space="preserve"> </v>
      </c>
      <c r="AM9" s="3" t="str">
        <f t="shared" si="10"/>
        <v xml:space="preserve"> </v>
      </c>
      <c r="AN9" s="14" t="str">
        <f t="shared" si="10"/>
        <v xml:space="preserve"> </v>
      </c>
      <c r="AO9" s="1" t="str">
        <f t="shared" si="10"/>
        <v xml:space="preserve"> </v>
      </c>
      <c r="AP9" s="1" t="str">
        <f t="shared" si="10"/>
        <v xml:space="preserve"> </v>
      </c>
      <c r="AQ9" s="1" t="str">
        <f t="shared" si="10"/>
        <v xml:space="preserve"> </v>
      </c>
      <c r="AR9" s="6" t="str">
        <f t="shared" si="10"/>
        <v xml:space="preserve"> </v>
      </c>
      <c r="AS9" t="s">
        <v>54</v>
      </c>
    </row>
    <row r="10" spans="1:45">
      <c r="A10" s="4">
        <v>1957</v>
      </c>
      <c r="B10" s="1"/>
      <c r="C10" s="1">
        <v>3.4903211072764444</v>
      </c>
      <c r="D10" s="1"/>
      <c r="E10" s="6"/>
      <c r="F10" s="1"/>
      <c r="G10" s="1"/>
      <c r="H10" s="1"/>
      <c r="I10" s="1"/>
      <c r="J10" s="4"/>
      <c r="K10" s="14"/>
      <c r="L10" s="1"/>
      <c r="M10" s="1"/>
      <c r="N10" s="1"/>
      <c r="O10" s="6"/>
      <c r="P10" s="2"/>
      <c r="Q10" s="2"/>
      <c r="R10" s="2"/>
      <c r="S10" s="2"/>
      <c r="T10" s="7"/>
      <c r="U10" s="11">
        <v>7651.2539999999999</v>
      </c>
      <c r="V10" s="3">
        <v>2330.4066658506044</v>
      </c>
      <c r="W10" s="70" t="str">
        <f t="shared" si="0"/>
        <v/>
      </c>
      <c r="X10" s="71" t="str">
        <f t="shared" si="1"/>
        <v/>
      </c>
      <c r="Y10" s="71" t="str">
        <f t="shared" si="2"/>
        <v/>
      </c>
      <c r="Z10" s="70" t="str">
        <f t="shared" si="3"/>
        <v/>
      </c>
      <c r="AA10" s="71" t="str">
        <f t="shared" si="4"/>
        <v/>
      </c>
      <c r="AB10" s="71" t="str">
        <f t="shared" si="5"/>
        <v/>
      </c>
      <c r="AC10" s="72" t="str">
        <f t="shared" si="6"/>
        <v/>
      </c>
      <c r="AD10" s="70" t="str">
        <f t="shared" si="7"/>
        <v/>
      </c>
      <c r="AE10" s="71" t="str">
        <f t="shared" si="8"/>
        <v/>
      </c>
      <c r="AF10" s="71" t="str">
        <f t="shared" si="9"/>
        <v/>
      </c>
      <c r="AH10" s="97"/>
      <c r="AI10" s="3" t="str">
        <f t="shared" si="11"/>
        <v xml:space="preserve"> </v>
      </c>
      <c r="AJ10" s="3" t="str">
        <f t="shared" si="10"/>
        <v xml:space="preserve"> </v>
      </c>
      <c r="AK10" s="3" t="str">
        <f t="shared" si="10"/>
        <v xml:space="preserve"> </v>
      </c>
      <c r="AL10" s="3" t="str">
        <f t="shared" si="10"/>
        <v xml:space="preserve"> </v>
      </c>
      <c r="AM10" s="3" t="str">
        <f t="shared" si="10"/>
        <v xml:space="preserve"> </v>
      </c>
      <c r="AN10" s="14" t="str">
        <f t="shared" si="10"/>
        <v xml:space="preserve"> </v>
      </c>
      <c r="AO10" s="1" t="str">
        <f t="shared" si="10"/>
        <v xml:space="preserve"> </v>
      </c>
      <c r="AP10" s="1" t="str">
        <f t="shared" si="10"/>
        <v xml:space="preserve"> </v>
      </c>
      <c r="AQ10" s="1" t="str">
        <f t="shared" si="10"/>
        <v xml:space="preserve"> </v>
      </c>
      <c r="AR10" s="6" t="str">
        <f t="shared" si="10"/>
        <v xml:space="preserve"> </v>
      </c>
      <c r="AS10" t="s">
        <v>54</v>
      </c>
    </row>
    <row r="11" spans="1:45">
      <c r="A11" s="4">
        <v>1958</v>
      </c>
      <c r="B11" s="1"/>
      <c r="C11" s="1">
        <v>3.4991672007943513</v>
      </c>
      <c r="D11" s="1"/>
      <c r="E11" s="6"/>
      <c r="F11" s="1"/>
      <c r="G11" s="1"/>
      <c r="H11" s="1"/>
      <c r="I11" s="1"/>
      <c r="J11" s="4"/>
      <c r="K11" s="14"/>
      <c r="L11" s="1"/>
      <c r="M11" s="1"/>
      <c r="N11" s="1"/>
      <c r="O11" s="6"/>
      <c r="P11" s="2"/>
      <c r="Q11" s="2"/>
      <c r="R11" s="2"/>
      <c r="S11" s="2"/>
      <c r="T11" s="7"/>
      <c r="U11" s="11">
        <v>7727.5529999999999</v>
      </c>
      <c r="V11" s="3">
        <v>2508.1211246233233</v>
      </c>
      <c r="W11" s="70" t="str">
        <f t="shared" si="0"/>
        <v/>
      </c>
      <c r="X11" s="71" t="str">
        <f t="shared" si="1"/>
        <v/>
      </c>
      <c r="Y11" s="71" t="str">
        <f t="shared" si="2"/>
        <v/>
      </c>
      <c r="Z11" s="70" t="str">
        <f t="shared" si="3"/>
        <v/>
      </c>
      <c r="AA11" s="71" t="str">
        <f t="shared" si="4"/>
        <v/>
      </c>
      <c r="AB11" s="71" t="str">
        <f t="shared" si="5"/>
        <v/>
      </c>
      <c r="AC11" s="72" t="str">
        <f t="shared" si="6"/>
        <v/>
      </c>
      <c r="AD11" s="70" t="str">
        <f t="shared" si="7"/>
        <v/>
      </c>
      <c r="AE11" s="71" t="str">
        <f t="shared" si="8"/>
        <v/>
      </c>
      <c r="AF11" s="71" t="str">
        <f t="shared" si="9"/>
        <v/>
      </c>
      <c r="AH11" s="97"/>
      <c r="AI11" s="3" t="str">
        <f t="shared" si="11"/>
        <v xml:space="preserve"> </v>
      </c>
      <c r="AJ11" s="3" t="str">
        <f t="shared" si="10"/>
        <v xml:space="preserve"> </v>
      </c>
      <c r="AK11" s="3" t="str">
        <f t="shared" si="10"/>
        <v xml:space="preserve"> </v>
      </c>
      <c r="AL11" s="3" t="str">
        <f t="shared" si="10"/>
        <v xml:space="preserve"> </v>
      </c>
      <c r="AM11" s="3" t="str">
        <f t="shared" si="10"/>
        <v xml:space="preserve"> </v>
      </c>
      <c r="AN11" s="14" t="str">
        <f t="shared" si="10"/>
        <v xml:space="preserve"> </v>
      </c>
      <c r="AO11" s="1" t="str">
        <f t="shared" si="10"/>
        <v xml:space="preserve"> </v>
      </c>
      <c r="AP11" s="1" t="str">
        <f t="shared" si="10"/>
        <v xml:space="preserve"> </v>
      </c>
      <c r="AQ11" s="1" t="str">
        <f t="shared" si="10"/>
        <v xml:space="preserve"> </v>
      </c>
      <c r="AR11" s="6" t="str">
        <f t="shared" si="10"/>
        <v xml:space="preserve"> </v>
      </c>
      <c r="AS11" t="s">
        <v>54</v>
      </c>
    </row>
    <row r="12" spans="1:45">
      <c r="A12" s="4">
        <v>1959</v>
      </c>
      <c r="B12" s="1"/>
      <c r="C12" s="1">
        <v>3.5521234662990047</v>
      </c>
      <c r="D12" s="1"/>
      <c r="E12" s="6"/>
      <c r="F12" s="1"/>
      <c r="G12" s="1"/>
      <c r="H12" s="1"/>
      <c r="I12" s="1"/>
      <c r="J12" s="3"/>
      <c r="K12" s="14"/>
      <c r="L12" s="1"/>
      <c r="M12" s="1"/>
      <c r="N12" s="1"/>
      <c r="O12" s="6"/>
      <c r="P12" s="2"/>
      <c r="Q12" s="2"/>
      <c r="R12" s="2"/>
      <c r="S12" s="2"/>
      <c r="T12" s="7"/>
      <c r="U12" s="11">
        <v>7797.777</v>
      </c>
      <c r="V12" s="3">
        <v>2683.5293537818466</v>
      </c>
      <c r="W12" s="70" t="str">
        <f t="shared" si="0"/>
        <v/>
      </c>
      <c r="X12" s="71" t="str">
        <f t="shared" si="1"/>
        <v/>
      </c>
      <c r="Y12" s="71" t="str">
        <f t="shared" si="2"/>
        <v/>
      </c>
      <c r="Z12" s="70" t="str">
        <f t="shared" si="3"/>
        <v/>
      </c>
      <c r="AA12" s="71" t="str">
        <f t="shared" si="4"/>
        <v/>
      </c>
      <c r="AB12" s="71" t="str">
        <f t="shared" si="5"/>
        <v/>
      </c>
      <c r="AC12" s="72" t="str">
        <f t="shared" si="6"/>
        <v/>
      </c>
      <c r="AD12" s="70" t="str">
        <f t="shared" si="7"/>
        <v/>
      </c>
      <c r="AE12" s="71" t="str">
        <f t="shared" si="8"/>
        <v/>
      </c>
      <c r="AF12" s="71" t="str">
        <f t="shared" si="9"/>
        <v/>
      </c>
      <c r="AH12" s="107"/>
      <c r="AI12" s="3" t="str">
        <f t="shared" si="11"/>
        <v xml:space="preserve"> </v>
      </c>
      <c r="AJ12" s="3" t="str">
        <f t="shared" si="10"/>
        <v xml:space="preserve"> </v>
      </c>
      <c r="AK12" s="3" t="str">
        <f t="shared" si="10"/>
        <v xml:space="preserve"> </v>
      </c>
      <c r="AL12" s="3" t="str">
        <f t="shared" si="10"/>
        <v xml:space="preserve"> </v>
      </c>
      <c r="AM12" s="3" t="str">
        <f t="shared" si="10"/>
        <v xml:space="preserve"> </v>
      </c>
      <c r="AN12" s="14" t="str">
        <f t="shared" si="10"/>
        <v xml:space="preserve"> </v>
      </c>
      <c r="AO12" s="1" t="str">
        <f t="shared" si="10"/>
        <v xml:space="preserve"> </v>
      </c>
      <c r="AP12" s="1" t="str">
        <f t="shared" si="10"/>
        <v xml:space="preserve"> </v>
      </c>
      <c r="AQ12" s="1" t="str">
        <f t="shared" si="10"/>
        <v xml:space="preserve"> </v>
      </c>
      <c r="AR12" s="6" t="str">
        <f t="shared" si="10"/>
        <v xml:space="preserve"> </v>
      </c>
      <c r="AS12" t="s">
        <v>54</v>
      </c>
    </row>
    <row r="13" spans="1:45">
      <c r="A13" s="4">
        <v>1960</v>
      </c>
      <c r="B13" s="1"/>
      <c r="C13" s="1">
        <v>3.2108977319920635</v>
      </c>
      <c r="D13" s="1"/>
      <c r="E13" s="6"/>
      <c r="F13" s="1"/>
      <c r="G13" s="1"/>
      <c r="H13" s="1"/>
      <c r="I13" s="1"/>
      <c r="J13" s="3"/>
      <c r="K13" s="14"/>
      <c r="L13" s="1"/>
      <c r="M13" s="1"/>
      <c r="N13" s="1"/>
      <c r="O13" s="6"/>
      <c r="P13" s="2"/>
      <c r="Q13" s="2"/>
      <c r="R13" s="2"/>
      <c r="S13" s="2"/>
      <c r="T13" s="7"/>
      <c r="U13" s="11">
        <v>7867.3739999999998</v>
      </c>
      <c r="V13" s="3">
        <v>2911.7125659556132</v>
      </c>
      <c r="W13" s="70" t="str">
        <f t="shared" si="0"/>
        <v/>
      </c>
      <c r="X13" s="71" t="str">
        <f t="shared" si="1"/>
        <v/>
      </c>
      <c r="Y13" s="71" t="str">
        <f t="shared" si="2"/>
        <v/>
      </c>
      <c r="Z13" s="70" t="str">
        <f t="shared" si="3"/>
        <v/>
      </c>
      <c r="AA13" s="71" t="str">
        <f t="shared" si="4"/>
        <v/>
      </c>
      <c r="AB13" s="71" t="str">
        <f t="shared" si="5"/>
        <v/>
      </c>
      <c r="AC13" s="72" t="str">
        <f t="shared" si="6"/>
        <v/>
      </c>
      <c r="AD13" s="70" t="str">
        <f t="shared" si="7"/>
        <v/>
      </c>
      <c r="AE13" s="71" t="str">
        <f t="shared" si="8"/>
        <v/>
      </c>
      <c r="AF13" s="71" t="str">
        <f t="shared" si="9"/>
        <v/>
      </c>
      <c r="AH13" s="107">
        <v>1.169999999E-3</v>
      </c>
      <c r="AI13" s="3"/>
      <c r="AJ13" s="3"/>
      <c r="AK13" s="3"/>
      <c r="AL13" s="3"/>
      <c r="AM13" s="3"/>
      <c r="AN13" s="14"/>
      <c r="AO13" s="1"/>
      <c r="AP13" s="1"/>
      <c r="AQ13" s="1"/>
      <c r="AR13" s="6"/>
      <c r="AS13" t="s">
        <v>54</v>
      </c>
    </row>
    <row r="14" spans="1:45">
      <c r="A14" s="4">
        <v>1961</v>
      </c>
      <c r="B14" s="1">
        <v>0.9064450509233275</v>
      </c>
      <c r="C14" s="1">
        <v>2.417186802462207</v>
      </c>
      <c r="D14" s="1">
        <v>1.7625320434620257</v>
      </c>
      <c r="E14" s="6">
        <f t="shared" ref="E14:E66" si="12">SUM(B14:D14)</f>
        <v>5.0861638968475607</v>
      </c>
      <c r="F14" s="1"/>
      <c r="G14" s="1"/>
      <c r="H14" s="1"/>
      <c r="I14" s="1"/>
      <c r="J14" s="3"/>
      <c r="K14" s="14"/>
      <c r="L14" s="1"/>
      <c r="M14" s="1"/>
      <c r="N14" s="1"/>
      <c r="O14" s="6"/>
      <c r="P14" s="2"/>
      <c r="Q14" s="2"/>
      <c r="R14" s="2"/>
      <c r="S14" s="2"/>
      <c r="T14" s="7"/>
      <c r="U14" s="11">
        <v>7943.1180000000004</v>
      </c>
      <c r="V14" s="3">
        <v>3071.9912481030419</v>
      </c>
      <c r="W14" s="99" t="str">
        <f t="shared" si="0"/>
        <v/>
      </c>
      <c r="X14" s="100" t="str">
        <f t="shared" si="1"/>
        <v/>
      </c>
      <c r="Y14" s="100" t="str">
        <f t="shared" si="2"/>
        <v/>
      </c>
      <c r="Z14" s="99" t="str">
        <f t="shared" si="3"/>
        <v/>
      </c>
      <c r="AA14" s="100" t="str">
        <f t="shared" si="4"/>
        <v/>
      </c>
      <c r="AB14" s="100" t="str">
        <f t="shared" si="5"/>
        <v/>
      </c>
      <c r="AC14" s="101" t="str">
        <f t="shared" si="6"/>
        <v/>
      </c>
      <c r="AD14" s="99">
        <f t="shared" si="7"/>
        <v>0.17821782178217818</v>
      </c>
      <c r="AE14" s="100">
        <f t="shared" si="8"/>
        <v>0.47524752475247523</v>
      </c>
      <c r="AF14" s="100">
        <f t="shared" si="9"/>
        <v>0.34653465346534651</v>
      </c>
      <c r="AH14" s="107">
        <v>1.169999999E-3</v>
      </c>
      <c r="AI14" s="3"/>
      <c r="AJ14" s="3"/>
      <c r="AK14" s="3"/>
      <c r="AL14" s="3"/>
      <c r="AM14" s="3"/>
      <c r="AN14" s="14"/>
      <c r="AO14" s="1"/>
      <c r="AP14" s="1"/>
      <c r="AQ14" s="1"/>
      <c r="AR14" s="6"/>
      <c r="AS14" t="s">
        <v>54</v>
      </c>
    </row>
    <row r="15" spans="1:45">
      <c r="A15" s="4">
        <v>1962</v>
      </c>
      <c r="B15" s="1">
        <v>0.89854592805193001</v>
      </c>
      <c r="C15" s="1">
        <v>2.545880129480468</v>
      </c>
      <c r="D15" s="1">
        <v>1.8719706834415208</v>
      </c>
      <c r="E15" s="6">
        <f t="shared" si="12"/>
        <v>5.3163967409739188</v>
      </c>
      <c r="F15" s="1"/>
      <c r="G15" s="1"/>
      <c r="H15" s="1"/>
      <c r="I15" s="1"/>
      <c r="J15" s="3"/>
      <c r="K15" s="14"/>
      <c r="L15" s="1"/>
      <c r="M15" s="1"/>
      <c r="N15" s="1"/>
      <c r="O15" s="6"/>
      <c r="P15" s="2"/>
      <c r="Q15" s="2"/>
      <c r="R15" s="2"/>
      <c r="S15" s="2"/>
      <c r="T15" s="7"/>
      <c r="U15" s="11">
        <v>8012.9459999999999</v>
      </c>
      <c r="V15" s="3">
        <v>3295.2550004794898</v>
      </c>
      <c r="W15" s="99" t="str">
        <f t="shared" si="0"/>
        <v/>
      </c>
      <c r="X15" s="100" t="str">
        <f t="shared" si="1"/>
        <v/>
      </c>
      <c r="Y15" s="100" t="str">
        <f t="shared" si="2"/>
        <v/>
      </c>
      <c r="Z15" s="99" t="str">
        <f t="shared" si="3"/>
        <v/>
      </c>
      <c r="AA15" s="100" t="str">
        <f t="shared" si="4"/>
        <v/>
      </c>
      <c r="AB15" s="100" t="str">
        <f t="shared" si="5"/>
        <v/>
      </c>
      <c r="AC15" s="101" t="str">
        <f t="shared" si="6"/>
        <v/>
      </c>
      <c r="AD15" s="99">
        <f t="shared" si="7"/>
        <v>0.16901408450704228</v>
      </c>
      <c r="AE15" s="100">
        <f t="shared" si="8"/>
        <v>0.47887323943661969</v>
      </c>
      <c r="AF15" s="100">
        <f t="shared" si="9"/>
        <v>0.35211267605633806</v>
      </c>
      <c r="AH15" s="107">
        <v>1.169999999E-3</v>
      </c>
      <c r="AI15" s="3"/>
      <c r="AJ15" s="3"/>
      <c r="AK15" s="3"/>
      <c r="AL15" s="3"/>
      <c r="AM15" s="3"/>
      <c r="AN15" s="14"/>
      <c r="AO15" s="1"/>
      <c r="AP15" s="1"/>
      <c r="AQ15" s="1"/>
      <c r="AR15" s="6"/>
      <c r="AS15" t="s">
        <v>54</v>
      </c>
    </row>
    <row r="16" spans="1:45">
      <c r="A16" s="4">
        <v>1963</v>
      </c>
      <c r="B16" s="1">
        <v>0.91479089843444206</v>
      </c>
      <c r="C16" s="1">
        <v>2.6244001184515917</v>
      </c>
      <c r="D16" s="1">
        <v>1.8970663713454528</v>
      </c>
      <c r="E16" s="6">
        <f t="shared" si="12"/>
        <v>5.4362573882314864</v>
      </c>
      <c r="F16" s="1"/>
      <c r="G16" s="1"/>
      <c r="H16" s="1"/>
      <c r="I16" s="1"/>
      <c r="J16" s="3"/>
      <c r="K16" s="14"/>
      <c r="L16" s="1"/>
      <c r="M16" s="1"/>
      <c r="N16" s="1"/>
      <c r="O16" s="6"/>
      <c r="P16" s="2"/>
      <c r="Q16" s="2"/>
      <c r="R16" s="2"/>
      <c r="S16" s="2"/>
      <c r="T16" s="7"/>
      <c r="U16" s="11">
        <v>8078.1450000000004</v>
      </c>
      <c r="V16" s="3">
        <v>3418.0020090731882</v>
      </c>
      <c r="W16" s="99" t="str">
        <f t="shared" si="0"/>
        <v/>
      </c>
      <c r="X16" s="100" t="str">
        <f t="shared" si="1"/>
        <v/>
      </c>
      <c r="Y16" s="100" t="str">
        <f t="shared" si="2"/>
        <v/>
      </c>
      <c r="Z16" s="99" t="str">
        <f t="shared" si="3"/>
        <v/>
      </c>
      <c r="AA16" s="100" t="str">
        <f t="shared" si="4"/>
        <v/>
      </c>
      <c r="AB16" s="100" t="str">
        <f t="shared" si="5"/>
        <v/>
      </c>
      <c r="AC16" s="101" t="str">
        <f t="shared" si="6"/>
        <v/>
      </c>
      <c r="AD16" s="99">
        <f t="shared" si="7"/>
        <v>0.16827586206915052</v>
      </c>
      <c r="AE16" s="100">
        <f t="shared" si="8"/>
        <v>0.48275862068873765</v>
      </c>
      <c r="AF16" s="100">
        <f t="shared" si="9"/>
        <v>0.34896551724211183</v>
      </c>
      <c r="AH16" s="107">
        <v>1.169999999E-3</v>
      </c>
      <c r="AI16" s="3"/>
      <c r="AJ16" s="3"/>
      <c r="AK16" s="3"/>
      <c r="AL16" s="3"/>
      <c r="AM16" s="3"/>
      <c r="AN16" s="14"/>
      <c r="AO16" s="1"/>
      <c r="AP16" s="1"/>
      <c r="AQ16" s="1"/>
      <c r="AR16" s="6"/>
      <c r="AS16" t="s">
        <v>54</v>
      </c>
    </row>
    <row r="17" spans="1:45">
      <c r="A17" s="4">
        <v>1964</v>
      </c>
      <c r="B17" s="1">
        <v>0.86721880672853313</v>
      </c>
      <c r="C17" s="1">
        <v>2.3301792285070686</v>
      </c>
      <c r="D17" s="1">
        <v>1.7193555472548112</v>
      </c>
      <c r="E17" s="6">
        <f t="shared" si="12"/>
        <v>4.9167535824904132</v>
      </c>
      <c r="F17" s="1"/>
      <c r="G17" s="1"/>
      <c r="H17" s="1"/>
      <c r="I17" s="1"/>
      <c r="J17" s="3"/>
      <c r="K17" s="14"/>
      <c r="L17" s="1"/>
      <c r="M17" s="1"/>
      <c r="N17" s="1"/>
      <c r="O17" s="6"/>
      <c r="P17" s="2"/>
      <c r="Q17" s="2"/>
      <c r="R17" s="2"/>
      <c r="S17" s="2"/>
      <c r="T17" s="7"/>
      <c r="U17" s="11">
        <v>8144.3389999999999</v>
      </c>
      <c r="V17" s="3">
        <v>3657.3836504553456</v>
      </c>
      <c r="W17" s="99" t="str">
        <f t="shared" si="0"/>
        <v/>
      </c>
      <c r="X17" s="100" t="str">
        <f t="shared" si="1"/>
        <v/>
      </c>
      <c r="Y17" s="100" t="str">
        <f t="shared" si="2"/>
        <v/>
      </c>
      <c r="Z17" s="99" t="str">
        <f t="shared" si="3"/>
        <v/>
      </c>
      <c r="AA17" s="100" t="str">
        <f t="shared" si="4"/>
        <v/>
      </c>
      <c r="AB17" s="100" t="str">
        <f t="shared" si="5"/>
        <v/>
      </c>
      <c r="AC17" s="101" t="str">
        <f t="shared" si="6"/>
        <v/>
      </c>
      <c r="AD17" s="99">
        <f t="shared" si="7"/>
        <v>0.17638036809834856</v>
      </c>
      <c r="AE17" s="100">
        <f t="shared" si="8"/>
        <v>0.47392638036718449</v>
      </c>
      <c r="AF17" s="100">
        <f t="shared" si="9"/>
        <v>0.3496932515344669</v>
      </c>
      <c r="AH17" s="107">
        <v>1.169999999E-3</v>
      </c>
      <c r="AI17" s="3"/>
      <c r="AJ17" s="3"/>
      <c r="AK17" s="3"/>
      <c r="AL17" s="3"/>
      <c r="AM17" s="3"/>
      <c r="AN17" s="14"/>
      <c r="AO17" s="1"/>
      <c r="AP17" s="1"/>
      <c r="AQ17" s="1"/>
      <c r="AR17" s="6"/>
      <c r="AS17" t="s">
        <v>54</v>
      </c>
    </row>
    <row r="18" spans="1:45">
      <c r="A18" s="4">
        <v>1965</v>
      </c>
      <c r="B18" s="1">
        <v>1.0460345328436378</v>
      </c>
      <c r="C18" s="1">
        <v>2.6681460547815643</v>
      </c>
      <c r="D18" s="1">
        <v>1.7812906899891356</v>
      </c>
      <c r="E18" s="6">
        <f t="shared" si="12"/>
        <v>5.495471277614338</v>
      </c>
      <c r="F18" s="1"/>
      <c r="G18" s="1"/>
      <c r="H18" s="1"/>
      <c r="I18" s="1"/>
      <c r="J18" s="3"/>
      <c r="K18" s="14"/>
      <c r="L18" s="1"/>
      <c r="M18" s="1"/>
      <c r="N18" s="1"/>
      <c r="O18" s="6"/>
      <c r="P18" s="2"/>
      <c r="Q18" s="2"/>
      <c r="R18" s="2"/>
      <c r="S18" s="2"/>
      <c r="T18" s="7"/>
      <c r="U18" s="11">
        <v>8201.4</v>
      </c>
      <c r="V18" s="3">
        <v>3849.9588321310489</v>
      </c>
      <c r="W18" s="99" t="str">
        <f t="shared" si="0"/>
        <v/>
      </c>
      <c r="X18" s="100" t="str">
        <f t="shared" si="1"/>
        <v/>
      </c>
      <c r="Y18" s="100" t="str">
        <f t="shared" si="2"/>
        <v/>
      </c>
      <c r="Z18" s="99" t="str">
        <f t="shared" si="3"/>
        <v/>
      </c>
      <c r="AA18" s="100" t="str">
        <f t="shared" si="4"/>
        <v/>
      </c>
      <c r="AB18" s="100" t="str">
        <f t="shared" si="5"/>
        <v/>
      </c>
      <c r="AC18" s="101" t="str">
        <f t="shared" si="6"/>
        <v/>
      </c>
      <c r="AD18" s="99">
        <f t="shared" si="7"/>
        <v>0.19034482758642243</v>
      </c>
      <c r="AE18" s="100">
        <f t="shared" si="8"/>
        <v>0.48551724137840357</v>
      </c>
      <c r="AF18" s="100">
        <f t="shared" si="9"/>
        <v>0.32413793103517397</v>
      </c>
      <c r="AH18" s="107">
        <v>1.169999999E-3</v>
      </c>
      <c r="AI18" s="3"/>
      <c r="AJ18" s="3"/>
      <c r="AK18" s="3"/>
      <c r="AL18" s="3"/>
      <c r="AM18" s="3"/>
      <c r="AN18" s="14"/>
      <c r="AO18" s="1"/>
      <c r="AP18" s="1"/>
      <c r="AQ18" s="1"/>
      <c r="AR18" s="6"/>
      <c r="AS18" t="s">
        <v>54</v>
      </c>
    </row>
    <row r="19" spans="1:45">
      <c r="A19" s="4">
        <v>1966</v>
      </c>
      <c r="B19" s="1">
        <v>1.1646899125142935</v>
      </c>
      <c r="C19" s="1">
        <v>2.4587898153005772</v>
      </c>
      <c r="D19" s="1">
        <v>1.9411498541924304</v>
      </c>
      <c r="E19" s="6">
        <f t="shared" si="12"/>
        <v>5.5646295820073011</v>
      </c>
      <c r="F19" s="1"/>
      <c r="G19" s="1"/>
      <c r="H19" s="1"/>
      <c r="I19" s="1"/>
      <c r="J19" s="3"/>
      <c r="K19" s="14"/>
      <c r="L19" s="1"/>
      <c r="M19" s="1"/>
      <c r="N19" s="1"/>
      <c r="O19" s="6"/>
      <c r="P19" s="2"/>
      <c r="Q19" s="2"/>
      <c r="R19" s="2"/>
      <c r="S19" s="2"/>
      <c r="T19" s="7"/>
      <c r="U19" s="11">
        <v>8258.0570000000007</v>
      </c>
      <c r="V19" s="3">
        <v>4125.2893729859479</v>
      </c>
      <c r="W19" s="99" t="str">
        <f t="shared" si="0"/>
        <v/>
      </c>
      <c r="X19" s="100" t="str">
        <f t="shared" si="1"/>
        <v/>
      </c>
      <c r="Y19" s="100" t="str">
        <f t="shared" si="2"/>
        <v/>
      </c>
      <c r="Z19" s="99" t="str">
        <f t="shared" si="3"/>
        <v/>
      </c>
      <c r="AA19" s="100" t="str">
        <f t="shared" si="4"/>
        <v/>
      </c>
      <c r="AB19" s="100" t="str">
        <f t="shared" si="5"/>
        <v/>
      </c>
      <c r="AC19" s="101" t="str">
        <f t="shared" si="6"/>
        <v/>
      </c>
      <c r="AD19" s="99">
        <f t="shared" si="7"/>
        <v>0.20930232558159978</v>
      </c>
      <c r="AE19" s="100">
        <f t="shared" si="8"/>
        <v>0.44186046511538513</v>
      </c>
      <c r="AF19" s="100">
        <f t="shared" si="9"/>
        <v>0.34883720930301509</v>
      </c>
      <c r="AH19" s="107">
        <v>1.169999999E-3</v>
      </c>
      <c r="AI19" s="3"/>
      <c r="AJ19" s="3"/>
      <c r="AK19" s="3"/>
      <c r="AL19" s="3"/>
      <c r="AM19" s="3"/>
      <c r="AN19" s="14"/>
      <c r="AO19" s="1"/>
      <c r="AP19" s="1"/>
      <c r="AQ19" s="1"/>
      <c r="AR19" s="6"/>
      <c r="AS19" t="s">
        <v>54</v>
      </c>
    </row>
    <row r="20" spans="1:45">
      <c r="A20" s="4">
        <v>1967</v>
      </c>
      <c r="B20" s="1">
        <v>1.3297520806610623</v>
      </c>
      <c r="C20" s="1">
        <v>2.5907238812801601</v>
      </c>
      <c r="D20" s="1">
        <v>2.0710506543649907</v>
      </c>
      <c r="E20" s="6">
        <f t="shared" si="12"/>
        <v>5.9915266163062135</v>
      </c>
      <c r="F20" s="1"/>
      <c r="G20" s="1"/>
      <c r="H20" s="1"/>
      <c r="I20" s="1"/>
      <c r="J20" s="3"/>
      <c r="K20" s="14"/>
      <c r="L20" s="1"/>
      <c r="M20" s="1"/>
      <c r="N20" s="1"/>
      <c r="O20" s="6"/>
      <c r="P20" s="2"/>
      <c r="Q20" s="2"/>
      <c r="R20" s="2"/>
      <c r="S20" s="2"/>
      <c r="T20" s="7"/>
      <c r="U20" s="11">
        <v>8310.2260000000006</v>
      </c>
      <c r="V20" s="3">
        <v>4319.7430627850199</v>
      </c>
      <c r="W20" s="99" t="str">
        <f t="shared" si="0"/>
        <v/>
      </c>
      <c r="X20" s="100" t="str">
        <f t="shared" si="1"/>
        <v/>
      </c>
      <c r="Y20" s="100" t="str">
        <f t="shared" si="2"/>
        <v/>
      </c>
      <c r="Z20" s="99" t="str">
        <f t="shared" si="3"/>
        <v/>
      </c>
      <c r="AA20" s="100" t="str">
        <f t="shared" si="4"/>
        <v/>
      </c>
      <c r="AB20" s="100" t="str">
        <f t="shared" si="5"/>
        <v/>
      </c>
      <c r="AC20" s="101" t="str">
        <f t="shared" si="6"/>
        <v/>
      </c>
      <c r="AD20" s="99">
        <f t="shared" si="7"/>
        <v>0.22193877551041521</v>
      </c>
      <c r="AE20" s="100">
        <f t="shared" si="8"/>
        <v>0.43239795918278767</v>
      </c>
      <c r="AF20" s="100">
        <f t="shared" si="9"/>
        <v>0.34566326530679703</v>
      </c>
      <c r="AH20" s="107">
        <v>1.169999999E-3</v>
      </c>
      <c r="AI20" s="3"/>
      <c r="AJ20" s="3"/>
      <c r="AK20" s="3"/>
      <c r="AL20" s="3"/>
      <c r="AM20" s="3"/>
      <c r="AN20" s="14"/>
      <c r="AO20" s="1"/>
      <c r="AP20" s="1"/>
      <c r="AQ20" s="1"/>
      <c r="AR20" s="6"/>
      <c r="AS20" t="s">
        <v>54</v>
      </c>
    </row>
    <row r="21" spans="1:45">
      <c r="A21" s="4">
        <v>1968</v>
      </c>
      <c r="B21" s="1">
        <v>1.4265241230147951</v>
      </c>
      <c r="C21" s="1">
        <v>3.2748698952983331</v>
      </c>
      <c r="D21" s="1">
        <v>2.2088115453154393</v>
      </c>
      <c r="E21" s="6">
        <f t="shared" si="12"/>
        <v>6.9102055636285673</v>
      </c>
      <c r="F21" s="1"/>
      <c r="G21" s="1"/>
      <c r="H21" s="1"/>
      <c r="I21" s="1"/>
      <c r="J21" s="3"/>
      <c r="K21" s="14"/>
      <c r="L21" s="1"/>
      <c r="M21" s="1"/>
      <c r="N21" s="1"/>
      <c r="O21" s="6"/>
      <c r="P21" s="2"/>
      <c r="Q21" s="2"/>
      <c r="R21" s="2"/>
      <c r="S21" s="2"/>
      <c r="T21" s="7"/>
      <c r="U21" s="11">
        <v>8369.6029999999992</v>
      </c>
      <c r="V21" s="3">
        <v>4368.0324146061503</v>
      </c>
      <c r="W21" s="99" t="str">
        <f t="shared" si="0"/>
        <v/>
      </c>
      <c r="X21" s="100" t="str">
        <f t="shared" si="1"/>
        <v/>
      </c>
      <c r="Y21" s="100" t="str">
        <f t="shared" si="2"/>
        <v/>
      </c>
      <c r="Z21" s="99" t="str">
        <f t="shared" si="3"/>
        <v/>
      </c>
      <c r="AA21" s="100" t="str">
        <f t="shared" si="4"/>
        <v/>
      </c>
      <c r="AB21" s="100" t="str">
        <f t="shared" si="5"/>
        <v/>
      </c>
      <c r="AC21" s="101" t="str">
        <f t="shared" si="6"/>
        <v/>
      </c>
      <c r="AD21" s="99">
        <f t="shared" si="7"/>
        <v>0.2064372918981188</v>
      </c>
      <c r="AE21" s="100">
        <f t="shared" si="8"/>
        <v>0.47391786903350674</v>
      </c>
      <c r="AF21" s="100">
        <f t="shared" si="9"/>
        <v>0.31964483906837449</v>
      </c>
      <c r="AH21" s="107">
        <v>1.169999999E-3</v>
      </c>
      <c r="AI21" s="3"/>
      <c r="AJ21" s="3"/>
      <c r="AK21" s="3"/>
      <c r="AL21" s="3"/>
      <c r="AM21" s="3"/>
      <c r="AN21" s="14"/>
      <c r="AO21" s="1"/>
      <c r="AP21" s="1"/>
      <c r="AQ21" s="1"/>
      <c r="AR21" s="6"/>
      <c r="AS21" t="s">
        <v>54</v>
      </c>
    </row>
    <row r="22" spans="1:45">
      <c r="A22" s="4">
        <v>1969</v>
      </c>
      <c r="B22" s="1">
        <v>1.6389819663363783</v>
      </c>
      <c r="C22" s="1">
        <v>2.6623838514116698</v>
      </c>
      <c r="D22" s="1">
        <v>2.40076231688949</v>
      </c>
      <c r="E22" s="6">
        <f t="shared" si="12"/>
        <v>6.7021281346375376</v>
      </c>
      <c r="F22" s="1"/>
      <c r="G22" s="1"/>
      <c r="H22" s="1"/>
      <c r="I22" s="1"/>
      <c r="J22" s="3"/>
      <c r="K22" s="14"/>
      <c r="L22" s="1"/>
      <c r="M22" s="1"/>
      <c r="N22" s="1"/>
      <c r="O22" s="6"/>
      <c r="P22" s="2"/>
      <c r="Q22" s="2"/>
      <c r="R22" s="2"/>
      <c r="S22" s="2"/>
      <c r="T22" s="7"/>
      <c r="U22" s="11">
        <v>8434.1720000000005</v>
      </c>
      <c r="V22" s="3">
        <v>4545.7451212077476</v>
      </c>
      <c r="W22" s="99" t="str">
        <f t="shared" si="0"/>
        <v/>
      </c>
      <c r="X22" s="100" t="str">
        <f t="shared" si="1"/>
        <v/>
      </c>
      <c r="Y22" s="100" t="str">
        <f t="shared" si="2"/>
        <v/>
      </c>
      <c r="Z22" s="99" t="str">
        <f t="shared" si="3"/>
        <v/>
      </c>
      <c r="AA22" s="100" t="str">
        <f t="shared" si="4"/>
        <v/>
      </c>
      <c r="AB22" s="100" t="str">
        <f t="shared" si="5"/>
        <v/>
      </c>
      <c r="AC22" s="101" t="str">
        <f t="shared" si="6"/>
        <v/>
      </c>
      <c r="AD22" s="99">
        <f t="shared" si="7"/>
        <v>0.24454649827804539</v>
      </c>
      <c r="AE22" s="100">
        <f t="shared" si="8"/>
        <v>0.39724454649741725</v>
      </c>
      <c r="AF22" s="100">
        <f t="shared" si="9"/>
        <v>0.35820895522453738</v>
      </c>
      <c r="AH22" s="107">
        <v>1.169999999E-3</v>
      </c>
      <c r="AI22" s="3"/>
      <c r="AJ22" s="3"/>
      <c r="AK22" s="3"/>
      <c r="AL22" s="3"/>
      <c r="AM22" s="3"/>
      <c r="AN22" s="14"/>
      <c r="AO22" s="1"/>
      <c r="AP22" s="1"/>
      <c r="AQ22" s="1"/>
      <c r="AR22" s="6"/>
      <c r="AS22" t="s">
        <v>54</v>
      </c>
    </row>
    <row r="23" spans="1:45">
      <c r="A23" s="4">
        <v>1970</v>
      </c>
      <c r="B23" s="1">
        <v>1.8215014447114808</v>
      </c>
      <c r="C23" s="1">
        <v>2.3000314852643768</v>
      </c>
      <c r="D23" s="1">
        <v>2.3926502028013723</v>
      </c>
      <c r="E23" s="6">
        <f t="shared" si="12"/>
        <v>6.5141831327772302</v>
      </c>
      <c r="F23" s="1"/>
      <c r="G23" s="1"/>
      <c r="H23" s="1"/>
      <c r="I23" s="1"/>
      <c r="J23" s="3"/>
      <c r="K23" s="14"/>
      <c r="L23" s="1"/>
      <c r="M23" s="1"/>
      <c r="N23" s="1"/>
      <c r="O23" s="6"/>
      <c r="P23" s="2"/>
      <c r="Q23" s="2"/>
      <c r="R23" s="2"/>
      <c r="S23" s="2"/>
      <c r="T23" s="7"/>
      <c r="U23" s="11">
        <v>8489.5740000000005</v>
      </c>
      <c r="V23" s="3">
        <v>4773.2234535725729</v>
      </c>
      <c r="W23" s="99" t="str">
        <f t="shared" si="0"/>
        <v/>
      </c>
      <c r="X23" s="100" t="str">
        <f t="shared" si="1"/>
        <v/>
      </c>
      <c r="Y23" s="100" t="str">
        <f t="shared" si="2"/>
        <v/>
      </c>
      <c r="Z23" s="99" t="str">
        <f t="shared" si="3"/>
        <v/>
      </c>
      <c r="AA23" s="100" t="str">
        <f t="shared" si="4"/>
        <v/>
      </c>
      <c r="AB23" s="100" t="str">
        <f t="shared" si="5"/>
        <v/>
      </c>
      <c r="AC23" s="101" t="str">
        <f t="shared" si="6"/>
        <v/>
      </c>
      <c r="AD23" s="99">
        <f t="shared" si="7"/>
        <v>0.27962085308076218</v>
      </c>
      <c r="AE23" s="100">
        <f t="shared" si="8"/>
        <v>0.35308056871956423</v>
      </c>
      <c r="AF23" s="100">
        <f t="shared" si="9"/>
        <v>0.3672985781996736</v>
      </c>
      <c r="AH23" s="107">
        <v>1.169999999E-3</v>
      </c>
      <c r="AI23" s="3"/>
      <c r="AJ23" s="3"/>
      <c r="AK23" s="3"/>
      <c r="AL23" s="3"/>
      <c r="AM23" s="3"/>
      <c r="AN23" s="14"/>
      <c r="AO23" s="1"/>
      <c r="AP23" s="1"/>
      <c r="AQ23" s="1"/>
      <c r="AR23" s="6"/>
      <c r="AS23" t="s">
        <v>54</v>
      </c>
    </row>
    <row r="24" spans="1:45">
      <c r="A24" s="4">
        <v>1971</v>
      </c>
      <c r="B24" s="1">
        <v>1.9026512535067164</v>
      </c>
      <c r="C24" s="1">
        <v>2.5368683380013448</v>
      </c>
      <c r="D24" s="1">
        <v>2.4285873723646603</v>
      </c>
      <c r="E24" s="6">
        <f t="shared" si="12"/>
        <v>6.8681069638727212</v>
      </c>
      <c r="F24" s="1"/>
      <c r="G24" s="1"/>
      <c r="H24" s="1"/>
      <c r="I24" s="1"/>
      <c r="J24" s="3"/>
      <c r="K24" s="14"/>
      <c r="L24" s="1"/>
      <c r="M24" s="1"/>
      <c r="N24" s="1"/>
      <c r="O24" s="6"/>
      <c r="P24" s="2"/>
      <c r="Q24" s="2"/>
      <c r="R24" s="2"/>
      <c r="S24" s="2"/>
      <c r="T24" s="7"/>
      <c r="U24" s="11">
        <v>8536.3950000000004</v>
      </c>
      <c r="V24" s="3">
        <v>4901.8286879951411</v>
      </c>
      <c r="W24" s="99" t="str">
        <f t="shared" si="0"/>
        <v/>
      </c>
      <c r="X24" s="100" t="str">
        <f t="shared" si="1"/>
        <v/>
      </c>
      <c r="Y24" s="100" t="str">
        <f t="shared" si="2"/>
        <v/>
      </c>
      <c r="Z24" s="99" t="str">
        <f t="shared" si="3"/>
        <v/>
      </c>
      <c r="AA24" s="100" t="str">
        <f t="shared" si="4"/>
        <v/>
      </c>
      <c r="AB24" s="100" t="str">
        <f t="shared" si="5"/>
        <v/>
      </c>
      <c r="AC24" s="101" t="str">
        <f t="shared" si="6"/>
        <v/>
      </c>
      <c r="AD24" s="99">
        <f t="shared" si="7"/>
        <v>0.27702702702723603</v>
      </c>
      <c r="AE24" s="100">
        <f t="shared" si="8"/>
        <v>0.36936936936853998</v>
      </c>
      <c r="AF24" s="100">
        <f t="shared" si="9"/>
        <v>0.35360360360422405</v>
      </c>
      <c r="AH24" s="107">
        <v>1.169999999E-3</v>
      </c>
      <c r="AI24" s="3"/>
      <c r="AJ24" s="3"/>
      <c r="AK24" s="3"/>
      <c r="AL24" s="3"/>
      <c r="AM24" s="3"/>
      <c r="AN24" s="14"/>
      <c r="AO24" s="1"/>
      <c r="AP24" s="1"/>
      <c r="AQ24" s="1"/>
      <c r="AR24" s="6"/>
      <c r="AS24" t="s">
        <v>54</v>
      </c>
    </row>
    <row r="25" spans="1:45">
      <c r="A25" s="4">
        <v>1972</v>
      </c>
      <c r="B25" s="1">
        <v>2.0146072763823635</v>
      </c>
      <c r="C25" s="1">
        <v>2.5337560745194483</v>
      </c>
      <c r="D25" s="1">
        <v>2.564750032627805</v>
      </c>
      <c r="E25" s="6">
        <f t="shared" si="12"/>
        <v>7.1131133835296172</v>
      </c>
      <c r="F25" s="1"/>
      <c r="G25" s="1"/>
      <c r="H25" s="1"/>
      <c r="I25" s="1"/>
      <c r="J25" s="3"/>
      <c r="K25" s="14"/>
      <c r="L25" s="1"/>
      <c r="M25" s="1"/>
      <c r="N25" s="1"/>
      <c r="O25" s="6"/>
      <c r="P25" s="2"/>
      <c r="Q25" s="2"/>
      <c r="R25" s="2"/>
      <c r="S25" s="2"/>
      <c r="T25" s="7"/>
      <c r="U25" s="11">
        <v>8576.2000000000007</v>
      </c>
      <c r="V25" s="3">
        <v>5110.1786532713559</v>
      </c>
      <c r="W25" s="99" t="str">
        <f t="shared" si="0"/>
        <v/>
      </c>
      <c r="X25" s="100" t="str">
        <f t="shared" si="1"/>
        <v/>
      </c>
      <c r="Y25" s="100" t="str">
        <f t="shared" si="2"/>
        <v/>
      </c>
      <c r="Z25" s="99" t="str">
        <f t="shared" si="3"/>
        <v/>
      </c>
      <c r="AA25" s="100" t="str">
        <f t="shared" si="4"/>
        <v/>
      </c>
      <c r="AB25" s="100" t="str">
        <f t="shared" si="5"/>
        <v/>
      </c>
      <c r="AC25" s="101" t="str">
        <f t="shared" si="6"/>
        <v/>
      </c>
      <c r="AD25" s="99">
        <f t="shared" si="7"/>
        <v>0.28322440087166018</v>
      </c>
      <c r="AE25" s="100">
        <f t="shared" si="8"/>
        <v>0.35620915032598094</v>
      </c>
      <c r="AF25" s="100">
        <f t="shared" si="9"/>
        <v>0.36056644880235883</v>
      </c>
      <c r="AH25" s="107">
        <v>1.08E-3</v>
      </c>
      <c r="AI25" s="3"/>
      <c r="AJ25" s="3"/>
      <c r="AK25" s="3"/>
      <c r="AL25" s="3"/>
      <c r="AM25" s="3"/>
      <c r="AN25" s="14"/>
      <c r="AO25" s="1"/>
      <c r="AP25" s="1"/>
      <c r="AQ25" s="1"/>
      <c r="AR25" s="6"/>
      <c r="AS25" t="s">
        <v>54</v>
      </c>
    </row>
    <row r="26" spans="1:45">
      <c r="A26" s="4">
        <v>1973</v>
      </c>
      <c r="B26" s="1">
        <v>2.2271305763846878</v>
      </c>
      <c r="C26" s="1">
        <v>3.0108942983786289</v>
      </c>
      <c r="D26" s="1">
        <v>2.6306524926660773</v>
      </c>
      <c r="E26" s="6">
        <f t="shared" si="12"/>
        <v>7.8686773674293944</v>
      </c>
      <c r="F26" s="1"/>
      <c r="G26" s="1"/>
      <c r="H26" s="1"/>
      <c r="I26" s="1"/>
      <c r="J26" s="3"/>
      <c r="K26" s="14"/>
      <c r="L26" s="1"/>
      <c r="M26" s="1"/>
      <c r="N26" s="1"/>
      <c r="O26" s="6"/>
      <c r="P26" s="2"/>
      <c r="Q26" s="2"/>
      <c r="R26" s="2"/>
      <c r="S26" s="2"/>
      <c r="T26" s="7"/>
      <c r="U26" s="11">
        <v>8620.9969999999994</v>
      </c>
      <c r="V26" s="3">
        <v>5284.3709230158156</v>
      </c>
      <c r="W26" s="99" t="str">
        <f t="shared" si="0"/>
        <v/>
      </c>
      <c r="X26" s="100" t="str">
        <f t="shared" si="1"/>
        <v/>
      </c>
      <c r="Y26" s="100" t="str">
        <f t="shared" si="2"/>
        <v/>
      </c>
      <c r="Z26" s="99" t="str">
        <f t="shared" si="3"/>
        <v/>
      </c>
      <c r="AA26" s="100" t="str">
        <f t="shared" si="4"/>
        <v/>
      </c>
      <c r="AB26" s="100" t="str">
        <f t="shared" si="5"/>
        <v/>
      </c>
      <c r="AC26" s="101" t="str">
        <f t="shared" si="6"/>
        <v/>
      </c>
      <c r="AD26" s="99">
        <f t="shared" si="7"/>
        <v>0.28303747534539792</v>
      </c>
      <c r="AE26" s="100">
        <f t="shared" si="8"/>
        <v>0.38264299802677676</v>
      </c>
      <c r="AF26" s="100">
        <f t="shared" si="9"/>
        <v>0.33431952662782527</v>
      </c>
      <c r="AH26" s="107">
        <v>9.791666657499999E-4</v>
      </c>
      <c r="AI26" s="3"/>
      <c r="AJ26" s="3"/>
      <c r="AK26" s="3"/>
      <c r="AL26" s="3"/>
      <c r="AM26" s="3"/>
      <c r="AN26" s="14"/>
      <c r="AO26" s="1"/>
      <c r="AP26" s="1"/>
      <c r="AQ26" s="1"/>
      <c r="AR26" s="6"/>
      <c r="AS26" t="s">
        <v>54</v>
      </c>
    </row>
    <row r="27" spans="1:45">
      <c r="A27" s="4">
        <v>1974</v>
      </c>
      <c r="B27" s="1">
        <v>2.4005946055920027</v>
      </c>
      <c r="C27" s="1">
        <v>2.8744983950368166</v>
      </c>
      <c r="D27" s="1">
        <v>2.6647377013556</v>
      </c>
      <c r="E27" s="6">
        <f t="shared" si="12"/>
        <v>7.9398307019844196</v>
      </c>
      <c r="F27" s="1"/>
      <c r="G27" s="1"/>
      <c r="H27" s="1"/>
      <c r="I27" s="1"/>
      <c r="J27" s="3"/>
      <c r="K27" s="14"/>
      <c r="L27" s="1"/>
      <c r="M27" s="1"/>
      <c r="N27" s="1"/>
      <c r="O27" s="6"/>
      <c r="P27" s="2"/>
      <c r="Q27" s="2"/>
      <c r="R27" s="2"/>
      <c r="S27" s="2"/>
      <c r="T27" s="7"/>
      <c r="U27" s="11">
        <v>8678.7450000000008</v>
      </c>
      <c r="V27" s="3">
        <v>5413.8672948795293</v>
      </c>
      <c r="W27" s="99" t="str">
        <f t="shared" si="0"/>
        <v/>
      </c>
      <c r="X27" s="100" t="str">
        <f t="shared" si="1"/>
        <v/>
      </c>
      <c r="Y27" s="100" t="str">
        <f t="shared" si="2"/>
        <v/>
      </c>
      <c r="Z27" s="99" t="str">
        <f t="shared" si="3"/>
        <v/>
      </c>
      <c r="AA27" s="100" t="str">
        <f t="shared" si="4"/>
        <v/>
      </c>
      <c r="AB27" s="100" t="str">
        <f t="shared" si="5"/>
        <v/>
      </c>
      <c r="AC27" s="101" t="str">
        <f t="shared" si="6"/>
        <v/>
      </c>
      <c r="AD27" s="99">
        <f t="shared" si="7"/>
        <v>0.30234833659513882</v>
      </c>
      <c r="AE27" s="100">
        <f t="shared" si="8"/>
        <v>0.36203522504810925</v>
      </c>
      <c r="AF27" s="100">
        <f t="shared" si="9"/>
        <v>0.33561643835675187</v>
      </c>
      <c r="AH27" s="107">
        <v>9.6999999899999995E-4</v>
      </c>
      <c r="AI27" s="3"/>
      <c r="AJ27" s="3"/>
      <c r="AK27" s="3"/>
      <c r="AL27" s="3"/>
      <c r="AM27" s="3"/>
      <c r="AN27" s="14"/>
      <c r="AO27" s="1"/>
      <c r="AP27" s="1"/>
      <c r="AQ27" s="1"/>
      <c r="AR27" s="6"/>
      <c r="AS27" t="s">
        <v>54</v>
      </c>
    </row>
    <row r="28" spans="1:45">
      <c r="A28" s="4">
        <v>1975</v>
      </c>
      <c r="B28" s="1">
        <v>2.4104636101822368</v>
      </c>
      <c r="C28" s="1">
        <v>2.5815287696067801</v>
      </c>
      <c r="D28" s="1">
        <v>2.900332021286689</v>
      </c>
      <c r="E28" s="6">
        <f t="shared" si="12"/>
        <v>7.8923244010757063</v>
      </c>
      <c r="F28" s="1"/>
      <c r="G28" s="1"/>
      <c r="H28" s="1"/>
      <c r="I28" s="1"/>
      <c r="J28" s="3"/>
      <c r="K28" s="14"/>
      <c r="L28" s="1"/>
      <c r="M28" s="1"/>
      <c r="N28" s="1"/>
      <c r="O28" s="6"/>
      <c r="P28" s="2"/>
      <c r="Q28" s="2"/>
      <c r="R28" s="2"/>
      <c r="S28" s="2"/>
      <c r="T28" s="7"/>
      <c r="U28" s="11">
        <v>8720.7420000000002</v>
      </c>
      <c r="V28" s="3">
        <v>5830.8083899640178</v>
      </c>
      <c r="W28" s="99" t="str">
        <f t="shared" si="0"/>
        <v/>
      </c>
      <c r="X28" s="100" t="str">
        <f t="shared" si="1"/>
        <v/>
      </c>
      <c r="Y28" s="100" t="str">
        <f t="shared" si="2"/>
        <v/>
      </c>
      <c r="Z28" s="99" t="str">
        <f t="shared" si="3"/>
        <v/>
      </c>
      <c r="AA28" s="100" t="str">
        <f t="shared" si="4"/>
        <v/>
      </c>
      <c r="AB28" s="100" t="str">
        <f t="shared" si="5"/>
        <v/>
      </c>
      <c r="AC28" s="101" t="str">
        <f t="shared" si="6"/>
        <v/>
      </c>
      <c r="AD28" s="99">
        <f t="shared" si="7"/>
        <v>0.30541871921201008</v>
      </c>
      <c r="AE28" s="100">
        <f t="shared" si="8"/>
        <v>0.32709359605833277</v>
      </c>
      <c r="AF28" s="100">
        <f t="shared" si="9"/>
        <v>0.36748768472965709</v>
      </c>
      <c r="AH28" s="107"/>
      <c r="AI28" s="3" t="str">
        <f t="shared" si="11"/>
        <v xml:space="preserve"> </v>
      </c>
      <c r="AJ28" s="3" t="str">
        <f t="shared" si="11"/>
        <v xml:space="preserve"> </v>
      </c>
      <c r="AK28" s="3" t="str">
        <f t="shared" si="11"/>
        <v xml:space="preserve"> </v>
      </c>
      <c r="AL28" s="3" t="str">
        <f t="shared" si="11"/>
        <v xml:space="preserve"> </v>
      </c>
      <c r="AM28" s="3" t="str">
        <f t="shared" si="11"/>
        <v xml:space="preserve"> </v>
      </c>
      <c r="AN28" s="14" t="str">
        <f t="shared" si="11"/>
        <v xml:space="preserve"> </v>
      </c>
      <c r="AO28" s="1" t="str">
        <f t="shared" si="11"/>
        <v xml:space="preserve"> </v>
      </c>
      <c r="AP28" s="1" t="str">
        <f t="shared" si="11"/>
        <v xml:space="preserve"> </v>
      </c>
      <c r="AQ28" s="1" t="str">
        <f t="shared" si="11"/>
        <v xml:space="preserve"> </v>
      </c>
      <c r="AR28" s="6" t="str">
        <f t="shared" si="11"/>
        <v xml:space="preserve"> </v>
      </c>
      <c r="AS28" t="s">
        <v>54</v>
      </c>
    </row>
    <row r="29" spans="1:45">
      <c r="A29" s="4">
        <v>1976</v>
      </c>
      <c r="B29" s="1">
        <v>2.581556505013666</v>
      </c>
      <c r="C29" s="1">
        <v>2.9314662722507001</v>
      </c>
      <c r="D29" s="1">
        <v>2.9314662722624258</v>
      </c>
      <c r="E29" s="6">
        <f t="shared" si="12"/>
        <v>8.4444890495267924</v>
      </c>
      <c r="F29" s="1"/>
      <c r="G29" s="1"/>
      <c r="H29" s="1"/>
      <c r="I29" s="1"/>
      <c r="J29" s="3"/>
      <c r="K29" s="14"/>
      <c r="L29" s="1"/>
      <c r="M29" s="1"/>
      <c r="N29" s="1"/>
      <c r="O29" s="6"/>
      <c r="P29" s="2"/>
      <c r="Q29" s="2"/>
      <c r="R29" s="2"/>
      <c r="S29" s="2"/>
      <c r="T29" s="7"/>
      <c r="U29" s="11">
        <v>8755.0370000000003</v>
      </c>
      <c r="V29" s="3">
        <v>5981.8544501656979</v>
      </c>
      <c r="W29" s="99" t="str">
        <f t="shared" si="0"/>
        <v/>
      </c>
      <c r="X29" s="100" t="str">
        <f t="shared" si="1"/>
        <v/>
      </c>
      <c r="Y29" s="100" t="str">
        <f t="shared" si="2"/>
        <v/>
      </c>
      <c r="Z29" s="99" t="str">
        <f t="shared" si="3"/>
        <v/>
      </c>
      <c r="AA29" s="100" t="str">
        <f t="shared" si="4"/>
        <v/>
      </c>
      <c r="AB29" s="100" t="str">
        <f t="shared" si="5"/>
        <v/>
      </c>
      <c r="AC29" s="101" t="str">
        <f t="shared" si="6"/>
        <v/>
      </c>
      <c r="AD29" s="99">
        <f t="shared" si="7"/>
        <v>0.30570902394128036</v>
      </c>
      <c r="AE29" s="100">
        <f t="shared" si="8"/>
        <v>0.34714548802866552</v>
      </c>
      <c r="AF29" s="100">
        <f t="shared" si="9"/>
        <v>0.34714548803005407</v>
      </c>
      <c r="AH29" s="107"/>
      <c r="AI29" s="3" t="str">
        <f t="shared" si="11"/>
        <v xml:space="preserve"> </v>
      </c>
      <c r="AJ29" s="3" t="str">
        <f t="shared" si="11"/>
        <v xml:space="preserve"> </v>
      </c>
      <c r="AK29" s="3" t="str">
        <f t="shared" si="11"/>
        <v xml:space="preserve"> </v>
      </c>
      <c r="AL29" s="3" t="str">
        <f t="shared" si="11"/>
        <v xml:space="preserve"> </v>
      </c>
      <c r="AM29" s="3" t="str">
        <f t="shared" si="11"/>
        <v xml:space="preserve"> </v>
      </c>
      <c r="AN29" s="14" t="str">
        <f t="shared" si="11"/>
        <v xml:space="preserve"> </v>
      </c>
      <c r="AO29" s="1" t="str">
        <f t="shared" si="11"/>
        <v xml:space="preserve"> </v>
      </c>
      <c r="AP29" s="1" t="str">
        <f t="shared" si="11"/>
        <v xml:space="preserve"> </v>
      </c>
      <c r="AQ29" s="1" t="str">
        <f t="shared" si="11"/>
        <v xml:space="preserve"> </v>
      </c>
      <c r="AR29" s="6" t="str">
        <f t="shared" si="11"/>
        <v xml:space="preserve"> </v>
      </c>
      <c r="AS29" t="s">
        <v>54</v>
      </c>
    </row>
    <row r="30" spans="1:45">
      <c r="A30" s="4">
        <v>1977</v>
      </c>
      <c r="B30" s="1">
        <v>2.7138645030411745</v>
      </c>
      <c r="C30" s="1">
        <v>2.5816705301059226</v>
      </c>
      <c r="D30" s="1">
        <v>2.8849390562443631</v>
      </c>
      <c r="E30" s="6">
        <f t="shared" si="12"/>
        <v>8.1804740893914598</v>
      </c>
      <c r="F30" s="1"/>
      <c r="G30" s="1"/>
      <c r="H30" s="1"/>
      <c r="I30" s="1"/>
      <c r="J30" s="3"/>
      <c r="K30" s="14"/>
      <c r="L30" s="1"/>
      <c r="M30" s="1"/>
      <c r="N30" s="1"/>
      <c r="O30" s="6"/>
      <c r="P30" s="2"/>
      <c r="Q30" s="2"/>
      <c r="R30" s="2"/>
      <c r="S30" s="2"/>
      <c r="T30" s="7"/>
      <c r="U30" s="11">
        <v>8797.0220000000008</v>
      </c>
      <c r="V30" s="3">
        <v>5896.1639438439315</v>
      </c>
      <c r="W30" s="99" t="str">
        <f t="shared" si="0"/>
        <v/>
      </c>
      <c r="X30" s="100" t="str">
        <f t="shared" si="1"/>
        <v/>
      </c>
      <c r="Y30" s="100" t="str">
        <f t="shared" si="2"/>
        <v/>
      </c>
      <c r="Z30" s="99" t="str">
        <f t="shared" si="3"/>
        <v/>
      </c>
      <c r="AA30" s="100" t="str">
        <f t="shared" si="4"/>
        <v/>
      </c>
      <c r="AB30" s="100" t="str">
        <f t="shared" si="5"/>
        <v/>
      </c>
      <c r="AC30" s="101" t="str">
        <f t="shared" si="6"/>
        <v/>
      </c>
      <c r="AD30" s="99">
        <f t="shared" si="7"/>
        <v>0.33174904942985489</v>
      </c>
      <c r="AE30" s="100">
        <f t="shared" si="8"/>
        <v>0.31558935361140805</v>
      </c>
      <c r="AF30" s="100">
        <f t="shared" si="9"/>
        <v>0.35266159695873711</v>
      </c>
      <c r="AH30" s="107"/>
      <c r="AI30" s="3" t="str">
        <f t="shared" si="11"/>
        <v xml:space="preserve"> </v>
      </c>
      <c r="AJ30" s="3" t="str">
        <f t="shared" si="11"/>
        <v xml:space="preserve"> </v>
      </c>
      <c r="AK30" s="3" t="str">
        <f t="shared" si="11"/>
        <v xml:space="preserve"> </v>
      </c>
      <c r="AL30" s="3" t="str">
        <f t="shared" si="11"/>
        <v xml:space="preserve"> </v>
      </c>
      <c r="AM30" s="3" t="str">
        <f t="shared" si="11"/>
        <v xml:space="preserve"> </v>
      </c>
      <c r="AN30" s="14" t="str">
        <f t="shared" si="11"/>
        <v xml:space="preserve"> </v>
      </c>
      <c r="AO30" s="1" t="str">
        <f t="shared" si="11"/>
        <v xml:space="preserve"> </v>
      </c>
      <c r="AP30" s="1" t="str">
        <f t="shared" si="11"/>
        <v xml:space="preserve"> </v>
      </c>
      <c r="AQ30" s="1" t="str">
        <f t="shared" si="11"/>
        <v xml:space="preserve"> </v>
      </c>
      <c r="AR30" s="6" t="str">
        <f t="shared" si="11"/>
        <v xml:space="preserve"> </v>
      </c>
      <c r="AS30" t="s">
        <v>54</v>
      </c>
    </row>
    <row r="31" spans="1:45">
      <c r="A31" s="4">
        <v>1978</v>
      </c>
      <c r="B31" s="1">
        <v>2.8310171520458467</v>
      </c>
      <c r="C31" s="1">
        <v>2.8699047502796251</v>
      </c>
      <c r="D31" s="1">
        <v>3.0643427415032392</v>
      </c>
      <c r="E31" s="6">
        <f t="shared" si="12"/>
        <v>8.7652646438287114</v>
      </c>
      <c r="F31" s="1"/>
      <c r="G31" s="1"/>
      <c r="H31" s="1"/>
      <c r="I31" s="1"/>
      <c r="J31" s="3"/>
      <c r="K31" s="14"/>
      <c r="L31" s="1"/>
      <c r="M31" s="1"/>
      <c r="N31" s="1"/>
      <c r="O31" s="6"/>
      <c r="P31" s="2"/>
      <c r="Q31" s="2"/>
      <c r="R31" s="2"/>
      <c r="S31" s="2"/>
      <c r="T31" s="7"/>
      <c r="U31" s="11">
        <v>8803.2810000000009</v>
      </c>
      <c r="V31" s="3">
        <v>6019.2247482427047</v>
      </c>
      <c r="W31" s="99" t="str">
        <f t="shared" si="0"/>
        <v/>
      </c>
      <c r="X31" s="100" t="str">
        <f t="shared" si="1"/>
        <v/>
      </c>
      <c r="Y31" s="100" t="str">
        <f t="shared" si="2"/>
        <v/>
      </c>
      <c r="Z31" s="99" t="str">
        <f t="shared" si="3"/>
        <v/>
      </c>
      <c r="AA31" s="100" t="str">
        <f t="shared" si="4"/>
        <v/>
      </c>
      <c r="AB31" s="100" t="str">
        <f t="shared" si="5"/>
        <v/>
      </c>
      <c r="AC31" s="101" t="str">
        <f t="shared" si="6"/>
        <v/>
      </c>
      <c r="AD31" s="99">
        <f t="shared" si="7"/>
        <v>0.32298136645983166</v>
      </c>
      <c r="AE31" s="100">
        <f t="shared" si="8"/>
        <v>0.32741792369044048</v>
      </c>
      <c r="AF31" s="100">
        <f t="shared" si="9"/>
        <v>0.3496007098497278</v>
      </c>
      <c r="AH31" s="107"/>
      <c r="AI31" s="3" t="str">
        <f t="shared" si="11"/>
        <v xml:space="preserve"> </v>
      </c>
      <c r="AJ31" s="3" t="str">
        <f t="shared" si="11"/>
        <v xml:space="preserve"> </v>
      </c>
      <c r="AK31" s="3" t="str">
        <f t="shared" si="11"/>
        <v xml:space="preserve"> </v>
      </c>
      <c r="AL31" s="3" t="str">
        <f t="shared" si="11"/>
        <v xml:space="preserve"> </v>
      </c>
      <c r="AM31" s="3" t="str">
        <f t="shared" si="11"/>
        <v xml:space="preserve"> </v>
      </c>
      <c r="AN31" s="14" t="str">
        <f t="shared" si="11"/>
        <v xml:space="preserve"> </v>
      </c>
      <c r="AO31" s="1" t="str">
        <f t="shared" si="11"/>
        <v xml:space="preserve"> </v>
      </c>
      <c r="AP31" s="1" t="str">
        <f t="shared" si="11"/>
        <v xml:space="preserve"> </v>
      </c>
      <c r="AQ31" s="1" t="str">
        <f t="shared" si="11"/>
        <v xml:space="preserve"> </v>
      </c>
      <c r="AR31" s="6" t="str">
        <f t="shared" si="11"/>
        <v xml:space="preserve"> </v>
      </c>
      <c r="AS31" t="s">
        <v>54</v>
      </c>
    </row>
    <row r="32" spans="1:45">
      <c r="A32" s="4">
        <v>1979</v>
      </c>
      <c r="B32" s="1">
        <v>2.9023556449530377</v>
      </c>
      <c r="C32" s="1">
        <v>2.4666132424862002</v>
      </c>
      <c r="D32" s="1">
        <v>3.1202268461858766</v>
      </c>
      <c r="E32" s="6">
        <f t="shared" si="12"/>
        <v>8.4891957336251131</v>
      </c>
      <c r="F32" s="1"/>
      <c r="G32" s="1"/>
      <c r="H32" s="1"/>
      <c r="I32" s="1"/>
      <c r="J32" s="3"/>
      <c r="K32" s="14"/>
      <c r="L32" s="1"/>
      <c r="M32" s="1"/>
      <c r="N32" s="1"/>
      <c r="O32" s="6"/>
      <c r="P32" s="2"/>
      <c r="Q32" s="2"/>
      <c r="R32" s="2"/>
      <c r="S32" s="2"/>
      <c r="T32" s="7"/>
      <c r="U32" s="11">
        <v>8811.5889999999999</v>
      </c>
      <c r="V32" s="3">
        <v>6244.9966151979261</v>
      </c>
      <c r="W32" s="99" t="str">
        <f t="shared" si="0"/>
        <v/>
      </c>
      <c r="X32" s="100" t="str">
        <f t="shared" si="1"/>
        <v/>
      </c>
      <c r="Y32" s="100" t="str">
        <f t="shared" si="2"/>
        <v/>
      </c>
      <c r="Z32" s="99" t="str">
        <f t="shared" si="3"/>
        <v/>
      </c>
      <c r="AA32" s="100" t="str">
        <f t="shared" si="4"/>
        <v/>
      </c>
      <c r="AB32" s="100" t="str">
        <f t="shared" si="5"/>
        <v/>
      </c>
      <c r="AC32" s="101" t="str">
        <f t="shared" si="6"/>
        <v/>
      </c>
      <c r="AD32" s="99">
        <f t="shared" si="7"/>
        <v>0.34188817598550697</v>
      </c>
      <c r="AE32" s="100">
        <f t="shared" si="8"/>
        <v>0.29055912007260204</v>
      </c>
      <c r="AF32" s="100">
        <f t="shared" si="9"/>
        <v>0.36755270394189116</v>
      </c>
      <c r="AH32" s="107"/>
      <c r="AI32" s="3" t="str">
        <f t="shared" si="11"/>
        <v xml:space="preserve"> </v>
      </c>
      <c r="AJ32" s="3" t="str">
        <f t="shared" si="11"/>
        <v xml:space="preserve"> </v>
      </c>
      <c r="AK32" s="3" t="str">
        <f t="shared" si="11"/>
        <v xml:space="preserve"> </v>
      </c>
      <c r="AL32" s="3" t="str">
        <f t="shared" si="11"/>
        <v xml:space="preserve"> </v>
      </c>
      <c r="AM32" s="3" t="str">
        <f t="shared" si="11"/>
        <v xml:space="preserve"> </v>
      </c>
      <c r="AN32" s="14" t="str">
        <f t="shared" si="11"/>
        <v xml:space="preserve"> </v>
      </c>
      <c r="AO32" s="1" t="str">
        <f t="shared" si="11"/>
        <v xml:space="preserve"> </v>
      </c>
      <c r="AP32" s="1" t="str">
        <f t="shared" si="11"/>
        <v xml:space="preserve"> </v>
      </c>
      <c r="AQ32" s="1" t="str">
        <f t="shared" si="11"/>
        <v xml:space="preserve"> </v>
      </c>
      <c r="AR32" s="6" t="str">
        <f t="shared" si="11"/>
        <v xml:space="preserve"> </v>
      </c>
      <c r="AS32" t="s">
        <v>54</v>
      </c>
    </row>
    <row r="33" spans="1:45">
      <c r="A33" s="4">
        <v>1980</v>
      </c>
      <c r="B33" s="1">
        <v>2.8657955350280724</v>
      </c>
      <c r="C33" s="1">
        <v>2.4219087266061323</v>
      </c>
      <c r="D33" s="1">
        <v>3.1539325861074179</v>
      </c>
      <c r="E33" s="6">
        <f t="shared" si="12"/>
        <v>8.4416368477416235</v>
      </c>
      <c r="F33" s="1"/>
      <c r="G33" s="1"/>
      <c r="H33" s="1"/>
      <c r="I33" s="1"/>
      <c r="J33" s="3"/>
      <c r="K33" s="14"/>
      <c r="L33" s="1"/>
      <c r="M33" s="1"/>
      <c r="N33" s="1"/>
      <c r="O33" s="6"/>
      <c r="P33" s="2"/>
      <c r="Q33" s="2"/>
      <c r="R33" s="2"/>
      <c r="S33" s="2"/>
      <c r="T33" s="7"/>
      <c r="U33" s="11">
        <v>8843.5280000000002</v>
      </c>
      <c r="V33" s="3">
        <v>6043.7999070686001</v>
      </c>
      <c r="W33" s="99" t="str">
        <f t="shared" si="0"/>
        <v/>
      </c>
      <c r="X33" s="100" t="str">
        <f t="shared" si="1"/>
        <v/>
      </c>
      <c r="Y33" s="100" t="str">
        <f t="shared" si="2"/>
        <v/>
      </c>
      <c r="Z33" s="99"/>
      <c r="AA33" s="100"/>
      <c r="AB33" s="100"/>
      <c r="AC33" s="101"/>
      <c r="AD33" s="99">
        <f t="shared" si="7"/>
        <v>0.33948339483411366</v>
      </c>
      <c r="AE33" s="100">
        <f t="shared" si="8"/>
        <v>0.28690036900296906</v>
      </c>
      <c r="AF33" s="100">
        <f t="shared" si="9"/>
        <v>0.37361623616291717</v>
      </c>
      <c r="AH33" s="107"/>
      <c r="AI33" s="3" t="str">
        <f t="shared" si="11"/>
        <v xml:space="preserve"> </v>
      </c>
      <c r="AJ33" s="3" t="str">
        <f t="shared" si="11"/>
        <v xml:space="preserve"> </v>
      </c>
      <c r="AK33" s="3" t="str">
        <f t="shared" si="11"/>
        <v xml:space="preserve"> </v>
      </c>
      <c r="AL33" s="3" t="str">
        <f t="shared" si="11"/>
        <v xml:space="preserve"> </v>
      </c>
      <c r="AM33" s="3" t="str">
        <f t="shared" si="11"/>
        <v xml:space="preserve"> </v>
      </c>
      <c r="AN33" s="14" t="str">
        <f t="shared" si="11"/>
        <v xml:space="preserve"> </v>
      </c>
      <c r="AO33" s="1" t="str">
        <f t="shared" si="11"/>
        <v xml:space="preserve"> </v>
      </c>
      <c r="AP33" s="1" t="str">
        <f t="shared" si="11"/>
        <v xml:space="preserve"> </v>
      </c>
      <c r="AQ33" s="1" t="str">
        <f t="shared" si="11"/>
        <v xml:space="preserve"> </v>
      </c>
      <c r="AR33" s="6" t="str">
        <f t="shared" si="11"/>
        <v xml:space="preserve"> </v>
      </c>
      <c r="AS33" t="s">
        <v>54</v>
      </c>
    </row>
    <row r="34" spans="1:45">
      <c r="A34" s="4">
        <v>1981</v>
      </c>
      <c r="B34" s="1">
        <v>2.8903024480794648</v>
      </c>
      <c r="C34" s="1">
        <v>2.7734438585261527</v>
      </c>
      <c r="D34" s="1">
        <v>3.1707630629906163</v>
      </c>
      <c r="E34" s="6">
        <f t="shared" si="12"/>
        <v>8.8345093695962333</v>
      </c>
      <c r="F34" s="1"/>
      <c r="G34" s="1"/>
      <c r="H34" s="1"/>
      <c r="I34" s="1"/>
      <c r="J34" s="3"/>
      <c r="K34" s="14"/>
      <c r="L34" s="1"/>
      <c r="M34" s="1"/>
      <c r="N34" s="1"/>
      <c r="O34" s="6"/>
      <c r="P34" s="2"/>
      <c r="Q34" s="2"/>
      <c r="R34" s="2"/>
      <c r="S34" s="2"/>
      <c r="T34" s="7"/>
      <c r="U34" s="11">
        <v>8869.4410000000007</v>
      </c>
      <c r="V34" s="3">
        <v>6186.450814884457</v>
      </c>
      <c r="W34" s="99" t="str">
        <f t="shared" si="0"/>
        <v/>
      </c>
      <c r="X34" s="100" t="str">
        <f t="shared" si="1"/>
        <v/>
      </c>
      <c r="Y34" s="100" t="str">
        <f t="shared" si="2"/>
        <v/>
      </c>
      <c r="Z34" s="99"/>
      <c r="AA34" s="100"/>
      <c r="AB34" s="100"/>
      <c r="AC34" s="101"/>
      <c r="AD34" s="99">
        <f t="shared" si="7"/>
        <v>0.32716049382735118</v>
      </c>
      <c r="AE34" s="100">
        <f t="shared" si="8"/>
        <v>0.31393298059888847</v>
      </c>
      <c r="AF34" s="100">
        <f t="shared" si="9"/>
        <v>0.3589065255737604</v>
      </c>
      <c r="AH34" s="107"/>
      <c r="AI34" s="3" t="str">
        <f t="shared" si="11"/>
        <v xml:space="preserve"> </v>
      </c>
      <c r="AJ34" s="3" t="str">
        <f t="shared" si="11"/>
        <v xml:space="preserve"> </v>
      </c>
      <c r="AK34" s="3" t="str">
        <f t="shared" si="11"/>
        <v xml:space="preserve"> </v>
      </c>
      <c r="AL34" s="3" t="str">
        <f t="shared" si="11"/>
        <v xml:space="preserve"> </v>
      </c>
      <c r="AM34" s="3" t="str">
        <f t="shared" si="11"/>
        <v xml:space="preserve"> </v>
      </c>
      <c r="AN34" s="14" t="str">
        <f t="shared" si="11"/>
        <v xml:space="preserve"> </v>
      </c>
      <c r="AO34" s="1" t="str">
        <f t="shared" si="11"/>
        <v xml:space="preserve"> </v>
      </c>
      <c r="AP34" s="1" t="str">
        <f t="shared" si="11"/>
        <v xml:space="preserve"> </v>
      </c>
      <c r="AQ34" s="1" t="str">
        <f t="shared" si="11"/>
        <v xml:space="preserve"> </v>
      </c>
      <c r="AR34" s="6" t="str">
        <f t="shared" si="11"/>
        <v xml:space="preserve"> </v>
      </c>
      <c r="AS34" t="s">
        <v>54</v>
      </c>
    </row>
    <row r="35" spans="1:45">
      <c r="A35" s="4">
        <v>1982</v>
      </c>
      <c r="B35" s="1">
        <v>2.9714414459648415</v>
      </c>
      <c r="C35" s="1">
        <v>2.7218715607312829</v>
      </c>
      <c r="D35" s="1">
        <v>3.0416329761875254</v>
      </c>
      <c r="E35" s="6">
        <f t="shared" si="12"/>
        <v>8.7349459828836498</v>
      </c>
      <c r="F35" s="1"/>
      <c r="G35" s="1"/>
      <c r="H35" s="1"/>
      <c r="I35" s="1"/>
      <c r="J35" s="3"/>
      <c r="K35" s="14"/>
      <c r="L35" s="1"/>
      <c r="M35" s="1"/>
      <c r="N35" s="1"/>
      <c r="O35" s="6"/>
      <c r="P35" s="2"/>
      <c r="Q35" s="2"/>
      <c r="R35" s="2"/>
      <c r="S35" s="2"/>
      <c r="T35" s="7"/>
      <c r="U35" s="11">
        <v>8892.098</v>
      </c>
      <c r="V35" s="3">
        <v>6370.1590419527656</v>
      </c>
      <c r="W35" s="99" t="str">
        <f t="shared" ref="W35:W67" si="13">IFERROR(F35/$I35,"")</f>
        <v/>
      </c>
      <c r="X35" s="100" t="str">
        <f t="shared" ref="X35:X67" si="14">IFERROR(G35/$I35,"")</f>
        <v/>
      </c>
      <c r="Y35" s="100" t="str">
        <f t="shared" ref="Y35:Y67" si="15">IFERROR(H35/$I35,"")</f>
        <v/>
      </c>
      <c r="Z35" s="99"/>
      <c r="AA35" s="100"/>
      <c r="AB35" s="100"/>
      <c r="AC35" s="101"/>
      <c r="AD35" s="99">
        <f t="shared" ref="AD35:AD67" si="16">IFERROR(B35/$E35,"")</f>
        <v>0.34017857142877095</v>
      </c>
      <c r="AE35" s="100">
        <f t="shared" ref="AE35:AE67" si="17">IFERROR(C35/$E35,"")</f>
        <v>0.31160714285639085</v>
      </c>
      <c r="AF35" s="100">
        <f t="shared" ref="AF35:AF67" si="18">IFERROR(D35/$E35,"")</f>
        <v>0.3482142857148382</v>
      </c>
      <c r="AH35" s="107"/>
      <c r="AI35" s="3" t="str">
        <f t="shared" si="11"/>
        <v xml:space="preserve"> </v>
      </c>
      <c r="AJ35" s="3" t="str">
        <f t="shared" si="11"/>
        <v xml:space="preserve"> </v>
      </c>
      <c r="AK35" s="3" t="str">
        <f t="shared" si="11"/>
        <v xml:space="preserve"> </v>
      </c>
      <c r="AL35" s="3" t="str">
        <f t="shared" si="11"/>
        <v xml:space="preserve"> </v>
      </c>
      <c r="AM35" s="3" t="str">
        <f t="shared" si="11"/>
        <v xml:space="preserve"> </v>
      </c>
      <c r="AN35" s="14" t="str">
        <f t="shared" si="11"/>
        <v xml:space="preserve"> </v>
      </c>
      <c r="AO35" s="1" t="str">
        <f t="shared" si="11"/>
        <v xml:space="preserve"> </v>
      </c>
      <c r="AP35" s="1" t="str">
        <f t="shared" si="11"/>
        <v xml:space="preserve"> </v>
      </c>
      <c r="AQ35" s="1" t="str">
        <f t="shared" si="11"/>
        <v xml:space="preserve"> </v>
      </c>
      <c r="AR35" s="6" t="str">
        <f t="shared" si="11"/>
        <v xml:space="preserve"> </v>
      </c>
      <c r="AS35" t="s">
        <v>54</v>
      </c>
    </row>
    <row r="36" spans="1:45">
      <c r="A36" s="4">
        <v>1983</v>
      </c>
      <c r="B36" s="1">
        <v>3.0542513077764335</v>
      </c>
      <c r="C36" s="1">
        <v>2.4762088607729535</v>
      </c>
      <c r="D36" s="1">
        <v>3.0308171545228677</v>
      </c>
      <c r="E36" s="6">
        <f t="shared" si="12"/>
        <v>8.5612773230722556</v>
      </c>
      <c r="F36" s="1"/>
      <c r="G36" s="1"/>
      <c r="H36" s="1"/>
      <c r="I36" s="1"/>
      <c r="J36" s="3"/>
      <c r="K36" s="14"/>
      <c r="L36" s="1"/>
      <c r="M36" s="1"/>
      <c r="N36" s="1"/>
      <c r="O36" s="6"/>
      <c r="P36" s="2"/>
      <c r="Q36" s="2"/>
      <c r="R36" s="2"/>
      <c r="S36" s="2"/>
      <c r="T36" s="7"/>
      <c r="U36" s="11">
        <v>8910.2839999999997</v>
      </c>
      <c r="V36" s="3">
        <v>6237.074245480675</v>
      </c>
      <c r="W36" s="99" t="str">
        <f t="shared" si="13"/>
        <v/>
      </c>
      <c r="X36" s="100" t="str">
        <f t="shared" si="14"/>
        <v/>
      </c>
      <c r="Y36" s="100" t="str">
        <f t="shared" si="15"/>
        <v/>
      </c>
      <c r="Z36" s="99"/>
      <c r="AA36" s="100"/>
      <c r="AB36" s="100"/>
      <c r="AC36" s="101"/>
      <c r="AD36" s="99">
        <f t="shared" si="16"/>
        <v>0.35675182481770146</v>
      </c>
      <c r="AE36" s="100">
        <f t="shared" si="17"/>
        <v>0.28923357664161659</v>
      </c>
      <c r="AF36" s="100">
        <f t="shared" si="18"/>
        <v>0.35401459854068185</v>
      </c>
      <c r="AH36" s="107"/>
      <c r="AI36" s="3" t="str">
        <f t="shared" si="11"/>
        <v xml:space="preserve"> </v>
      </c>
      <c r="AJ36" s="3" t="str">
        <f t="shared" si="11"/>
        <v xml:space="preserve"> </v>
      </c>
      <c r="AK36" s="3" t="str">
        <f t="shared" si="11"/>
        <v xml:space="preserve"> </v>
      </c>
      <c r="AL36" s="3" t="str">
        <f t="shared" si="11"/>
        <v xml:space="preserve"> </v>
      </c>
      <c r="AM36" s="3" t="str">
        <f t="shared" si="11"/>
        <v xml:space="preserve"> </v>
      </c>
      <c r="AN36" s="14" t="str">
        <f t="shared" si="11"/>
        <v xml:space="preserve"> </v>
      </c>
      <c r="AO36" s="1" t="str">
        <f t="shared" si="11"/>
        <v xml:space="preserve"> </v>
      </c>
      <c r="AP36" s="1" t="str">
        <f t="shared" si="11"/>
        <v xml:space="preserve"> </v>
      </c>
      <c r="AQ36" s="1" t="str">
        <f t="shared" si="11"/>
        <v xml:space="preserve"> </v>
      </c>
      <c r="AR36" s="6" t="str">
        <f t="shared" si="11"/>
        <v xml:space="preserve"> </v>
      </c>
      <c r="AS36" t="s">
        <v>54</v>
      </c>
    </row>
    <row r="37" spans="1:45">
      <c r="A37" s="4">
        <v>1984</v>
      </c>
      <c r="B37" s="1">
        <v>3.1691058524838094</v>
      </c>
      <c r="C37" s="1">
        <v>2.5665844928680768</v>
      </c>
      <c r="D37" s="1">
        <v>3.161280899764789</v>
      </c>
      <c r="E37" s="6">
        <f t="shared" si="12"/>
        <v>8.8969712451166743</v>
      </c>
      <c r="F37" s="1"/>
      <c r="G37" s="1"/>
      <c r="H37" s="1"/>
      <c r="I37" s="1"/>
      <c r="J37" s="3"/>
      <c r="K37" s="14"/>
      <c r="L37" s="1"/>
      <c r="M37" s="1"/>
      <c r="N37" s="1"/>
      <c r="O37" s="6"/>
      <c r="P37" s="2"/>
      <c r="Q37" s="2"/>
      <c r="R37" s="2"/>
      <c r="S37" s="2"/>
      <c r="T37" s="7"/>
      <c r="U37" s="11">
        <v>8928.2710000000006</v>
      </c>
      <c r="V37" s="3">
        <v>6430.4107963135984</v>
      </c>
      <c r="W37" s="99" t="str">
        <f t="shared" si="13"/>
        <v/>
      </c>
      <c r="X37" s="100" t="str">
        <f t="shared" si="14"/>
        <v/>
      </c>
      <c r="Y37" s="100" t="str">
        <f t="shared" si="15"/>
        <v/>
      </c>
      <c r="Z37" s="99"/>
      <c r="AA37" s="100"/>
      <c r="AB37" s="100"/>
      <c r="AC37" s="101"/>
      <c r="AD37" s="99">
        <f t="shared" si="16"/>
        <v>0.3562005277046672</v>
      </c>
      <c r="AE37" s="100">
        <f t="shared" si="17"/>
        <v>0.28847845206612432</v>
      </c>
      <c r="AF37" s="100">
        <f t="shared" si="18"/>
        <v>0.35532102022920858</v>
      </c>
      <c r="AH37" s="107"/>
      <c r="AI37" s="3"/>
      <c r="AJ37" s="3"/>
      <c r="AK37" s="3"/>
      <c r="AL37" s="3"/>
      <c r="AM37" s="3"/>
      <c r="AN37" s="14"/>
      <c r="AO37" s="1"/>
      <c r="AP37" s="1"/>
      <c r="AQ37" s="1"/>
      <c r="AR37" s="6"/>
      <c r="AS37" t="s">
        <v>54</v>
      </c>
    </row>
    <row r="38" spans="1:45">
      <c r="A38" s="4">
        <v>1985</v>
      </c>
      <c r="B38" s="1">
        <v>3.1512078462650956</v>
      </c>
      <c r="C38" s="1">
        <v>2.2105487876718688</v>
      </c>
      <c r="D38" s="1">
        <v>3.1982407991976238</v>
      </c>
      <c r="E38" s="6">
        <f t="shared" si="12"/>
        <v>8.5599974331345887</v>
      </c>
      <c r="F38" s="1"/>
      <c r="G38" s="1"/>
      <c r="H38" s="1"/>
      <c r="I38" s="1"/>
      <c r="J38" s="3"/>
      <c r="K38" s="14"/>
      <c r="L38" s="1"/>
      <c r="M38" s="1"/>
      <c r="N38" s="1"/>
      <c r="O38" s="6"/>
      <c r="P38" s="2"/>
      <c r="Q38" s="2"/>
      <c r="R38" s="2"/>
      <c r="S38" s="2"/>
      <c r="T38" s="7"/>
      <c r="U38" s="11">
        <v>8943.5730000000003</v>
      </c>
      <c r="V38" s="3">
        <v>6225.903061650286</v>
      </c>
      <c r="W38" s="99" t="str">
        <f t="shared" si="13"/>
        <v/>
      </c>
      <c r="X38" s="100" t="str">
        <f t="shared" si="14"/>
        <v/>
      </c>
      <c r="Y38" s="100" t="str">
        <f t="shared" si="15"/>
        <v/>
      </c>
      <c r="Z38" s="99"/>
      <c r="AA38" s="100"/>
      <c r="AB38" s="100"/>
      <c r="AC38" s="101"/>
      <c r="AD38" s="99">
        <f t="shared" si="16"/>
        <v>0.36813186813201576</v>
      </c>
      <c r="AE38" s="100">
        <f t="shared" si="17"/>
        <v>0.25824175824108714</v>
      </c>
      <c r="AF38" s="100">
        <f t="shared" si="18"/>
        <v>0.3736263736268971</v>
      </c>
      <c r="AH38" s="107">
        <v>1.0300000000000001E-3</v>
      </c>
      <c r="AI38" s="3"/>
      <c r="AJ38" s="3"/>
      <c r="AK38" s="3"/>
      <c r="AL38" s="3"/>
      <c r="AM38" s="3"/>
      <c r="AN38" s="14"/>
      <c r="AO38" s="1"/>
      <c r="AP38" s="1"/>
      <c r="AQ38" s="1"/>
      <c r="AR38" s="6"/>
      <c r="AS38" t="s">
        <v>54</v>
      </c>
    </row>
    <row r="39" spans="1:45">
      <c r="A39" s="4">
        <v>1986</v>
      </c>
      <c r="B39" s="1">
        <v>3.2008115306640361</v>
      </c>
      <c r="C39" s="1">
        <v>2.4222357529276795</v>
      </c>
      <c r="D39" s="1">
        <v>3.3974215755485173</v>
      </c>
      <c r="E39" s="6">
        <f t="shared" si="12"/>
        <v>9.020468859140232</v>
      </c>
      <c r="F39" s="1"/>
      <c r="G39" s="1"/>
      <c r="H39" s="1"/>
      <c r="I39" s="1"/>
      <c r="J39" s="3"/>
      <c r="K39" s="14"/>
      <c r="L39" s="1"/>
      <c r="M39" s="1"/>
      <c r="N39" s="1"/>
      <c r="O39" s="6"/>
      <c r="P39" s="2"/>
      <c r="Q39" s="2"/>
      <c r="R39" s="2"/>
      <c r="S39" s="2"/>
      <c r="T39" s="7"/>
      <c r="U39" s="11">
        <v>8958.77</v>
      </c>
      <c r="V39" s="3">
        <v>6379.6629036436079</v>
      </c>
      <c r="W39" s="99" t="str">
        <f t="shared" si="13"/>
        <v/>
      </c>
      <c r="X39" s="100" t="str">
        <f t="shared" si="14"/>
        <v/>
      </c>
      <c r="Y39" s="100" t="str">
        <f t="shared" si="15"/>
        <v/>
      </c>
      <c r="Z39" s="99"/>
      <c r="AA39" s="100"/>
      <c r="AB39" s="100"/>
      <c r="AC39" s="101"/>
      <c r="AD39" s="99">
        <f t="shared" si="16"/>
        <v>0.35483870967757158</v>
      </c>
      <c r="AE39" s="100">
        <f t="shared" si="17"/>
        <v>0.26852659110654586</v>
      </c>
      <c r="AF39" s="100">
        <f t="shared" si="18"/>
        <v>0.37663469921588266</v>
      </c>
      <c r="AH39" s="107">
        <v>9.3999999999999997E-4</v>
      </c>
      <c r="AI39" s="3"/>
      <c r="AJ39" s="3"/>
      <c r="AK39" s="3"/>
      <c r="AL39" s="3"/>
      <c r="AM39" s="3"/>
      <c r="AN39" s="14"/>
      <c r="AO39" s="1"/>
      <c r="AP39" s="1"/>
      <c r="AQ39" s="1"/>
      <c r="AR39" s="6"/>
      <c r="AS39" t="s">
        <v>54</v>
      </c>
    </row>
    <row r="40" spans="1:45">
      <c r="A40" s="4">
        <v>1987</v>
      </c>
      <c r="B40" s="1">
        <v>3.311386770670774</v>
      </c>
      <c r="C40" s="1">
        <v>2.4677715695639115</v>
      </c>
      <c r="D40" s="1">
        <v>2.8225630092888632</v>
      </c>
      <c r="E40" s="6">
        <f t="shared" si="12"/>
        <v>8.6017213495235492</v>
      </c>
      <c r="F40" s="1"/>
      <c r="G40" s="1"/>
      <c r="H40" s="1"/>
      <c r="I40" s="1"/>
      <c r="J40" s="3"/>
      <c r="K40" s="14"/>
      <c r="L40" s="1"/>
      <c r="M40" s="1"/>
      <c r="N40" s="1"/>
      <c r="O40" s="6"/>
      <c r="P40" s="2"/>
      <c r="Q40" s="2"/>
      <c r="R40" s="2"/>
      <c r="S40" s="2"/>
      <c r="T40" s="7"/>
      <c r="U40" s="11">
        <v>8971.9580000000005</v>
      </c>
      <c r="V40" s="3">
        <v>6382.2911674073339</v>
      </c>
      <c r="W40" s="99" t="str">
        <f t="shared" si="13"/>
        <v/>
      </c>
      <c r="X40" s="100" t="str">
        <f t="shared" si="14"/>
        <v/>
      </c>
      <c r="Y40" s="100" t="str">
        <f t="shared" si="15"/>
        <v/>
      </c>
      <c r="Z40" s="99"/>
      <c r="AA40" s="100"/>
      <c r="AB40" s="100"/>
      <c r="AC40" s="101"/>
      <c r="AD40" s="99">
        <f t="shared" si="16"/>
        <v>0.38496791934025998</v>
      </c>
      <c r="AE40" s="100">
        <f t="shared" si="17"/>
        <v>0.28689275893604738</v>
      </c>
      <c r="AF40" s="100">
        <f t="shared" si="18"/>
        <v>0.32813932172369259</v>
      </c>
      <c r="AH40" s="107">
        <v>8.7000000000000001E-4</v>
      </c>
      <c r="AI40" s="3"/>
      <c r="AJ40" s="3"/>
      <c r="AK40" s="3"/>
      <c r="AL40" s="3"/>
      <c r="AM40" s="3"/>
      <c r="AN40" s="14"/>
      <c r="AO40" s="1"/>
      <c r="AP40" s="1"/>
      <c r="AQ40" s="1"/>
      <c r="AR40" s="6"/>
      <c r="AS40" t="s">
        <v>54</v>
      </c>
    </row>
    <row r="41" spans="1:45">
      <c r="A41" s="4">
        <v>1988</v>
      </c>
      <c r="B41" s="1">
        <v>3.3669822641484219</v>
      </c>
      <c r="C41" s="1">
        <v>2.5449959836914071</v>
      </c>
      <c r="D41" s="1">
        <v>2.916470552751198</v>
      </c>
      <c r="E41" s="6">
        <f t="shared" si="12"/>
        <v>8.8284488005910262</v>
      </c>
      <c r="F41" s="1"/>
      <c r="G41" s="1"/>
      <c r="H41" s="1"/>
      <c r="I41" s="1"/>
      <c r="J41" s="3"/>
      <c r="K41" s="14"/>
      <c r="L41" s="1"/>
      <c r="M41" s="1"/>
      <c r="N41" s="1"/>
      <c r="O41" s="6"/>
      <c r="P41" s="2"/>
      <c r="Q41" s="2"/>
      <c r="R41" s="2"/>
      <c r="S41" s="2"/>
      <c r="T41" s="7"/>
      <c r="U41" s="11">
        <v>8982.0249999999996</v>
      </c>
      <c r="V41" s="3">
        <v>6335.1634042622336</v>
      </c>
      <c r="W41" s="99" t="str">
        <f t="shared" si="13"/>
        <v/>
      </c>
      <c r="X41" s="100" t="str">
        <f t="shared" si="14"/>
        <v/>
      </c>
      <c r="Y41" s="100" t="str">
        <f t="shared" si="15"/>
        <v/>
      </c>
      <c r="Z41" s="99"/>
      <c r="AA41" s="100"/>
      <c r="AB41" s="100"/>
      <c r="AC41" s="101"/>
      <c r="AD41" s="99">
        <f t="shared" si="16"/>
        <v>0.38137869292768817</v>
      </c>
      <c r="AE41" s="100">
        <f t="shared" si="17"/>
        <v>0.28827215756419527</v>
      </c>
      <c r="AF41" s="100">
        <f t="shared" si="18"/>
        <v>0.33034914950811667</v>
      </c>
      <c r="AH41" s="107">
        <v>8.3000000000000001E-4</v>
      </c>
      <c r="AI41" s="3"/>
      <c r="AJ41" s="3"/>
      <c r="AK41" s="3"/>
      <c r="AL41" s="3"/>
      <c r="AM41" s="3"/>
      <c r="AN41" s="14"/>
      <c r="AO41" s="1"/>
      <c r="AP41" s="1"/>
      <c r="AQ41" s="1"/>
      <c r="AR41" s="6"/>
      <c r="AS41" t="s">
        <v>54</v>
      </c>
    </row>
    <row r="42" spans="1:45">
      <c r="A42" s="4">
        <v>1989</v>
      </c>
      <c r="B42" s="1">
        <v>3.513172639771363</v>
      </c>
      <c r="C42" s="1">
        <v>2.3949845083696815</v>
      </c>
      <c r="D42" s="1">
        <v>3.1563040872018084</v>
      </c>
      <c r="E42" s="6">
        <f t="shared" si="12"/>
        <v>9.0644612353428524</v>
      </c>
      <c r="F42" s="1"/>
      <c r="G42" s="1"/>
      <c r="H42" s="1"/>
      <c r="I42" s="1"/>
      <c r="J42" s="3"/>
      <c r="K42" s="14"/>
      <c r="L42" s="1"/>
      <c r="M42" s="1"/>
      <c r="N42" s="1"/>
      <c r="O42" s="6"/>
      <c r="P42" s="2"/>
      <c r="Q42" s="2"/>
      <c r="R42" s="2"/>
      <c r="S42" s="2"/>
      <c r="T42" s="7"/>
      <c r="U42" s="11">
        <v>8990.0550000000003</v>
      </c>
      <c r="V42" s="3">
        <v>6216.0785186384564</v>
      </c>
      <c r="W42" s="99" t="str">
        <f t="shared" si="13"/>
        <v/>
      </c>
      <c r="X42" s="100" t="str">
        <f t="shared" si="14"/>
        <v/>
      </c>
      <c r="Y42" s="100" t="str">
        <f t="shared" si="15"/>
        <v/>
      </c>
      <c r="Z42" s="99"/>
      <c r="AA42" s="100"/>
      <c r="AB42" s="100"/>
      <c r="AC42" s="101"/>
      <c r="AD42" s="99">
        <f t="shared" si="16"/>
        <v>0.38757655293105586</v>
      </c>
      <c r="AE42" s="100">
        <f t="shared" si="17"/>
        <v>0.26421697287771501</v>
      </c>
      <c r="AF42" s="100">
        <f t="shared" si="18"/>
        <v>0.34820647419122919</v>
      </c>
      <c r="AH42" s="107">
        <v>8.4000000000000003E-4</v>
      </c>
      <c r="AI42" s="3"/>
      <c r="AJ42" s="3"/>
      <c r="AK42" s="3"/>
      <c r="AL42" s="3"/>
      <c r="AM42" s="3"/>
      <c r="AN42" s="14"/>
      <c r="AO42" s="1"/>
      <c r="AP42" s="1"/>
      <c r="AQ42" s="1"/>
      <c r="AR42" s="6"/>
      <c r="AS42" t="s">
        <v>54</v>
      </c>
    </row>
    <row r="43" spans="1:45">
      <c r="A43" s="4">
        <v>1990</v>
      </c>
      <c r="B43" s="1">
        <v>3.3465822615734551</v>
      </c>
      <c r="C43" s="1">
        <v>2.5816491732060634</v>
      </c>
      <c r="D43" s="1">
        <v>3.2031573075092239</v>
      </c>
      <c r="E43" s="6">
        <f t="shared" si="12"/>
        <v>9.1313887422887419</v>
      </c>
      <c r="F43" s="1"/>
      <c r="G43" s="1"/>
      <c r="H43" s="1"/>
      <c r="I43" s="1"/>
      <c r="J43" s="3"/>
      <c r="K43" s="14"/>
      <c r="L43" s="1"/>
      <c r="M43" s="1"/>
      <c r="N43" s="1"/>
      <c r="O43" s="6"/>
      <c r="P43" s="2"/>
      <c r="Q43" s="2"/>
      <c r="R43" s="2"/>
      <c r="S43" s="2"/>
      <c r="T43" s="7"/>
      <c r="U43" s="11">
        <v>8894.0280000000002</v>
      </c>
      <c r="V43" s="3">
        <v>5596.9003927353515</v>
      </c>
      <c r="W43" s="99" t="str">
        <f t="shared" si="13"/>
        <v/>
      </c>
      <c r="X43" s="100" t="str">
        <f t="shared" si="14"/>
        <v/>
      </c>
      <c r="Y43" s="100" t="str">
        <f t="shared" si="15"/>
        <v/>
      </c>
      <c r="Z43" s="99"/>
      <c r="AA43" s="100"/>
      <c r="AB43" s="100"/>
      <c r="AC43" s="101"/>
      <c r="AD43" s="99">
        <f t="shared" si="16"/>
        <v>0.36649214659704094</v>
      </c>
      <c r="AE43" s="100">
        <f t="shared" si="17"/>
        <v>0.28272251308829771</v>
      </c>
      <c r="AF43" s="100">
        <f t="shared" si="18"/>
        <v>0.35078534031466135</v>
      </c>
      <c r="AH43" s="107">
        <v>2.1900000000000001E-3</v>
      </c>
      <c r="AI43" s="3"/>
      <c r="AJ43" s="3"/>
      <c r="AK43" s="3"/>
      <c r="AL43" s="3"/>
      <c r="AM43" s="3"/>
      <c r="AN43" s="14"/>
      <c r="AO43" s="1"/>
      <c r="AP43" s="1"/>
      <c r="AQ43" s="1"/>
      <c r="AR43" s="6"/>
      <c r="AS43" t="s">
        <v>54</v>
      </c>
    </row>
    <row r="44" spans="1:45">
      <c r="A44" s="4">
        <v>1991</v>
      </c>
      <c r="B44" s="1">
        <v>2.5200848605322879</v>
      </c>
      <c r="C44" s="1">
        <v>2.248075700976027</v>
      </c>
      <c r="D44" s="1">
        <v>2.8080945588816437</v>
      </c>
      <c r="E44" s="6">
        <f t="shared" si="12"/>
        <v>7.5762551203899591</v>
      </c>
      <c r="F44" s="1"/>
      <c r="G44" s="1"/>
      <c r="H44" s="1"/>
      <c r="I44" s="1"/>
      <c r="J44" s="3"/>
      <c r="K44" s="14"/>
      <c r="L44" s="1"/>
      <c r="M44" s="1"/>
      <c r="N44" s="1"/>
      <c r="O44" s="6"/>
      <c r="P44" s="2"/>
      <c r="Q44" s="2"/>
      <c r="R44" s="2"/>
      <c r="S44" s="2"/>
      <c r="T44" s="7"/>
      <c r="U44" s="11">
        <v>8772.3680000000004</v>
      </c>
      <c r="V44" s="3">
        <v>5197.8610113344503</v>
      </c>
      <c r="W44" s="99" t="str">
        <f t="shared" si="13"/>
        <v/>
      </c>
      <c r="X44" s="100" t="str">
        <f t="shared" si="14"/>
        <v/>
      </c>
      <c r="Y44" s="100" t="str">
        <f t="shared" si="15"/>
        <v/>
      </c>
      <c r="Z44" s="99"/>
      <c r="AA44" s="100"/>
      <c r="AB44" s="100"/>
      <c r="AC44" s="101"/>
      <c r="AD44" s="99">
        <f t="shared" si="16"/>
        <v>0.33262935586078524</v>
      </c>
      <c r="AE44" s="100">
        <f t="shared" si="17"/>
        <v>0.2967265047511119</v>
      </c>
      <c r="AF44" s="100">
        <f t="shared" si="18"/>
        <v>0.37064413938810281</v>
      </c>
      <c r="AH44" s="107">
        <v>1.7788249999999999E-2</v>
      </c>
      <c r="AI44" s="3"/>
      <c r="AJ44" s="3"/>
      <c r="AK44" s="3"/>
      <c r="AL44" s="3"/>
      <c r="AM44" s="3"/>
      <c r="AN44" s="14"/>
      <c r="AO44" s="1"/>
      <c r="AP44" s="1"/>
      <c r="AQ44" s="1"/>
      <c r="AR44" s="6"/>
      <c r="AS44" t="s">
        <v>54</v>
      </c>
    </row>
    <row r="45" spans="1:45">
      <c r="A45" s="4">
        <v>1992</v>
      </c>
      <c r="B45" s="1">
        <v>2.8245354616650014</v>
      </c>
      <c r="C45" s="1">
        <v>2.5187452977165048</v>
      </c>
      <c r="D45" s="1">
        <v>2.8245354616678258</v>
      </c>
      <c r="E45" s="6">
        <f t="shared" si="12"/>
        <v>8.1678162210493319</v>
      </c>
      <c r="F45" s="1"/>
      <c r="G45" s="1"/>
      <c r="H45" s="1"/>
      <c r="I45" s="1"/>
      <c r="J45" s="3"/>
      <c r="K45" s="14"/>
      <c r="L45" s="1"/>
      <c r="M45" s="1"/>
      <c r="N45" s="1"/>
      <c r="O45" s="6"/>
      <c r="P45" s="2"/>
      <c r="Q45" s="2"/>
      <c r="R45" s="2"/>
      <c r="S45" s="2"/>
      <c r="T45" s="7"/>
      <c r="U45" s="11">
        <v>8658.5059999999994</v>
      </c>
      <c r="V45" s="3">
        <v>4884.3715604647905</v>
      </c>
      <c r="W45" s="99" t="str">
        <f t="shared" si="13"/>
        <v/>
      </c>
      <c r="X45" s="100" t="str">
        <f t="shared" si="14"/>
        <v/>
      </c>
      <c r="Y45" s="100" t="str">
        <f t="shared" si="15"/>
        <v/>
      </c>
      <c r="Z45" s="99"/>
      <c r="AA45" s="100"/>
      <c r="AB45" s="100"/>
      <c r="AC45" s="101"/>
      <c r="AD45" s="99">
        <f t="shared" si="16"/>
        <v>0.34581280788197372</v>
      </c>
      <c r="AE45" s="100">
        <f t="shared" si="17"/>
        <v>0.30837438423570673</v>
      </c>
      <c r="AF45" s="100">
        <f t="shared" si="18"/>
        <v>0.34581280788231955</v>
      </c>
      <c r="AH45" s="107">
        <v>2.3341166666666701E-2</v>
      </c>
      <c r="AI45" s="3"/>
      <c r="AJ45" s="3"/>
      <c r="AK45" s="3"/>
      <c r="AL45" s="3"/>
      <c r="AM45" s="3"/>
      <c r="AN45" s="14"/>
      <c r="AO45" s="1"/>
      <c r="AP45" s="1"/>
      <c r="AQ45" s="1"/>
      <c r="AR45" s="6"/>
      <c r="AS45" t="s">
        <v>54</v>
      </c>
    </row>
    <row r="46" spans="1:45">
      <c r="A46" s="4">
        <v>1993</v>
      </c>
      <c r="B46" s="1">
        <v>2.8281599239205391</v>
      </c>
      <c r="C46" s="1">
        <v>2.4229794190535943</v>
      </c>
      <c r="D46" s="1">
        <v>2.7390202128541494</v>
      </c>
      <c r="E46" s="6">
        <f t="shared" si="12"/>
        <v>7.9901595558282823</v>
      </c>
      <c r="F46" s="1"/>
      <c r="G46" s="1"/>
      <c r="H46" s="1"/>
      <c r="I46" s="1"/>
      <c r="J46" s="3"/>
      <c r="K46" s="14"/>
      <c r="L46" s="1"/>
      <c r="M46" s="1"/>
      <c r="N46" s="1"/>
      <c r="O46" s="6"/>
      <c r="P46" s="2"/>
      <c r="Q46" s="2"/>
      <c r="R46" s="2"/>
      <c r="S46" s="2"/>
      <c r="T46" s="7"/>
      <c r="U46" s="11">
        <v>8441.8719999999994</v>
      </c>
      <c r="V46" s="3">
        <v>4935.7334334691241</v>
      </c>
      <c r="W46" s="99" t="str">
        <f t="shared" si="13"/>
        <v/>
      </c>
      <c r="X46" s="100" t="str">
        <f t="shared" si="14"/>
        <v/>
      </c>
      <c r="Y46" s="100" t="str">
        <f t="shared" si="15"/>
        <v/>
      </c>
      <c r="Z46" s="99"/>
      <c r="AA46" s="100"/>
      <c r="AB46" s="100"/>
      <c r="AC46" s="101"/>
      <c r="AD46" s="99">
        <f t="shared" si="16"/>
        <v>0.35395537525375037</v>
      </c>
      <c r="AE46" s="100">
        <f t="shared" si="17"/>
        <v>0.30324543610473892</v>
      </c>
      <c r="AF46" s="100">
        <f t="shared" si="18"/>
        <v>0.34279918864151077</v>
      </c>
      <c r="AH46" s="107">
        <v>2.75935833333333E-2</v>
      </c>
      <c r="AI46" s="3"/>
      <c r="AJ46" s="3"/>
      <c r="AK46" s="3"/>
      <c r="AL46" s="3"/>
      <c r="AM46" s="3"/>
      <c r="AN46" s="14"/>
      <c r="AO46" s="1"/>
      <c r="AP46" s="1"/>
      <c r="AQ46" s="1"/>
      <c r="AR46" s="6"/>
      <c r="AS46" t="s">
        <v>54</v>
      </c>
    </row>
    <row r="47" spans="1:45">
      <c r="A47" s="4">
        <v>1994</v>
      </c>
      <c r="B47" s="1">
        <v>2.6601874574167756</v>
      </c>
      <c r="C47" s="1">
        <v>2.415384930653385</v>
      </c>
      <c r="D47" s="1">
        <v>2.8397093103741224</v>
      </c>
      <c r="E47" s="6">
        <f t="shared" si="12"/>
        <v>7.9152816984442822</v>
      </c>
      <c r="F47" s="1"/>
      <c r="G47" s="1"/>
      <c r="H47" s="1"/>
      <c r="I47" s="1"/>
      <c r="J47" s="3"/>
      <c r="K47" s="14"/>
      <c r="L47" s="1"/>
      <c r="M47" s="1"/>
      <c r="N47" s="1"/>
      <c r="O47" s="6"/>
      <c r="P47" s="2"/>
      <c r="Q47" s="2"/>
      <c r="R47" s="2"/>
      <c r="S47" s="2"/>
      <c r="T47" s="7"/>
      <c r="U47" s="11">
        <v>8353.3349999999991</v>
      </c>
      <c r="V47" s="3">
        <v>5078.2393629374592</v>
      </c>
      <c r="W47" s="99" t="str">
        <f t="shared" si="13"/>
        <v/>
      </c>
      <c r="X47" s="100" t="str">
        <f t="shared" si="14"/>
        <v/>
      </c>
      <c r="Y47" s="100" t="str">
        <f t="shared" si="15"/>
        <v/>
      </c>
      <c r="Z47" s="99"/>
      <c r="AA47" s="100"/>
      <c r="AB47" s="100"/>
      <c r="AC47" s="101"/>
      <c r="AD47" s="99">
        <f t="shared" si="16"/>
        <v>0.33608247422699122</v>
      </c>
      <c r="AE47" s="100">
        <f t="shared" si="17"/>
        <v>0.30515463917451219</v>
      </c>
      <c r="AF47" s="100">
        <f t="shared" si="18"/>
        <v>0.3587628865984967</v>
      </c>
      <c r="AH47" s="107">
        <v>5.4133666666666698E-2</v>
      </c>
      <c r="AI47" s="3"/>
      <c r="AJ47" s="3"/>
      <c r="AK47" s="3"/>
      <c r="AL47" s="3"/>
      <c r="AM47" s="3"/>
      <c r="AN47" s="14"/>
      <c r="AO47" s="1"/>
      <c r="AP47" s="1"/>
      <c r="AQ47" s="1"/>
      <c r="AR47" s="6"/>
      <c r="AS47" t="s">
        <v>54</v>
      </c>
    </row>
    <row r="48" spans="1:45">
      <c r="A48" s="4">
        <v>1995</v>
      </c>
      <c r="B48" s="1">
        <v>2.6603380091850566</v>
      </c>
      <c r="C48" s="1">
        <v>2.3975885761719322</v>
      </c>
      <c r="D48" s="1">
        <v>2.7506581267835961</v>
      </c>
      <c r="E48" s="6">
        <f t="shared" si="12"/>
        <v>7.8085847121405845</v>
      </c>
      <c r="F48" s="1"/>
      <c r="G48" s="1"/>
      <c r="H48" s="1"/>
      <c r="I48" s="1"/>
      <c r="J48" s="3"/>
      <c r="K48" s="14"/>
      <c r="L48" s="1"/>
      <c r="M48" s="1"/>
      <c r="N48" s="1"/>
      <c r="O48" s="6"/>
      <c r="P48" s="2"/>
      <c r="Q48" s="2"/>
      <c r="R48" s="2"/>
      <c r="S48" s="2"/>
      <c r="T48" s="7"/>
      <c r="U48" s="11">
        <v>8255.8109999999997</v>
      </c>
      <c r="V48" s="3">
        <v>5285.3287563546164</v>
      </c>
      <c r="W48" s="99" t="str">
        <f t="shared" si="13"/>
        <v/>
      </c>
      <c r="X48" s="100" t="str">
        <f t="shared" si="14"/>
        <v/>
      </c>
      <c r="Y48" s="100" t="str">
        <f t="shared" si="15"/>
        <v/>
      </c>
      <c r="Z48" s="99"/>
      <c r="AA48" s="100"/>
      <c r="AB48" s="100"/>
      <c r="AC48" s="101"/>
      <c r="AD48" s="99">
        <f t="shared" si="16"/>
        <v>0.3406940063093421</v>
      </c>
      <c r="AE48" s="100">
        <f t="shared" si="17"/>
        <v>0.3070452155618193</v>
      </c>
      <c r="AF48" s="100">
        <f t="shared" si="18"/>
        <v>0.35226077812883866</v>
      </c>
      <c r="AH48" s="107">
        <v>6.7170833333333305E-2</v>
      </c>
      <c r="AI48" s="3"/>
      <c r="AJ48" s="3"/>
      <c r="AK48" s="3"/>
      <c r="AL48" s="3"/>
      <c r="AM48" s="3"/>
      <c r="AN48" s="14"/>
      <c r="AO48" s="1"/>
      <c r="AP48" s="1"/>
      <c r="AQ48" s="1"/>
      <c r="AR48" s="6"/>
      <c r="AS48" t="s">
        <v>54</v>
      </c>
    </row>
    <row r="49" spans="1:45">
      <c r="A49" s="4">
        <v>1996</v>
      </c>
      <c r="B49" s="1">
        <v>2.6688329843536711</v>
      </c>
      <c r="C49" s="1">
        <v>2.3879031965198054</v>
      </c>
      <c r="D49" s="1">
        <v>2.5283680904428483</v>
      </c>
      <c r="E49" s="6">
        <f t="shared" si="12"/>
        <v>7.5851042713163253</v>
      </c>
      <c r="F49" s="1"/>
      <c r="G49" s="1"/>
      <c r="H49" s="1"/>
      <c r="I49" s="1"/>
      <c r="J49" s="3"/>
      <c r="K49" s="14"/>
      <c r="L49" s="1"/>
      <c r="M49" s="1"/>
      <c r="N49" s="1"/>
      <c r="O49" s="6"/>
      <c r="P49" s="2"/>
      <c r="Q49" s="2"/>
      <c r="R49" s="2"/>
      <c r="S49" s="2"/>
      <c r="T49" s="7"/>
      <c r="U49" s="11">
        <v>8161.0259999999998</v>
      </c>
      <c r="V49" s="3">
        <v>4844.2819104941409</v>
      </c>
      <c r="W49" s="99" t="str">
        <f t="shared" si="13"/>
        <v/>
      </c>
      <c r="X49" s="100" t="str">
        <f t="shared" si="14"/>
        <v/>
      </c>
      <c r="Y49" s="100" t="str">
        <f t="shared" si="15"/>
        <v/>
      </c>
      <c r="Z49" s="99"/>
      <c r="AA49" s="100"/>
      <c r="AB49" s="100"/>
      <c r="AC49" s="101"/>
      <c r="AD49" s="99">
        <f t="shared" si="16"/>
        <v>0.35185185185206685</v>
      </c>
      <c r="AE49" s="100">
        <f t="shared" si="17"/>
        <v>0.31481481481406276</v>
      </c>
      <c r="AF49" s="100">
        <f t="shared" si="18"/>
        <v>0.33333333333387033</v>
      </c>
      <c r="AH49" s="107">
        <v>0.177888666666667</v>
      </c>
      <c r="AI49" s="3"/>
      <c r="AJ49" s="3"/>
      <c r="AK49" s="3"/>
      <c r="AL49" s="3"/>
      <c r="AM49" s="3"/>
      <c r="AN49" s="14"/>
      <c r="AO49" s="1"/>
      <c r="AP49" s="1"/>
      <c r="AQ49" s="1"/>
      <c r="AR49" s="6"/>
      <c r="AS49" t="s">
        <v>54</v>
      </c>
    </row>
    <row r="50" spans="1:45">
      <c r="A50" s="4">
        <v>1997</v>
      </c>
      <c r="B50" s="1">
        <v>1.9187530346302357</v>
      </c>
      <c r="C50" s="1">
        <v>2.3755989952493555</v>
      </c>
      <c r="D50" s="1">
        <v>2.4586618971909857</v>
      </c>
      <c r="E50" s="6">
        <f t="shared" si="12"/>
        <v>6.7530139270705769</v>
      </c>
      <c r="F50" s="1">
        <f t="shared" ref="F50:F67" si="19">L50*B50</f>
        <v>28.300427578229542</v>
      </c>
      <c r="G50" s="1">
        <f t="shared" ref="G50:G67" si="20">M50*C50</f>
        <v>68.524656922255772</v>
      </c>
      <c r="H50" s="1">
        <f t="shared" ref="H50:H67" si="21">N50*D50</f>
        <v>42.891009340582876</v>
      </c>
      <c r="I50" s="1">
        <f t="shared" ref="I50:I51" si="22">SUM(F50:H50)</f>
        <v>139.71609384106819</v>
      </c>
      <c r="J50" s="3">
        <v>1556.4701563601645</v>
      </c>
      <c r="K50" s="14">
        <f t="shared" ref="K50:K67" si="23">J50-I50</f>
        <v>1416.7540625190964</v>
      </c>
      <c r="L50" s="1">
        <f t="shared" ref="L50:L66" si="24">L$67*(P50/100)</f>
        <v>14.749385182696708</v>
      </c>
      <c r="M50" s="1">
        <f t="shared" ref="M50:M66" si="25">M$67*(Q50/100)</f>
        <v>28.845212116728927</v>
      </c>
      <c r="N50" s="1">
        <f t="shared" ref="N50:N66" si="26">N$67*(R50/100)</f>
        <v>17.444858680888874</v>
      </c>
      <c r="O50" s="6">
        <f>I50/E50</f>
        <v>20.689442573336482</v>
      </c>
      <c r="P50" s="2">
        <v>33.5095567303782</v>
      </c>
      <c r="Q50" s="2">
        <v>43.359100491918483</v>
      </c>
      <c r="R50" s="2">
        <v>29.599599599599596</v>
      </c>
      <c r="S50" s="43">
        <v>32.448526443278162</v>
      </c>
      <c r="T50" s="7">
        <v>39.148039394651079</v>
      </c>
      <c r="U50" s="11">
        <v>8066.0569999999998</v>
      </c>
      <c r="V50" s="3">
        <v>4628.0092139160879</v>
      </c>
      <c r="W50" s="99">
        <f t="shared" si="13"/>
        <v>0.20255667618665493</v>
      </c>
      <c r="X50" s="100">
        <f t="shared" si="14"/>
        <v>0.4904564323148406</v>
      </c>
      <c r="Y50" s="100">
        <f t="shared" si="15"/>
        <v>0.30698689149850455</v>
      </c>
      <c r="Z50" s="99">
        <f t="shared" ref="Z50:Z67" si="27">IFERROR(F50/$J50,"")</f>
        <v>1.8182441508811605E-2</v>
      </c>
      <c r="AA50" s="100">
        <f t="shared" ref="AA50:AA67" si="28">IFERROR(G50/$J50,"")</f>
        <v>4.4025679928551928E-2</v>
      </c>
      <c r="AB50" s="100">
        <f t="shared" ref="AB50:AB67" si="29">IFERROR(H50/$J50,"")</f>
        <v>2.7556589610997956E-2</v>
      </c>
      <c r="AC50" s="101">
        <f t="shared" ref="AC50:AC67" si="30">IFERROR(I50/$J50,"")</f>
        <v>8.9764711048361479E-2</v>
      </c>
      <c r="AD50" s="99">
        <f t="shared" si="16"/>
        <v>0.28413284132860972</v>
      </c>
      <c r="AE50" s="100">
        <f t="shared" si="17"/>
        <v>0.35178351783436618</v>
      </c>
      <c r="AF50" s="100">
        <f t="shared" si="18"/>
        <v>0.3640836408370241</v>
      </c>
      <c r="AH50" s="107">
        <v>1.6818791666666699</v>
      </c>
      <c r="AI50" s="3">
        <f t="shared" ref="AI50:AM67" si="31">IFERROR(F50/$AH50," ")</f>
        <v>16.826671106413901</v>
      </c>
      <c r="AJ50" s="3">
        <f t="shared" si="31"/>
        <v>40.742913213001714</v>
      </c>
      <c r="AK50" s="3">
        <f t="shared" si="31"/>
        <v>25.501837581821601</v>
      </c>
      <c r="AL50" s="3">
        <f t="shared" si="31"/>
        <v>83.071421901237201</v>
      </c>
      <c r="AM50" s="3">
        <f t="shared" si="31"/>
        <v>925.43518417256189</v>
      </c>
      <c r="AN50" s="14">
        <f t="shared" ref="AN50:AR67" si="32">IFERROR(K50/$AH50," ")</f>
        <v>842.36376227132462</v>
      </c>
      <c r="AO50" s="1">
        <f t="shared" si="32"/>
        <v>8.7695867069503191</v>
      </c>
      <c r="AP50" s="1">
        <f t="shared" si="32"/>
        <v>17.150585302687048</v>
      </c>
      <c r="AQ50" s="1">
        <f t="shared" si="32"/>
        <v>10.372242564525596</v>
      </c>
      <c r="AR50" s="6">
        <f t="shared" si="32"/>
        <v>12.301384655558257</v>
      </c>
      <c r="AS50" t="s">
        <v>54</v>
      </c>
    </row>
    <row r="51" spans="1:45">
      <c r="A51" s="4">
        <v>1998</v>
      </c>
      <c r="B51" s="1">
        <v>1.6607395425539759</v>
      </c>
      <c r="C51" s="1">
        <v>2.4285186275465183</v>
      </c>
      <c r="D51" s="1">
        <v>2.4702457517410474</v>
      </c>
      <c r="E51" s="6">
        <f t="shared" si="12"/>
        <v>6.5595039218415421</v>
      </c>
      <c r="F51" s="1">
        <f t="shared" si="19"/>
        <v>33.204841024043724</v>
      </c>
      <c r="G51" s="1">
        <f t="shared" si="20"/>
        <v>83.561807644377566</v>
      </c>
      <c r="H51" s="1">
        <f t="shared" si="21"/>
        <v>53.862716746267601</v>
      </c>
      <c r="I51" s="1">
        <f t="shared" si="22"/>
        <v>170.62936541468889</v>
      </c>
      <c r="J51" s="3">
        <v>1932.3327530358988</v>
      </c>
      <c r="K51" s="14">
        <f t="shared" si="23"/>
        <v>1761.7033876212099</v>
      </c>
      <c r="L51" s="1">
        <f t="shared" si="24"/>
        <v>19.994008797417749</v>
      </c>
      <c r="M51" s="1">
        <f t="shared" si="25"/>
        <v>34.408551244590747</v>
      </c>
      <c r="N51" s="1">
        <f t="shared" si="26"/>
        <v>21.804598472967623</v>
      </c>
      <c r="O51" s="6">
        <f t="shared" ref="O51:O67" si="33">I51/E51</f>
        <v>26.012541107954046</v>
      </c>
      <c r="P51" s="2">
        <v>45.424969499796667</v>
      </c>
      <c r="Q51" s="2">
        <v>51.721714687280397</v>
      </c>
      <c r="R51" s="2">
        <v>36.996996996996991</v>
      </c>
      <c r="S51" s="43">
        <v>41.935809446911584</v>
      </c>
      <c r="T51" s="7">
        <v>46.457863011253153</v>
      </c>
      <c r="U51" s="11">
        <v>7971.7740000000003</v>
      </c>
      <c r="V51" s="3">
        <v>4870.3951569099454</v>
      </c>
      <c r="W51" s="99">
        <f t="shared" si="13"/>
        <v>0.19460214801446618</v>
      </c>
      <c r="X51" s="100">
        <f t="shared" si="14"/>
        <v>0.48972700239078554</v>
      </c>
      <c r="Y51" s="100">
        <f t="shared" si="15"/>
        <v>0.31567084959474828</v>
      </c>
      <c r="Z51" s="99">
        <f t="shared" si="27"/>
        <v>1.7183811107002876E-2</v>
      </c>
      <c r="AA51" s="100">
        <f t="shared" si="28"/>
        <v>4.3244005212400995E-2</v>
      </c>
      <c r="AB51" s="100">
        <f t="shared" si="29"/>
        <v>2.7874452089912353E-2</v>
      </c>
      <c r="AC51" s="101">
        <f t="shared" si="30"/>
        <v>8.8302268409316223E-2</v>
      </c>
      <c r="AD51" s="99">
        <f t="shared" si="16"/>
        <v>0.25318066157779401</v>
      </c>
      <c r="AE51" s="100">
        <f t="shared" si="17"/>
        <v>0.37022900763274885</v>
      </c>
      <c r="AF51" s="100">
        <f t="shared" si="18"/>
        <v>0.37659033078945708</v>
      </c>
      <c r="AH51" s="107">
        <v>1.7603583333333299</v>
      </c>
      <c r="AI51" s="3">
        <f t="shared" si="31"/>
        <v>18.86254655957951</v>
      </c>
      <c r="AJ51" s="3">
        <f t="shared" si="31"/>
        <v>47.468635255725999</v>
      </c>
      <c r="AK51" s="3">
        <f t="shared" si="31"/>
        <v>30.597586710812308</v>
      </c>
      <c r="AL51" s="3">
        <f t="shared" si="31"/>
        <v>96.928768526117821</v>
      </c>
      <c r="AM51" s="3">
        <f t="shared" si="31"/>
        <v>1097.6928483514639</v>
      </c>
      <c r="AN51" s="14">
        <f t="shared" si="32"/>
        <v>1000.7640798253461</v>
      </c>
      <c r="AO51" s="1">
        <f t="shared" si="32"/>
        <v>11.35791981599454</v>
      </c>
      <c r="AP51" s="1">
        <f t="shared" si="32"/>
        <v>19.546333603247906</v>
      </c>
      <c r="AQ51" s="1">
        <f t="shared" si="32"/>
        <v>12.386454541717926</v>
      </c>
      <c r="AR51" s="6">
        <f t="shared" si="32"/>
        <v>14.776844359124286</v>
      </c>
      <c r="AS51" t="s">
        <v>54</v>
      </c>
    </row>
    <row r="52" spans="1:45">
      <c r="A52" s="4">
        <v>1999</v>
      </c>
      <c r="B52" s="1">
        <v>1.6689604819787978</v>
      </c>
      <c r="C52" s="1">
        <v>2.3566728413800773</v>
      </c>
      <c r="D52" s="1">
        <v>2.39021978575092</v>
      </c>
      <c r="E52" s="6">
        <f t="shared" si="12"/>
        <v>6.4158531091097952</v>
      </c>
      <c r="F52" s="1">
        <f t="shared" si="19"/>
        <v>38.074358869950188</v>
      </c>
      <c r="G52" s="1">
        <f t="shared" si="20"/>
        <v>89.793619642567606</v>
      </c>
      <c r="H52" s="1">
        <f t="shared" si="21"/>
        <v>59.267056452360855</v>
      </c>
      <c r="I52" s="1">
        <f t="shared" ref="I52:I67" si="34">SUM(F52:H52)</f>
        <v>187.13503496487866</v>
      </c>
      <c r="J52" s="3">
        <v>2066.2338736742272</v>
      </c>
      <c r="K52" s="14">
        <f t="shared" si="23"/>
        <v>1879.0988387093485</v>
      </c>
      <c r="L52" s="1">
        <f t="shared" si="24"/>
        <v>22.813217737071547</v>
      </c>
      <c r="M52" s="1">
        <f t="shared" si="25"/>
        <v>38.101860413507417</v>
      </c>
      <c r="N52" s="1">
        <f t="shared" si="26"/>
        <v>24.795651347912052</v>
      </c>
      <c r="O52" s="6">
        <f t="shared" si="33"/>
        <v>29.167599660155528</v>
      </c>
      <c r="P52" s="2">
        <v>51.830012200081327</v>
      </c>
      <c r="Q52" s="2">
        <v>57.273366127898804</v>
      </c>
      <c r="R52" s="2">
        <v>42.072072072072068</v>
      </c>
      <c r="S52" s="43">
        <v>47.607993540573283</v>
      </c>
      <c r="T52" s="7">
        <v>47.653228037379634</v>
      </c>
      <c r="U52" s="11">
        <v>7893.2269999999999</v>
      </c>
      <c r="V52" s="3">
        <v>5137.2327931657892</v>
      </c>
      <c r="W52" s="99">
        <f t="shared" si="13"/>
        <v>0.20345927675753475</v>
      </c>
      <c r="X52" s="100">
        <f t="shared" si="14"/>
        <v>0.47983329075402686</v>
      </c>
      <c r="Y52" s="100">
        <f t="shared" si="15"/>
        <v>0.31670743248843836</v>
      </c>
      <c r="Z52" s="99">
        <f t="shared" si="27"/>
        <v>1.8426935767075311E-2</v>
      </c>
      <c r="AA52" s="100">
        <f t="shared" si="28"/>
        <v>4.3457626354220208E-2</v>
      </c>
      <c r="AB52" s="100">
        <f t="shared" si="29"/>
        <v>2.8683614767659741E-2</v>
      </c>
      <c r="AC52" s="101">
        <f t="shared" si="30"/>
        <v>9.0568176888955271E-2</v>
      </c>
      <c r="AD52" s="99">
        <f t="shared" si="16"/>
        <v>0.26013071895443807</v>
      </c>
      <c r="AE52" s="100">
        <f t="shared" si="17"/>
        <v>0.36732026143707452</v>
      </c>
      <c r="AF52" s="100">
        <f t="shared" si="18"/>
        <v>0.37254901960848741</v>
      </c>
      <c r="AH52" s="107">
        <v>1.8363833333333299</v>
      </c>
      <c r="AI52" s="3">
        <f t="shared" si="31"/>
        <v>20.73333937356049</v>
      </c>
      <c r="AJ52" s="3">
        <f t="shared" si="31"/>
        <v>48.896991174265231</v>
      </c>
      <c r="AK52" s="3">
        <f t="shared" si="31"/>
        <v>32.273793481223585</v>
      </c>
      <c r="AL52" s="3">
        <f t="shared" si="31"/>
        <v>101.90412402904931</v>
      </c>
      <c r="AM52" s="3">
        <f t="shared" si="31"/>
        <v>1125.1647933025408</v>
      </c>
      <c r="AN52" s="14">
        <f t="shared" si="32"/>
        <v>1023.2606692734915</v>
      </c>
      <c r="AO52" s="1">
        <f t="shared" si="32"/>
        <v>12.422906112778698</v>
      </c>
      <c r="AP52" s="1">
        <f t="shared" si="32"/>
        <v>20.748315301003323</v>
      </c>
      <c r="AQ52" s="1">
        <f t="shared" si="32"/>
        <v>13.502437589053901</v>
      </c>
      <c r="AR52" s="6">
        <f t="shared" si="32"/>
        <v>15.883175985490819</v>
      </c>
      <c r="AS52" t="s">
        <v>54</v>
      </c>
    </row>
    <row r="53" spans="1:45">
      <c r="A53" s="4">
        <v>2000</v>
      </c>
      <c r="B53" s="1">
        <v>2.521357467208944</v>
      </c>
      <c r="C53" s="1">
        <v>1.7286899022618154</v>
      </c>
      <c r="D53" s="1">
        <v>3.9211746563656567</v>
      </c>
      <c r="E53" s="6">
        <f t="shared" si="12"/>
        <v>8.1712220258364159</v>
      </c>
      <c r="F53" s="1">
        <f t="shared" si="19"/>
        <v>61.593407523689542</v>
      </c>
      <c r="G53" s="1">
        <f t="shared" si="20"/>
        <v>68.487098971644144</v>
      </c>
      <c r="H53" s="1">
        <f t="shared" si="21"/>
        <v>101.09129385815987</v>
      </c>
      <c r="I53" s="1">
        <f t="shared" si="34"/>
        <v>231.17180035349355</v>
      </c>
      <c r="J53" s="3">
        <v>2361.7290795734984</v>
      </c>
      <c r="K53" s="14">
        <f t="shared" si="23"/>
        <v>2130.5572792200051</v>
      </c>
      <c r="L53" s="1">
        <f t="shared" si="24"/>
        <v>24.428669208841427</v>
      </c>
      <c r="M53" s="1">
        <f t="shared" si="25"/>
        <v>39.617920415937945</v>
      </c>
      <c r="N53" s="1">
        <f t="shared" si="26"/>
        <v>25.780869947745813</v>
      </c>
      <c r="O53" s="6">
        <f t="shared" si="33"/>
        <v>28.290970386382387</v>
      </c>
      <c r="P53" s="2">
        <v>55.500203334688898</v>
      </c>
      <c r="Q53" s="2">
        <v>59.552253789780146</v>
      </c>
      <c r="R53" s="2">
        <v>43.743743743743742</v>
      </c>
      <c r="S53" s="43">
        <v>50.181671376665321</v>
      </c>
      <c r="T53" s="7">
        <v>52.569258844220101</v>
      </c>
      <c r="U53" s="11">
        <v>7818.4949999999999</v>
      </c>
      <c r="V53" s="3">
        <v>5483.3088188271404</v>
      </c>
      <c r="W53" s="99">
        <f t="shared" si="13"/>
        <v>0.26643996988172747</v>
      </c>
      <c r="X53" s="100">
        <f t="shared" si="14"/>
        <v>0.29626061166162104</v>
      </c>
      <c r="Y53" s="100">
        <f t="shared" si="15"/>
        <v>0.43729941845665149</v>
      </c>
      <c r="Z53" s="99">
        <f t="shared" si="27"/>
        <v>2.6079793849518342E-2</v>
      </c>
      <c r="AA53" s="100">
        <f t="shared" si="28"/>
        <v>2.8998710971544685E-2</v>
      </c>
      <c r="AB53" s="100">
        <f t="shared" si="29"/>
        <v>4.2803933242171799E-2</v>
      </c>
      <c r="AC53" s="101">
        <f t="shared" si="30"/>
        <v>9.7882438063234822E-2</v>
      </c>
      <c r="AD53" s="99">
        <f t="shared" si="16"/>
        <v>0.30856553147579596</v>
      </c>
      <c r="AE53" s="100">
        <f t="shared" si="17"/>
        <v>0.21155830753293778</v>
      </c>
      <c r="AF53" s="100">
        <f t="shared" si="18"/>
        <v>0.47987616099126623</v>
      </c>
      <c r="AH53" s="107">
        <v>2.123275</v>
      </c>
      <c r="AI53" s="3">
        <f t="shared" si="31"/>
        <v>29.008681175867252</v>
      </c>
      <c r="AJ53" s="3">
        <f t="shared" si="31"/>
        <v>32.255406846331326</v>
      </c>
      <c r="AK53" s="3">
        <f t="shared" si="31"/>
        <v>47.611022528009734</v>
      </c>
      <c r="AL53" s="3">
        <f t="shared" si="31"/>
        <v>108.8751105502083</v>
      </c>
      <c r="AM53" s="3">
        <f t="shared" si="31"/>
        <v>1112.3048496183953</v>
      </c>
      <c r="AN53" s="14">
        <f t="shared" si="32"/>
        <v>1003.4297390681871</v>
      </c>
      <c r="AO53" s="1">
        <f t="shared" si="32"/>
        <v>11.505183835744981</v>
      </c>
      <c r="AP53" s="1">
        <f t="shared" si="32"/>
        <v>18.658873869818063</v>
      </c>
      <c r="AQ53" s="1">
        <f t="shared" si="32"/>
        <v>12.142030564927206</v>
      </c>
      <c r="AR53" s="6">
        <f t="shared" si="32"/>
        <v>13.324213955508537</v>
      </c>
      <c r="AS53" t="s">
        <v>54</v>
      </c>
    </row>
    <row r="54" spans="1:45">
      <c r="A54" s="4">
        <v>2001</v>
      </c>
      <c r="B54" s="1">
        <v>2.7298202268603595</v>
      </c>
      <c r="C54" s="1">
        <v>2.3144128010268399</v>
      </c>
      <c r="D54" s="1">
        <v>4.0438641248872473</v>
      </c>
      <c r="E54" s="6">
        <f t="shared" si="12"/>
        <v>9.0880971527744467</v>
      </c>
      <c r="F54" s="1">
        <f t="shared" si="19"/>
        <v>67.809725940661181</v>
      </c>
      <c r="G54" s="1">
        <f t="shared" si="20"/>
        <v>91.506735534625662</v>
      </c>
      <c r="H54" s="1">
        <f t="shared" si="21"/>
        <v>106.92629974226713</v>
      </c>
      <c r="I54" s="1">
        <f t="shared" si="34"/>
        <v>266.24276121755395</v>
      </c>
      <c r="J54" s="3">
        <v>2713.4359279728565</v>
      </c>
      <c r="K54" s="14">
        <f t="shared" si="23"/>
        <v>2447.1931667553026</v>
      </c>
      <c r="L54" s="1">
        <f t="shared" si="24"/>
        <v>24.840363212727379</v>
      </c>
      <c r="M54" s="1">
        <f t="shared" si="25"/>
        <v>39.537776274840297</v>
      </c>
      <c r="N54" s="1">
        <f t="shared" si="26"/>
        <v>26.441615356017557</v>
      </c>
      <c r="O54" s="6">
        <f t="shared" si="33"/>
        <v>29.295765300690519</v>
      </c>
      <c r="P54" s="2">
        <v>56.435542903619357</v>
      </c>
      <c r="Q54" s="2">
        <v>59.431783957433993</v>
      </c>
      <c r="R54" s="2">
        <v>44.864864864864856</v>
      </c>
      <c r="S54" s="43">
        <v>51.059749697214379</v>
      </c>
      <c r="T54" s="7">
        <v>56.438855974510908</v>
      </c>
      <c r="U54" s="11">
        <v>7738.4160000000002</v>
      </c>
      <c r="V54" s="3">
        <v>5770.035743730632</v>
      </c>
      <c r="W54" s="99">
        <f t="shared" si="13"/>
        <v>0.25469134120514952</v>
      </c>
      <c r="X54" s="100">
        <f t="shared" si="14"/>
        <v>0.34369661400804474</v>
      </c>
      <c r="Y54" s="100">
        <f t="shared" si="15"/>
        <v>0.40161204478680584</v>
      </c>
      <c r="Z54" s="99">
        <f t="shared" si="27"/>
        <v>2.4990354569131182E-2</v>
      </c>
      <c r="AA54" s="100">
        <f t="shared" si="28"/>
        <v>3.3723565974520052E-2</v>
      </c>
      <c r="AB54" s="100">
        <f t="shared" si="29"/>
        <v>3.940623717699103E-2</v>
      </c>
      <c r="AC54" s="101">
        <f t="shared" si="30"/>
        <v>9.8120157720642254E-2</v>
      </c>
      <c r="AD54" s="99">
        <f t="shared" si="16"/>
        <v>0.30037313432845403</v>
      </c>
      <c r="AE54" s="100">
        <f t="shared" si="17"/>
        <v>0.25466417910379485</v>
      </c>
      <c r="AF54" s="100">
        <f t="shared" si="18"/>
        <v>0.44496268656775112</v>
      </c>
      <c r="AH54" s="107">
        <v>2.1847083333333299</v>
      </c>
      <c r="AI54" s="3">
        <f t="shared" si="31"/>
        <v>31.038342695933302</v>
      </c>
      <c r="AJ54" s="3">
        <f t="shared" si="31"/>
        <v>41.88510390080711</v>
      </c>
      <c r="AK54" s="3">
        <f t="shared" si="31"/>
        <v>48.943054828341218</v>
      </c>
      <c r="AL54" s="3">
        <f t="shared" si="31"/>
        <v>121.86650142508162</v>
      </c>
      <c r="AM54" s="3">
        <f t="shared" si="31"/>
        <v>1242.012897819096</v>
      </c>
      <c r="AN54" s="14">
        <f t="shared" si="32"/>
        <v>1120.1463963940143</v>
      </c>
      <c r="AO54" s="1">
        <f t="shared" si="32"/>
        <v>11.370105031286748</v>
      </c>
      <c r="AP54" s="1">
        <f t="shared" si="32"/>
        <v>18.097507878552985</v>
      </c>
      <c r="AQ54" s="1">
        <f t="shared" si="32"/>
        <v>12.103041377461185</v>
      </c>
      <c r="AR54" s="6">
        <f t="shared" si="32"/>
        <v>13.409462880563263</v>
      </c>
      <c r="AS54" t="s">
        <v>54</v>
      </c>
    </row>
    <row r="55" spans="1:45">
      <c r="A55" s="4">
        <v>2002</v>
      </c>
      <c r="B55" s="1">
        <v>2.5404446187377414</v>
      </c>
      <c r="C55" s="1">
        <v>1.9948457744390873</v>
      </c>
      <c r="D55" s="1">
        <v>4.1601911877357631</v>
      </c>
      <c r="E55" s="6">
        <f t="shared" si="12"/>
        <v>8.6954815809125918</v>
      </c>
      <c r="F55" s="1">
        <f t="shared" si="19"/>
        <v>65.629335000350977</v>
      </c>
      <c r="G55" s="1">
        <f t="shared" si="20"/>
        <v>78.911734732886828</v>
      </c>
      <c r="H55" s="1">
        <f t="shared" si="21"/>
        <v>111.1557009040222</v>
      </c>
      <c r="I55" s="1">
        <f t="shared" si="34"/>
        <v>255.69677063725999</v>
      </c>
      <c r="J55" s="3">
        <v>2998.4548015420405</v>
      </c>
      <c r="K55" s="14">
        <f t="shared" si="23"/>
        <v>2742.7580309047808</v>
      </c>
      <c r="L55" s="1">
        <f t="shared" si="24"/>
        <v>25.833798743843474</v>
      </c>
      <c r="M55" s="1">
        <f t="shared" si="25"/>
        <v>39.557812310114706</v>
      </c>
      <c r="N55" s="1">
        <f t="shared" si="26"/>
        <v>26.71889244698874</v>
      </c>
      <c r="O55" s="6">
        <f t="shared" si="33"/>
        <v>29.405705510151236</v>
      </c>
      <c r="P55" s="2">
        <v>58.69255795038633</v>
      </c>
      <c r="Q55" s="2">
        <v>59.461901415520529</v>
      </c>
      <c r="R55" s="2">
        <v>45.33533533533533</v>
      </c>
      <c r="S55" s="43">
        <v>52.291077916834887</v>
      </c>
      <c r="T55" s="7">
        <v>59.718027166583404</v>
      </c>
      <c r="U55" s="11">
        <v>7661.799</v>
      </c>
      <c r="V55" s="3">
        <v>6098.7418100185323</v>
      </c>
      <c r="W55" s="99">
        <f t="shared" si="13"/>
        <v>0.25666861117090506</v>
      </c>
      <c r="X55" s="100">
        <f t="shared" si="14"/>
        <v>0.30861451451349636</v>
      </c>
      <c r="Y55" s="100">
        <f t="shared" si="15"/>
        <v>0.43471687431559863</v>
      </c>
      <c r="Z55" s="99">
        <f t="shared" si="27"/>
        <v>2.1887718623138569E-2</v>
      </c>
      <c r="AA55" s="100">
        <f t="shared" si="28"/>
        <v>2.631746681400841E-2</v>
      </c>
      <c r="AB55" s="100">
        <f t="shared" si="29"/>
        <v>3.7070994315757978E-2</v>
      </c>
      <c r="AC55" s="101">
        <f t="shared" si="30"/>
        <v>8.5276179752904954E-2</v>
      </c>
      <c r="AD55" s="99">
        <f t="shared" si="16"/>
        <v>0.29215686274515934</v>
      </c>
      <c r="AE55" s="100">
        <f t="shared" si="17"/>
        <v>0.22941176470524224</v>
      </c>
      <c r="AF55" s="100">
        <f t="shared" si="18"/>
        <v>0.47843137254959839</v>
      </c>
      <c r="AH55" s="107">
        <v>2.076975</v>
      </c>
      <c r="AI55" s="3">
        <f t="shared" si="31"/>
        <v>31.598519481626393</v>
      </c>
      <c r="AJ55" s="3">
        <f t="shared" si="31"/>
        <v>37.993589105736383</v>
      </c>
      <c r="AK55" s="3">
        <f t="shared" si="31"/>
        <v>53.518073594541193</v>
      </c>
      <c r="AL55" s="3">
        <f t="shared" si="31"/>
        <v>123.11018218190397</v>
      </c>
      <c r="AM55" s="3">
        <f t="shared" si="31"/>
        <v>1443.6643683925133</v>
      </c>
      <c r="AN55" s="14">
        <f t="shared" si="32"/>
        <v>1320.5541862106095</v>
      </c>
      <c r="AO55" s="1">
        <f t="shared" si="32"/>
        <v>12.43818473686177</v>
      </c>
      <c r="AP55" s="1">
        <f t="shared" si="32"/>
        <v>19.045877928292207</v>
      </c>
      <c r="AQ55" s="1">
        <f t="shared" si="32"/>
        <v>12.864330310662737</v>
      </c>
      <c r="AR55" s="6">
        <f t="shared" si="32"/>
        <v>14.157948704318173</v>
      </c>
      <c r="AS55" t="s">
        <v>54</v>
      </c>
    </row>
    <row r="56" spans="1:45">
      <c r="A56" s="4">
        <v>2003</v>
      </c>
      <c r="B56" s="1">
        <v>2.828267795131111</v>
      </c>
      <c r="C56" s="1">
        <v>2.5111589817300897</v>
      </c>
      <c r="D56" s="1">
        <v>4.2509722011710123</v>
      </c>
      <c r="E56" s="6">
        <f t="shared" si="12"/>
        <v>9.5903989780322121</v>
      </c>
      <c r="F56" s="1">
        <f t="shared" si="19"/>
        <v>69.546445707092559</v>
      </c>
      <c r="G56" s="1">
        <f t="shared" si="20"/>
        <v>99.721693816325939</v>
      </c>
      <c r="H56" s="1">
        <f t="shared" si="21"/>
        <v>126.34630898975247</v>
      </c>
      <c r="I56" s="1">
        <f t="shared" si="34"/>
        <v>295.61444851317094</v>
      </c>
      <c r="J56" s="3">
        <v>3242.7245852517772</v>
      </c>
      <c r="K56" s="14">
        <f t="shared" si="23"/>
        <v>2947.1101367386063</v>
      </c>
      <c r="L56" s="1">
        <f t="shared" si="24"/>
        <v>24.589766862535932</v>
      </c>
      <c r="M56" s="1">
        <f t="shared" si="25"/>
        <v>39.711421913885204</v>
      </c>
      <c r="N56" s="1">
        <f t="shared" si="26"/>
        <v>29.721744347080875</v>
      </c>
      <c r="O56" s="6">
        <f t="shared" si="33"/>
        <v>30.823999000490595</v>
      </c>
      <c r="P56" s="2">
        <v>55.866205774705165</v>
      </c>
      <c r="Q56" s="2">
        <v>59.692801927517316</v>
      </c>
      <c r="R56" s="2">
        <v>50.430430430430427</v>
      </c>
      <c r="S56" s="43">
        <v>53.068227694792093</v>
      </c>
      <c r="T56" s="7">
        <v>61.006208933153786</v>
      </c>
      <c r="U56" s="11">
        <v>7588.3990000000003</v>
      </c>
      <c r="V56" s="3">
        <v>6496.7437140899274</v>
      </c>
      <c r="W56" s="99">
        <f t="shared" si="13"/>
        <v>0.23526064458921045</v>
      </c>
      <c r="X56" s="100">
        <f t="shared" si="14"/>
        <v>0.3373370087892808</v>
      </c>
      <c r="Y56" s="100">
        <f t="shared" si="15"/>
        <v>0.42740234662150889</v>
      </c>
      <c r="Z56" s="99">
        <f t="shared" si="27"/>
        <v>2.1446917207645841E-2</v>
      </c>
      <c r="AA56" s="100">
        <f t="shared" si="28"/>
        <v>3.0752440176347314E-2</v>
      </c>
      <c r="AB56" s="100">
        <f t="shared" si="29"/>
        <v>3.8963009552025363E-2</v>
      </c>
      <c r="AC56" s="101">
        <f t="shared" si="30"/>
        <v>9.1162366936018507E-2</v>
      </c>
      <c r="AD56" s="99">
        <f t="shared" si="16"/>
        <v>0.29490616621994009</v>
      </c>
      <c r="AE56" s="100">
        <f t="shared" si="17"/>
        <v>0.26184092940055526</v>
      </c>
      <c r="AF56" s="100">
        <f t="shared" si="18"/>
        <v>0.44325290437950476</v>
      </c>
      <c r="AH56" s="107">
        <v>1.7327016666666699</v>
      </c>
      <c r="AI56" s="3">
        <f t="shared" si="31"/>
        <v>40.137576505529857</v>
      </c>
      <c r="AJ56" s="3">
        <f t="shared" si="31"/>
        <v>57.552719971793039</v>
      </c>
      <c r="AK56" s="3">
        <f t="shared" si="31"/>
        <v>72.918674588000187</v>
      </c>
      <c r="AL56" s="3">
        <f t="shared" si="31"/>
        <v>170.60897106532306</v>
      </c>
      <c r="AM56" s="3">
        <f t="shared" si="31"/>
        <v>1871.4846575348733</v>
      </c>
      <c r="AN56" s="14">
        <f t="shared" si="32"/>
        <v>1700.8756864695504</v>
      </c>
      <c r="AO56" s="1">
        <f t="shared" si="32"/>
        <v>14.191575696837146</v>
      </c>
      <c r="AP56" s="1">
        <f t="shared" si="32"/>
        <v>22.918787854738483</v>
      </c>
      <c r="AQ56" s="1">
        <f t="shared" si="32"/>
        <v>17.153411299164304</v>
      </c>
      <c r="AR56" s="6">
        <f t="shared" si="32"/>
        <v>17.789559272363988</v>
      </c>
      <c r="AS56" t="s">
        <v>54</v>
      </c>
    </row>
    <row r="57" spans="1:45">
      <c r="A57" s="4">
        <v>2004</v>
      </c>
      <c r="B57" s="1">
        <v>3.0300480088413839</v>
      </c>
      <c r="C57" s="1">
        <v>1.7990910052441744</v>
      </c>
      <c r="D57" s="1">
        <v>4.553680104200839</v>
      </c>
      <c r="E57" s="6">
        <f t="shared" si="12"/>
        <v>9.3828191182863971</v>
      </c>
      <c r="F57" s="1">
        <f t="shared" si="19"/>
        <v>75.931897192051807</v>
      </c>
      <c r="G57" s="1">
        <f t="shared" si="20"/>
        <v>72.718110300511526</v>
      </c>
      <c r="H57" s="1">
        <f t="shared" si="21"/>
        <v>140.50129855759866</v>
      </c>
      <c r="I57" s="1">
        <f t="shared" si="34"/>
        <v>289.15130605016202</v>
      </c>
      <c r="J57" s="3">
        <v>3702.5184847032569</v>
      </c>
      <c r="K57" s="14">
        <f t="shared" si="23"/>
        <v>3413.3671786530949</v>
      </c>
      <c r="L57" s="1">
        <f t="shared" si="24"/>
        <v>25.059635019144896</v>
      </c>
      <c r="M57" s="1">
        <f t="shared" si="25"/>
        <v>40.419361826914447</v>
      </c>
      <c r="N57" s="1">
        <f t="shared" si="26"/>
        <v>30.854450761261003</v>
      </c>
      <c r="O57" s="6">
        <f t="shared" si="33"/>
        <v>30.817103303913026</v>
      </c>
      <c r="P57" s="2">
        <v>56.933712891419276</v>
      </c>
      <c r="Q57" s="2">
        <v>60.756952113241645</v>
      </c>
      <c r="R57" s="2">
        <v>52.352352352352341</v>
      </c>
      <c r="S57" s="43">
        <v>54.471134436818737</v>
      </c>
      <c r="T57" s="7">
        <v>64.877744177718782</v>
      </c>
      <c r="U57" s="11">
        <v>7517.973</v>
      </c>
      <c r="V57" s="3">
        <v>7000.1130624357374</v>
      </c>
      <c r="W57" s="99">
        <f t="shared" si="13"/>
        <v>0.26260264298747149</v>
      </c>
      <c r="X57" s="100">
        <f t="shared" si="14"/>
        <v>0.25148809214749451</v>
      </c>
      <c r="Y57" s="100">
        <f t="shared" si="15"/>
        <v>0.48590926486503389</v>
      </c>
      <c r="Z57" s="99">
        <f t="shared" si="27"/>
        <v>2.0508175045110537E-2</v>
      </c>
      <c r="AA57" s="100">
        <f t="shared" si="28"/>
        <v>1.9640174816396523E-2</v>
      </c>
      <c r="AB57" s="100">
        <f t="shared" si="29"/>
        <v>3.7947494155146484E-2</v>
      </c>
      <c r="AC57" s="101">
        <f t="shared" si="30"/>
        <v>7.8095844016653551E-2</v>
      </c>
      <c r="AD57" s="99">
        <f t="shared" si="16"/>
        <v>0.32293577981654276</v>
      </c>
      <c r="AE57" s="100">
        <f t="shared" si="17"/>
        <v>0.19174311926549703</v>
      </c>
      <c r="AF57" s="100">
        <f t="shared" si="18"/>
        <v>0.48532110091796021</v>
      </c>
      <c r="AH57" s="107">
        <v>1.5751089166666701</v>
      </c>
      <c r="AI57" s="3">
        <f t="shared" si="31"/>
        <v>48.207394668771833</v>
      </c>
      <c r="AJ57" s="3">
        <f t="shared" si="31"/>
        <v>46.167036152903947</v>
      </c>
      <c r="AK57" s="3">
        <f t="shared" si="31"/>
        <v>89.201005131083278</v>
      </c>
      <c r="AL57" s="3">
        <f t="shared" si="31"/>
        <v>183.57543595275908</v>
      </c>
      <c r="AM57" s="3">
        <f t="shared" si="31"/>
        <v>2350.6428320771142</v>
      </c>
      <c r="AN57" s="14">
        <f t="shared" si="32"/>
        <v>2167.0673961243551</v>
      </c>
      <c r="AO57" s="1">
        <f t="shared" si="32"/>
        <v>15.909779161289645</v>
      </c>
      <c r="AP57" s="1">
        <f t="shared" si="32"/>
        <v>25.661312306232173</v>
      </c>
      <c r="AQ57" s="1">
        <f t="shared" si="32"/>
        <v>19.588772836456826</v>
      </c>
      <c r="AR57" s="6">
        <f t="shared" si="32"/>
        <v>19.565061804824158</v>
      </c>
      <c r="AS57" t="s">
        <v>54</v>
      </c>
    </row>
    <row r="58" spans="1:45">
      <c r="A58" s="4">
        <v>2005</v>
      </c>
      <c r="B58" s="1">
        <v>3.0739158000097864</v>
      </c>
      <c r="C58" s="1">
        <v>1.6837460140452534</v>
      </c>
      <c r="D58" s="1">
        <v>4.2568553073211799</v>
      </c>
      <c r="E58" s="6">
        <f t="shared" si="12"/>
        <v>9.014517121376219</v>
      </c>
      <c r="F58" s="1">
        <f t="shared" si="19"/>
        <v>82.863570921363589</v>
      </c>
      <c r="G58" s="1">
        <f t="shared" si="20"/>
        <v>70.125055830861186</v>
      </c>
      <c r="H58" s="1">
        <f t="shared" si="21"/>
        <v>151.10715577771359</v>
      </c>
      <c r="I58" s="1">
        <f t="shared" si="34"/>
        <v>304.09578252993833</v>
      </c>
      <c r="J58" s="3">
        <v>4289.9721878800574</v>
      </c>
      <c r="K58" s="14">
        <f t="shared" si="23"/>
        <v>3985.8764053501191</v>
      </c>
      <c r="L58" s="1">
        <f t="shared" si="24"/>
        <v>26.957007384880153</v>
      </c>
      <c r="M58" s="1">
        <f t="shared" si="25"/>
        <v>41.648238657078394</v>
      </c>
      <c r="N58" s="1">
        <f t="shared" si="26"/>
        <v>35.497367156884799</v>
      </c>
      <c r="O58" s="6">
        <f t="shared" si="33"/>
        <v>33.734006873072858</v>
      </c>
      <c r="P58" s="2">
        <v>61.244408296055312</v>
      </c>
      <c r="Q58" s="2">
        <v>62.604156209215944</v>
      </c>
      <c r="R58" s="2">
        <v>60.230230230230227</v>
      </c>
      <c r="S58" s="43">
        <v>59.991925716592654</v>
      </c>
      <c r="T58" s="7">
        <v>68.146832195414419</v>
      </c>
      <c r="U58" s="11">
        <v>7450.3490000000002</v>
      </c>
      <c r="V58" s="3">
        <v>7512.7947009200907</v>
      </c>
      <c r="W58" s="99">
        <f t="shared" si="13"/>
        <v>0.27249168085126485</v>
      </c>
      <c r="X58" s="100">
        <f t="shared" si="14"/>
        <v>0.23060186908036895</v>
      </c>
      <c r="Y58" s="100">
        <f t="shared" si="15"/>
        <v>0.49690645006836631</v>
      </c>
      <c r="Z58" s="99">
        <f t="shared" si="27"/>
        <v>1.9315642920825472E-2</v>
      </c>
      <c r="AA58" s="100">
        <f t="shared" si="28"/>
        <v>1.6346272833417681E-2</v>
      </c>
      <c r="AB58" s="100">
        <f t="shared" si="29"/>
        <v>3.5223341588231843E-2</v>
      </c>
      <c r="AC58" s="101">
        <f t="shared" si="30"/>
        <v>7.0885257342474986E-2</v>
      </c>
      <c r="AD58" s="99">
        <f t="shared" si="16"/>
        <v>0.34099616858240556</v>
      </c>
      <c r="AE58" s="100">
        <f t="shared" si="17"/>
        <v>0.18678160919485845</v>
      </c>
      <c r="AF58" s="100">
        <f t="shared" si="18"/>
        <v>0.47222222222273608</v>
      </c>
      <c r="AH58" s="107">
        <v>1.5741333333333301</v>
      </c>
      <c r="AI58" s="3">
        <f t="shared" si="31"/>
        <v>52.640757403881771</v>
      </c>
      <c r="AJ58" s="3">
        <f t="shared" si="31"/>
        <v>44.548358354350327</v>
      </c>
      <c r="AK58" s="3">
        <f t="shared" si="31"/>
        <v>95.993873312964112</v>
      </c>
      <c r="AL58" s="3">
        <f t="shared" si="31"/>
        <v>193.1829890711962</v>
      </c>
      <c r="AM58" s="3">
        <f t="shared" si="31"/>
        <v>2725.2914966204048</v>
      </c>
      <c r="AN58" s="14">
        <f t="shared" si="32"/>
        <v>2532.1085075492083</v>
      </c>
      <c r="AO58" s="1">
        <f t="shared" si="32"/>
        <v>17.124983515720952</v>
      </c>
      <c r="AP58" s="1">
        <f t="shared" si="32"/>
        <v>26.457884967651076</v>
      </c>
      <c r="AQ58" s="1">
        <f t="shared" si="32"/>
        <v>22.550419589754071</v>
      </c>
      <c r="AR58" s="6">
        <f t="shared" si="32"/>
        <v>21.430209346776806</v>
      </c>
      <c r="AS58" t="s">
        <v>54</v>
      </c>
    </row>
    <row r="59" spans="1:45">
      <c r="A59" s="4">
        <v>2006</v>
      </c>
      <c r="B59" s="1">
        <v>3.4274102167276292</v>
      </c>
      <c r="C59" s="1">
        <v>1.3675020561650024</v>
      </c>
      <c r="D59" s="1">
        <v>4.1544366263406749</v>
      </c>
      <c r="E59" s="6">
        <f t="shared" si="12"/>
        <v>8.949348899233307</v>
      </c>
      <c r="F59" s="1">
        <f t="shared" si="19"/>
        <v>98.727084143881484</v>
      </c>
      <c r="G59" s="1">
        <f t="shared" si="20"/>
        <v>61.301410682916448</v>
      </c>
      <c r="H59" s="1">
        <f t="shared" si="21"/>
        <v>180.01971493512147</v>
      </c>
      <c r="I59" s="1">
        <f t="shared" si="34"/>
        <v>340.0482097619194</v>
      </c>
      <c r="J59" s="3">
        <v>4800.1618606089578</v>
      </c>
      <c r="K59" s="14">
        <f t="shared" si="23"/>
        <v>4460.1136508470381</v>
      </c>
      <c r="L59" s="1">
        <f t="shared" si="24"/>
        <v>28.80515546754209</v>
      </c>
      <c r="M59" s="1">
        <f t="shared" si="25"/>
        <v>44.827289587285151</v>
      </c>
      <c r="N59" s="1">
        <f t="shared" si="26"/>
        <v>43.331919854964077</v>
      </c>
      <c r="O59" s="6">
        <f t="shared" si="33"/>
        <v>37.996977611527853</v>
      </c>
      <c r="P59" s="2">
        <v>65.443269621797484</v>
      </c>
      <c r="Q59" s="2">
        <v>67.382792892279895</v>
      </c>
      <c r="R59" s="2">
        <v>73.523523523523522</v>
      </c>
      <c r="S59" s="43">
        <v>69.125958821154626</v>
      </c>
      <c r="T59" s="7">
        <v>73.095391634234943</v>
      </c>
      <c r="U59" s="11">
        <v>7385.3670000000002</v>
      </c>
      <c r="V59" s="3">
        <v>8072.3132354912468</v>
      </c>
      <c r="W59" s="99">
        <f t="shared" si="13"/>
        <v>0.29033260964086255</v>
      </c>
      <c r="X59" s="100">
        <f t="shared" si="14"/>
        <v>0.18027270523151961</v>
      </c>
      <c r="Y59" s="100">
        <f t="shared" si="15"/>
        <v>0.52939468512761789</v>
      </c>
      <c r="Z59" s="99">
        <f t="shared" si="27"/>
        <v>2.0567448975846989E-2</v>
      </c>
      <c r="AA59" s="100">
        <f t="shared" si="28"/>
        <v>1.2770696585456315E-2</v>
      </c>
      <c r="AB59" s="100">
        <f t="shared" si="29"/>
        <v>3.7502842646286061E-2</v>
      </c>
      <c r="AC59" s="101">
        <f t="shared" si="30"/>
        <v>7.084098820758937E-2</v>
      </c>
      <c r="AD59" s="99">
        <f t="shared" si="16"/>
        <v>0.38297872340425304</v>
      </c>
      <c r="AE59" s="100">
        <f t="shared" si="17"/>
        <v>0.15280464216588502</v>
      </c>
      <c r="AF59" s="100">
        <f t="shared" si="18"/>
        <v>0.46421663442986189</v>
      </c>
      <c r="AH59" s="107">
        <v>1.5592666666666699</v>
      </c>
      <c r="AI59" s="3">
        <f t="shared" si="31"/>
        <v>63.316356499132894</v>
      </c>
      <c r="AJ59" s="3">
        <f t="shared" si="31"/>
        <v>39.314257139841153</v>
      </c>
      <c r="AK59" s="3">
        <f t="shared" si="31"/>
        <v>115.45152524805748</v>
      </c>
      <c r="AL59" s="3">
        <f t="shared" si="31"/>
        <v>218.08213888703153</v>
      </c>
      <c r="AM59" s="3">
        <f t="shared" si="31"/>
        <v>3078.4739796115359</v>
      </c>
      <c r="AN59" s="14">
        <f t="shared" si="32"/>
        <v>2860.3918407245042</v>
      </c>
      <c r="AO59" s="1">
        <f t="shared" si="32"/>
        <v>18.473527385229399</v>
      </c>
      <c r="AP59" s="1">
        <f t="shared" si="32"/>
        <v>28.748956509866854</v>
      </c>
      <c r="AQ59" s="1">
        <f t="shared" si="32"/>
        <v>27.789935346721101</v>
      </c>
      <c r="AR59" s="6">
        <f t="shared" si="32"/>
        <v>24.368492204579788</v>
      </c>
      <c r="AS59" t="s">
        <v>54</v>
      </c>
    </row>
    <row r="60" spans="1:45">
      <c r="A60" s="4">
        <v>2007</v>
      </c>
      <c r="B60" s="1">
        <v>3.8208521442733283</v>
      </c>
      <c r="C60" s="1">
        <v>1.4728908492619435</v>
      </c>
      <c r="D60" s="1">
        <v>4.0981021864922713</v>
      </c>
      <c r="E60" s="6">
        <f t="shared" si="12"/>
        <v>9.3918451800275431</v>
      </c>
      <c r="F60" s="1">
        <f t="shared" si="19"/>
        <v>123.68739729812273</v>
      </c>
      <c r="G60" s="1">
        <f t="shared" si="20"/>
        <v>70.009675186835636</v>
      </c>
      <c r="H60" s="1">
        <f t="shared" si="21"/>
        <v>186.74164474085623</v>
      </c>
      <c r="I60" s="1">
        <f t="shared" si="34"/>
        <v>380.43871722581457</v>
      </c>
      <c r="J60" s="3">
        <v>5938.7797769668614</v>
      </c>
      <c r="K60" s="14">
        <f t="shared" si="23"/>
        <v>5558.3410597410466</v>
      </c>
      <c r="L60" s="1">
        <f t="shared" si="24"/>
        <v>32.371678522945388</v>
      </c>
      <c r="M60" s="1">
        <f t="shared" si="25"/>
        <v>47.53215434933081</v>
      </c>
      <c r="N60" s="1">
        <f t="shared" si="26"/>
        <v>45.567835120455072</v>
      </c>
      <c r="O60" s="6">
        <f t="shared" si="33"/>
        <v>40.507345461235431</v>
      </c>
      <c r="P60" s="2">
        <v>73.546156974379826</v>
      </c>
      <c r="Q60" s="2">
        <v>71.448649733962455</v>
      </c>
      <c r="R60" s="2">
        <v>77.317317317317304</v>
      </c>
      <c r="S60" s="43">
        <v>74.212757367783624</v>
      </c>
      <c r="T60" s="7">
        <v>79.237222233644232</v>
      </c>
      <c r="U60" s="11">
        <v>7322.8580000000002</v>
      </c>
      <c r="V60" s="3">
        <v>8666.2000912211897</v>
      </c>
      <c r="W60" s="99">
        <f t="shared" si="13"/>
        <v>0.32511779610671537</v>
      </c>
      <c r="X60" s="100">
        <f t="shared" si="14"/>
        <v>0.18402352867066482</v>
      </c>
      <c r="Y60" s="100">
        <f t="shared" si="15"/>
        <v>0.49085867522261983</v>
      </c>
      <c r="Z60" s="99">
        <f t="shared" si="27"/>
        <v>2.0827072554169389E-2</v>
      </c>
      <c r="AA60" s="100">
        <f t="shared" si="28"/>
        <v>1.1788562266336802E-2</v>
      </c>
      <c r="AB60" s="100">
        <f t="shared" si="29"/>
        <v>3.1444446797828832E-2</v>
      </c>
      <c r="AC60" s="101">
        <f t="shared" si="30"/>
        <v>6.4060081618335013E-2</v>
      </c>
      <c r="AD60" s="99">
        <f t="shared" si="16"/>
        <v>0.40682656826569652</v>
      </c>
      <c r="AE60" s="100">
        <f t="shared" si="17"/>
        <v>0.15682656826521751</v>
      </c>
      <c r="AF60" s="100">
        <f t="shared" si="18"/>
        <v>0.43634686346908597</v>
      </c>
      <c r="AH60" s="107">
        <v>1.4290499999999999</v>
      </c>
      <c r="AI60" s="3">
        <f t="shared" si="31"/>
        <v>86.552183127338253</v>
      </c>
      <c r="AJ60" s="3">
        <f t="shared" si="31"/>
        <v>48.990360859896882</v>
      </c>
      <c r="AK60" s="3">
        <f t="shared" si="31"/>
        <v>130.67537506795159</v>
      </c>
      <c r="AL60" s="3">
        <f t="shared" si="31"/>
        <v>266.21791905518671</v>
      </c>
      <c r="AM60" s="3">
        <f t="shared" si="31"/>
        <v>4155.7536663985593</v>
      </c>
      <c r="AN60" s="14">
        <f t="shared" si="32"/>
        <v>3889.5357473433728</v>
      </c>
      <c r="AO60" s="1">
        <f t="shared" si="32"/>
        <v>22.652586349634646</v>
      </c>
      <c r="AP60" s="1">
        <f t="shared" si="32"/>
        <v>33.261365487093393</v>
      </c>
      <c r="AQ60" s="1">
        <f t="shared" si="32"/>
        <v>31.886802505479217</v>
      </c>
      <c r="AR60" s="6">
        <f t="shared" si="32"/>
        <v>28.345646031444268</v>
      </c>
      <c r="AS60" t="s">
        <v>54</v>
      </c>
    </row>
    <row r="61" spans="1:45">
      <c r="A61" s="4">
        <v>2008</v>
      </c>
      <c r="B61" s="1">
        <v>3.8201942838365417</v>
      </c>
      <c r="C61" s="1">
        <v>1.4986249684846691</v>
      </c>
      <c r="D61" s="1">
        <v>4.1580345946561765</v>
      </c>
      <c r="E61" s="6">
        <f t="shared" si="12"/>
        <v>9.476853846977388</v>
      </c>
      <c r="F61" s="1">
        <f t="shared" si="19"/>
        <v>142.93230198565254</v>
      </c>
      <c r="G61" s="1">
        <f t="shared" si="20"/>
        <v>81.692105098640724</v>
      </c>
      <c r="H61" s="1">
        <f t="shared" si="21"/>
        <v>212.38400730147453</v>
      </c>
      <c r="I61" s="1">
        <f t="shared" si="34"/>
        <v>437.00841438576776</v>
      </c>
      <c r="J61" s="3">
        <v>6576.1528637864158</v>
      </c>
      <c r="K61" s="14">
        <f t="shared" si="23"/>
        <v>6139.1444494006482</v>
      </c>
      <c r="L61" s="1">
        <f t="shared" si="24"/>
        <v>37.414930070548294</v>
      </c>
      <c r="M61" s="1">
        <f t="shared" si="25"/>
        <v>54.511373303251105</v>
      </c>
      <c r="N61" s="1">
        <f t="shared" si="26"/>
        <v>51.077979864435527</v>
      </c>
      <c r="O61" s="6">
        <f t="shared" si="33"/>
        <v>46.113237730805587</v>
      </c>
      <c r="P61" s="2">
        <v>85.004066693777958</v>
      </c>
      <c r="Q61" s="2">
        <v>81.939564300773014</v>
      </c>
      <c r="R61" s="2">
        <v>86.666666666666657</v>
      </c>
      <c r="S61" s="43">
        <v>84.265240209931378</v>
      </c>
      <c r="T61" s="7">
        <v>89.022046213877289</v>
      </c>
      <c r="U61" s="11">
        <v>7262.6750000000002</v>
      </c>
      <c r="V61" s="3">
        <v>9278.9314688241811</v>
      </c>
      <c r="W61" s="99">
        <f t="shared" si="13"/>
        <v>0.3270699082225898</v>
      </c>
      <c r="X61" s="100">
        <f t="shared" si="14"/>
        <v>0.18693485619370084</v>
      </c>
      <c r="Y61" s="100">
        <f t="shared" si="15"/>
        <v>0.48599523558370944</v>
      </c>
      <c r="Z61" s="99">
        <f t="shared" si="27"/>
        <v>2.1734942138093034E-2</v>
      </c>
      <c r="AA61" s="100">
        <f t="shared" si="28"/>
        <v>1.2422476604597063E-2</v>
      </c>
      <c r="AB61" s="100">
        <f t="shared" si="29"/>
        <v>3.2296087347821793E-2</v>
      </c>
      <c r="AC61" s="101">
        <f t="shared" si="30"/>
        <v>6.6453506090511885E-2</v>
      </c>
      <c r="AD61" s="99">
        <f t="shared" si="16"/>
        <v>0.40310786106034341</v>
      </c>
      <c r="AE61" s="100">
        <f t="shared" si="17"/>
        <v>0.1581352833633338</v>
      </c>
      <c r="AF61" s="100">
        <f t="shared" si="18"/>
        <v>0.43875685557632277</v>
      </c>
      <c r="AH61" s="107">
        <v>1.3371166666666701</v>
      </c>
      <c r="AI61" s="3">
        <f t="shared" si="31"/>
        <v>106.89590934646853</v>
      </c>
      <c r="AJ61" s="3">
        <f t="shared" si="31"/>
        <v>61.095719719276936</v>
      </c>
      <c r="AK61" s="3">
        <f t="shared" si="31"/>
        <v>158.83730462423424</v>
      </c>
      <c r="AL61" s="3">
        <f t="shared" si="31"/>
        <v>326.82893368997969</v>
      </c>
      <c r="AM61" s="3">
        <f t="shared" si="31"/>
        <v>4918.159370625649</v>
      </c>
      <c r="AN61" s="14">
        <f t="shared" si="32"/>
        <v>4591.3304369356692</v>
      </c>
      <c r="AO61" s="1">
        <f t="shared" si="32"/>
        <v>27.98179919768771</v>
      </c>
      <c r="AP61" s="1">
        <f t="shared" si="32"/>
        <v>40.767851199659191</v>
      </c>
      <c r="AQ61" s="1">
        <f t="shared" si="32"/>
        <v>38.200092136888131</v>
      </c>
      <c r="AR61" s="6">
        <f t="shared" si="32"/>
        <v>34.487071233479107</v>
      </c>
      <c r="AS61" t="s">
        <v>54</v>
      </c>
    </row>
    <row r="62" spans="1:45">
      <c r="A62" s="4">
        <v>2009</v>
      </c>
      <c r="B62" s="1">
        <v>3.488172260610606</v>
      </c>
      <c r="C62" s="1">
        <v>1.7484138874472175</v>
      </c>
      <c r="D62" s="1">
        <v>4.189268918454645</v>
      </c>
      <c r="E62" s="6">
        <f t="shared" si="12"/>
        <v>9.4258550665124687</v>
      </c>
      <c r="F62" s="1">
        <f t="shared" si="19"/>
        <v>138.64218918081409</v>
      </c>
      <c r="G62" s="1">
        <f t="shared" si="20"/>
        <v>104.68514867572418</v>
      </c>
      <c r="H62" s="1">
        <f t="shared" si="21"/>
        <v>230.04391249232563</v>
      </c>
      <c r="I62" s="1">
        <f t="shared" si="34"/>
        <v>473.3712503488639</v>
      </c>
      <c r="J62" s="3">
        <v>6377.9311589174185</v>
      </c>
      <c r="K62" s="14">
        <f t="shared" si="23"/>
        <v>5904.5599085685544</v>
      </c>
      <c r="L62" s="1">
        <f t="shared" si="24"/>
        <v>39.746371114293737</v>
      </c>
      <c r="M62" s="1">
        <f t="shared" si="25"/>
        <v>59.874352078368801</v>
      </c>
      <c r="N62" s="1">
        <f t="shared" si="26"/>
        <v>54.912663037441192</v>
      </c>
      <c r="O62" s="6">
        <f t="shared" si="33"/>
        <v>50.220510182744569</v>
      </c>
      <c r="P62" s="2">
        <v>90.300935339568923</v>
      </c>
      <c r="Q62" s="2">
        <v>90.001003915269564</v>
      </c>
      <c r="R62" s="2">
        <v>93.173173173173154</v>
      </c>
      <c r="S62" s="43">
        <v>90.603552684699238</v>
      </c>
      <c r="T62" s="7">
        <v>91.472976697351911</v>
      </c>
      <c r="U62" s="11">
        <v>7205</v>
      </c>
      <c r="V62" s="3">
        <v>8841.3755484274843</v>
      </c>
      <c r="W62" s="99">
        <f t="shared" si="13"/>
        <v>0.29288257172069054</v>
      </c>
      <c r="X62" s="100">
        <f t="shared" si="14"/>
        <v>0.22114809169034577</v>
      </c>
      <c r="Y62" s="100">
        <f t="shared" si="15"/>
        <v>0.48596933658896369</v>
      </c>
      <c r="Z62" s="99">
        <f t="shared" si="27"/>
        <v>2.1737799566395294E-2</v>
      </c>
      <c r="AA62" s="100">
        <f t="shared" si="28"/>
        <v>1.6413652964779459E-2</v>
      </c>
      <c r="AB62" s="100">
        <f t="shared" si="29"/>
        <v>3.6068735575906244E-2</v>
      </c>
      <c r="AC62" s="101">
        <f t="shared" si="30"/>
        <v>7.4220188107080989E-2</v>
      </c>
      <c r="AD62" s="99">
        <f t="shared" si="16"/>
        <v>0.37006427915522966</v>
      </c>
      <c r="AE62" s="100">
        <f t="shared" si="17"/>
        <v>0.18549127639983159</v>
      </c>
      <c r="AF62" s="100">
        <f t="shared" si="18"/>
        <v>0.44444444444493869</v>
      </c>
      <c r="AH62" s="107">
        <v>1.40669166666667</v>
      </c>
      <c r="AI62" s="3">
        <f t="shared" si="31"/>
        <v>98.559046354020069</v>
      </c>
      <c r="AJ62" s="3">
        <f t="shared" si="31"/>
        <v>74.419399187732864</v>
      </c>
      <c r="AK62" s="3">
        <f t="shared" si="31"/>
        <v>163.5354199811556</v>
      </c>
      <c r="AL62" s="3">
        <f t="shared" si="31"/>
        <v>336.51386552290853</v>
      </c>
      <c r="AM62" s="3">
        <f t="shared" si="31"/>
        <v>4533.9937031337622</v>
      </c>
      <c r="AN62" s="14">
        <f t="shared" si="32"/>
        <v>4197.4798376108529</v>
      </c>
      <c r="AO62" s="1">
        <f t="shared" si="32"/>
        <v>28.255211896205857</v>
      </c>
      <c r="AP62" s="1">
        <f t="shared" si="32"/>
        <v>42.563948800698086</v>
      </c>
      <c r="AQ62" s="1">
        <f t="shared" si="32"/>
        <v>39.036744397273317</v>
      </c>
      <c r="AR62" s="6">
        <f t="shared" si="32"/>
        <v>35.701149990991475</v>
      </c>
      <c r="AS62" t="s">
        <v>54</v>
      </c>
    </row>
    <row r="63" spans="1:45">
      <c r="A63" s="4">
        <v>2010</v>
      </c>
      <c r="B63" s="1">
        <v>3.4674628531803595</v>
      </c>
      <c r="C63" s="1">
        <v>1.4959378393975125</v>
      </c>
      <c r="D63" s="1">
        <v>4.3408138461303762</v>
      </c>
      <c r="E63" s="6">
        <f t="shared" si="12"/>
        <v>9.3042145387082478</v>
      </c>
      <c r="F63" s="1">
        <f>L63*B63</f>
        <v>140.44138266410428</v>
      </c>
      <c r="G63" s="1">
        <f>M63*C63</f>
        <v>91.636422652417252</v>
      </c>
      <c r="H63" s="1">
        <f>N63*D63</f>
        <v>244.99829768011293</v>
      </c>
      <c r="I63" s="1">
        <f>SUM(F63:H63)</f>
        <v>477.07610299663446</v>
      </c>
      <c r="J63" s="3">
        <v>6383.6328876132957</v>
      </c>
      <c r="K63" s="14">
        <f t="shared" si="23"/>
        <v>5906.5567846166614</v>
      </c>
      <c r="L63" s="1">
        <f t="shared" si="24"/>
        <v>40.502635099692945</v>
      </c>
      <c r="M63" s="1">
        <f t="shared" si="25"/>
        <v>61.256838512303247</v>
      </c>
      <c r="N63" s="1">
        <f t="shared" si="26"/>
        <v>56.440636794069611</v>
      </c>
      <c r="O63" s="6">
        <f t="shared" si="33"/>
        <v>51.275268966752499</v>
      </c>
      <c r="P63" s="2">
        <v>92.019113460756415</v>
      </c>
      <c r="Q63" s="2">
        <v>92.079108523240635</v>
      </c>
      <c r="R63" s="2">
        <v>95.76576576576575</v>
      </c>
      <c r="S63" s="43">
        <v>92.823980621719826</v>
      </c>
      <c r="T63" s="7">
        <v>93.703994005151827</v>
      </c>
      <c r="U63" s="11">
        <v>7395.5990000000002</v>
      </c>
      <c r="V63" s="3">
        <v>8945.5096596766725</v>
      </c>
      <c r="W63" s="99">
        <f t="shared" si="13"/>
        <v>0.29437941196793715</v>
      </c>
      <c r="X63" s="100">
        <f t="shared" si="14"/>
        <v>0.19207925544127225</v>
      </c>
      <c r="Y63" s="100">
        <f t="shared" si="15"/>
        <v>0.5135413325907906</v>
      </c>
      <c r="Z63" s="99">
        <f t="shared" si="27"/>
        <v>2.2000228574643541E-2</v>
      </c>
      <c r="AA63" s="100">
        <f t="shared" si="28"/>
        <v>1.4354901709687468E-2</v>
      </c>
      <c r="AB63" s="100">
        <f t="shared" si="29"/>
        <v>3.8379133323205958E-2</v>
      </c>
      <c r="AC63" s="101">
        <f t="shared" si="30"/>
        <v>7.4734263607536974E-2</v>
      </c>
      <c r="AD63" s="99">
        <f t="shared" si="16"/>
        <v>0.3726765799256565</v>
      </c>
      <c r="AE63" s="100">
        <f t="shared" si="17"/>
        <v>0.16078066914450162</v>
      </c>
      <c r="AF63" s="100">
        <f t="shared" si="18"/>
        <v>0.46654275092984193</v>
      </c>
      <c r="AH63" s="107">
        <v>1.47739166666667</v>
      </c>
      <c r="AI63" s="3">
        <f t="shared" si="31"/>
        <v>95.060359302670108</v>
      </c>
      <c r="AJ63" s="3">
        <f t="shared" si="31"/>
        <v>62.025815306762738</v>
      </c>
      <c r="AK63" s="3">
        <f t="shared" si="31"/>
        <v>165.83164993267124</v>
      </c>
      <c r="AL63" s="3">
        <f t="shared" si="31"/>
        <v>322.91782454210409</v>
      </c>
      <c r="AM63" s="3">
        <f t="shared" si="31"/>
        <v>4320.8805299519636</v>
      </c>
      <c r="AN63" s="14">
        <f t="shared" si="32"/>
        <v>3997.9627054098596</v>
      </c>
      <c r="AO63" s="1">
        <f t="shared" si="32"/>
        <v>27.414961119332734</v>
      </c>
      <c r="AP63" s="1">
        <f t="shared" si="32"/>
        <v>41.462829318993343</v>
      </c>
      <c r="AQ63" s="1">
        <f t="shared" si="32"/>
        <v>38.202893699415853</v>
      </c>
      <c r="AR63" s="6">
        <f t="shared" si="32"/>
        <v>34.706618511285576</v>
      </c>
      <c r="AS63" t="s">
        <v>54</v>
      </c>
    </row>
    <row r="64" spans="1:45">
      <c r="A64" s="4">
        <v>2011</v>
      </c>
      <c r="B64" s="1">
        <v>3.5304221621284269</v>
      </c>
      <c r="C64" s="1">
        <v>1.1825619467240673</v>
      </c>
      <c r="D64" s="1">
        <v>4.4540289380442308</v>
      </c>
      <c r="E64" s="6">
        <f t="shared" si="12"/>
        <v>9.1670130468967237</v>
      </c>
      <c r="F64" s="1">
        <f t="shared" si="19"/>
        <v>147.39915671379887</v>
      </c>
      <c r="G64" s="1">
        <f t="shared" si="20"/>
        <v>74.343412382530019</v>
      </c>
      <c r="H64" s="1">
        <f t="shared" si="21"/>
        <v>258.87706048385706</v>
      </c>
      <c r="I64" s="1">
        <f t="shared" si="34"/>
        <v>480.61962958018597</v>
      </c>
      <c r="J64" s="3">
        <v>6785.9730812233738</v>
      </c>
      <c r="K64" s="14">
        <f t="shared" si="23"/>
        <v>6305.3534516431882</v>
      </c>
      <c r="L64" s="1">
        <f t="shared" si="24"/>
        <v>41.751141915825336</v>
      </c>
      <c r="M64" s="1">
        <f t="shared" si="25"/>
        <v>62.866400012681034</v>
      </c>
      <c r="N64" s="1">
        <f t="shared" si="26"/>
        <v>58.121997877618249</v>
      </c>
      <c r="O64" s="6">
        <f t="shared" si="33"/>
        <v>52.429251177174713</v>
      </c>
      <c r="P64" s="2">
        <v>94.855632370882475</v>
      </c>
      <c r="Q64" s="2">
        <v>94.498544322859146</v>
      </c>
      <c r="R64" s="2">
        <v>98.618618618618598</v>
      </c>
      <c r="S64" s="43">
        <v>95.589422688736377</v>
      </c>
      <c r="T64" s="7">
        <v>97.658212095973468</v>
      </c>
      <c r="U64" s="11">
        <v>7348.3280000000004</v>
      </c>
      <c r="V64" s="3">
        <v>9145.3034273804806</v>
      </c>
      <c r="W64" s="99">
        <f t="shared" si="13"/>
        <v>0.30668567749209458</v>
      </c>
      <c r="X64" s="100">
        <f t="shared" si="14"/>
        <v>0.15468243036071555</v>
      </c>
      <c r="Y64" s="100">
        <f t="shared" si="15"/>
        <v>0.53863189214718987</v>
      </c>
      <c r="Z64" s="99">
        <f t="shared" si="27"/>
        <v>2.17211525818823E-2</v>
      </c>
      <c r="AA64" s="100">
        <f t="shared" si="28"/>
        <v>1.0955453476265102E-2</v>
      </c>
      <c r="AB64" s="100">
        <f t="shared" si="29"/>
        <v>3.8148848718566795E-2</v>
      </c>
      <c r="AC64" s="101">
        <f t="shared" si="30"/>
        <v>7.0825454776714203E-2</v>
      </c>
      <c r="AD64" s="99">
        <f t="shared" si="16"/>
        <v>0.3851224105461013</v>
      </c>
      <c r="AE64" s="100">
        <f t="shared" si="17"/>
        <v>0.12900188323877163</v>
      </c>
      <c r="AF64" s="100">
        <f t="shared" si="18"/>
        <v>0.48587570621512721</v>
      </c>
      <c r="AH64" s="107">
        <v>1.40645833333333</v>
      </c>
      <c r="AI64" s="3">
        <f t="shared" si="31"/>
        <v>104.80165193693323</v>
      </c>
      <c r="AJ64" s="3">
        <f t="shared" si="31"/>
        <v>52.858595680068866</v>
      </c>
      <c r="AK64" s="3">
        <f t="shared" si="31"/>
        <v>184.06308551659262</v>
      </c>
      <c r="AL64" s="3">
        <f t="shared" si="31"/>
        <v>341.72333313359474</v>
      </c>
      <c r="AM64" s="3">
        <f t="shared" si="31"/>
        <v>4824.8660627865902</v>
      </c>
      <c r="AN64" s="14">
        <f t="shared" si="32"/>
        <v>4483.1427296529955</v>
      </c>
      <c r="AO64" s="1">
        <f t="shared" si="32"/>
        <v>29.685303095239533</v>
      </c>
      <c r="AP64" s="1">
        <f t="shared" si="32"/>
        <v>44.698373583301681</v>
      </c>
      <c r="AQ64" s="1">
        <f t="shared" si="32"/>
        <v>41.32507625723126</v>
      </c>
      <c r="AR64" s="6">
        <f t="shared" si="32"/>
        <v>37.277500466662602</v>
      </c>
      <c r="AS64" t="s">
        <v>54</v>
      </c>
    </row>
    <row r="65" spans="1:45">
      <c r="A65" s="4">
        <v>2012</v>
      </c>
      <c r="B65" s="1">
        <v>3.7072842670588839</v>
      </c>
      <c r="C65" s="1">
        <v>1.4225625675880949</v>
      </c>
      <c r="D65" s="1">
        <v>4.302174068056356</v>
      </c>
      <c r="E65" s="6">
        <f t="shared" si="12"/>
        <v>9.4320209027033357</v>
      </c>
      <c r="F65" s="1">
        <f t="shared" si="19"/>
        <v>156.12712984953586</v>
      </c>
      <c r="G65" s="1">
        <f t="shared" si="20"/>
        <v>90.942020647625199</v>
      </c>
      <c r="H65" s="1">
        <f t="shared" si="21"/>
        <v>251.34536928319577</v>
      </c>
      <c r="I65" s="1">
        <f t="shared" si="34"/>
        <v>498.41451978035684</v>
      </c>
      <c r="J65" s="3">
        <v>7301.4245496235362</v>
      </c>
      <c r="K65" s="14">
        <f t="shared" si="23"/>
        <v>6803.0100298431789</v>
      </c>
      <c r="L65" s="1">
        <f t="shared" si="24"/>
        <v>42.113611636637962</v>
      </c>
      <c r="M65" s="1">
        <f t="shared" si="25"/>
        <v>63.92830988222488</v>
      </c>
      <c r="N65" s="1">
        <f t="shared" si="26"/>
        <v>58.42287301888485</v>
      </c>
      <c r="O65" s="6">
        <f t="shared" si="33"/>
        <v>52.842813318777203</v>
      </c>
      <c r="P65" s="2">
        <v>95.67913786091907</v>
      </c>
      <c r="Q65" s="2">
        <v>96.094769601445634</v>
      </c>
      <c r="R65" s="2">
        <v>99.129129129129112</v>
      </c>
      <c r="S65" s="43">
        <v>96.538150989099734</v>
      </c>
      <c r="T65" s="7">
        <v>100.54359067125718</v>
      </c>
      <c r="U65" s="11">
        <v>7305.8879999999999</v>
      </c>
      <c r="V65" s="3">
        <v>9220.5048510798497</v>
      </c>
      <c r="W65" s="99">
        <f t="shared" si="13"/>
        <v>0.31324755530464593</v>
      </c>
      <c r="X65" s="100">
        <f t="shared" si="14"/>
        <v>0.18246262305460495</v>
      </c>
      <c r="Y65" s="100">
        <f t="shared" si="15"/>
        <v>0.50428982164074909</v>
      </c>
      <c r="Z65" s="99">
        <f t="shared" si="27"/>
        <v>2.1383105281500968E-2</v>
      </c>
      <c r="AA65" s="100">
        <f t="shared" si="28"/>
        <v>1.2455380457545672E-2</v>
      </c>
      <c r="AB65" s="100">
        <f t="shared" si="29"/>
        <v>3.4424154844708378E-2</v>
      </c>
      <c r="AC65" s="101">
        <f t="shared" si="30"/>
        <v>6.8262640583755016E-2</v>
      </c>
      <c r="AD65" s="99">
        <f t="shared" si="16"/>
        <v>0.39305301645338059</v>
      </c>
      <c r="AE65" s="100">
        <f t="shared" si="17"/>
        <v>0.15082266910375172</v>
      </c>
      <c r="AF65" s="100">
        <f t="shared" si="18"/>
        <v>0.45612431444286761</v>
      </c>
      <c r="AH65" s="107">
        <v>1.5220499999999999</v>
      </c>
      <c r="AI65" s="3">
        <f t="shared" si="31"/>
        <v>102.57687319702761</v>
      </c>
      <c r="AJ65" s="3">
        <f t="shared" si="31"/>
        <v>59.749693273956311</v>
      </c>
      <c r="AK65" s="3">
        <f t="shared" si="31"/>
        <v>165.13607915850056</v>
      </c>
      <c r="AL65" s="3">
        <f t="shared" si="31"/>
        <v>327.46264562948448</v>
      </c>
      <c r="AM65" s="3">
        <f t="shared" si="31"/>
        <v>4797.0990109546574</v>
      </c>
      <c r="AN65" s="14">
        <f t="shared" si="32"/>
        <v>4469.6363653251728</v>
      </c>
      <c r="AO65" s="1">
        <f t="shared" si="32"/>
        <v>27.669006692709154</v>
      </c>
      <c r="AP65" s="1">
        <f t="shared" si="32"/>
        <v>42.001451911714391</v>
      </c>
      <c r="AQ65" s="1">
        <f t="shared" si="32"/>
        <v>38.384332327377457</v>
      </c>
      <c r="AR65" s="6">
        <f t="shared" si="32"/>
        <v>34.71818489456799</v>
      </c>
      <c r="AS65" t="s">
        <v>54</v>
      </c>
    </row>
    <row r="66" spans="1:45">
      <c r="A66" s="4">
        <v>2013</v>
      </c>
      <c r="B66" s="1">
        <v>3.6779106475640218</v>
      </c>
      <c r="C66" s="1">
        <v>2.4634249302111351</v>
      </c>
      <c r="D66" s="1">
        <v>4.2033264543630864</v>
      </c>
      <c r="E66" s="6">
        <f t="shared" si="12"/>
        <v>10.344662032138244</v>
      </c>
      <c r="F66" s="1">
        <f t="shared" si="19"/>
        <v>159.00470325563208</v>
      </c>
      <c r="G66" s="1">
        <f t="shared" si="20"/>
        <v>162.12217557710792</v>
      </c>
      <c r="H66" s="1">
        <f t="shared" si="21"/>
        <v>247.30623810904132</v>
      </c>
      <c r="I66" s="1">
        <f t="shared" si="34"/>
        <v>568.43311694178124</v>
      </c>
      <c r="J66" s="3">
        <v>7055.1256243018861</v>
      </c>
      <c r="K66" s="14">
        <f t="shared" si="23"/>
        <v>6486.6925073601051</v>
      </c>
      <c r="L66" s="1">
        <f t="shared" si="24"/>
        <v>43.23234534284979</v>
      </c>
      <c r="M66" s="1">
        <f t="shared" si="25"/>
        <v>65.811697198019658</v>
      </c>
      <c r="N66" s="1">
        <f t="shared" si="26"/>
        <v>58.835838899054693</v>
      </c>
      <c r="O66" s="6">
        <f t="shared" si="33"/>
        <v>54.949414023948158</v>
      </c>
      <c r="P66" s="2">
        <v>98.220821472143143</v>
      </c>
      <c r="Q66" s="2">
        <v>98.925810661580172</v>
      </c>
      <c r="R66" s="2">
        <v>99.829829829829819</v>
      </c>
      <c r="S66" s="43">
        <v>98.728300363342754</v>
      </c>
      <c r="T66" s="7">
        <v>101.43852267762414</v>
      </c>
      <c r="U66" s="11">
        <v>7265.1149999999998</v>
      </c>
      <c r="V66" s="3">
        <v>9390.9366314311956</v>
      </c>
      <c r="W66" s="99">
        <f t="shared" si="13"/>
        <v>0.2797245595244186</v>
      </c>
      <c r="X66" s="100">
        <f t="shared" si="14"/>
        <v>0.28520888517076398</v>
      </c>
      <c r="Y66" s="100">
        <f t="shared" si="15"/>
        <v>0.43506655530481758</v>
      </c>
      <c r="Z66" s="99">
        <f t="shared" si="27"/>
        <v>2.2537472998061008E-2</v>
      </c>
      <c r="AA66" s="100">
        <f t="shared" si="28"/>
        <v>2.297934639443789E-2</v>
      </c>
      <c r="AB66" s="100">
        <f t="shared" si="29"/>
        <v>3.5053413826846291E-2</v>
      </c>
      <c r="AC66" s="101">
        <f t="shared" si="30"/>
        <v>8.0570233219345186E-2</v>
      </c>
      <c r="AD66" s="99">
        <f t="shared" si="16"/>
        <v>0.35553705245639589</v>
      </c>
      <c r="AE66" s="100">
        <f t="shared" si="17"/>
        <v>0.23813488759303089</v>
      </c>
      <c r="AF66" s="100">
        <f t="shared" si="18"/>
        <v>0.40632805995057319</v>
      </c>
      <c r="AH66" s="107">
        <v>1.47356666666667</v>
      </c>
      <c r="AI66" s="3">
        <f t="shared" si="31"/>
        <v>107.90465531859098</v>
      </c>
      <c r="AJ66" s="3">
        <f t="shared" si="31"/>
        <v>110.02025170930456</v>
      </c>
      <c r="AK66" s="3">
        <f t="shared" si="31"/>
        <v>167.82833359583827</v>
      </c>
      <c r="AL66" s="3">
        <f t="shared" si="31"/>
        <v>385.75324062373375</v>
      </c>
      <c r="AM66" s="3">
        <f t="shared" si="31"/>
        <v>4787.788556768297</v>
      </c>
      <c r="AN66" s="14">
        <f t="shared" si="32"/>
        <v>4402.0353161445637</v>
      </c>
      <c r="AO66" s="1">
        <f t="shared" si="32"/>
        <v>29.338574440371225</v>
      </c>
      <c r="AP66" s="1">
        <f t="shared" si="32"/>
        <v>44.661499670653633</v>
      </c>
      <c r="AQ66" s="1">
        <f t="shared" si="32"/>
        <v>39.927503946697058</v>
      </c>
      <c r="AR66" s="6">
        <f t="shared" si="32"/>
        <v>37.290076700939693</v>
      </c>
      <c r="AS66" t="s">
        <v>54</v>
      </c>
    </row>
    <row r="67" spans="1:45">
      <c r="A67" s="4">
        <v>2014</v>
      </c>
      <c r="B67" s="1">
        <v>3.7075157804628405</v>
      </c>
      <c r="C67" s="1">
        <v>2.4688098120409361</v>
      </c>
      <c r="D67" s="1">
        <v>4.1118156451577965</v>
      </c>
      <c r="E67" s="6">
        <f t="shared" ref="E67" si="35">SUM(B67:D67)</f>
        <v>10.288141237661574</v>
      </c>
      <c r="F67" s="1">
        <f t="shared" si="19"/>
        <v>163.18800859397601</v>
      </c>
      <c r="G67" s="1">
        <f t="shared" si="20"/>
        <v>164.24082117998648</v>
      </c>
      <c r="H67" s="1">
        <f t="shared" si="21"/>
        <v>242.33450391881647</v>
      </c>
      <c r="I67" s="1">
        <f t="shared" si="34"/>
        <v>569.76333369277893</v>
      </c>
      <c r="J67" s="3">
        <v>7309.086904767857</v>
      </c>
      <c r="K67" s="14">
        <f t="shared" si="23"/>
        <v>6739.3235710750778</v>
      </c>
      <c r="L67" s="1">
        <v>44.015458937198069</v>
      </c>
      <c r="M67" s="1">
        <v>66.526315789473685</v>
      </c>
      <c r="N67" s="1">
        <v>58.936130612810231</v>
      </c>
      <c r="O67" s="6">
        <f t="shared" si="33"/>
        <v>55.380590189319989</v>
      </c>
      <c r="P67" s="2">
        <v>100</v>
      </c>
      <c r="Q67" s="2">
        <v>100</v>
      </c>
      <c r="R67" s="2">
        <v>99.999999999999986</v>
      </c>
      <c r="S67" s="43">
        <v>100.00000000000001</v>
      </c>
      <c r="T67" s="7">
        <v>100</v>
      </c>
      <c r="U67" s="11">
        <v>7201.3079999999982</v>
      </c>
      <c r="V67" s="3">
        <v>9621.015694407366</v>
      </c>
      <c r="W67" s="99">
        <f t="shared" si="13"/>
        <v>0.28641367203521789</v>
      </c>
      <c r="X67" s="100">
        <f t="shared" si="14"/>
        <v>0.28826147887667775</v>
      </c>
      <c r="Y67" s="100">
        <f t="shared" si="15"/>
        <v>0.42532484908810442</v>
      </c>
      <c r="Z67" s="99">
        <f t="shared" si="27"/>
        <v>2.2326729825516967E-2</v>
      </c>
      <c r="AA67" s="100">
        <f t="shared" si="28"/>
        <v>2.2470771427392532E-2</v>
      </c>
      <c r="AB67" s="100">
        <f t="shared" si="29"/>
        <v>3.3155236362114815E-2</v>
      </c>
      <c r="AC67" s="101">
        <f t="shared" si="30"/>
        <v>7.7952737615024303E-2</v>
      </c>
      <c r="AD67" s="99">
        <f t="shared" si="16"/>
        <v>0.36036789297670396</v>
      </c>
      <c r="AE67" s="100">
        <f t="shared" si="17"/>
        <v>0.23996655518330348</v>
      </c>
      <c r="AF67" s="100">
        <f t="shared" si="18"/>
        <v>0.39966555183999253</v>
      </c>
      <c r="AH67" s="107">
        <v>1.4741833333333301</v>
      </c>
      <c r="AI67" s="3">
        <f t="shared" si="31"/>
        <v>110.69722802046989</v>
      </c>
      <c r="AJ67" s="3">
        <f t="shared" si="31"/>
        <v>111.41139467953116</v>
      </c>
      <c r="AK67" s="3">
        <f t="shared" si="31"/>
        <v>164.38559468099874</v>
      </c>
      <c r="AL67" s="3">
        <f t="shared" si="31"/>
        <v>386.49421738099977</v>
      </c>
      <c r="AM67" s="3">
        <f t="shared" si="31"/>
        <v>4958.0582953960093</v>
      </c>
      <c r="AN67" s="14">
        <f t="shared" si="32"/>
        <v>4571.5640780150088</v>
      </c>
      <c r="AO67" s="1">
        <f t="shared" si="32"/>
        <v>29.85752039244203</v>
      </c>
      <c r="AP67" s="1">
        <f t="shared" si="32"/>
        <v>45.127572863714711</v>
      </c>
      <c r="AQ67" s="1">
        <f t="shared" si="32"/>
        <v>39.978833894117891</v>
      </c>
      <c r="AR67" s="6">
        <f t="shared" si="32"/>
        <v>37.566962627434471</v>
      </c>
      <c r="AS67" t="s">
        <v>54</v>
      </c>
    </row>
    <row r="68" spans="1:45">
      <c r="A68" s="4">
        <v>2015</v>
      </c>
      <c r="B68" s="4"/>
      <c r="C68" s="4"/>
      <c r="D68" s="4"/>
      <c r="E68" s="5"/>
      <c r="F68" s="1"/>
      <c r="G68" s="1"/>
      <c r="H68" s="1"/>
      <c r="I68" s="1"/>
      <c r="J68" s="4"/>
      <c r="K68" s="5"/>
      <c r="L68" s="1"/>
      <c r="M68" s="1"/>
      <c r="N68" s="1"/>
      <c r="O68" s="6"/>
      <c r="P68" s="2">
        <v>101.66734444896299</v>
      </c>
      <c r="Q68" s="2">
        <v>100.39152695512499</v>
      </c>
      <c r="R68" s="2">
        <v>100.10010010010009</v>
      </c>
      <c r="S68" s="43">
        <v>100.92854259184499</v>
      </c>
      <c r="T68" s="7"/>
      <c r="U68" s="11">
        <v>7149.7870000000012</v>
      </c>
      <c r="V68" s="14">
        <v>9950.434438350765</v>
      </c>
      <c r="W68" s="4"/>
      <c r="X68" s="4"/>
      <c r="Y68" s="5"/>
      <c r="Z68" s="1"/>
      <c r="AA68" s="4"/>
      <c r="AC68" s="5" t="str">
        <f>IFERROR(LN(B68)-LN(B67),"")</f>
        <v/>
      </c>
      <c r="AD68" s="4" t="str">
        <f>IFERROR(LN(C68)-LN(C67),"")</f>
        <v/>
      </c>
      <c r="AE68" s="4" t="str">
        <f>IFERROR(LN(D68)-LN(D67),"")</f>
        <v/>
      </c>
      <c r="AF68" s="4" t="str">
        <f>IFERROR(LN(F68)-LN(F67),"")</f>
        <v/>
      </c>
      <c r="AH68" s="107">
        <v>1.7644</v>
      </c>
      <c r="AI68" s="3"/>
      <c r="AJ68" s="3"/>
      <c r="AK68" s="3"/>
      <c r="AL68" s="3"/>
      <c r="AM68" s="3"/>
      <c r="AN68" s="14"/>
      <c r="AO68" s="1"/>
      <c r="AP68" s="1"/>
      <c r="AQ68" s="1"/>
      <c r="AR68" s="6"/>
      <c r="AS68" t="s">
        <v>54</v>
      </c>
    </row>
    <row r="69" spans="1:45"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46"/>
      <c r="AA69" s="46"/>
      <c r="AB69" s="46"/>
      <c r="AC69" s="46"/>
      <c r="AD69" s="33"/>
      <c r="AE69" s="33"/>
      <c r="AF69" s="33"/>
      <c r="AH69" s="33"/>
    </row>
    <row r="70" spans="1:45">
      <c r="AB70"/>
      <c r="AC70"/>
      <c r="AD70"/>
    </row>
    <row r="71" spans="1:45">
      <c r="Z71" s="4"/>
      <c r="AA71" s="4"/>
      <c r="AE71" s="4"/>
      <c r="AF71" s="4"/>
    </row>
    <row r="72" spans="1:45">
      <c r="Z72" s="82"/>
      <c r="AA72" s="88"/>
      <c r="AB72" s="88"/>
      <c r="AC72" s="88"/>
      <c r="AD72" s="88"/>
      <c r="AE72" s="88"/>
      <c r="AF72" s="88"/>
    </row>
    <row r="73" spans="1:45">
      <c r="Z73" s="82"/>
      <c r="AB73"/>
      <c r="AC73" s="88"/>
      <c r="AD73" s="88"/>
      <c r="AE73" s="88"/>
      <c r="AF73" s="88"/>
    </row>
    <row r="74" spans="1:45">
      <c r="Z74" s="82"/>
      <c r="AB74"/>
      <c r="AC74"/>
      <c r="AD74"/>
    </row>
    <row r="75" spans="1:45">
      <c r="L75" s="43"/>
      <c r="M75" s="43"/>
      <c r="N75" s="43"/>
      <c r="Z75" s="82"/>
      <c r="AA75" s="88"/>
      <c r="AB75" s="88"/>
      <c r="AC75" s="88"/>
      <c r="AD75" s="88"/>
      <c r="AE75" s="88"/>
      <c r="AF75" s="88"/>
    </row>
    <row r="76" spans="1:45">
      <c r="L76" s="43"/>
      <c r="M76" s="43"/>
      <c r="N76" s="43"/>
      <c r="Z76" s="85"/>
      <c r="AA76" s="85"/>
      <c r="AB76" s="85"/>
      <c r="AC76" s="85"/>
      <c r="AD76" s="85"/>
      <c r="AE76" s="85"/>
      <c r="AF76" s="85"/>
    </row>
    <row r="77" spans="1:45">
      <c r="L77" s="43"/>
      <c r="M77" s="43"/>
      <c r="N77" s="43"/>
      <c r="Z77" s="85"/>
      <c r="AA77" s="85"/>
      <c r="AB77" s="85"/>
      <c r="AC77" s="85"/>
      <c r="AD77" s="85"/>
      <c r="AE77" s="85"/>
      <c r="AF77" s="85"/>
    </row>
    <row r="78" spans="1:45">
      <c r="L78" s="43"/>
      <c r="M78" s="43"/>
      <c r="N78" s="43"/>
      <c r="Z78" s="85"/>
      <c r="AA78" s="86"/>
      <c r="AB78" s="86"/>
      <c r="AC78" s="86"/>
      <c r="AD78" s="86"/>
      <c r="AE78" s="86"/>
      <c r="AF78" s="86"/>
    </row>
    <row r="79" spans="1:45">
      <c r="L79" s="43"/>
      <c r="M79" s="43"/>
      <c r="N79" s="43"/>
      <c r="Z79" s="85"/>
      <c r="AA79" s="85"/>
      <c r="AB79" s="85"/>
      <c r="AC79" s="85"/>
      <c r="AD79" s="85"/>
      <c r="AE79" s="85"/>
      <c r="AF79" s="85"/>
    </row>
    <row r="80" spans="1:45">
      <c r="L80" s="43"/>
      <c r="M80" s="43"/>
      <c r="N80" s="43"/>
      <c r="Z80" s="82"/>
      <c r="AB80"/>
      <c r="AC80"/>
      <c r="AD80"/>
    </row>
    <row r="81" spans="12:32">
      <c r="L81" s="43"/>
      <c r="M81" s="43"/>
      <c r="N81" s="43"/>
      <c r="Z81" s="82"/>
      <c r="AA81" s="88"/>
      <c r="AB81" s="88"/>
      <c r="AC81" s="88"/>
      <c r="AD81" s="88"/>
      <c r="AE81" s="88"/>
      <c r="AF81" s="88"/>
    </row>
    <row r="82" spans="12:32">
      <c r="L82" s="43"/>
      <c r="M82" s="43"/>
      <c r="N82" s="43"/>
      <c r="Z82" s="82"/>
      <c r="AB82"/>
      <c r="AC82"/>
      <c r="AD82"/>
    </row>
    <row r="83" spans="12:32">
      <c r="L83" s="43"/>
      <c r="M83" s="43"/>
      <c r="N83" s="43"/>
      <c r="Z83" s="82"/>
      <c r="AB83"/>
      <c r="AC83"/>
      <c r="AD83"/>
    </row>
    <row r="84" spans="12:32">
      <c r="L84" s="43"/>
      <c r="M84" s="43"/>
      <c r="N84" s="43"/>
      <c r="AB84"/>
      <c r="AC84"/>
      <c r="AD84"/>
    </row>
    <row r="85" spans="12:32">
      <c r="L85" s="43"/>
      <c r="M85" s="43"/>
      <c r="N85" s="43"/>
      <c r="AB85"/>
      <c r="AC85"/>
      <c r="AD85"/>
    </row>
    <row r="86" spans="12:32">
      <c r="L86" s="43"/>
      <c r="M86" s="43"/>
      <c r="N86" s="43"/>
      <c r="AB86"/>
      <c r="AC86"/>
      <c r="AD86"/>
    </row>
    <row r="87" spans="12:32">
      <c r="L87" s="43"/>
      <c r="M87" s="43"/>
      <c r="N87" s="43"/>
      <c r="AA87" s="88"/>
      <c r="AB87"/>
      <c r="AC87"/>
      <c r="AD87" s="88"/>
    </row>
    <row r="88" spans="12:32">
      <c r="L88" s="43"/>
      <c r="M88" s="43"/>
      <c r="N88" s="43"/>
      <c r="AB88"/>
      <c r="AC88"/>
      <c r="AD88"/>
    </row>
    <row r="89" spans="12:32">
      <c r="L89" s="43"/>
      <c r="M89" s="43"/>
      <c r="N89" s="43"/>
      <c r="AB89"/>
      <c r="AC89"/>
      <c r="AD89"/>
    </row>
    <row r="90" spans="12:32">
      <c r="L90" s="43"/>
      <c r="M90" s="43"/>
      <c r="N90" s="43"/>
      <c r="AB90"/>
      <c r="AC90"/>
      <c r="AD90"/>
    </row>
    <row r="91" spans="12:32">
      <c r="L91" s="43"/>
      <c r="M91" s="43"/>
      <c r="N91" s="43"/>
      <c r="AB91"/>
      <c r="AC91"/>
      <c r="AD91"/>
    </row>
    <row r="92" spans="12:32">
      <c r="L92" s="43"/>
      <c r="M92" s="43"/>
      <c r="N92" s="43"/>
      <c r="AB92"/>
      <c r="AC92"/>
      <c r="AD92"/>
    </row>
    <row r="93" spans="12:32">
      <c r="L93" s="43"/>
      <c r="M93" s="43"/>
      <c r="N93" s="43"/>
      <c r="AB93"/>
      <c r="AC93"/>
      <c r="AD93"/>
    </row>
    <row r="94" spans="12:32">
      <c r="AB94"/>
      <c r="AC94"/>
      <c r="AD94"/>
    </row>
    <row r="95" spans="12:32">
      <c r="AB95"/>
      <c r="AC95"/>
      <c r="AD95"/>
    </row>
    <row r="96" spans="12:32">
      <c r="AB96"/>
      <c r="AC96"/>
      <c r="AD96"/>
    </row>
    <row r="97" spans="28:30">
      <c r="AB97"/>
      <c r="AC97"/>
      <c r="AD97"/>
    </row>
    <row r="98" spans="28:30">
      <c r="AB98"/>
      <c r="AC98"/>
      <c r="AD98"/>
    </row>
    <row r="99" spans="28:30">
      <c r="AB99"/>
      <c r="AC99"/>
      <c r="AD99"/>
    </row>
    <row r="100" spans="28:30">
      <c r="AB100"/>
      <c r="AC100"/>
      <c r="AD100"/>
    </row>
    <row r="101" spans="28:30">
      <c r="AB101"/>
      <c r="AC101"/>
      <c r="AD101"/>
    </row>
    <row r="102" spans="28:30">
      <c r="AB102"/>
      <c r="AC102"/>
      <c r="AD102"/>
    </row>
    <row r="103" spans="28:30">
      <c r="AB103"/>
      <c r="AC103"/>
      <c r="AD103"/>
    </row>
    <row r="104" spans="28:30">
      <c r="AB104"/>
      <c r="AC104"/>
      <c r="AD104"/>
    </row>
    <row r="105" spans="28:30">
      <c r="AB105"/>
      <c r="AC105"/>
      <c r="AD105"/>
    </row>
    <row r="106" spans="28:30">
      <c r="AB106"/>
      <c r="AC106"/>
      <c r="AD106"/>
    </row>
    <row r="107" spans="28:30">
      <c r="AB107"/>
      <c r="AC107"/>
      <c r="AD107"/>
    </row>
    <row r="108" spans="28:30">
      <c r="AB108"/>
      <c r="AC108"/>
      <c r="AD108"/>
    </row>
    <row r="109" spans="28:30">
      <c r="AB109"/>
      <c r="AC109"/>
      <c r="AD109"/>
    </row>
    <row r="110" spans="28:30">
      <c r="AB110"/>
      <c r="AC110"/>
      <c r="AD110"/>
    </row>
    <row r="111" spans="28:30">
      <c r="AB111"/>
      <c r="AC111"/>
      <c r="AD111"/>
    </row>
    <row r="112" spans="28:30">
      <c r="AB112"/>
      <c r="AC112"/>
      <c r="AD112"/>
    </row>
    <row r="113" spans="18:30">
      <c r="AB113"/>
      <c r="AC113"/>
      <c r="AD113"/>
    </row>
    <row r="114" spans="18:30">
      <c r="R114" s="25"/>
      <c r="S114" s="25"/>
      <c r="T114" s="25"/>
      <c r="AB114"/>
      <c r="AC114"/>
      <c r="AD114"/>
    </row>
    <row r="115" spans="18:30">
      <c r="R115" s="25"/>
      <c r="S115" s="25"/>
      <c r="T115" s="25"/>
      <c r="AB115"/>
      <c r="AC115"/>
      <c r="AD115"/>
    </row>
    <row r="116" spans="18:30">
      <c r="R116" s="25"/>
      <c r="S116" s="25"/>
      <c r="T116" s="25"/>
      <c r="AB116"/>
      <c r="AC116"/>
      <c r="AD116"/>
    </row>
    <row r="117" spans="18:30">
      <c r="R117" s="25"/>
      <c r="S117" s="25"/>
      <c r="T117" s="25"/>
      <c r="AB117"/>
      <c r="AC117"/>
      <c r="AD117"/>
    </row>
    <row r="118" spans="18:30">
      <c r="R118" s="25"/>
      <c r="S118" s="25"/>
      <c r="T118" s="25"/>
      <c r="AB118"/>
      <c r="AC118"/>
      <c r="AD118"/>
    </row>
    <row r="119" spans="18:30">
      <c r="R119" s="25"/>
      <c r="S119" s="25"/>
      <c r="T119" s="25"/>
      <c r="AB119"/>
      <c r="AC119"/>
      <c r="AD119"/>
    </row>
    <row r="120" spans="18:30">
      <c r="R120" s="25"/>
      <c r="S120" s="25"/>
      <c r="T120" s="25"/>
      <c r="AB120"/>
      <c r="AC120"/>
      <c r="AD120"/>
    </row>
    <row r="121" spans="18:30">
      <c r="R121" s="25"/>
      <c r="S121" s="25"/>
      <c r="T121" s="25"/>
      <c r="AB121"/>
      <c r="AC121"/>
      <c r="AD121"/>
    </row>
    <row r="122" spans="18:30">
      <c r="R122" s="25"/>
      <c r="S122" s="25"/>
      <c r="T122" s="25"/>
      <c r="AB122"/>
      <c r="AC122"/>
      <c r="AD122"/>
    </row>
    <row r="123" spans="18:30">
      <c r="R123" s="25"/>
      <c r="S123" s="25"/>
      <c r="T123" s="25"/>
      <c r="AB123"/>
      <c r="AC123"/>
      <c r="AD123"/>
    </row>
    <row r="124" spans="18:30">
      <c r="R124" s="25"/>
      <c r="S124" s="25"/>
      <c r="T124" s="25"/>
      <c r="AB124"/>
      <c r="AC124"/>
      <c r="AD124"/>
    </row>
    <row r="125" spans="18:30">
      <c r="R125" s="25"/>
      <c r="S125" s="25"/>
      <c r="T125" s="25"/>
      <c r="AB125"/>
      <c r="AC125"/>
      <c r="AD125"/>
    </row>
    <row r="126" spans="18:30">
      <c r="R126" s="25"/>
      <c r="S126" s="25"/>
      <c r="T126" s="25"/>
      <c r="AB126"/>
      <c r="AC126"/>
      <c r="AD126"/>
    </row>
    <row r="127" spans="18:30">
      <c r="R127" s="25"/>
      <c r="S127" s="25"/>
      <c r="T127" s="25"/>
      <c r="AB127"/>
      <c r="AC127"/>
      <c r="AD127"/>
    </row>
    <row r="128" spans="18:30">
      <c r="R128" s="25"/>
      <c r="S128" s="25"/>
      <c r="T128" s="25"/>
      <c r="AB128"/>
      <c r="AC128"/>
      <c r="AD128"/>
    </row>
    <row r="129" spans="17:30">
      <c r="R129" s="25"/>
      <c r="S129" s="25"/>
      <c r="T129" s="25"/>
      <c r="AB129"/>
      <c r="AC129"/>
      <c r="AD129"/>
    </row>
    <row r="130" spans="17:30">
      <c r="R130" s="25"/>
      <c r="S130" s="25"/>
      <c r="T130" s="25"/>
      <c r="AB130"/>
      <c r="AC130"/>
      <c r="AD130"/>
    </row>
    <row r="131" spans="17:30">
      <c r="R131" s="25"/>
      <c r="S131" s="25"/>
      <c r="T131" s="25"/>
      <c r="AB131"/>
      <c r="AC131"/>
      <c r="AD131"/>
    </row>
    <row r="132" spans="17:30">
      <c r="R132" s="25"/>
      <c r="S132" s="25"/>
      <c r="T132" s="25"/>
      <c r="AB132"/>
      <c r="AC132"/>
      <c r="AD132"/>
    </row>
    <row r="133" spans="17:30">
      <c r="R133" s="25"/>
      <c r="S133" s="25"/>
      <c r="T133" s="25"/>
      <c r="AB133"/>
      <c r="AC133"/>
      <c r="AD133"/>
    </row>
    <row r="134" spans="17:30">
      <c r="R134" s="25"/>
      <c r="S134" s="25"/>
      <c r="T134" s="25"/>
      <c r="AB134"/>
      <c r="AC134"/>
      <c r="AD134"/>
    </row>
    <row r="135" spans="17:30">
      <c r="Q135" s="25"/>
      <c r="R135" s="25"/>
      <c r="S135" s="25"/>
      <c r="T135" s="25"/>
      <c r="AB135"/>
      <c r="AC135"/>
      <c r="AD135"/>
    </row>
    <row r="136" spans="17:30">
      <c r="Q136" s="25"/>
      <c r="R136" s="25"/>
      <c r="S136" s="25"/>
      <c r="T136" s="25"/>
      <c r="AB136"/>
      <c r="AC136"/>
      <c r="AD136"/>
    </row>
    <row r="137" spans="17:30">
      <c r="Q137" s="25"/>
      <c r="R137" s="25"/>
      <c r="S137" s="25"/>
      <c r="T137" s="25"/>
      <c r="AB137"/>
      <c r="AC137"/>
      <c r="AD137"/>
    </row>
    <row r="138" spans="17:30">
      <c r="Q138" s="25"/>
      <c r="R138" s="25"/>
      <c r="S138" s="25"/>
      <c r="T138" s="25"/>
      <c r="AB138"/>
      <c r="AC138"/>
      <c r="AD138"/>
    </row>
    <row r="139" spans="17:30">
      <c r="Q139" s="25"/>
      <c r="R139" s="25"/>
      <c r="S139" s="25"/>
      <c r="T139" s="25"/>
      <c r="AB139"/>
      <c r="AC139"/>
      <c r="AD139"/>
    </row>
    <row r="140" spans="17:30">
      <c r="Q140" s="25"/>
      <c r="R140" s="25"/>
      <c r="S140" s="25"/>
      <c r="T140" s="25"/>
      <c r="AB140"/>
      <c r="AC140"/>
      <c r="AD140"/>
    </row>
    <row r="141" spans="17:30">
      <c r="Q141" s="25"/>
      <c r="R141" s="25"/>
      <c r="S141" s="25"/>
      <c r="T141" s="25"/>
      <c r="AB141"/>
      <c r="AC141"/>
      <c r="AD141"/>
    </row>
    <row r="142" spans="17:30">
      <c r="AB142"/>
      <c r="AC142"/>
      <c r="AD142"/>
    </row>
    <row r="143" spans="17:30">
      <c r="AB143"/>
      <c r="AC143"/>
      <c r="AD143"/>
    </row>
  </sheetData>
  <mergeCells count="9">
    <mergeCell ref="AI1:AN1"/>
    <mergeCell ref="AO1:AR1"/>
    <mergeCell ref="AD1:AF1"/>
    <mergeCell ref="F1:K1"/>
    <mergeCell ref="B1:E1"/>
    <mergeCell ref="L1:O1"/>
    <mergeCell ref="P1:T1"/>
    <mergeCell ref="W1:Y1"/>
    <mergeCell ref="Z1:AC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S143"/>
  <sheetViews>
    <sheetView zoomScaleNormal="100" zoomScalePageLayoutView="85" workbookViewId="0">
      <pane xSplit="1" ySplit="2" topLeftCell="AD62" activePane="bottomRight" state="frozen"/>
      <selection activeCell="H33" sqref="H33"/>
      <selection pane="topRight" activeCell="H33" sqref="H33"/>
      <selection pane="bottomLeft" activeCell="H33" sqref="H33"/>
      <selection pane="bottomRight" activeCell="AS3" sqref="AS3:AS68"/>
    </sheetView>
  </sheetViews>
  <sheetFormatPr defaultColWidth="8.81640625" defaultRowHeight="14.5"/>
  <cols>
    <col min="1" max="5" width="8.81640625" style="4"/>
    <col min="6" max="6" width="9.453125" style="4" bestFit="1" customWidth="1"/>
    <col min="7" max="8" width="9.26953125" style="4" bestFit="1" customWidth="1"/>
    <col min="9" max="10" width="8.81640625" style="4"/>
    <col min="11" max="11" width="9.453125" style="4" customWidth="1"/>
    <col min="12" max="15" width="8.81640625" style="4"/>
    <col min="16" max="16" width="9.453125" style="4" bestFit="1" customWidth="1"/>
    <col min="17" max="18" width="8.81640625" style="4"/>
    <col min="19" max="19" width="9.81640625" style="4" bestFit="1" customWidth="1"/>
    <col min="20" max="20" width="14.1796875" style="4" customWidth="1"/>
    <col min="21" max="21" width="16" style="4" bestFit="1" customWidth="1"/>
    <col min="22" max="22" width="12.54296875" style="4" bestFit="1" customWidth="1"/>
    <col min="23" max="33" width="8.81640625" style="4"/>
    <col min="34" max="34" width="12.81640625" customWidth="1"/>
    <col min="35" max="38" width="8.81640625" style="4"/>
    <col min="39" max="39" width="9.453125" style="4" customWidth="1"/>
    <col min="40" max="40" width="10.453125" style="4" customWidth="1"/>
    <col min="41" max="41" width="11.453125" style="4" customWidth="1"/>
    <col min="42" max="42" width="10.453125" style="4" customWidth="1"/>
    <col min="43" max="16384" width="8.81640625" style="4"/>
  </cols>
  <sheetData>
    <row r="1" spans="1:45" ht="13">
      <c r="A1" s="58" t="s">
        <v>36</v>
      </c>
      <c r="B1" s="139" t="s">
        <v>45</v>
      </c>
      <c r="C1" s="139"/>
      <c r="D1" s="139"/>
      <c r="E1" s="139"/>
      <c r="F1" s="139" t="s">
        <v>63</v>
      </c>
      <c r="G1" s="139"/>
      <c r="H1" s="139"/>
      <c r="I1" s="139"/>
      <c r="J1" s="139"/>
      <c r="K1" s="139"/>
      <c r="L1" s="139" t="s">
        <v>64</v>
      </c>
      <c r="M1" s="139"/>
      <c r="N1" s="139"/>
      <c r="O1" s="139"/>
      <c r="P1" s="139" t="s">
        <v>21</v>
      </c>
      <c r="Q1" s="139"/>
      <c r="R1" s="139"/>
      <c r="S1" s="139"/>
      <c r="T1" s="139"/>
      <c r="W1" s="139" t="s">
        <v>22</v>
      </c>
      <c r="X1" s="139"/>
      <c r="Y1" s="139"/>
      <c r="Z1" s="139" t="s">
        <v>23</v>
      </c>
      <c r="AA1" s="139"/>
      <c r="AB1" s="139"/>
      <c r="AC1" s="139"/>
      <c r="AD1" s="139" t="s">
        <v>11</v>
      </c>
      <c r="AE1" s="139"/>
      <c r="AF1" s="139"/>
      <c r="AG1" s="24"/>
      <c r="AH1" s="24" t="s">
        <v>117</v>
      </c>
      <c r="AI1" s="139" t="s">
        <v>110</v>
      </c>
      <c r="AJ1" s="139"/>
      <c r="AK1" s="139"/>
      <c r="AL1" s="139"/>
      <c r="AM1" s="139"/>
      <c r="AN1" s="139"/>
      <c r="AO1" s="139" t="s">
        <v>112</v>
      </c>
      <c r="AP1" s="139"/>
      <c r="AQ1" s="139"/>
      <c r="AR1" s="139"/>
      <c r="AS1" s="4" t="s">
        <v>69</v>
      </c>
    </row>
    <row r="2" spans="1:45" ht="12.5">
      <c r="A2" s="4" t="s">
        <v>15</v>
      </c>
      <c r="B2" s="4" t="s">
        <v>0</v>
      </c>
      <c r="C2" s="4" t="s">
        <v>1</v>
      </c>
      <c r="D2" s="4" t="s">
        <v>2</v>
      </c>
      <c r="E2" s="5" t="s">
        <v>3</v>
      </c>
      <c r="F2" s="4" t="s">
        <v>4</v>
      </c>
      <c r="G2" s="4" t="s">
        <v>1</v>
      </c>
      <c r="H2" s="4" t="s">
        <v>2</v>
      </c>
      <c r="I2" s="4" t="s">
        <v>3</v>
      </c>
      <c r="J2" s="4" t="s">
        <v>5</v>
      </c>
      <c r="K2" s="5" t="s">
        <v>19</v>
      </c>
      <c r="L2" s="4" t="s">
        <v>0</v>
      </c>
      <c r="M2" s="4" t="s">
        <v>6</v>
      </c>
      <c r="N2" s="4" t="s">
        <v>2</v>
      </c>
      <c r="O2" s="5" t="s">
        <v>3</v>
      </c>
      <c r="P2" s="4" t="s">
        <v>0</v>
      </c>
      <c r="Q2" s="4" t="s">
        <v>6</v>
      </c>
      <c r="R2" s="4" t="s">
        <v>2</v>
      </c>
      <c r="S2" s="4" t="s">
        <v>3</v>
      </c>
      <c r="T2" s="4" t="s">
        <v>17</v>
      </c>
      <c r="U2" s="8" t="s">
        <v>10</v>
      </c>
      <c r="V2" s="4" t="s">
        <v>43</v>
      </c>
      <c r="W2" s="8" t="s">
        <v>0</v>
      </c>
      <c r="X2" s="4" t="s">
        <v>1</v>
      </c>
      <c r="Y2" s="4" t="s">
        <v>2</v>
      </c>
      <c r="Z2" s="8" t="s">
        <v>0</v>
      </c>
      <c r="AA2" s="4" t="s">
        <v>1</v>
      </c>
      <c r="AB2" s="4" t="s">
        <v>2</v>
      </c>
      <c r="AC2" s="4" t="s">
        <v>3</v>
      </c>
      <c r="AD2" s="8" t="s">
        <v>0</v>
      </c>
      <c r="AE2" s="4" t="s">
        <v>1</v>
      </c>
      <c r="AF2" s="4" t="s">
        <v>2</v>
      </c>
      <c r="AH2" s="96"/>
      <c r="AI2" s="50" t="s">
        <v>4</v>
      </c>
      <c r="AJ2" s="50" t="s">
        <v>1</v>
      </c>
      <c r="AK2" s="50" t="s">
        <v>2</v>
      </c>
      <c r="AL2" s="50" t="s">
        <v>3</v>
      </c>
      <c r="AM2" s="50" t="s">
        <v>5</v>
      </c>
      <c r="AN2" s="51" t="s">
        <v>19</v>
      </c>
      <c r="AO2" s="50" t="s">
        <v>0</v>
      </c>
      <c r="AP2" s="50" t="s">
        <v>6</v>
      </c>
      <c r="AQ2" s="50" t="s">
        <v>2</v>
      </c>
      <c r="AR2" s="51" t="s">
        <v>3</v>
      </c>
      <c r="AS2" s="4" t="s">
        <v>69</v>
      </c>
    </row>
    <row r="3" spans="1:45" ht="12.5">
      <c r="A3" s="4">
        <v>1950</v>
      </c>
      <c r="B3" s="1">
        <v>2.4659999999999997</v>
      </c>
      <c r="C3" s="1">
        <v>0.18359999999999999</v>
      </c>
      <c r="D3" s="1">
        <v>1.28</v>
      </c>
      <c r="E3" s="6">
        <f>SUM(B3:D3)</f>
        <v>3.9295999999999998</v>
      </c>
      <c r="F3" s="1"/>
      <c r="G3" s="1"/>
      <c r="H3" s="1"/>
      <c r="K3" s="14"/>
      <c r="O3" s="5"/>
      <c r="P3" s="2">
        <v>9.1688089117395037</v>
      </c>
      <c r="Q3" s="2"/>
      <c r="R3" s="2">
        <v>15.891132572431957</v>
      </c>
      <c r="S3" s="2"/>
      <c r="T3" s="2">
        <v>9.8967277479949942</v>
      </c>
      <c r="U3" s="13">
        <v>14011.422</v>
      </c>
      <c r="V3" s="3">
        <v>7291.4797655798238</v>
      </c>
      <c r="W3" s="99" t="str">
        <f t="shared" ref="W3:W34" si="0">IFERROR(F3/$I3,"")</f>
        <v/>
      </c>
      <c r="X3" s="100" t="str">
        <f t="shared" ref="X3:X34" si="1">IFERROR(G3/$I3,"")</f>
        <v/>
      </c>
      <c r="Y3" s="100" t="str">
        <f t="shared" ref="Y3:Y34" si="2">IFERROR(H3/$I3,"")</f>
        <v/>
      </c>
      <c r="Z3" s="99" t="str">
        <f t="shared" ref="Z3:Z34" si="3">IFERROR(F3/$J3,"")</f>
        <v/>
      </c>
      <c r="AA3" s="100" t="str">
        <f t="shared" ref="AA3:AA34" si="4">IFERROR(G3/$J3,"")</f>
        <v/>
      </c>
      <c r="AB3" s="100" t="str">
        <f t="shared" ref="AB3:AB34" si="5">IFERROR(H3/$J3,"")</f>
        <v/>
      </c>
      <c r="AC3" s="101" t="str">
        <f t="shared" ref="AC3:AC34" si="6">IFERROR(I3/$J3,"")</f>
        <v/>
      </c>
      <c r="AD3" s="99">
        <f t="shared" ref="AD3:AD34" si="7">IFERROR(B3/$E3,"")</f>
        <v>0.62754478827361559</v>
      </c>
      <c r="AE3" s="100">
        <f t="shared" ref="AE3:AE34" si="8">IFERROR(C3/$E3,"")</f>
        <v>4.6722312703583062E-2</v>
      </c>
      <c r="AF3" s="100">
        <f t="shared" ref="AF3:AF34" si="9">IFERROR(D3/$E3,"")</f>
        <v>0.32573289902280134</v>
      </c>
      <c r="AG3" s="18"/>
      <c r="AH3" s="107">
        <v>1.093</v>
      </c>
      <c r="AI3" s="3"/>
      <c r="AJ3" s="3"/>
      <c r="AK3" s="3"/>
      <c r="AL3" s="3"/>
      <c r="AM3" s="3"/>
      <c r="AN3" s="108"/>
      <c r="AO3" s="1"/>
      <c r="AP3" s="1"/>
      <c r="AQ3" s="1"/>
      <c r="AR3" s="6"/>
      <c r="AS3" s="4" t="s">
        <v>36</v>
      </c>
    </row>
    <row r="4" spans="1:45" ht="12.5">
      <c r="A4" s="4">
        <v>1951</v>
      </c>
      <c r="B4" s="1">
        <v>2.6280000000000001</v>
      </c>
      <c r="C4" s="1">
        <v>0.20039999999999999</v>
      </c>
      <c r="D4" s="1">
        <v>1.29</v>
      </c>
      <c r="E4" s="6">
        <f t="shared" ref="E4:E67" si="10">SUM(B4:D4)</f>
        <v>4.1184000000000003</v>
      </c>
      <c r="F4" s="1"/>
      <c r="G4" s="1"/>
      <c r="H4" s="1"/>
      <c r="I4" s="1"/>
      <c r="K4" s="14"/>
      <c r="L4" s="1"/>
      <c r="M4" s="1"/>
      <c r="N4" s="1"/>
      <c r="O4" s="6"/>
      <c r="P4" s="2">
        <v>9.425878320479864</v>
      </c>
      <c r="Q4" s="2">
        <v>11.525003550423461</v>
      </c>
      <c r="R4" s="2">
        <v>16.154521510096572</v>
      </c>
      <c r="S4" s="2"/>
      <c r="T4" s="2">
        <v>10.140089905732575</v>
      </c>
      <c r="U4" s="13">
        <v>14330.674999999999</v>
      </c>
      <c r="V4" s="3">
        <v>7533.4902228959909</v>
      </c>
      <c r="W4" s="99" t="str">
        <f t="shared" si="0"/>
        <v/>
      </c>
      <c r="X4" s="100" t="str">
        <f t="shared" si="1"/>
        <v/>
      </c>
      <c r="Y4" s="100" t="str">
        <f t="shared" si="2"/>
        <v/>
      </c>
      <c r="Z4" s="99" t="str">
        <f t="shared" si="3"/>
        <v/>
      </c>
      <c r="AA4" s="100" t="str">
        <f t="shared" si="4"/>
        <v/>
      </c>
      <c r="AB4" s="100" t="str">
        <f t="shared" si="5"/>
        <v/>
      </c>
      <c r="AC4" s="101" t="str">
        <f t="shared" si="6"/>
        <v/>
      </c>
      <c r="AD4" s="99">
        <f t="shared" si="7"/>
        <v>0.63811188811188813</v>
      </c>
      <c r="AE4" s="100">
        <f t="shared" si="8"/>
        <v>4.8659673659673656E-2</v>
      </c>
      <c r="AF4" s="100">
        <f t="shared" si="9"/>
        <v>0.31322843822843821</v>
      </c>
      <c r="AG4" s="18"/>
      <c r="AH4" s="107">
        <v>1.0529999999999999</v>
      </c>
      <c r="AI4" s="3"/>
      <c r="AJ4" s="3"/>
      <c r="AK4" s="3"/>
      <c r="AL4" s="3"/>
      <c r="AM4" s="3"/>
      <c r="AN4" s="14"/>
      <c r="AO4" s="1"/>
      <c r="AP4" s="1"/>
      <c r="AQ4" s="1"/>
      <c r="AR4" s="6"/>
      <c r="AS4" s="4" t="s">
        <v>36</v>
      </c>
    </row>
    <row r="5" spans="1:45" ht="12.5">
      <c r="A5" s="4">
        <v>1952</v>
      </c>
      <c r="B5" s="1">
        <v>2.8079999999999998</v>
      </c>
      <c r="C5" s="1">
        <v>0.19919999999999999</v>
      </c>
      <c r="D5" s="1">
        <v>1.3500000000000003</v>
      </c>
      <c r="E5" s="6">
        <f t="shared" si="10"/>
        <v>4.3571999999999997</v>
      </c>
      <c r="F5" s="1"/>
      <c r="G5" s="1"/>
      <c r="H5" s="1"/>
      <c r="I5" s="1"/>
      <c r="K5" s="14"/>
      <c r="L5" s="1"/>
      <c r="M5" s="1"/>
      <c r="N5" s="1"/>
      <c r="O5" s="6"/>
      <c r="P5" s="2">
        <v>10.36846615252785</v>
      </c>
      <c r="Q5" s="2">
        <v>11.239572815984161</v>
      </c>
      <c r="R5" s="2">
        <v>17.208077260755047</v>
      </c>
      <c r="S5" s="2"/>
      <c r="T5" s="2">
        <v>11.194659255928764</v>
      </c>
      <c r="U5" s="13">
        <v>14785.584000000001</v>
      </c>
      <c r="V5" s="3">
        <v>7833.0352051024829</v>
      </c>
      <c r="W5" s="99" t="str">
        <f t="shared" si="0"/>
        <v/>
      </c>
      <c r="X5" s="100" t="str">
        <f t="shared" si="1"/>
        <v/>
      </c>
      <c r="Y5" s="100" t="str">
        <f t="shared" si="2"/>
        <v/>
      </c>
      <c r="Z5" s="99" t="str">
        <f t="shared" si="3"/>
        <v/>
      </c>
      <c r="AA5" s="100" t="str">
        <f t="shared" si="4"/>
        <v/>
      </c>
      <c r="AB5" s="100" t="str">
        <f t="shared" si="5"/>
        <v/>
      </c>
      <c r="AC5" s="101" t="str">
        <f t="shared" si="6"/>
        <v/>
      </c>
      <c r="AD5" s="99">
        <f t="shared" si="7"/>
        <v>0.64445056458275962</v>
      </c>
      <c r="AE5" s="100">
        <f t="shared" si="8"/>
        <v>4.5717433213990639E-2</v>
      </c>
      <c r="AF5" s="100">
        <f t="shared" si="9"/>
        <v>0.30983200220324986</v>
      </c>
      <c r="AG5" s="18"/>
      <c r="AH5" s="107">
        <v>0.97899999999999998</v>
      </c>
      <c r="AI5" s="3"/>
      <c r="AJ5" s="3"/>
      <c r="AK5" s="3"/>
      <c r="AL5" s="3"/>
      <c r="AM5" s="3"/>
      <c r="AN5" s="14"/>
      <c r="AO5" s="1"/>
      <c r="AP5" s="1"/>
      <c r="AQ5" s="1"/>
      <c r="AR5" s="6"/>
      <c r="AS5" s="4" t="s">
        <v>36</v>
      </c>
    </row>
    <row r="6" spans="1:45" ht="12.5">
      <c r="A6" s="4">
        <v>1953</v>
      </c>
      <c r="B6" s="1">
        <v>2.8125</v>
      </c>
      <c r="C6" s="1">
        <v>0.19919999999999999</v>
      </c>
      <c r="D6" s="1">
        <v>1.3599999999999999</v>
      </c>
      <c r="E6" s="6">
        <f t="shared" si="10"/>
        <v>4.3716999999999997</v>
      </c>
      <c r="F6" s="1">
        <f t="shared" ref="F6:F35" si="11">L6*B6</f>
        <v>21.32288338658147</v>
      </c>
      <c r="G6" s="1">
        <f t="shared" ref="G6:G35" si="12">M6*C6</f>
        <v>1.5437999999999998</v>
      </c>
      <c r="H6" s="1">
        <f t="shared" ref="H6:H35" si="13">N6*D6</f>
        <v>19.039999999999996</v>
      </c>
      <c r="I6" s="1">
        <f>SUM(F6:H6)</f>
        <v>41.906683386581463</v>
      </c>
      <c r="K6" s="14"/>
      <c r="L6" s="1">
        <v>7.581469648562301</v>
      </c>
      <c r="M6" s="1">
        <v>7.7499999999999991</v>
      </c>
      <c r="N6" s="1">
        <v>13.999999999999998</v>
      </c>
      <c r="O6" s="6">
        <v>1.9716756233226871</v>
      </c>
      <c r="P6" s="2">
        <v>10.36846615252785</v>
      </c>
      <c r="Q6" s="2">
        <v>11.721175129995679</v>
      </c>
      <c r="R6" s="2">
        <v>17.295873573309919</v>
      </c>
      <c r="S6" s="2"/>
      <c r="T6" s="2">
        <v>11.519142132912204</v>
      </c>
      <c r="U6" s="13">
        <v>15183.375</v>
      </c>
      <c r="V6" s="3">
        <v>7984.2590991792003</v>
      </c>
      <c r="W6" s="99">
        <f t="shared" si="0"/>
        <v>0.50881820424398139</v>
      </c>
      <c r="X6" s="100">
        <f t="shared" si="1"/>
        <v>3.6838992619834122E-2</v>
      </c>
      <c r="Y6" s="100">
        <f t="shared" si="2"/>
        <v>0.45434280313618453</v>
      </c>
      <c r="Z6" s="99" t="str">
        <f t="shared" si="3"/>
        <v/>
      </c>
      <c r="AA6" s="100" t="str">
        <f t="shared" si="4"/>
        <v/>
      </c>
      <c r="AB6" s="100" t="str">
        <f t="shared" si="5"/>
        <v/>
      </c>
      <c r="AC6" s="101" t="str">
        <f t="shared" si="6"/>
        <v/>
      </c>
      <c r="AD6" s="99">
        <f t="shared" si="7"/>
        <v>0.64334240684401955</v>
      </c>
      <c r="AE6" s="100">
        <f t="shared" si="8"/>
        <v>4.5565798202072419E-2</v>
      </c>
      <c r="AF6" s="100">
        <f t="shared" si="9"/>
        <v>0.3110917949539081</v>
      </c>
      <c r="AG6" s="18"/>
      <c r="AH6" s="107">
        <v>0.98399999999999999</v>
      </c>
      <c r="AI6" s="3">
        <f t="shared" ref="AI6:AR18" si="14">IFERROR(F6/$AH6," ")</f>
        <v>21.669596937582796</v>
      </c>
      <c r="AJ6" s="3">
        <f t="shared" si="14"/>
        <v>1.5689024390243902</v>
      </c>
      <c r="AK6" s="3">
        <f t="shared" si="14"/>
        <v>19.349593495934954</v>
      </c>
      <c r="AL6" s="3">
        <f t="shared" si="14"/>
        <v>42.588092872542141</v>
      </c>
      <c r="AM6" s="3"/>
      <c r="AN6" s="14"/>
      <c r="AO6" s="1">
        <f t="shared" si="14"/>
        <v>7.7047455778072163</v>
      </c>
      <c r="AP6" s="1">
        <f t="shared" si="14"/>
        <v>7.8760162601626007</v>
      </c>
      <c r="AQ6" s="1">
        <f t="shared" si="14"/>
        <v>14.227642276422763</v>
      </c>
      <c r="AR6" s="6">
        <f t="shared" si="14"/>
        <v>2.0037353895555765</v>
      </c>
      <c r="AS6" s="4" t="s">
        <v>36</v>
      </c>
    </row>
    <row r="7" spans="1:45" ht="12.5">
      <c r="A7" s="4">
        <v>1954</v>
      </c>
      <c r="B7" s="1">
        <v>2.6369999999999996</v>
      </c>
      <c r="C7" s="1">
        <v>0.20519999999999999</v>
      </c>
      <c r="D7" s="1">
        <v>1.34</v>
      </c>
      <c r="E7" s="6">
        <f t="shared" si="10"/>
        <v>4.1821999999999999</v>
      </c>
      <c r="F7" s="1">
        <f t="shared" si="11"/>
        <v>21.527999999999999</v>
      </c>
      <c r="G7" s="1">
        <f t="shared" si="12"/>
        <v>1.5976285714285714</v>
      </c>
      <c r="H7" s="1">
        <f t="shared" si="13"/>
        <v>19.14</v>
      </c>
      <c r="I7" s="1">
        <f>SUM(F7:H7)</f>
        <v>42.265628571428572</v>
      </c>
      <c r="K7" s="14"/>
      <c r="L7" s="1">
        <v>8.1638225255972703</v>
      </c>
      <c r="M7" s="1">
        <v>7.7857142857142856</v>
      </c>
      <c r="N7" s="1">
        <v>14.283582089552239</v>
      </c>
      <c r="O7" s="6">
        <v>2.026513886137848</v>
      </c>
      <c r="P7" s="2">
        <v>10.36846615252785</v>
      </c>
      <c r="Q7" s="2">
        <v>11.771567357297336</v>
      </c>
      <c r="R7" s="2">
        <v>17.295873573309919</v>
      </c>
      <c r="S7" s="2"/>
      <c r="T7" s="2">
        <v>11.356900694420483</v>
      </c>
      <c r="U7" s="13">
        <v>15636.245000000001</v>
      </c>
      <c r="V7" s="3">
        <v>7699.4188822188444</v>
      </c>
      <c r="W7" s="99">
        <f t="shared" si="0"/>
        <v>0.50935004938156436</v>
      </c>
      <c r="X7" s="100">
        <f t="shared" si="1"/>
        <v>3.7799711619776147E-2</v>
      </c>
      <c r="Y7" s="100">
        <f t="shared" si="2"/>
        <v>0.4528502389986595</v>
      </c>
      <c r="Z7" s="99" t="str">
        <f t="shared" si="3"/>
        <v/>
      </c>
      <c r="AA7" s="100" t="str">
        <f t="shared" si="4"/>
        <v/>
      </c>
      <c r="AB7" s="100" t="str">
        <f t="shared" si="5"/>
        <v/>
      </c>
      <c r="AC7" s="101" t="str">
        <f t="shared" si="6"/>
        <v/>
      </c>
      <c r="AD7" s="99">
        <f t="shared" si="7"/>
        <v>0.63052938644732426</v>
      </c>
      <c r="AE7" s="100">
        <f t="shared" si="8"/>
        <v>4.9065085361771316E-2</v>
      </c>
      <c r="AF7" s="100">
        <f t="shared" si="9"/>
        <v>0.32040552819090434</v>
      </c>
      <c r="AG7" s="18"/>
      <c r="AH7" s="107">
        <v>0.97299999999999998</v>
      </c>
      <c r="AI7" s="3">
        <f t="shared" si="14"/>
        <v>22.125385405960944</v>
      </c>
      <c r="AJ7" s="3">
        <f t="shared" si="14"/>
        <v>1.6419615328145647</v>
      </c>
      <c r="AK7" s="3">
        <f t="shared" si="14"/>
        <v>19.671120246659815</v>
      </c>
      <c r="AL7" s="3">
        <f t="shared" si="14"/>
        <v>43.438467185435329</v>
      </c>
      <c r="AM7" s="3"/>
      <c r="AN7" s="14"/>
      <c r="AO7" s="1">
        <f t="shared" si="14"/>
        <v>8.3903623079108645</v>
      </c>
      <c r="AP7" s="1">
        <f t="shared" si="14"/>
        <v>8.0017618558214654</v>
      </c>
      <c r="AQ7" s="1">
        <f t="shared" si="14"/>
        <v>14.679940482581951</v>
      </c>
      <c r="AR7" s="6">
        <f t="shared" si="14"/>
        <v>2.0827480844171102</v>
      </c>
      <c r="AS7" s="4" t="s">
        <v>36</v>
      </c>
    </row>
    <row r="8" spans="1:45" ht="12.5">
      <c r="A8" s="4">
        <v>1955</v>
      </c>
      <c r="B8" s="1">
        <v>2.7359999999999998</v>
      </c>
      <c r="C8" s="1">
        <v>0.20759999999999998</v>
      </c>
      <c r="D8" s="1">
        <v>1.4000000000000001</v>
      </c>
      <c r="E8" s="6">
        <f t="shared" si="10"/>
        <v>4.3435999999999995</v>
      </c>
      <c r="F8" s="1">
        <f t="shared" si="11"/>
        <v>20.420999999999999</v>
      </c>
      <c r="G8" s="1">
        <f t="shared" si="12"/>
        <v>1.7052857142857138</v>
      </c>
      <c r="H8" s="1">
        <f t="shared" si="13"/>
        <v>18.800000000000004</v>
      </c>
      <c r="I8" s="1">
        <f>SUM(F8:H8)</f>
        <v>40.926285714285719</v>
      </c>
      <c r="J8" s="1"/>
      <c r="K8" s="14"/>
      <c r="L8" s="1">
        <v>7.463815789473685</v>
      </c>
      <c r="M8" s="1">
        <v>8.2142857142857135</v>
      </c>
      <c r="N8" s="1">
        <v>13.428571428571431</v>
      </c>
      <c r="O8" s="6">
        <v>2.1440458035312937</v>
      </c>
      <c r="P8" s="2">
        <v>10.36846615252785</v>
      </c>
      <c r="Q8" s="2">
        <v>11.645141466632071</v>
      </c>
      <c r="R8" s="2">
        <v>17.295873573309919</v>
      </c>
      <c r="S8" s="2"/>
      <c r="T8" s="2">
        <v>11.438021413666345</v>
      </c>
      <c r="U8" s="13">
        <v>16050.356</v>
      </c>
      <c r="V8" s="3">
        <v>8201.2511124363846</v>
      </c>
      <c r="W8" s="99">
        <f t="shared" si="0"/>
        <v>0.49897027408162403</v>
      </c>
      <c r="X8" s="100">
        <f t="shared" si="1"/>
        <v>4.166724843272223E-2</v>
      </c>
      <c r="Y8" s="100">
        <f t="shared" si="2"/>
        <v>0.45936247748565373</v>
      </c>
      <c r="Z8" s="99" t="str">
        <f t="shared" si="3"/>
        <v/>
      </c>
      <c r="AA8" s="100" t="str">
        <f t="shared" si="4"/>
        <v/>
      </c>
      <c r="AB8" s="100" t="str">
        <f t="shared" si="5"/>
        <v/>
      </c>
      <c r="AC8" s="101" t="str">
        <f t="shared" si="6"/>
        <v/>
      </c>
      <c r="AD8" s="99">
        <f t="shared" si="7"/>
        <v>0.62989225527212456</v>
      </c>
      <c r="AE8" s="100">
        <f t="shared" si="8"/>
        <v>4.7794456211437519E-2</v>
      </c>
      <c r="AF8" s="100">
        <f t="shared" si="9"/>
        <v>0.32231328851643803</v>
      </c>
      <c r="AG8" s="18"/>
      <c r="AH8" s="107">
        <v>0.98599999999999999</v>
      </c>
      <c r="AI8" s="3">
        <f>IFERROR(F8/$AH8," ")</f>
        <v>20.710953346855984</v>
      </c>
      <c r="AJ8" s="3">
        <f t="shared" si="14"/>
        <v>1.7294986960301357</v>
      </c>
      <c r="AK8" s="3">
        <f t="shared" si="14"/>
        <v>19.066937119675462</v>
      </c>
      <c r="AL8" s="3">
        <f t="shared" si="14"/>
        <v>41.50738916256158</v>
      </c>
      <c r="AM8" s="3"/>
      <c r="AN8" s="14"/>
      <c r="AO8" s="1">
        <f>IFERROR(L8/$AH8," ")</f>
        <v>7.5697928899327431</v>
      </c>
      <c r="AP8" s="1">
        <f t="shared" si="14"/>
        <v>8.3309185743262812</v>
      </c>
      <c r="AQ8" s="1">
        <f t="shared" si="14"/>
        <v>13.619240799768185</v>
      </c>
      <c r="AR8" s="6">
        <f t="shared" si="14"/>
        <v>2.1744886445550646</v>
      </c>
      <c r="AS8" s="4" t="s">
        <v>36</v>
      </c>
    </row>
    <row r="9" spans="1:45" ht="12.5">
      <c r="A9" s="4">
        <v>1956</v>
      </c>
      <c r="B9" s="1">
        <v>2.754</v>
      </c>
      <c r="C9" s="1">
        <v>0.21479999999999999</v>
      </c>
      <c r="D9" s="1">
        <v>1.47</v>
      </c>
      <c r="E9" s="6">
        <f t="shared" si="10"/>
        <v>4.4387999999999996</v>
      </c>
      <c r="F9" s="1">
        <f t="shared" si="11"/>
        <v>21.266999999999999</v>
      </c>
      <c r="G9" s="1">
        <f t="shared" si="12"/>
        <v>1.7702482758620692</v>
      </c>
      <c r="H9" s="1">
        <f t="shared" si="13"/>
        <v>19.7</v>
      </c>
      <c r="I9" s="1">
        <f t="shared" ref="I9:I51" si="15">SUM(F9:H9)</f>
        <v>42.737248275862072</v>
      </c>
      <c r="K9" s="14"/>
      <c r="L9" s="1">
        <v>7.7222222222222214</v>
      </c>
      <c r="M9" s="1">
        <v>8.2413793103448292</v>
      </c>
      <c r="N9" s="1">
        <v>13.401360544217686</v>
      </c>
      <c r="O9" s="6">
        <v>2.1788494212226088</v>
      </c>
      <c r="P9" s="2">
        <v>10.36846615252785</v>
      </c>
      <c r="Q9" s="2">
        <v>11.555426135966616</v>
      </c>
      <c r="R9" s="2">
        <v>17.295873573309919</v>
      </c>
      <c r="S9" s="2"/>
      <c r="T9" s="2">
        <v>11.438021413666345</v>
      </c>
      <c r="U9" s="13">
        <v>16445.087</v>
      </c>
      <c r="V9" s="3">
        <v>8651.9457148508864</v>
      </c>
      <c r="W9" s="99">
        <f t="shared" si="0"/>
        <v>0.49762211789408928</v>
      </c>
      <c r="X9" s="100">
        <f t="shared" si="1"/>
        <v>4.1421671896969152E-2</v>
      </c>
      <c r="Y9" s="100">
        <f t="shared" si="2"/>
        <v>0.46095621020894151</v>
      </c>
      <c r="Z9" s="99" t="str">
        <f t="shared" si="3"/>
        <v/>
      </c>
      <c r="AA9" s="100" t="str">
        <f t="shared" si="4"/>
        <v/>
      </c>
      <c r="AB9" s="100" t="str">
        <f t="shared" si="5"/>
        <v/>
      </c>
      <c r="AC9" s="101" t="str">
        <f t="shared" si="6"/>
        <v/>
      </c>
      <c r="AD9" s="99">
        <f t="shared" si="7"/>
        <v>0.62043795620437958</v>
      </c>
      <c r="AE9" s="100">
        <f t="shared" si="8"/>
        <v>4.8391457150581241E-2</v>
      </c>
      <c r="AF9" s="100">
        <f t="shared" si="9"/>
        <v>0.33117058664503923</v>
      </c>
      <c r="AG9" s="18"/>
      <c r="AH9" s="107">
        <v>0.98399999999999999</v>
      </c>
      <c r="AI9" s="3">
        <f t="shared" ref="AI9:AR43" si="16">IFERROR(F9/$AH9," ")</f>
        <v>21.612804878048781</v>
      </c>
      <c r="AJ9" s="3">
        <f t="shared" si="14"/>
        <v>1.7990328006728347</v>
      </c>
      <c r="AK9" s="3">
        <f t="shared" si="14"/>
        <v>20.020325203252032</v>
      </c>
      <c r="AL9" s="3">
        <f t="shared" si="14"/>
        <v>43.432162881973653</v>
      </c>
      <c r="AM9" s="3"/>
      <c r="AN9" s="14"/>
      <c r="AO9" s="1">
        <f t="shared" si="14"/>
        <v>7.8477868112014448</v>
      </c>
      <c r="AP9" s="1">
        <f t="shared" si="14"/>
        <v>8.3753854779927135</v>
      </c>
      <c r="AQ9" s="1">
        <f t="shared" si="14"/>
        <v>13.619268845749682</v>
      </c>
      <c r="AR9" s="6">
        <f t="shared" si="14"/>
        <v>2.2142778670961474</v>
      </c>
      <c r="AS9" s="4" t="s">
        <v>36</v>
      </c>
    </row>
    <row r="10" spans="1:45" ht="12.5">
      <c r="A10" s="4">
        <v>1957</v>
      </c>
      <c r="B10" s="1">
        <v>2.754</v>
      </c>
      <c r="C10" s="1">
        <v>0.22440000000000002</v>
      </c>
      <c r="D10" s="1">
        <v>1.4800000000000002</v>
      </c>
      <c r="E10" s="6">
        <f t="shared" si="10"/>
        <v>4.4584000000000001</v>
      </c>
      <c r="F10" s="1">
        <f t="shared" si="11"/>
        <v>21.465000000000003</v>
      </c>
      <c r="G10" s="1">
        <f t="shared" si="12"/>
        <v>1.8475600000000003</v>
      </c>
      <c r="H10" s="1">
        <f t="shared" si="13"/>
        <v>21.070000000000004</v>
      </c>
      <c r="I10" s="1">
        <f t="shared" si="15"/>
        <v>44.382560000000012</v>
      </c>
      <c r="K10" s="14"/>
      <c r="L10" s="1">
        <v>7.7941176470588243</v>
      </c>
      <c r="M10" s="1">
        <v>8.2333333333333343</v>
      </c>
      <c r="N10" s="1">
        <v>14.236486486486488</v>
      </c>
      <c r="O10" s="6">
        <v>2.3371494180242882</v>
      </c>
      <c r="P10" s="2">
        <v>10.454155955441303</v>
      </c>
      <c r="Q10" s="2">
        <v>13.006316458282335</v>
      </c>
      <c r="R10" s="2">
        <v>17.383669885864791</v>
      </c>
      <c r="S10" s="2"/>
      <c r="T10" s="2">
        <v>11.600262852158066</v>
      </c>
      <c r="U10" s="13">
        <v>17010.153999999999</v>
      </c>
      <c r="V10" s="3">
        <v>8606.7415968132918</v>
      </c>
      <c r="W10" s="99">
        <f t="shared" si="0"/>
        <v>0.48363591464755518</v>
      </c>
      <c r="X10" s="100">
        <f t="shared" si="1"/>
        <v>4.1628062914802567E-2</v>
      </c>
      <c r="Y10" s="100">
        <f t="shared" si="2"/>
        <v>0.47473602243764212</v>
      </c>
      <c r="Z10" s="99" t="str">
        <f t="shared" si="3"/>
        <v/>
      </c>
      <c r="AA10" s="100" t="str">
        <f t="shared" si="4"/>
        <v/>
      </c>
      <c r="AB10" s="100" t="str">
        <f t="shared" si="5"/>
        <v/>
      </c>
      <c r="AC10" s="101" t="str">
        <f t="shared" si="6"/>
        <v/>
      </c>
      <c r="AD10" s="99">
        <f t="shared" si="7"/>
        <v>0.61771038937735512</v>
      </c>
      <c r="AE10" s="100">
        <f t="shared" si="8"/>
        <v>5.0331957652969675E-2</v>
      </c>
      <c r="AF10" s="100">
        <f t="shared" si="9"/>
        <v>0.33195765296967528</v>
      </c>
      <c r="AG10" s="18"/>
      <c r="AH10" s="107">
        <v>0.95899999999999996</v>
      </c>
      <c r="AI10" s="3">
        <f t="shared" si="16"/>
        <v>22.382690302398338</v>
      </c>
      <c r="AJ10" s="3">
        <f t="shared" si="14"/>
        <v>1.9265484880083423</v>
      </c>
      <c r="AK10" s="3">
        <f t="shared" si="14"/>
        <v>21.970802919708035</v>
      </c>
      <c r="AL10" s="3">
        <f t="shared" si="14"/>
        <v>46.280041710114716</v>
      </c>
      <c r="AM10" s="3"/>
      <c r="AN10" s="14"/>
      <c r="AO10" s="1">
        <f t="shared" si="14"/>
        <v>8.1273385266515383</v>
      </c>
      <c r="AP10" s="1">
        <f t="shared" si="14"/>
        <v>8.5853319429961772</v>
      </c>
      <c r="AQ10" s="1">
        <f t="shared" si="14"/>
        <v>14.845137107910832</v>
      </c>
      <c r="AR10" s="6">
        <f t="shared" si="14"/>
        <v>2.4370692575852848</v>
      </c>
      <c r="AS10" s="4" t="s">
        <v>36</v>
      </c>
    </row>
    <row r="11" spans="1:45" ht="12.5">
      <c r="A11" s="4">
        <v>1958</v>
      </c>
      <c r="B11" s="1">
        <v>2.5829999999999997</v>
      </c>
      <c r="C11" s="1">
        <v>0.2472</v>
      </c>
      <c r="D11" s="1">
        <v>1.56</v>
      </c>
      <c r="E11" s="6">
        <f t="shared" si="10"/>
        <v>4.3902000000000001</v>
      </c>
      <c r="F11" s="1">
        <f t="shared" si="11"/>
        <v>21.932999999999996</v>
      </c>
      <c r="G11" s="1">
        <f t="shared" si="12"/>
        <v>2.0225454545454546</v>
      </c>
      <c r="H11" s="1">
        <f t="shared" si="13"/>
        <v>21.81</v>
      </c>
      <c r="I11" s="1">
        <f t="shared" si="15"/>
        <v>45.765545454545446</v>
      </c>
      <c r="K11" s="14"/>
      <c r="L11" s="1">
        <v>8.4912891986062711</v>
      </c>
      <c r="M11" s="1">
        <v>8.1818181818181817</v>
      </c>
      <c r="N11" s="1">
        <v>13.98076923076923</v>
      </c>
      <c r="O11" s="6">
        <v>2.4791571491290743</v>
      </c>
      <c r="P11" s="2">
        <v>10.625535561268212</v>
      </c>
      <c r="Q11" s="2">
        <v>12.517570806896327</v>
      </c>
      <c r="R11" s="2">
        <v>18.261633011413522</v>
      </c>
      <c r="S11" s="2"/>
      <c r="T11" s="2">
        <v>12.005866448387371</v>
      </c>
      <c r="U11" s="13">
        <v>17462.004000000001</v>
      </c>
      <c r="V11" s="3">
        <v>8534.0147671481463</v>
      </c>
      <c r="W11" s="99">
        <f t="shared" si="0"/>
        <v>0.47924699208018734</v>
      </c>
      <c r="X11" s="100">
        <f t="shared" si="1"/>
        <v>4.4193627202679275E-2</v>
      </c>
      <c r="Y11" s="100">
        <f t="shared" si="2"/>
        <v>0.47655938071713344</v>
      </c>
      <c r="Z11" s="99" t="str">
        <f t="shared" si="3"/>
        <v/>
      </c>
      <c r="AA11" s="100" t="str">
        <f t="shared" si="4"/>
        <v/>
      </c>
      <c r="AB11" s="100" t="str">
        <f t="shared" si="5"/>
        <v/>
      </c>
      <c r="AC11" s="101" t="str">
        <f t="shared" si="6"/>
        <v/>
      </c>
      <c r="AD11" s="99">
        <f t="shared" si="7"/>
        <v>0.5883558835588355</v>
      </c>
      <c r="AE11" s="100">
        <f t="shared" si="8"/>
        <v>5.6307229738964057E-2</v>
      </c>
      <c r="AF11" s="100">
        <f t="shared" si="9"/>
        <v>0.35533688670220037</v>
      </c>
      <c r="AG11" s="18"/>
      <c r="AH11" s="107">
        <v>0.97099999999999997</v>
      </c>
      <c r="AI11" s="3">
        <f t="shared" si="16"/>
        <v>22.588053553038101</v>
      </c>
      <c r="AJ11" s="3">
        <f t="shared" si="14"/>
        <v>2.0829510345473272</v>
      </c>
      <c r="AK11" s="3">
        <f t="shared" si="14"/>
        <v>22.461380020597321</v>
      </c>
      <c r="AL11" s="3">
        <f t="shared" si="14"/>
        <v>47.132384608182747</v>
      </c>
      <c r="AM11" s="3"/>
      <c r="AN11" s="14"/>
      <c r="AO11" s="1">
        <f t="shared" si="14"/>
        <v>8.7448910387294241</v>
      </c>
      <c r="AP11" s="1">
        <f t="shared" si="14"/>
        <v>8.4261773242205784</v>
      </c>
      <c r="AQ11" s="1">
        <f t="shared" si="14"/>
        <v>14.398320526023925</v>
      </c>
      <c r="AR11" s="6">
        <f t="shared" si="14"/>
        <v>2.5531999476097571</v>
      </c>
      <c r="AS11" s="4" t="s">
        <v>36</v>
      </c>
    </row>
    <row r="12" spans="1:45" ht="12.5">
      <c r="A12" s="4">
        <v>1959</v>
      </c>
      <c r="B12" s="1">
        <v>2.7450000000000001</v>
      </c>
      <c r="C12" s="1">
        <v>0.2424</v>
      </c>
      <c r="D12" s="1">
        <v>1.5000000000000002</v>
      </c>
      <c r="E12" s="6">
        <f t="shared" si="10"/>
        <v>4.4874000000000001</v>
      </c>
      <c r="F12" s="1">
        <f t="shared" si="11"/>
        <v>20.952000000000005</v>
      </c>
      <c r="G12" s="1">
        <f t="shared" si="12"/>
        <v>2.2573500000000002</v>
      </c>
      <c r="H12" s="1">
        <f t="shared" si="13"/>
        <v>22.900000000000002</v>
      </c>
      <c r="I12" s="1">
        <f t="shared" si="15"/>
        <v>46.109350000000006</v>
      </c>
      <c r="K12" s="14"/>
      <c r="L12" s="1">
        <v>7.6327868852459027</v>
      </c>
      <c r="M12" s="1">
        <v>9.3125</v>
      </c>
      <c r="N12" s="1">
        <v>15.266666666666666</v>
      </c>
      <c r="O12" s="6">
        <v>2.3557656817510737</v>
      </c>
      <c r="P12" s="2">
        <v>10.796915167095117</v>
      </c>
      <c r="Q12" s="2">
        <v>12.721326226059238</v>
      </c>
      <c r="R12" s="2">
        <v>18.349429323968387</v>
      </c>
      <c r="S12" s="2"/>
      <c r="T12" s="2">
        <v>12.330349325370809</v>
      </c>
      <c r="U12" s="13">
        <v>17872.034</v>
      </c>
      <c r="V12" s="3">
        <v>8676.2368513846832</v>
      </c>
      <c r="W12" s="99">
        <f t="shared" si="0"/>
        <v>0.45439807761332579</v>
      </c>
      <c r="X12" s="100">
        <f t="shared" si="1"/>
        <v>4.895644809566823E-2</v>
      </c>
      <c r="Y12" s="100">
        <f t="shared" si="2"/>
        <v>0.49664547429100603</v>
      </c>
      <c r="Z12" s="99" t="str">
        <f t="shared" si="3"/>
        <v/>
      </c>
      <c r="AA12" s="100" t="str">
        <f t="shared" si="4"/>
        <v/>
      </c>
      <c r="AB12" s="100" t="str">
        <f t="shared" si="5"/>
        <v/>
      </c>
      <c r="AC12" s="101" t="str">
        <f t="shared" si="6"/>
        <v/>
      </c>
      <c r="AD12" s="99">
        <f t="shared" si="7"/>
        <v>0.61171279582831928</v>
      </c>
      <c r="AE12" s="100">
        <f t="shared" si="8"/>
        <v>5.4017916833801312E-2</v>
      </c>
      <c r="AF12" s="100">
        <f t="shared" si="9"/>
        <v>0.33426928733787942</v>
      </c>
      <c r="AG12" s="18"/>
      <c r="AH12" s="107">
        <v>0.95899999999999996</v>
      </c>
      <c r="AI12" s="3">
        <f t="shared" si="16"/>
        <v>21.847758081334732</v>
      </c>
      <c r="AJ12" s="3">
        <f t="shared" si="14"/>
        <v>2.3538581856100107</v>
      </c>
      <c r="AK12" s="3">
        <f t="shared" si="14"/>
        <v>23.879040667361839</v>
      </c>
      <c r="AL12" s="3">
        <f t="shared" si="14"/>
        <v>48.080656934306575</v>
      </c>
      <c r="AM12" s="3"/>
      <c r="AN12" s="14"/>
      <c r="AO12" s="1">
        <f t="shared" si="14"/>
        <v>7.959110412143799</v>
      </c>
      <c r="AP12" s="1">
        <f t="shared" si="14"/>
        <v>9.7106360792492179</v>
      </c>
      <c r="AQ12" s="1">
        <f t="shared" si="14"/>
        <v>15.919360444907889</v>
      </c>
      <c r="AR12" s="6">
        <f t="shared" si="14"/>
        <v>2.4564814199698373</v>
      </c>
      <c r="AS12" s="4" t="s">
        <v>36</v>
      </c>
    </row>
    <row r="13" spans="1:45" ht="12.5">
      <c r="A13" s="4">
        <v>1960</v>
      </c>
      <c r="B13" s="1">
        <v>2.6999999999999997</v>
      </c>
      <c r="C13" s="1">
        <v>0.25440000000000002</v>
      </c>
      <c r="D13" s="1">
        <v>1.51</v>
      </c>
      <c r="E13" s="6">
        <f t="shared" si="10"/>
        <v>4.4643999999999995</v>
      </c>
      <c r="F13" s="1">
        <f t="shared" si="11"/>
        <v>22.535999999999994</v>
      </c>
      <c r="G13" s="1">
        <f t="shared" si="12"/>
        <v>2.3204363636363632</v>
      </c>
      <c r="H13" s="1">
        <f t="shared" si="13"/>
        <v>22.88</v>
      </c>
      <c r="I13" s="1">
        <f t="shared" si="15"/>
        <v>47.736436363636358</v>
      </c>
      <c r="K13" s="14"/>
      <c r="L13" s="1">
        <v>8.3466666666666658</v>
      </c>
      <c r="M13" s="1">
        <v>9.1212121212121193</v>
      </c>
      <c r="N13" s="1">
        <v>15.152317880794701</v>
      </c>
      <c r="O13" s="6">
        <v>2.3702381384947921</v>
      </c>
      <c r="P13" s="2">
        <v>10.88260497000857</v>
      </c>
      <c r="Q13" s="2">
        <v>13.029490984251835</v>
      </c>
      <c r="R13" s="2">
        <v>18.876207199297628</v>
      </c>
      <c r="S13" s="2"/>
      <c r="T13" s="2">
        <v>12.411470044616673</v>
      </c>
      <c r="U13" s="13">
        <v>18266.764999999999</v>
      </c>
      <c r="V13" s="3">
        <v>8752.5076279242676</v>
      </c>
      <c r="W13" s="99">
        <f t="shared" si="0"/>
        <v>0.47209221543749308</v>
      </c>
      <c r="X13" s="100">
        <f t="shared" si="1"/>
        <v>4.8609333674601136E-2</v>
      </c>
      <c r="Y13" s="100">
        <f t="shared" si="2"/>
        <v>0.47929845088790574</v>
      </c>
      <c r="Z13" s="99" t="str">
        <f t="shared" si="3"/>
        <v/>
      </c>
      <c r="AA13" s="100" t="str">
        <f t="shared" si="4"/>
        <v/>
      </c>
      <c r="AB13" s="100" t="str">
        <f t="shared" si="5"/>
        <v/>
      </c>
      <c r="AC13" s="101" t="str">
        <f t="shared" si="6"/>
        <v/>
      </c>
      <c r="AD13" s="99">
        <f t="shared" si="7"/>
        <v>0.60478451751635154</v>
      </c>
      <c r="AE13" s="100">
        <f t="shared" si="8"/>
        <v>5.6984141205985134E-2</v>
      </c>
      <c r="AF13" s="100">
        <f t="shared" si="9"/>
        <v>0.33823134127766336</v>
      </c>
      <c r="AG13" s="18"/>
      <c r="AH13" s="107">
        <v>0.97</v>
      </c>
      <c r="AI13" s="3">
        <f t="shared" si="16"/>
        <v>23.232989690721645</v>
      </c>
      <c r="AJ13" s="3">
        <f t="shared" si="14"/>
        <v>2.3922024367385188</v>
      </c>
      <c r="AK13" s="3">
        <f t="shared" si="14"/>
        <v>23.587628865979379</v>
      </c>
      <c r="AL13" s="3">
        <f t="shared" si="14"/>
        <v>49.212820993439543</v>
      </c>
      <c r="AM13" s="3"/>
      <c r="AN13" s="14"/>
      <c r="AO13" s="1">
        <f t="shared" si="14"/>
        <v>8.6048109965635735</v>
      </c>
      <c r="AP13" s="1">
        <f t="shared" si="14"/>
        <v>9.4033114651671337</v>
      </c>
      <c r="AQ13" s="1">
        <f t="shared" si="14"/>
        <v>15.620946268860518</v>
      </c>
      <c r="AR13" s="6">
        <f t="shared" si="14"/>
        <v>2.4435444726750437</v>
      </c>
      <c r="AS13" s="4" t="s">
        <v>36</v>
      </c>
    </row>
    <row r="14" spans="1:45" ht="12.5">
      <c r="A14" s="4">
        <v>1961</v>
      </c>
      <c r="B14" s="1">
        <v>2.7135000000000002</v>
      </c>
      <c r="C14" s="1">
        <v>0.26279999999999998</v>
      </c>
      <c r="D14" s="1">
        <v>1.53</v>
      </c>
      <c r="E14" s="6">
        <f t="shared" si="10"/>
        <v>4.5063000000000004</v>
      </c>
      <c r="F14" s="1">
        <f t="shared" si="11"/>
        <v>22.561584437086093</v>
      </c>
      <c r="G14" s="1">
        <f t="shared" si="12"/>
        <v>2.4424941176470583</v>
      </c>
      <c r="H14" s="1">
        <f t="shared" si="13"/>
        <v>23.15</v>
      </c>
      <c r="I14" s="1">
        <f t="shared" si="15"/>
        <v>48.154078554733147</v>
      </c>
      <c r="K14" s="14"/>
      <c r="L14" s="1">
        <v>8.314569536423841</v>
      </c>
      <c r="M14" s="1">
        <v>9.2941176470588225</v>
      </c>
      <c r="N14" s="1">
        <v>15.130718954248366</v>
      </c>
      <c r="O14" s="6">
        <v>2.516583481553091</v>
      </c>
      <c r="P14" s="2">
        <v>10.968294772922023</v>
      </c>
      <c r="Q14" s="2">
        <v>14.24505259538263</v>
      </c>
      <c r="R14" s="2">
        <v>19.227392449517119</v>
      </c>
      <c r="S14" s="2"/>
      <c r="T14" s="2">
        <v>12.518951246449495</v>
      </c>
      <c r="U14" s="13">
        <v>18634.976999999999</v>
      </c>
      <c r="V14" s="3">
        <v>8832.7450041929224</v>
      </c>
      <c r="W14" s="99">
        <f t="shared" si="0"/>
        <v>0.46852904497885933</v>
      </c>
      <c r="X14" s="100">
        <f t="shared" si="1"/>
        <v>5.0722476495336892E-2</v>
      </c>
      <c r="Y14" s="100">
        <f t="shared" si="2"/>
        <v>0.48074847852580382</v>
      </c>
      <c r="Z14" s="99" t="str">
        <f t="shared" si="3"/>
        <v/>
      </c>
      <c r="AA14" s="100" t="str">
        <f t="shared" si="4"/>
        <v/>
      </c>
      <c r="AB14" s="100" t="str">
        <f t="shared" si="5"/>
        <v/>
      </c>
      <c r="AC14" s="101" t="str">
        <f t="shared" si="6"/>
        <v/>
      </c>
      <c r="AD14" s="99">
        <f t="shared" si="7"/>
        <v>0.60215698022768127</v>
      </c>
      <c r="AE14" s="100">
        <f t="shared" si="8"/>
        <v>5.8318354303974425E-2</v>
      </c>
      <c r="AF14" s="100">
        <f t="shared" si="9"/>
        <v>0.33952466546834431</v>
      </c>
      <c r="AG14" s="18"/>
      <c r="AH14" s="107">
        <v>1.0129999999999999</v>
      </c>
      <c r="AI14" s="3">
        <f t="shared" si="16"/>
        <v>22.272047815484793</v>
      </c>
      <c r="AJ14" s="3">
        <f t="shared" si="14"/>
        <v>2.4111491783287842</v>
      </c>
      <c r="AK14" s="3">
        <f t="shared" si="14"/>
        <v>22.852912142152025</v>
      </c>
      <c r="AL14" s="3">
        <f t="shared" si="14"/>
        <v>47.536109135965596</v>
      </c>
      <c r="AM14" s="3"/>
      <c r="AN14" s="14"/>
      <c r="AO14" s="1">
        <f t="shared" si="14"/>
        <v>8.2078672620176132</v>
      </c>
      <c r="AP14" s="1">
        <f t="shared" si="14"/>
        <v>9.1748446663956802</v>
      </c>
      <c r="AQ14" s="1">
        <f t="shared" si="14"/>
        <v>14.936543883759494</v>
      </c>
      <c r="AR14" s="6">
        <f t="shared" si="14"/>
        <v>2.4842877409211166</v>
      </c>
      <c r="AS14" s="4" t="s">
        <v>36</v>
      </c>
    </row>
    <row r="15" spans="1:45" ht="12.5">
      <c r="A15" s="4">
        <v>1962</v>
      </c>
      <c r="B15" s="1">
        <v>2.7719999999999998</v>
      </c>
      <c r="C15" s="1">
        <v>0.27119999999999994</v>
      </c>
      <c r="D15" s="1">
        <v>1.58</v>
      </c>
      <c r="E15" s="6">
        <f t="shared" si="10"/>
        <v>4.6231999999999998</v>
      </c>
      <c r="F15" s="1">
        <f t="shared" si="11"/>
        <v>22.661999999999995</v>
      </c>
      <c r="G15" s="1">
        <f t="shared" si="12"/>
        <v>2.6641411764705873</v>
      </c>
      <c r="H15" s="1">
        <f t="shared" si="13"/>
        <v>23.81</v>
      </c>
      <c r="I15" s="1">
        <f t="shared" si="15"/>
        <v>49.136141176470581</v>
      </c>
      <c r="K15" s="14"/>
      <c r="L15" s="1">
        <v>8.1753246753246742</v>
      </c>
      <c r="M15" s="1">
        <v>9.8235294117647047</v>
      </c>
      <c r="N15" s="1">
        <v>15.069620253164555</v>
      </c>
      <c r="O15" s="6">
        <v>2.5215289464102497</v>
      </c>
      <c r="P15" s="2">
        <v>11.053984575835477</v>
      </c>
      <c r="Q15" s="2">
        <v>14.239234655214693</v>
      </c>
      <c r="R15" s="2">
        <v>19.402985074626862</v>
      </c>
      <c r="S15" s="2"/>
      <c r="T15" s="2">
        <v>12.666495034795361</v>
      </c>
      <c r="U15" s="13">
        <v>18985.848999999998</v>
      </c>
      <c r="V15" s="3">
        <v>9276.9093444280534</v>
      </c>
      <c r="W15" s="99">
        <f t="shared" si="0"/>
        <v>0.46120837854585051</v>
      </c>
      <c r="X15" s="100">
        <f t="shared" si="1"/>
        <v>5.421958486529143E-2</v>
      </c>
      <c r="Y15" s="100">
        <f t="shared" si="2"/>
        <v>0.48457203658885811</v>
      </c>
      <c r="Z15" s="99" t="str">
        <f t="shared" si="3"/>
        <v/>
      </c>
      <c r="AA15" s="100" t="str">
        <f t="shared" si="4"/>
        <v/>
      </c>
      <c r="AB15" s="100" t="str">
        <f t="shared" si="5"/>
        <v/>
      </c>
      <c r="AC15" s="101" t="str">
        <f t="shared" si="6"/>
        <v/>
      </c>
      <c r="AD15" s="99">
        <f t="shared" si="7"/>
        <v>0.59958470323585389</v>
      </c>
      <c r="AE15" s="100">
        <f t="shared" si="8"/>
        <v>5.8660667935628991E-2</v>
      </c>
      <c r="AF15" s="100">
        <f t="shared" si="9"/>
        <v>0.34175462882851709</v>
      </c>
      <c r="AG15" s="18"/>
      <c r="AH15" s="107">
        <v>1.069</v>
      </c>
      <c r="AI15" s="3">
        <f t="shared" si="16"/>
        <v>21.199251637043965</v>
      </c>
      <c r="AJ15" s="3">
        <f t="shared" si="14"/>
        <v>2.4921807076432061</v>
      </c>
      <c r="AK15" s="3">
        <f t="shared" si="14"/>
        <v>22.273152478952291</v>
      </c>
      <c r="AL15" s="3">
        <f t="shared" si="14"/>
        <v>45.964584823639463</v>
      </c>
      <c r="AM15" s="3"/>
      <c r="AN15" s="14"/>
      <c r="AO15" s="1">
        <f t="shared" si="14"/>
        <v>7.6476376757012856</v>
      </c>
      <c r="AP15" s="1">
        <f t="shared" si="14"/>
        <v>9.1894568865899959</v>
      </c>
      <c r="AQ15" s="1">
        <f t="shared" si="14"/>
        <v>14.096931948703981</v>
      </c>
      <c r="AR15" s="6">
        <f t="shared" si="14"/>
        <v>2.35877357007507</v>
      </c>
      <c r="AS15" s="4" t="s">
        <v>36</v>
      </c>
    </row>
    <row r="16" spans="1:45" ht="12.5">
      <c r="A16" s="4">
        <v>1963</v>
      </c>
      <c r="B16" s="1">
        <v>2.8529999999999998</v>
      </c>
      <c r="C16" s="1">
        <v>0.29039999999999999</v>
      </c>
      <c r="D16" s="1">
        <v>1.6600000000000004</v>
      </c>
      <c r="E16" s="6">
        <f t="shared" si="10"/>
        <v>4.8033999999999999</v>
      </c>
      <c r="F16" s="1">
        <f t="shared" si="11"/>
        <v>22.808084210526314</v>
      </c>
      <c r="G16" s="1">
        <f t="shared" si="12"/>
        <v>2.8035372972972965</v>
      </c>
      <c r="H16" s="1">
        <f t="shared" si="13"/>
        <v>24.671631578947377</v>
      </c>
      <c r="I16" s="1">
        <f t="shared" si="15"/>
        <v>50.283253086770983</v>
      </c>
      <c r="K16" s="14"/>
      <c r="L16" s="1">
        <v>7.9944213846920142</v>
      </c>
      <c r="M16" s="1">
        <v>9.6540540540540523</v>
      </c>
      <c r="N16" s="1">
        <v>14.862428662016489</v>
      </c>
      <c r="O16" s="6">
        <v>2.650393601837111</v>
      </c>
      <c r="P16" s="2">
        <v>11.13967437874893</v>
      </c>
      <c r="Q16" s="2">
        <v>15.018790873017037</v>
      </c>
      <c r="R16" s="2">
        <v>20.017559262510975</v>
      </c>
      <c r="S16" s="2"/>
      <c r="T16" s="2">
        <v>12.890594562307214</v>
      </c>
      <c r="U16" s="13">
        <v>19342.841</v>
      </c>
      <c r="V16" s="3">
        <v>9566.3816912934344</v>
      </c>
      <c r="W16" s="99">
        <f t="shared" si="0"/>
        <v>0.45359205720377088</v>
      </c>
      <c r="X16" s="100">
        <f t="shared" si="1"/>
        <v>5.5754891046118076E-2</v>
      </c>
      <c r="Y16" s="100">
        <f t="shared" si="2"/>
        <v>0.49065305175011109</v>
      </c>
      <c r="Z16" s="99" t="str">
        <f t="shared" si="3"/>
        <v/>
      </c>
      <c r="AA16" s="100" t="str">
        <f t="shared" si="4"/>
        <v/>
      </c>
      <c r="AB16" s="100" t="str">
        <f t="shared" si="5"/>
        <v/>
      </c>
      <c r="AC16" s="101" t="str">
        <f t="shared" si="6"/>
        <v/>
      </c>
      <c r="AD16" s="99">
        <f t="shared" si="7"/>
        <v>0.59395428238331183</v>
      </c>
      <c r="AE16" s="100">
        <f t="shared" si="8"/>
        <v>6.0457176166881794E-2</v>
      </c>
      <c r="AF16" s="100">
        <f t="shared" si="9"/>
        <v>0.3455885414498065</v>
      </c>
      <c r="AG16" s="18"/>
      <c r="AH16" s="107">
        <v>1.079</v>
      </c>
      <c r="AI16" s="3">
        <f t="shared" si="16"/>
        <v>21.138168869811228</v>
      </c>
      <c r="AJ16" s="3">
        <f t="shared" si="14"/>
        <v>2.5982736768278931</v>
      </c>
      <c r="AK16" s="3">
        <f t="shared" si="14"/>
        <v>22.865274864640757</v>
      </c>
      <c r="AL16" s="3">
        <f t="shared" si="14"/>
        <v>46.601717411279878</v>
      </c>
      <c r="AM16" s="3"/>
      <c r="AN16" s="14"/>
      <c r="AO16" s="1">
        <f t="shared" si="14"/>
        <v>7.4091023027729515</v>
      </c>
      <c r="AP16" s="1">
        <f t="shared" si="14"/>
        <v>8.9472234050547286</v>
      </c>
      <c r="AQ16" s="1">
        <f t="shared" si="14"/>
        <v>13.774261966651057</v>
      </c>
      <c r="AR16" s="6">
        <f t="shared" si="14"/>
        <v>2.4563425410909279</v>
      </c>
      <c r="AS16" s="4" t="s">
        <v>36</v>
      </c>
    </row>
    <row r="17" spans="1:45" ht="12.5">
      <c r="A17" s="4">
        <v>1964</v>
      </c>
      <c r="B17" s="1">
        <v>2.9069999999999996</v>
      </c>
      <c r="C17" s="1">
        <v>0.28199999999999997</v>
      </c>
      <c r="D17" s="1">
        <v>1.6199999999999999</v>
      </c>
      <c r="E17" s="6">
        <f t="shared" si="10"/>
        <v>4.8089999999999993</v>
      </c>
      <c r="F17" s="1">
        <f t="shared" si="11"/>
        <v>23.47083419689119</v>
      </c>
      <c r="G17" s="1">
        <f t="shared" si="12"/>
        <v>3.0926487046632123</v>
      </c>
      <c r="H17" s="1">
        <f t="shared" si="13"/>
        <v>25.981813471502587</v>
      </c>
      <c r="I17" s="1">
        <f t="shared" si="15"/>
        <v>52.545296373056985</v>
      </c>
      <c r="K17" s="14"/>
      <c r="L17" s="1">
        <v>8.0739023725115899</v>
      </c>
      <c r="M17" s="1">
        <v>10.966839378238342</v>
      </c>
      <c r="N17" s="1">
        <v>16.038156463890488</v>
      </c>
      <c r="O17" s="6">
        <v>2.6179977063690676</v>
      </c>
      <c r="P17" s="2">
        <v>11.13967437874893</v>
      </c>
      <c r="Q17" s="2">
        <v>15.374720444348403</v>
      </c>
      <c r="R17" s="2">
        <v>20.105355575065843</v>
      </c>
      <c r="S17" s="2"/>
      <c r="T17" s="2">
        <v>13.12165370254516</v>
      </c>
      <c r="U17" s="13">
        <v>19711.053</v>
      </c>
      <c r="V17" s="3">
        <v>9999.3643160515076</v>
      </c>
      <c r="W17" s="99">
        <f t="shared" si="0"/>
        <v>0.44667811996443596</v>
      </c>
      <c r="X17" s="100">
        <f t="shared" si="1"/>
        <v>5.8856813418774287E-2</v>
      </c>
      <c r="Y17" s="100">
        <f t="shared" si="2"/>
        <v>0.49446506661678985</v>
      </c>
      <c r="Z17" s="99" t="str">
        <f t="shared" si="3"/>
        <v/>
      </c>
      <c r="AA17" s="100" t="str">
        <f t="shared" si="4"/>
        <v/>
      </c>
      <c r="AB17" s="100" t="str">
        <f t="shared" si="5"/>
        <v/>
      </c>
      <c r="AC17" s="101" t="str">
        <f t="shared" si="6"/>
        <v/>
      </c>
      <c r="AD17" s="99">
        <f t="shared" si="7"/>
        <v>0.60449157829070488</v>
      </c>
      <c r="AE17" s="100">
        <f t="shared" si="8"/>
        <v>5.8640049906425455E-2</v>
      </c>
      <c r="AF17" s="100">
        <f t="shared" si="9"/>
        <v>0.33686837180286966</v>
      </c>
      <c r="AG17" s="18"/>
      <c r="AH17" s="107">
        <v>1.079</v>
      </c>
      <c r="AI17" s="3">
        <f t="shared" si="16"/>
        <v>21.752394992484884</v>
      </c>
      <c r="AJ17" s="3">
        <f t="shared" si="14"/>
        <v>2.8662175205405118</v>
      </c>
      <c r="AK17" s="3">
        <f t="shared" si="14"/>
        <v>24.079530557463009</v>
      </c>
      <c r="AL17" s="3">
        <f t="shared" si="14"/>
        <v>48.698143070488406</v>
      </c>
      <c r="AM17" s="3"/>
      <c r="AN17" s="14"/>
      <c r="AO17" s="1">
        <f t="shared" si="14"/>
        <v>7.4827640153026787</v>
      </c>
      <c r="AP17" s="1">
        <f t="shared" si="14"/>
        <v>10.163891916810327</v>
      </c>
      <c r="AQ17" s="1">
        <f t="shared" si="14"/>
        <v>14.863907751520378</v>
      </c>
      <c r="AR17" s="6">
        <f t="shared" si="14"/>
        <v>2.4263185415839366</v>
      </c>
      <c r="AS17" s="4" t="s">
        <v>36</v>
      </c>
    </row>
    <row r="18" spans="1:45" ht="12.5">
      <c r="A18" s="4">
        <v>1965</v>
      </c>
      <c r="B18" s="1">
        <v>2.9159999999999999</v>
      </c>
      <c r="C18" s="1">
        <v>0.33359999999999995</v>
      </c>
      <c r="D18" s="1">
        <v>1.8800000000000003</v>
      </c>
      <c r="E18" s="6">
        <f t="shared" si="10"/>
        <v>5.1295999999999999</v>
      </c>
      <c r="F18" s="1">
        <f t="shared" si="11"/>
        <v>24.303472081218271</v>
      </c>
      <c r="G18" s="1">
        <f t="shared" si="12"/>
        <v>3.1856590318187443</v>
      </c>
      <c r="H18" s="1">
        <f t="shared" si="13"/>
        <v>26.406294416243661</v>
      </c>
      <c r="I18" s="1">
        <f t="shared" si="15"/>
        <v>53.895425529280672</v>
      </c>
      <c r="K18" s="14"/>
      <c r="L18" s="1">
        <v>8.3345240333395996</v>
      </c>
      <c r="M18" s="1">
        <v>9.5493376253559497</v>
      </c>
      <c r="N18" s="1">
        <v>14.045901285235987</v>
      </c>
      <c r="O18" s="6">
        <v>2.8718662629083438</v>
      </c>
      <c r="P18" s="2">
        <v>11.482433590402744</v>
      </c>
      <c r="Q18" s="2">
        <v>15.877974427637811</v>
      </c>
      <c r="R18" s="2">
        <v>20.8955223880597</v>
      </c>
      <c r="S18" s="2"/>
      <c r="T18" s="2">
        <v>13.444579729793327</v>
      </c>
      <c r="U18" s="13">
        <v>20071.103999999999</v>
      </c>
      <c r="V18" s="3">
        <v>10472.916686595814</v>
      </c>
      <c r="W18" s="99">
        <f t="shared" si="0"/>
        <v>0.45093756738249546</v>
      </c>
      <c r="X18" s="100">
        <f t="shared" si="1"/>
        <v>5.9108152510791809E-2</v>
      </c>
      <c r="Y18" s="100">
        <f t="shared" si="2"/>
        <v>0.48995428010671277</v>
      </c>
      <c r="Z18" s="99" t="str">
        <f t="shared" si="3"/>
        <v/>
      </c>
      <c r="AA18" s="100" t="str">
        <f t="shared" si="4"/>
        <v/>
      </c>
      <c r="AB18" s="100" t="str">
        <f t="shared" si="5"/>
        <v/>
      </c>
      <c r="AC18" s="101" t="str">
        <f t="shared" si="6"/>
        <v/>
      </c>
      <c r="AD18" s="99">
        <f t="shared" si="7"/>
        <v>0.56846537741734249</v>
      </c>
      <c r="AE18" s="100">
        <f t="shared" si="8"/>
        <v>6.5034310667498429E-2</v>
      </c>
      <c r="AF18" s="100">
        <f t="shared" si="9"/>
        <v>0.36650031191515914</v>
      </c>
      <c r="AG18" s="18"/>
      <c r="AH18" s="107">
        <v>1.0780000000000001</v>
      </c>
      <c r="AI18" s="3">
        <f t="shared" si="16"/>
        <v>22.544964824877802</v>
      </c>
      <c r="AJ18" s="3">
        <f t="shared" si="14"/>
        <v>2.9551568013160892</v>
      </c>
      <c r="AK18" s="3">
        <f t="shared" si="14"/>
        <v>24.495634894474637</v>
      </c>
      <c r="AL18" s="3">
        <f t="shared" si="14"/>
        <v>49.995756520668522</v>
      </c>
      <c r="AM18" s="3"/>
      <c r="AN18" s="14"/>
      <c r="AO18" s="1">
        <f t="shared" si="14"/>
        <v>7.7314694186823738</v>
      </c>
      <c r="AP18" s="1">
        <f t="shared" si="14"/>
        <v>8.8583836969906766</v>
      </c>
      <c r="AQ18" s="1">
        <f t="shared" si="14"/>
        <v>13.029593028975867</v>
      </c>
      <c r="AR18" s="6">
        <f t="shared" si="14"/>
        <v>2.6640688895253652</v>
      </c>
      <c r="AS18" s="4" t="s">
        <v>36</v>
      </c>
    </row>
    <row r="19" spans="1:45" ht="12.5">
      <c r="A19" s="4">
        <v>1966</v>
      </c>
      <c r="B19" s="1">
        <v>3.0105</v>
      </c>
      <c r="C19" s="1">
        <v>0.34559999999999996</v>
      </c>
      <c r="D19" s="1">
        <v>1.9300000000000002</v>
      </c>
      <c r="E19" s="6">
        <f t="shared" si="10"/>
        <v>5.2861000000000002</v>
      </c>
      <c r="F19" s="1">
        <f t="shared" si="11"/>
        <v>24.912786156716418</v>
      </c>
      <c r="G19" s="1">
        <f t="shared" si="12"/>
        <v>3.9139200000000001</v>
      </c>
      <c r="H19" s="1">
        <f t="shared" si="13"/>
        <v>30.818900000000006</v>
      </c>
      <c r="I19" s="1">
        <f t="shared" si="15"/>
        <v>59.645606156716426</v>
      </c>
      <c r="K19" s="14"/>
      <c r="L19" s="1">
        <v>8.2752985074626864</v>
      </c>
      <c r="M19" s="1">
        <v>11.325000000000001</v>
      </c>
      <c r="N19" s="1">
        <v>15.968341968911918</v>
      </c>
      <c r="O19" s="6">
        <v>2.9497734372242075</v>
      </c>
      <c r="P19" s="2">
        <v>11.482433590402744</v>
      </c>
      <c r="Q19" s="2">
        <v>16.65676849992057</v>
      </c>
      <c r="R19" s="2">
        <v>21.158911325724318</v>
      </c>
      <c r="S19" s="2"/>
      <c r="T19" s="2">
        <v>13.947063763579543</v>
      </c>
      <c r="U19" s="13">
        <v>20448.495999999999</v>
      </c>
      <c r="V19" s="3">
        <v>10946.135109398754</v>
      </c>
      <c r="W19" s="99">
        <f t="shared" si="0"/>
        <v>0.41768015721491836</v>
      </c>
      <c r="X19" s="100">
        <f t="shared" si="1"/>
        <v>6.5619586289664536E-2</v>
      </c>
      <c r="Y19" s="100">
        <f t="shared" si="2"/>
        <v>0.51670025649541707</v>
      </c>
      <c r="Z19" s="99" t="str">
        <f t="shared" si="3"/>
        <v/>
      </c>
      <c r="AA19" s="100" t="str">
        <f t="shared" si="4"/>
        <v/>
      </c>
      <c r="AB19" s="100" t="str">
        <f t="shared" si="5"/>
        <v/>
      </c>
      <c r="AC19" s="101" t="str">
        <f t="shared" si="6"/>
        <v/>
      </c>
      <c r="AD19" s="99">
        <f t="shared" si="7"/>
        <v>0.56951249503414614</v>
      </c>
      <c r="AE19" s="100">
        <f t="shared" si="8"/>
        <v>6.5379012882843673E-2</v>
      </c>
      <c r="AF19" s="100">
        <f t="shared" si="9"/>
        <v>0.36510849208301016</v>
      </c>
      <c r="AG19" s="18"/>
      <c r="AH19" s="107">
        <v>1.077</v>
      </c>
      <c r="AI19" s="3">
        <f t="shared" si="16"/>
        <v>23.131649170581632</v>
      </c>
      <c r="AJ19" s="3">
        <f t="shared" si="16"/>
        <v>3.6340947075208914</v>
      </c>
      <c r="AK19" s="3">
        <f t="shared" si="16"/>
        <v>28.6155060352832</v>
      </c>
      <c r="AL19" s="3">
        <f t="shared" si="16"/>
        <v>55.38124991338573</v>
      </c>
      <c r="AM19" s="3"/>
      <c r="AN19" s="14"/>
      <c r="AO19" s="1">
        <f t="shared" si="16"/>
        <v>7.6836569242921886</v>
      </c>
      <c r="AP19" s="1">
        <f t="shared" si="16"/>
        <v>10.51532033426184</v>
      </c>
      <c r="AQ19" s="1">
        <f t="shared" si="16"/>
        <v>14.826687064913575</v>
      </c>
      <c r="AR19" s="6">
        <f t="shared" si="16"/>
        <v>2.7388797003010286</v>
      </c>
      <c r="AS19" s="4" t="s">
        <v>36</v>
      </c>
    </row>
    <row r="20" spans="1:45" ht="12.5">
      <c r="A20" s="4">
        <v>1967</v>
      </c>
      <c r="B20" s="1">
        <v>3.0644999999999998</v>
      </c>
      <c r="C20" s="1">
        <v>0.36719999999999997</v>
      </c>
      <c r="D20" s="1">
        <v>2.0500000000000003</v>
      </c>
      <c r="E20" s="6">
        <f t="shared" si="10"/>
        <v>5.4817</v>
      </c>
      <c r="F20" s="1">
        <f t="shared" si="11"/>
        <v>25.875562402967056</v>
      </c>
      <c r="G20" s="1">
        <f t="shared" si="12"/>
        <v>4.2468136363636368</v>
      </c>
      <c r="H20" s="1">
        <f t="shared" si="13"/>
        <v>32.415784313725503</v>
      </c>
      <c r="I20" s="1">
        <f t="shared" si="15"/>
        <v>62.538160353056199</v>
      </c>
      <c r="K20" s="14"/>
      <c r="L20" s="1">
        <v>8.443649013857744</v>
      </c>
      <c r="M20" s="1">
        <v>11.565396613190734</v>
      </c>
      <c r="N20" s="1">
        <v>15.812577714012438</v>
      </c>
      <c r="O20" s="6">
        <v>3.2151946978119321</v>
      </c>
      <c r="P20" s="2">
        <v>11.482433590402744</v>
      </c>
      <c r="Q20" s="2">
        <v>17.382601590439684</v>
      </c>
      <c r="R20" s="2">
        <v>21.685689201053552</v>
      </c>
      <c r="S20" s="2"/>
      <c r="T20" s="2">
        <v>14.445372029771885</v>
      </c>
      <c r="U20" s="13">
        <v>20819.767</v>
      </c>
      <c r="V20" s="3">
        <v>11078.269992166579</v>
      </c>
      <c r="W20" s="99">
        <f t="shared" si="0"/>
        <v>0.41375637301909429</v>
      </c>
      <c r="X20" s="100">
        <f t="shared" si="1"/>
        <v>6.790755616072576E-2</v>
      </c>
      <c r="Y20" s="100">
        <f t="shared" si="2"/>
        <v>0.51833607082017985</v>
      </c>
      <c r="Z20" s="99" t="str">
        <f t="shared" si="3"/>
        <v/>
      </c>
      <c r="AA20" s="100" t="str">
        <f t="shared" si="4"/>
        <v/>
      </c>
      <c r="AB20" s="100" t="str">
        <f t="shared" si="5"/>
        <v/>
      </c>
      <c r="AC20" s="101" t="str">
        <f t="shared" si="6"/>
        <v/>
      </c>
      <c r="AD20" s="99">
        <f t="shared" si="7"/>
        <v>0.55904190305926993</v>
      </c>
      <c r="AE20" s="100">
        <f t="shared" si="8"/>
        <v>6.6986518780670218E-2</v>
      </c>
      <c r="AF20" s="100">
        <f t="shared" si="9"/>
        <v>0.37397157816005988</v>
      </c>
      <c r="AG20" s="18"/>
      <c r="AH20" s="107">
        <v>1.079</v>
      </c>
      <c r="AI20" s="3">
        <f t="shared" si="16"/>
        <v>23.981058760859181</v>
      </c>
      <c r="AJ20" s="3">
        <f t="shared" si="16"/>
        <v>3.9358791810599048</v>
      </c>
      <c r="AK20" s="3">
        <f t="shared" si="16"/>
        <v>30.042432172127437</v>
      </c>
      <c r="AL20" s="3">
        <f t="shared" si="16"/>
        <v>57.959370114046528</v>
      </c>
      <c r="AM20" s="3"/>
      <c r="AN20" s="14"/>
      <c r="AO20" s="1">
        <f t="shared" si="16"/>
        <v>7.8254393084872511</v>
      </c>
      <c r="AP20" s="1">
        <f t="shared" si="16"/>
        <v>10.718625220751376</v>
      </c>
      <c r="AQ20" s="1">
        <f t="shared" si="16"/>
        <v>14.654844962013382</v>
      </c>
      <c r="AR20" s="6">
        <f t="shared" si="16"/>
        <v>2.9797911935235701</v>
      </c>
      <c r="AS20" s="4" t="s">
        <v>36</v>
      </c>
    </row>
    <row r="21" spans="1:45" ht="12.5">
      <c r="A21" s="4">
        <v>1968</v>
      </c>
      <c r="B21" s="1">
        <v>3.0555000000000003</v>
      </c>
      <c r="C21" s="1">
        <v>0.38280000000000003</v>
      </c>
      <c r="D21" s="1">
        <v>2.0100000000000002</v>
      </c>
      <c r="E21" s="6">
        <f t="shared" si="10"/>
        <v>5.4483000000000006</v>
      </c>
      <c r="F21" s="1">
        <f t="shared" si="11"/>
        <v>27.119754923273661</v>
      </c>
      <c r="G21" s="1">
        <f t="shared" si="12"/>
        <v>4.7337027095148079</v>
      </c>
      <c r="H21" s="1">
        <f t="shared" si="13"/>
        <v>35.476714975845418</v>
      </c>
      <c r="I21" s="1">
        <f t="shared" si="15"/>
        <v>67.330172608633887</v>
      </c>
      <c r="K21" s="14"/>
      <c r="L21" s="1">
        <v>8.8757175333901674</v>
      </c>
      <c r="M21" s="1">
        <v>12.365994538962402</v>
      </c>
      <c r="N21" s="1">
        <v>17.650106953156921</v>
      </c>
      <c r="O21" s="6">
        <v>3.1903242352698009</v>
      </c>
      <c r="P21" s="2">
        <v>11.653813196229651</v>
      </c>
      <c r="Q21" s="2">
        <v>17.522714305842751</v>
      </c>
      <c r="R21" s="2">
        <v>22.124670763827915</v>
      </c>
      <c r="S21" s="2"/>
      <c r="T21" s="2">
        <v>15.035547183085836</v>
      </c>
      <c r="U21" s="13">
        <v>21143.1</v>
      </c>
      <c r="V21" s="3">
        <v>11479.064091831378</v>
      </c>
      <c r="W21" s="99">
        <f t="shared" si="0"/>
        <v>0.40278754490815072</v>
      </c>
      <c r="X21" s="100">
        <f t="shared" si="1"/>
        <v>7.0305815745195274E-2</v>
      </c>
      <c r="Y21" s="100">
        <f t="shared" si="2"/>
        <v>0.52690663934665405</v>
      </c>
      <c r="Z21" s="99" t="str">
        <f t="shared" si="3"/>
        <v/>
      </c>
      <c r="AA21" s="100" t="str">
        <f t="shared" si="4"/>
        <v/>
      </c>
      <c r="AB21" s="100" t="str">
        <f t="shared" si="5"/>
        <v/>
      </c>
      <c r="AC21" s="101" t="str">
        <f t="shared" si="6"/>
        <v/>
      </c>
      <c r="AD21" s="99">
        <f t="shared" si="7"/>
        <v>0.56081713562028523</v>
      </c>
      <c r="AE21" s="100">
        <f t="shared" si="8"/>
        <v>7.026044821320411E-2</v>
      </c>
      <c r="AF21" s="100">
        <f t="shared" si="9"/>
        <v>0.36892241616651067</v>
      </c>
      <c r="AG21" s="18"/>
      <c r="AH21" s="107">
        <v>1.0780000000000001</v>
      </c>
      <c r="AI21" s="3">
        <f t="shared" si="16"/>
        <v>25.157472099511743</v>
      </c>
      <c r="AJ21" s="3">
        <f t="shared" si="16"/>
        <v>4.3911898975090979</v>
      </c>
      <c r="AK21" s="3">
        <f t="shared" si="16"/>
        <v>32.909754151990178</v>
      </c>
      <c r="AL21" s="3">
        <f t="shared" si="16"/>
        <v>62.458416149011022</v>
      </c>
      <c r="AM21" s="3"/>
      <c r="AN21" s="14"/>
      <c r="AO21" s="1">
        <f t="shared" si="16"/>
        <v>8.2335042053712115</v>
      </c>
      <c r="AP21" s="1">
        <f t="shared" si="16"/>
        <v>11.471237976774027</v>
      </c>
      <c r="AQ21" s="1">
        <f t="shared" si="16"/>
        <v>16.37301201591551</v>
      </c>
      <c r="AR21" s="6">
        <f t="shared" si="16"/>
        <v>2.9594844483022271</v>
      </c>
      <c r="AS21" s="4" t="s">
        <v>36</v>
      </c>
    </row>
    <row r="22" spans="1:45" ht="12.5">
      <c r="A22" s="4">
        <v>1969</v>
      </c>
      <c r="B22" s="1">
        <v>3.1859999999999999</v>
      </c>
      <c r="C22" s="1">
        <v>0.44399999999999995</v>
      </c>
      <c r="D22" s="1">
        <v>2.0699999999999998</v>
      </c>
      <c r="E22" s="6">
        <f t="shared" si="10"/>
        <v>5.6999999999999993</v>
      </c>
      <c r="F22" s="1">
        <f t="shared" si="11"/>
        <v>28.669499999999999</v>
      </c>
      <c r="G22" s="1">
        <f t="shared" si="12"/>
        <v>5.2804692307692305</v>
      </c>
      <c r="H22" s="1">
        <f t="shared" si="13"/>
        <v>37.372999999999998</v>
      </c>
      <c r="I22" s="1">
        <f t="shared" si="15"/>
        <v>71.322969230769218</v>
      </c>
      <c r="K22" s="14"/>
      <c r="L22" s="1">
        <v>8.9985875706214689</v>
      </c>
      <c r="M22" s="1">
        <v>11.892948717948718</v>
      </c>
      <c r="N22" s="1">
        <v>18.054589371980676</v>
      </c>
      <c r="O22" s="6">
        <v>3.1778601238895567</v>
      </c>
      <c r="P22" s="2">
        <v>12.42502142245073</v>
      </c>
      <c r="Q22" s="2">
        <v>17.825394708346337</v>
      </c>
      <c r="R22" s="2">
        <v>23.968393327480243</v>
      </c>
      <c r="S22" s="2"/>
      <c r="T22" s="2">
        <v>15.713413455816134</v>
      </c>
      <c r="U22" s="13">
        <v>21448.073</v>
      </c>
      <c r="V22" s="3">
        <v>11912.352219241327</v>
      </c>
      <c r="W22" s="99">
        <f t="shared" si="0"/>
        <v>0.40196728079615313</v>
      </c>
      <c r="X22" s="100">
        <f t="shared" si="1"/>
        <v>7.4036026370186511E-2</v>
      </c>
      <c r="Y22" s="100">
        <f t="shared" si="2"/>
        <v>0.52399669283366046</v>
      </c>
      <c r="Z22" s="99" t="str">
        <f t="shared" si="3"/>
        <v/>
      </c>
      <c r="AA22" s="100" t="str">
        <f t="shared" si="4"/>
        <v/>
      </c>
      <c r="AB22" s="100" t="str">
        <f t="shared" si="5"/>
        <v/>
      </c>
      <c r="AC22" s="101" t="str">
        <f t="shared" si="6"/>
        <v/>
      </c>
      <c r="AD22" s="99">
        <f t="shared" si="7"/>
        <v>0.55894736842105264</v>
      </c>
      <c r="AE22" s="100">
        <f t="shared" si="8"/>
        <v>7.7894736842105267E-2</v>
      </c>
      <c r="AF22" s="100">
        <f t="shared" si="9"/>
        <v>0.36315789473684212</v>
      </c>
      <c r="AG22" s="18"/>
      <c r="AH22" s="107">
        <v>1.077</v>
      </c>
      <c r="AI22" s="3">
        <f t="shared" si="16"/>
        <v>26.619777158774372</v>
      </c>
      <c r="AJ22" s="3">
        <f t="shared" si="16"/>
        <v>4.9029426469537887</v>
      </c>
      <c r="AK22" s="3">
        <f t="shared" si="16"/>
        <v>34.701021355617456</v>
      </c>
      <c r="AL22" s="3">
        <f t="shared" si="16"/>
        <v>66.223741161345615</v>
      </c>
      <c r="AM22" s="3"/>
      <c r="AN22" s="14"/>
      <c r="AO22" s="1">
        <f t="shared" si="16"/>
        <v>8.3552345131118564</v>
      </c>
      <c r="AP22" s="1">
        <f t="shared" si="16"/>
        <v>11.042663619265291</v>
      </c>
      <c r="AQ22" s="1">
        <f t="shared" si="16"/>
        <v>16.763778432665436</v>
      </c>
      <c r="AR22" s="6">
        <f t="shared" si="16"/>
        <v>2.9506593536578989</v>
      </c>
      <c r="AS22" s="4" t="s">
        <v>36</v>
      </c>
    </row>
    <row r="23" spans="1:45" ht="12.5">
      <c r="A23" s="4">
        <v>1970</v>
      </c>
      <c r="B23" s="1">
        <v>3.33</v>
      </c>
      <c r="C23" s="1">
        <v>0.49919999999999998</v>
      </c>
      <c r="D23" s="1">
        <v>2.17</v>
      </c>
      <c r="E23" s="6">
        <f t="shared" si="10"/>
        <v>5.9992000000000001</v>
      </c>
      <c r="F23" s="1">
        <f t="shared" si="11"/>
        <v>30.906295774647887</v>
      </c>
      <c r="G23" s="1">
        <f t="shared" si="12"/>
        <v>6.2503040310830498</v>
      </c>
      <c r="H23" s="1">
        <f t="shared" si="13"/>
        <v>38.366244131455396</v>
      </c>
      <c r="I23" s="1">
        <f t="shared" si="15"/>
        <v>75.522843937186337</v>
      </c>
      <c r="J23" s="3">
        <v>2345.0554221046395</v>
      </c>
      <c r="K23" s="14">
        <f t="shared" ref="K23:K67" si="17">J23-I23</f>
        <v>2269.5325781674533</v>
      </c>
      <c r="L23" s="1">
        <v>9.2811699022966625</v>
      </c>
      <c r="M23" s="1">
        <v>12.520641087906752</v>
      </c>
      <c r="N23" s="1">
        <v>17.680296834772072</v>
      </c>
      <c r="O23" s="6">
        <v>3.2007477664589952</v>
      </c>
      <c r="P23" s="2">
        <v>12.853470437017997</v>
      </c>
      <c r="Q23" s="2">
        <v>18.629535943631097</v>
      </c>
      <c r="R23" s="2">
        <v>24.670763827919227</v>
      </c>
      <c r="S23" s="2"/>
      <c r="T23" s="2">
        <v>16.24234401768317</v>
      </c>
      <c r="U23" s="13">
        <v>21749.986000000001</v>
      </c>
      <c r="V23" s="3">
        <v>12050.490515258263</v>
      </c>
      <c r="W23" s="99">
        <f t="shared" si="0"/>
        <v>0.40923109040164313</v>
      </c>
      <c r="X23" s="100">
        <f t="shared" si="1"/>
        <v>8.2760443135345071E-2</v>
      </c>
      <c r="Y23" s="100">
        <f t="shared" si="2"/>
        <v>0.50800846646301179</v>
      </c>
      <c r="Z23" s="99">
        <f t="shared" si="3"/>
        <v>1.3179345563999556E-2</v>
      </c>
      <c r="AA23" s="100">
        <f t="shared" si="4"/>
        <v>2.6653118609339856E-3</v>
      </c>
      <c r="AB23" s="100">
        <f t="shared" si="5"/>
        <v>1.6360485031531782E-2</v>
      </c>
      <c r="AC23" s="101">
        <f t="shared" si="6"/>
        <v>3.2205142456465323E-2</v>
      </c>
      <c r="AD23" s="99">
        <f t="shared" si="7"/>
        <v>0.55507400986798239</v>
      </c>
      <c r="AE23" s="100">
        <f t="shared" si="8"/>
        <v>8.3211094812641676E-2</v>
      </c>
      <c r="AF23" s="100">
        <f t="shared" si="9"/>
        <v>0.3617148953193759</v>
      </c>
      <c r="AG23" s="18"/>
      <c r="AH23" s="107">
        <v>1.044</v>
      </c>
      <c r="AI23" s="3">
        <f t="shared" si="16"/>
        <v>29.603731584911767</v>
      </c>
      <c r="AJ23" s="3">
        <f t="shared" si="16"/>
        <v>5.9868812558266757</v>
      </c>
      <c r="AK23" s="3">
        <f t="shared" si="16"/>
        <v>36.749275987984092</v>
      </c>
      <c r="AL23" s="3">
        <f t="shared" si="16"/>
        <v>72.339888828722536</v>
      </c>
      <c r="AM23" s="3">
        <f t="shared" si="16"/>
        <v>2246.221668682605</v>
      </c>
      <c r="AN23" s="14">
        <f t="shared" si="16"/>
        <v>2173.8817798538826</v>
      </c>
      <c r="AO23" s="1">
        <f t="shared" si="16"/>
        <v>8.8900094849584885</v>
      </c>
      <c r="AP23" s="1">
        <f t="shared" si="16"/>
        <v>11.992951233627156</v>
      </c>
      <c r="AQ23" s="1">
        <f t="shared" si="16"/>
        <v>16.935150224877464</v>
      </c>
      <c r="AR23" s="6">
        <f t="shared" si="16"/>
        <v>3.0658503510143631</v>
      </c>
      <c r="AS23" s="4" t="s">
        <v>36</v>
      </c>
    </row>
    <row r="24" spans="1:45" ht="12.5">
      <c r="A24" s="4">
        <v>1971</v>
      </c>
      <c r="B24" s="1">
        <v>3.5324999999999998</v>
      </c>
      <c r="C24" s="1">
        <v>0.58679999999999999</v>
      </c>
      <c r="D24" s="1">
        <v>2.44</v>
      </c>
      <c r="E24" s="6">
        <f t="shared" si="10"/>
        <v>6.5593000000000004</v>
      </c>
      <c r="F24" s="1">
        <f t="shared" si="11"/>
        <v>33.624790871501268</v>
      </c>
      <c r="G24" s="1">
        <f t="shared" si="12"/>
        <v>7.2559733830845765</v>
      </c>
      <c r="H24" s="1">
        <f t="shared" si="13"/>
        <v>40.261111111111106</v>
      </c>
      <c r="I24" s="1">
        <f t="shared" si="15"/>
        <v>81.141875365696947</v>
      </c>
      <c r="J24" s="3">
        <v>2520.0967747793557</v>
      </c>
      <c r="K24" s="14">
        <f t="shared" si="17"/>
        <v>2438.9548994136585</v>
      </c>
      <c r="L24" s="1">
        <v>9.5186952219394971</v>
      </c>
      <c r="M24" s="1">
        <v>12.365326147042564</v>
      </c>
      <c r="N24" s="1">
        <v>16.50045537340619</v>
      </c>
      <c r="O24" s="6">
        <v>3.3930810112001919</v>
      </c>
      <c r="P24" s="2">
        <v>12.939160239931448</v>
      </c>
      <c r="Q24" s="2">
        <v>20.117276511949896</v>
      </c>
      <c r="R24" s="2">
        <v>24.846356453028971</v>
      </c>
      <c r="S24" s="2"/>
      <c r="T24" s="2">
        <v>16.703070375586023</v>
      </c>
      <c r="U24" s="13">
        <v>22026.400000000001</v>
      </c>
      <c r="V24" s="3">
        <v>12561.925689172991</v>
      </c>
      <c r="W24" s="99">
        <f t="shared" si="0"/>
        <v>0.41439504226342155</v>
      </c>
      <c r="X24" s="100">
        <f t="shared" si="1"/>
        <v>8.942328915104257E-2</v>
      </c>
      <c r="Y24" s="100">
        <f t="shared" si="2"/>
        <v>0.49618166858553592</v>
      </c>
      <c r="Z24" s="99">
        <f t="shared" si="3"/>
        <v>1.3342658586770046E-2</v>
      </c>
      <c r="AA24" s="100">
        <f t="shared" si="4"/>
        <v>2.8792439463837119E-3</v>
      </c>
      <c r="AB24" s="100">
        <f t="shared" si="5"/>
        <v>1.5976017871232793E-2</v>
      </c>
      <c r="AC24" s="101">
        <f t="shared" si="6"/>
        <v>3.219792040438655E-2</v>
      </c>
      <c r="AD24" s="99">
        <f t="shared" si="7"/>
        <v>0.53854832070495318</v>
      </c>
      <c r="AE24" s="100">
        <f t="shared" si="8"/>
        <v>8.9460765630478861E-2</v>
      </c>
      <c r="AF24" s="100">
        <f t="shared" si="9"/>
        <v>0.37199091366456782</v>
      </c>
      <c r="AG24" s="18"/>
      <c r="AH24" s="107">
        <v>1.01</v>
      </c>
      <c r="AI24" s="3">
        <f t="shared" si="16"/>
        <v>33.291872150001254</v>
      </c>
      <c r="AJ24" s="3">
        <f t="shared" si="16"/>
        <v>7.1841320624599767</v>
      </c>
      <c r="AK24" s="3">
        <f t="shared" si="16"/>
        <v>39.862486248624855</v>
      </c>
      <c r="AL24" s="3">
        <f t="shared" si="16"/>
        <v>80.338490461086081</v>
      </c>
      <c r="AM24" s="3">
        <f t="shared" si="16"/>
        <v>2495.1453215637184</v>
      </c>
      <c r="AN24" s="14">
        <f t="shared" si="16"/>
        <v>2414.8068311026323</v>
      </c>
      <c r="AO24" s="1">
        <f t="shared" si="16"/>
        <v>9.4244507147915808</v>
      </c>
      <c r="AP24" s="1">
        <f t="shared" si="16"/>
        <v>12.242897175289668</v>
      </c>
      <c r="AQ24" s="1">
        <f t="shared" si="16"/>
        <v>16.33708452812494</v>
      </c>
      <c r="AR24" s="6">
        <f t="shared" si="16"/>
        <v>3.3594861497031601</v>
      </c>
      <c r="AS24" s="4" t="s">
        <v>36</v>
      </c>
    </row>
    <row r="25" spans="1:45" ht="12.5">
      <c r="A25" s="4">
        <v>1972</v>
      </c>
      <c r="B25" s="1">
        <v>3.6809999999999992</v>
      </c>
      <c r="C25" s="1">
        <v>0.63480000000000003</v>
      </c>
      <c r="D25" s="1">
        <v>2.6100000000000008</v>
      </c>
      <c r="E25" s="6">
        <f t="shared" si="10"/>
        <v>6.9258000000000006</v>
      </c>
      <c r="F25" s="1">
        <f t="shared" si="11"/>
        <v>36.463293577981645</v>
      </c>
      <c r="G25" s="1">
        <f t="shared" si="12"/>
        <v>8.8703267814502951</v>
      </c>
      <c r="H25" s="1">
        <f t="shared" si="13"/>
        <v>45.650321100917445</v>
      </c>
      <c r="I25" s="1">
        <f t="shared" si="15"/>
        <v>90.983941460349385</v>
      </c>
      <c r="J25" s="3">
        <v>2787.75156723283</v>
      </c>
      <c r="K25" s="14">
        <f t="shared" si="17"/>
        <v>2696.7676257724806</v>
      </c>
      <c r="L25" s="1">
        <v>9.9058118929588836</v>
      </c>
      <c r="M25" s="1">
        <v>13.973419630514012</v>
      </c>
      <c r="N25" s="1">
        <v>17.490544483110128</v>
      </c>
      <c r="O25" s="6">
        <v>3.5017084139845167</v>
      </c>
      <c r="P25" s="9">
        <v>13.196229648671808</v>
      </c>
      <c r="Q25" s="2">
        <v>21.476454280854448</v>
      </c>
      <c r="R25" s="2">
        <v>24.846356453028971</v>
      </c>
      <c r="S25" s="2"/>
      <c r="T25" s="2">
        <v>17.500641985952583</v>
      </c>
      <c r="U25" s="13">
        <v>22284.5</v>
      </c>
      <c r="V25" s="3">
        <v>13072.494334627207</v>
      </c>
      <c r="W25" s="99">
        <f t="shared" si="0"/>
        <v>0.40076625603071148</v>
      </c>
      <c r="X25" s="100">
        <f t="shared" si="1"/>
        <v>9.7493322877377928E-2</v>
      </c>
      <c r="Y25" s="100">
        <f t="shared" si="2"/>
        <v>0.50174042109191064</v>
      </c>
      <c r="Z25" s="99">
        <f t="shared" si="3"/>
        <v>1.3079821748311574E-2</v>
      </c>
      <c r="AA25" s="100">
        <f t="shared" si="4"/>
        <v>3.1818928507518097E-3</v>
      </c>
      <c r="AB25" s="100">
        <f t="shared" si="5"/>
        <v>1.6375318962238351E-2</v>
      </c>
      <c r="AC25" s="101">
        <f t="shared" si="6"/>
        <v>3.2637033561301737E-2</v>
      </c>
      <c r="AD25" s="99">
        <f t="shared" si="7"/>
        <v>0.53149094689422138</v>
      </c>
      <c r="AE25" s="100">
        <f t="shared" si="8"/>
        <v>9.165728146928874E-2</v>
      </c>
      <c r="AF25" s="100">
        <f t="shared" si="9"/>
        <v>0.3768517716364897</v>
      </c>
      <c r="AG25" s="18"/>
      <c r="AH25" s="107">
        <v>0.99099999999999999</v>
      </c>
      <c r="AI25" s="3">
        <f t="shared" si="16"/>
        <v>36.794443570112662</v>
      </c>
      <c r="AJ25" s="3">
        <f t="shared" si="16"/>
        <v>8.9508847441476238</v>
      </c>
      <c r="AK25" s="3">
        <f t="shared" si="16"/>
        <v>46.064905248150801</v>
      </c>
      <c r="AL25" s="3">
        <f t="shared" si="16"/>
        <v>91.810233562411085</v>
      </c>
      <c r="AM25" s="3">
        <f t="shared" si="16"/>
        <v>2813.0691899423109</v>
      </c>
      <c r="AN25" s="14">
        <f t="shared" si="16"/>
        <v>2721.2589563798997</v>
      </c>
      <c r="AO25" s="1">
        <f t="shared" si="16"/>
        <v>9.9957738576779853</v>
      </c>
      <c r="AP25" s="1">
        <f t="shared" si="16"/>
        <v>14.100322533313838</v>
      </c>
      <c r="AQ25" s="1">
        <f t="shared" si="16"/>
        <v>17.649388983965821</v>
      </c>
      <c r="AR25" s="6">
        <f t="shared" si="16"/>
        <v>3.533510004020703</v>
      </c>
      <c r="AS25" s="4" t="s">
        <v>36</v>
      </c>
    </row>
    <row r="26" spans="1:45" ht="12.5">
      <c r="A26" s="4">
        <v>1973</v>
      </c>
      <c r="B26" s="1">
        <v>3.8204999999999996</v>
      </c>
      <c r="C26" s="1">
        <v>0.6744</v>
      </c>
      <c r="D26" s="1">
        <v>2.8600000000000008</v>
      </c>
      <c r="E26" s="6">
        <f t="shared" si="10"/>
        <v>7.3549000000000007</v>
      </c>
      <c r="F26" s="1">
        <f t="shared" si="11"/>
        <v>39.323469933457538</v>
      </c>
      <c r="G26" s="1">
        <f t="shared" si="12"/>
        <v>10.570645820433434</v>
      </c>
      <c r="H26" s="1">
        <f t="shared" si="13"/>
        <v>50.153257918552043</v>
      </c>
      <c r="I26" s="1">
        <f t="shared" si="15"/>
        <v>100.04737367244302</v>
      </c>
      <c r="J26" s="3">
        <v>3150.4443715507878</v>
      </c>
      <c r="K26" s="14">
        <f t="shared" si="17"/>
        <v>3050.3969978783448</v>
      </c>
      <c r="L26" s="1">
        <v>10.292754857599148</v>
      </c>
      <c r="M26" s="1">
        <v>15.674148606811142</v>
      </c>
      <c r="N26" s="1">
        <v>17.536104167325885</v>
      </c>
      <c r="O26" s="6">
        <v>3.7965030144335539</v>
      </c>
      <c r="P26" s="9">
        <v>13.710368466152529</v>
      </c>
      <c r="Q26" s="2">
        <v>23.420114562587763</v>
      </c>
      <c r="R26" s="2">
        <v>25.285338015803333</v>
      </c>
      <c r="S26" s="2"/>
      <c r="T26" s="2">
        <v>18.832711848450618</v>
      </c>
      <c r="U26" s="13">
        <v>22559.5</v>
      </c>
      <c r="V26" s="3">
        <v>13837.895343425165</v>
      </c>
      <c r="W26" s="99">
        <f t="shared" si="0"/>
        <v>0.39304849782667278</v>
      </c>
      <c r="X26" s="100">
        <f t="shared" si="1"/>
        <v>0.10565640488516898</v>
      </c>
      <c r="Y26" s="100">
        <f t="shared" si="2"/>
        <v>0.50129509728815824</v>
      </c>
      <c r="Z26" s="99">
        <f t="shared" si="3"/>
        <v>1.2481880425681279E-2</v>
      </c>
      <c r="AA26" s="100">
        <f t="shared" si="4"/>
        <v>3.3552872464242545E-3</v>
      </c>
      <c r="AB26" s="100">
        <f t="shared" si="5"/>
        <v>1.5919423422120098E-2</v>
      </c>
      <c r="AC26" s="101">
        <f t="shared" si="6"/>
        <v>3.1756591094225635E-2</v>
      </c>
      <c r="AD26" s="99">
        <f t="shared" si="7"/>
        <v>0.51944961862159911</v>
      </c>
      <c r="AE26" s="100">
        <f t="shared" si="8"/>
        <v>9.1693972725665873E-2</v>
      </c>
      <c r="AF26" s="100">
        <f t="shared" si="9"/>
        <v>0.38885640865273496</v>
      </c>
      <c r="AG26" s="18"/>
      <c r="AH26" s="107">
        <v>1</v>
      </c>
      <c r="AI26" s="3">
        <f t="shared" si="16"/>
        <v>39.323469933457538</v>
      </c>
      <c r="AJ26" s="3">
        <f t="shared" si="16"/>
        <v>10.570645820433434</v>
      </c>
      <c r="AK26" s="3">
        <f t="shared" si="16"/>
        <v>50.153257918552043</v>
      </c>
      <c r="AL26" s="3">
        <f t="shared" si="16"/>
        <v>100.04737367244302</v>
      </c>
      <c r="AM26" s="3">
        <f t="shared" si="16"/>
        <v>3150.4443715507878</v>
      </c>
      <c r="AN26" s="14">
        <f t="shared" si="16"/>
        <v>3050.3969978783448</v>
      </c>
      <c r="AO26" s="1">
        <f t="shared" si="16"/>
        <v>10.292754857599148</v>
      </c>
      <c r="AP26" s="1">
        <f t="shared" si="16"/>
        <v>15.674148606811142</v>
      </c>
      <c r="AQ26" s="1">
        <f t="shared" si="16"/>
        <v>17.536104167325885</v>
      </c>
      <c r="AR26" s="6">
        <f t="shared" si="16"/>
        <v>3.7965030144335539</v>
      </c>
      <c r="AS26" s="4" t="s">
        <v>36</v>
      </c>
    </row>
    <row r="27" spans="1:45" ht="12.5">
      <c r="A27" s="4">
        <v>1974</v>
      </c>
      <c r="B27" s="1">
        <v>3.8655000000000004</v>
      </c>
      <c r="C27" s="1">
        <v>0.70799999999999996</v>
      </c>
      <c r="D27" s="1">
        <v>3.13</v>
      </c>
      <c r="E27" s="6">
        <f t="shared" si="10"/>
        <v>7.7035</v>
      </c>
      <c r="F27" s="1">
        <f t="shared" si="11"/>
        <v>42.253944237956816</v>
      </c>
      <c r="G27" s="1">
        <f t="shared" si="12"/>
        <v>12.081890370705244</v>
      </c>
      <c r="H27" s="1">
        <f t="shared" si="13"/>
        <v>55.629241071428567</v>
      </c>
      <c r="I27" s="1">
        <f t="shared" si="15"/>
        <v>109.96507568009062</v>
      </c>
      <c r="J27" s="3">
        <v>3623.6189108491035</v>
      </c>
      <c r="K27" s="14">
        <f t="shared" si="17"/>
        <v>3513.6538351690128</v>
      </c>
      <c r="L27" s="1">
        <v>10.931042358803987</v>
      </c>
      <c r="M27" s="1">
        <v>17.064816907775768</v>
      </c>
      <c r="N27" s="1">
        <v>17.772920470104975</v>
      </c>
      <c r="O27" s="6">
        <v>4.3406988423837989</v>
      </c>
      <c r="P27" s="9">
        <v>14.053127677806341</v>
      </c>
      <c r="Q27" s="2">
        <v>25.881176985618975</v>
      </c>
      <c r="R27" s="2">
        <v>25.812115891132571</v>
      </c>
      <c r="S27" s="2"/>
      <c r="T27" s="2">
        <v>20.878837969409457</v>
      </c>
      <c r="U27" s="13">
        <v>22874.7</v>
      </c>
      <c r="V27" s="3">
        <v>14204.68902324402</v>
      </c>
      <c r="W27" s="99">
        <f t="shared" si="0"/>
        <v>0.38424876240599876</v>
      </c>
      <c r="X27" s="100">
        <f t="shared" si="1"/>
        <v>0.10987025013153964</v>
      </c>
      <c r="Y27" s="100">
        <f t="shared" si="2"/>
        <v>0.50588098746246157</v>
      </c>
      <c r="Z27" s="99">
        <f t="shared" si="3"/>
        <v>1.1660703091996965E-2</v>
      </c>
      <c r="AA27" s="100">
        <f t="shared" si="4"/>
        <v>3.3342055740276945E-3</v>
      </c>
      <c r="AB27" s="100">
        <f t="shared" si="5"/>
        <v>1.5351846438618253E-2</v>
      </c>
      <c r="AC27" s="101">
        <f t="shared" si="6"/>
        <v>3.0346755104642912E-2</v>
      </c>
      <c r="AD27" s="99">
        <f t="shared" si="7"/>
        <v>0.50178490296618428</v>
      </c>
      <c r="AE27" s="100">
        <f t="shared" si="8"/>
        <v>9.1906276367884718E-2</v>
      </c>
      <c r="AF27" s="100">
        <f t="shared" si="9"/>
        <v>0.40630882066593105</v>
      </c>
      <c r="AG27" s="18"/>
      <c r="AH27" s="107">
        <v>0.97799999999999998</v>
      </c>
      <c r="AI27" s="3">
        <f t="shared" si="16"/>
        <v>43.20444196110104</v>
      </c>
      <c r="AJ27" s="3">
        <f t="shared" si="16"/>
        <v>12.353671135690433</v>
      </c>
      <c r="AK27" s="3">
        <f t="shared" si="16"/>
        <v>56.880614592462749</v>
      </c>
      <c r="AL27" s="3">
        <f t="shared" si="16"/>
        <v>112.43872768925422</v>
      </c>
      <c r="AM27" s="3">
        <f t="shared" si="16"/>
        <v>3705.131810684155</v>
      </c>
      <c r="AN27" s="14">
        <f t="shared" si="16"/>
        <v>3592.6930829949006</v>
      </c>
      <c r="AO27" s="1">
        <f t="shared" si="16"/>
        <v>11.17693492720244</v>
      </c>
      <c r="AP27" s="1">
        <f t="shared" si="16"/>
        <v>17.448688044760498</v>
      </c>
      <c r="AQ27" s="1">
        <f t="shared" si="16"/>
        <v>18.172720317080753</v>
      </c>
      <c r="AR27" s="6">
        <f t="shared" si="16"/>
        <v>4.4383423746255612</v>
      </c>
      <c r="AS27" s="4" t="s">
        <v>36</v>
      </c>
    </row>
    <row r="28" spans="1:45" ht="12.5">
      <c r="A28" s="4">
        <v>1975</v>
      </c>
      <c r="B28" s="1">
        <v>3.9149999999999996</v>
      </c>
      <c r="C28" s="1">
        <v>0.74879999999999991</v>
      </c>
      <c r="D28" s="1">
        <v>3.18</v>
      </c>
      <c r="E28" s="6">
        <f t="shared" si="10"/>
        <v>7.8437999999999999</v>
      </c>
      <c r="F28" s="1">
        <f t="shared" si="11"/>
        <v>46.532220264317182</v>
      </c>
      <c r="G28" s="1">
        <f t="shared" si="12"/>
        <v>13.940135491746721</v>
      </c>
      <c r="H28" s="1">
        <f t="shared" si="13"/>
        <v>64.111585903083707</v>
      </c>
      <c r="I28" s="1">
        <f t="shared" si="15"/>
        <v>124.58394165914761</v>
      </c>
      <c r="J28" s="3">
        <v>4129.875058166589</v>
      </c>
      <c r="K28" s="14">
        <f t="shared" si="17"/>
        <v>4005.2911165074415</v>
      </c>
      <c r="L28" s="1">
        <v>11.885624588586765</v>
      </c>
      <c r="M28" s="1">
        <v>18.616633936627569</v>
      </c>
      <c r="N28" s="1">
        <v>20.16087607015211</v>
      </c>
      <c r="O28" s="6">
        <v>4.5079685784282342</v>
      </c>
      <c r="P28" s="9">
        <v>15.167095115681235</v>
      </c>
      <c r="Q28" s="2">
        <v>27.544351312217106</v>
      </c>
      <c r="R28" s="2">
        <v>26.42669007901668</v>
      </c>
      <c r="S28" s="2"/>
      <c r="T28" s="2">
        <v>23.136536315167849</v>
      </c>
      <c r="U28" s="13">
        <v>23209.200000000001</v>
      </c>
      <c r="V28" s="3">
        <v>14316.262516588249</v>
      </c>
      <c r="W28" s="99">
        <f t="shared" si="0"/>
        <v>0.37350094759102959</v>
      </c>
      <c r="X28" s="100">
        <f t="shared" si="1"/>
        <v>0.11189351778486745</v>
      </c>
      <c r="Y28" s="100">
        <f t="shared" si="2"/>
        <v>0.51460553462410297</v>
      </c>
      <c r="Z28" s="99">
        <f t="shared" si="3"/>
        <v>1.1267222278868318E-2</v>
      </c>
      <c r="AA28" s="100">
        <f t="shared" si="4"/>
        <v>3.3754375847717013E-3</v>
      </c>
      <c r="AB28" s="100">
        <f t="shared" si="5"/>
        <v>1.5523856048939483E-2</v>
      </c>
      <c r="AC28" s="101">
        <f t="shared" si="6"/>
        <v>3.0166515912579503E-2</v>
      </c>
      <c r="AD28" s="99">
        <f t="shared" si="7"/>
        <v>0.49912032433259385</v>
      </c>
      <c r="AE28" s="100">
        <f t="shared" si="8"/>
        <v>9.5463933297636333E-2</v>
      </c>
      <c r="AF28" s="100">
        <f t="shared" si="9"/>
        <v>0.40541574236976979</v>
      </c>
      <c r="AG28" s="18"/>
      <c r="AH28" s="107">
        <v>1.0169999999999999</v>
      </c>
      <c r="AI28" s="3">
        <f t="shared" si="16"/>
        <v>45.754395540134894</v>
      </c>
      <c r="AJ28" s="3">
        <f t="shared" si="16"/>
        <v>13.707114544490386</v>
      </c>
      <c r="AK28" s="3">
        <f t="shared" si="16"/>
        <v>63.039907475991853</v>
      </c>
      <c r="AL28" s="3">
        <f t="shared" si="16"/>
        <v>122.50141756061713</v>
      </c>
      <c r="AM28" s="3">
        <f t="shared" si="16"/>
        <v>4060.8407651588882</v>
      </c>
      <c r="AN28" s="14">
        <f t="shared" si="16"/>
        <v>3938.3393475982712</v>
      </c>
      <c r="AO28" s="1">
        <f t="shared" si="16"/>
        <v>11.686946498118747</v>
      </c>
      <c r="AP28" s="1">
        <f t="shared" si="16"/>
        <v>18.30544143227883</v>
      </c>
      <c r="AQ28" s="1">
        <f t="shared" si="16"/>
        <v>19.823870275469137</v>
      </c>
      <c r="AR28" s="6">
        <f t="shared" si="16"/>
        <v>4.4326141380808597</v>
      </c>
      <c r="AS28" s="4" t="s">
        <v>36</v>
      </c>
    </row>
    <row r="29" spans="1:45" ht="12.5">
      <c r="A29" s="4">
        <v>1976</v>
      </c>
      <c r="B29" s="1">
        <v>3.843</v>
      </c>
      <c r="C29" s="1">
        <v>0.78839999999999999</v>
      </c>
      <c r="D29" s="1">
        <v>3.25</v>
      </c>
      <c r="E29" s="6">
        <f t="shared" si="10"/>
        <v>7.8814000000000002</v>
      </c>
      <c r="F29" s="1">
        <f t="shared" si="11"/>
        <v>56.52258260869565</v>
      </c>
      <c r="G29" s="1">
        <f t="shared" si="12"/>
        <v>16.562458483316483</v>
      </c>
      <c r="H29" s="1">
        <f t="shared" si="13"/>
        <v>71.478956521739136</v>
      </c>
      <c r="I29" s="1">
        <f t="shared" si="15"/>
        <v>144.56399761375127</v>
      </c>
      <c r="J29" s="3">
        <v>4637.8637312639521</v>
      </c>
      <c r="K29" s="14">
        <f t="shared" si="17"/>
        <v>4493.2997336502012</v>
      </c>
      <c r="L29" s="1">
        <v>14.707931982486508</v>
      </c>
      <c r="M29" s="1">
        <v>21.007684529828111</v>
      </c>
      <c r="N29" s="1">
        <v>21.993525083612042</v>
      </c>
      <c r="O29" s="6">
        <v>4.779837581358084</v>
      </c>
      <c r="P29" s="9">
        <v>16.709511568123393</v>
      </c>
      <c r="Q29" s="2">
        <v>28.957593531012844</v>
      </c>
      <c r="R29" s="2">
        <v>29.411764705882348</v>
      </c>
      <c r="S29" s="2"/>
      <c r="T29" s="2">
        <v>24.873655634316655</v>
      </c>
      <c r="U29" s="13">
        <v>23517.5</v>
      </c>
      <c r="V29" s="3">
        <v>14902.391835866907</v>
      </c>
      <c r="W29" s="99">
        <f t="shared" si="0"/>
        <v>0.39098657716780716</v>
      </c>
      <c r="X29" s="100">
        <f t="shared" si="1"/>
        <v>0.11456834866706136</v>
      </c>
      <c r="Y29" s="100">
        <f t="shared" si="2"/>
        <v>0.49444507416513145</v>
      </c>
      <c r="Z29" s="99">
        <f t="shared" si="3"/>
        <v>1.2187202100759353E-2</v>
      </c>
      <c r="AA29" s="100">
        <f t="shared" si="4"/>
        <v>3.5711395252233367E-3</v>
      </c>
      <c r="AB29" s="100">
        <f t="shared" si="5"/>
        <v>1.5412043273263454E-2</v>
      </c>
      <c r="AC29" s="101">
        <f t="shared" si="6"/>
        <v>3.1170384899246145E-2</v>
      </c>
      <c r="AD29" s="99">
        <f t="shared" si="7"/>
        <v>0.4876037252264826</v>
      </c>
      <c r="AE29" s="100">
        <f t="shared" si="8"/>
        <v>0.10003298906285685</v>
      </c>
      <c r="AF29" s="100">
        <f t="shared" si="9"/>
        <v>0.41236328571066055</v>
      </c>
      <c r="AG29" s="18"/>
      <c r="AH29" s="107">
        <v>0.98599999999999999</v>
      </c>
      <c r="AI29" s="3">
        <f t="shared" si="16"/>
        <v>57.325134491577742</v>
      </c>
      <c r="AJ29" s="3">
        <f t="shared" si="16"/>
        <v>16.797625236629294</v>
      </c>
      <c r="AK29" s="3">
        <f t="shared" si="16"/>
        <v>72.493870711702982</v>
      </c>
      <c r="AL29" s="3">
        <f t="shared" si="16"/>
        <v>146.61663043991001</v>
      </c>
      <c r="AM29" s="3">
        <f t="shared" si="16"/>
        <v>4703.7157517889982</v>
      </c>
      <c r="AN29" s="14">
        <f t="shared" si="16"/>
        <v>4557.0991213490888</v>
      </c>
      <c r="AO29" s="1">
        <f t="shared" si="16"/>
        <v>14.916766716517758</v>
      </c>
      <c r="AP29" s="1">
        <f t="shared" si="16"/>
        <v>21.30596808298997</v>
      </c>
      <c r="AQ29" s="1">
        <f t="shared" si="16"/>
        <v>22.305806372831686</v>
      </c>
      <c r="AR29" s="6">
        <f t="shared" si="16"/>
        <v>4.8477054577668195</v>
      </c>
      <c r="AS29" s="4" t="s">
        <v>36</v>
      </c>
    </row>
    <row r="30" spans="1:45" ht="12.5">
      <c r="A30" s="4">
        <v>1977</v>
      </c>
      <c r="B30" s="1">
        <v>3.8744999999999994</v>
      </c>
      <c r="C30" s="1">
        <v>0.86880000000000002</v>
      </c>
      <c r="D30" s="1">
        <v>3.3000000000000003</v>
      </c>
      <c r="E30" s="6">
        <f t="shared" si="10"/>
        <v>8.0433000000000003</v>
      </c>
      <c r="F30" s="1">
        <f t="shared" si="11"/>
        <v>55.690511934516984</v>
      </c>
      <c r="G30" s="1">
        <f t="shared" si="12"/>
        <v>18.913891070192438</v>
      </c>
      <c r="H30" s="1">
        <f t="shared" si="13"/>
        <v>76.066824034334772</v>
      </c>
      <c r="I30" s="1">
        <f t="shared" si="15"/>
        <v>150.6712270390442</v>
      </c>
      <c r="J30" s="3">
        <v>5109.246696979375</v>
      </c>
      <c r="K30" s="14">
        <f t="shared" si="17"/>
        <v>4958.5754699403305</v>
      </c>
      <c r="L30" s="1">
        <v>14.373599673381596</v>
      </c>
      <c r="M30" s="1">
        <v>21.770132447274907</v>
      </c>
      <c r="N30" s="1">
        <v>23.050552737677201</v>
      </c>
      <c r="O30" s="6">
        <v>5.0139992538100602</v>
      </c>
      <c r="P30" s="9">
        <v>17.737789203084834</v>
      </c>
      <c r="Q30" s="2">
        <v>31.345544356948597</v>
      </c>
      <c r="R30" s="2">
        <v>30.28972783143108</v>
      </c>
      <c r="S30" s="2"/>
      <c r="T30" s="2">
        <v>26.861321008988625</v>
      </c>
      <c r="U30" s="13">
        <v>23796.400000000001</v>
      </c>
      <c r="V30" s="3">
        <v>15222.680741624783</v>
      </c>
      <c r="W30" s="99">
        <f t="shared" si="0"/>
        <v>0.36961610407596679</v>
      </c>
      <c r="X30" s="100">
        <f t="shared" si="1"/>
        <v>0.12553087568133486</v>
      </c>
      <c r="Y30" s="100">
        <f t="shared" si="2"/>
        <v>0.50485302024269829</v>
      </c>
      <c r="Z30" s="99">
        <f t="shared" si="3"/>
        <v>1.0899945772327188E-2</v>
      </c>
      <c r="AA30" s="100">
        <f t="shared" si="4"/>
        <v>3.7018942697314796E-3</v>
      </c>
      <c r="AB30" s="100">
        <f t="shared" si="5"/>
        <v>1.4888070305805755E-2</v>
      </c>
      <c r="AC30" s="101">
        <f t="shared" si="6"/>
        <v>2.9489910347864422E-2</v>
      </c>
      <c r="AD30" s="99">
        <f t="shared" si="7"/>
        <v>0.48170527022490761</v>
      </c>
      <c r="AE30" s="100">
        <f t="shared" si="8"/>
        <v>0.1080153668270486</v>
      </c>
      <c r="AF30" s="100">
        <f t="shared" si="9"/>
        <v>0.41027936294804374</v>
      </c>
      <c r="AG30" s="18"/>
      <c r="AH30" s="107">
        <v>1.0629999999999999</v>
      </c>
      <c r="AI30" s="3">
        <f t="shared" si="16"/>
        <v>52.389945375839119</v>
      </c>
      <c r="AJ30" s="3">
        <f t="shared" si="16"/>
        <v>17.792936096135879</v>
      </c>
      <c r="AK30" s="3">
        <f t="shared" si="16"/>
        <v>71.558630323927346</v>
      </c>
      <c r="AL30" s="3">
        <f t="shared" si="16"/>
        <v>141.74151179590237</v>
      </c>
      <c r="AM30" s="3">
        <f t="shared" si="16"/>
        <v>4806.4409190774932</v>
      </c>
      <c r="AN30" s="14">
        <f t="shared" si="16"/>
        <v>4664.6994072815905</v>
      </c>
      <c r="AO30" s="1">
        <f t="shared" si="16"/>
        <v>13.521730642880147</v>
      </c>
      <c r="AP30" s="1">
        <f t="shared" si="16"/>
        <v>20.4798988215192</v>
      </c>
      <c r="AQ30" s="1">
        <f t="shared" si="16"/>
        <v>21.684433431493133</v>
      </c>
      <c r="AR30" s="6">
        <f t="shared" si="16"/>
        <v>4.7168384325588528</v>
      </c>
      <c r="AS30" s="4" t="s">
        <v>36</v>
      </c>
    </row>
    <row r="31" spans="1:45" ht="12.5">
      <c r="A31" s="4">
        <v>1978</v>
      </c>
      <c r="B31" s="1">
        <v>3.78</v>
      </c>
      <c r="C31" s="1">
        <v>0.98640000000000005</v>
      </c>
      <c r="D31" s="1">
        <v>3.33</v>
      </c>
      <c r="E31" s="6">
        <f t="shared" si="10"/>
        <v>8.0963999999999992</v>
      </c>
      <c r="F31" s="1">
        <f t="shared" si="11"/>
        <v>60.09208085106382</v>
      </c>
      <c r="G31" s="1">
        <f t="shared" si="12"/>
        <v>22.344421963993454</v>
      </c>
      <c r="H31" s="1">
        <f t="shared" si="13"/>
        <v>80.503446808510631</v>
      </c>
      <c r="I31" s="1">
        <f t="shared" si="15"/>
        <v>162.93994962356791</v>
      </c>
      <c r="J31" s="3">
        <v>5655.2598736078353</v>
      </c>
      <c r="K31" s="14">
        <f t="shared" si="17"/>
        <v>5492.319923984267</v>
      </c>
      <c r="L31" s="1">
        <v>15.89737588652482</v>
      </c>
      <c r="M31" s="1">
        <v>22.652495908346971</v>
      </c>
      <c r="N31" s="1">
        <v>24.175209251804993</v>
      </c>
      <c r="O31" s="6">
        <v>5.3947155265370599</v>
      </c>
      <c r="P31" s="9">
        <v>19.023136246786635</v>
      </c>
      <c r="Q31" s="2">
        <v>33.649630649154354</v>
      </c>
      <c r="R31" s="2">
        <v>31.518876207199295</v>
      </c>
      <c r="S31" s="2"/>
      <c r="T31" s="2">
        <v>29.255427762786788</v>
      </c>
      <c r="U31" s="13">
        <v>24036.3</v>
      </c>
      <c r="V31" s="3">
        <v>15680.200363616697</v>
      </c>
      <c r="W31" s="99">
        <f t="shared" si="0"/>
        <v>0.36879894089749982</v>
      </c>
      <c r="X31" s="100">
        <f t="shared" si="1"/>
        <v>0.13713286407424738</v>
      </c>
      <c r="Y31" s="100">
        <f t="shared" si="2"/>
        <v>0.49406819502825278</v>
      </c>
      <c r="Z31" s="99">
        <f t="shared" si="3"/>
        <v>1.0625874353096247E-2</v>
      </c>
      <c r="AA31" s="100">
        <f t="shared" si="4"/>
        <v>3.951086680962476E-3</v>
      </c>
      <c r="AB31" s="100">
        <f t="shared" si="5"/>
        <v>1.423514544118599E-2</v>
      </c>
      <c r="AC31" s="101">
        <f t="shared" si="6"/>
        <v>2.8812106475244712E-2</v>
      </c>
      <c r="AD31" s="99">
        <f t="shared" si="7"/>
        <v>0.46687416629613165</v>
      </c>
      <c r="AE31" s="100">
        <f t="shared" si="8"/>
        <v>0.12183192530013341</v>
      </c>
      <c r="AF31" s="100">
        <f t="shared" si="9"/>
        <v>0.41129390840373503</v>
      </c>
      <c r="AG31" s="18"/>
      <c r="AH31" s="107">
        <v>1.1399999999999999</v>
      </c>
      <c r="AI31" s="3">
        <f t="shared" si="16"/>
        <v>52.712351623740197</v>
      </c>
      <c r="AJ31" s="3">
        <f t="shared" si="16"/>
        <v>19.600370143853908</v>
      </c>
      <c r="AK31" s="3">
        <f t="shared" si="16"/>
        <v>70.617058603956707</v>
      </c>
      <c r="AL31" s="3">
        <f t="shared" si="16"/>
        <v>142.92978037155081</v>
      </c>
      <c r="AM31" s="3">
        <f t="shared" si="16"/>
        <v>4960.7542750945931</v>
      </c>
      <c r="AN31" s="14">
        <f t="shared" si="16"/>
        <v>4817.8244947230414</v>
      </c>
      <c r="AO31" s="1">
        <f t="shared" si="16"/>
        <v>13.945066567127036</v>
      </c>
      <c r="AP31" s="1">
        <f t="shared" si="16"/>
        <v>19.870610445918398</v>
      </c>
      <c r="AQ31" s="1">
        <f t="shared" si="16"/>
        <v>21.206323905092102</v>
      </c>
      <c r="AR31" s="6">
        <f t="shared" si="16"/>
        <v>4.7322066022254914</v>
      </c>
      <c r="AS31" s="4" t="s">
        <v>36</v>
      </c>
    </row>
    <row r="32" spans="1:45" ht="12.5">
      <c r="A32" s="4">
        <v>1979</v>
      </c>
      <c r="B32" s="1">
        <v>3.9059999999999993</v>
      </c>
      <c r="C32" s="1">
        <v>1.0091999999999999</v>
      </c>
      <c r="D32" s="1">
        <v>3.2100000000000004</v>
      </c>
      <c r="E32" s="6">
        <f t="shared" si="10"/>
        <v>8.1251999999999995</v>
      </c>
      <c r="F32" s="1">
        <f t="shared" si="11"/>
        <v>63.554430379746826</v>
      </c>
      <c r="G32" s="1">
        <f t="shared" si="12"/>
        <v>27.594119894912819</v>
      </c>
      <c r="H32" s="1">
        <f t="shared" si="13"/>
        <v>84.970464135021103</v>
      </c>
      <c r="I32" s="1">
        <f t="shared" si="15"/>
        <v>176.11901440968074</v>
      </c>
      <c r="J32" s="3">
        <v>6254.3083219027139</v>
      </c>
      <c r="K32" s="14">
        <f t="shared" si="17"/>
        <v>6078.1893074930331</v>
      </c>
      <c r="L32" s="1">
        <v>16.270975519648449</v>
      </c>
      <c r="M32" s="1">
        <v>27.342568266857732</v>
      </c>
      <c r="N32" s="1">
        <v>26.470549574772928</v>
      </c>
      <c r="O32" s="6">
        <v>5.7425815348467228</v>
      </c>
      <c r="P32" s="9">
        <v>20.051413881748072</v>
      </c>
      <c r="Q32" s="2">
        <v>38.737416037129059</v>
      </c>
      <c r="R32" s="2">
        <v>32.74802458296751</v>
      </c>
      <c r="S32" s="2"/>
      <c r="T32" s="2">
        <v>31.930702867963706</v>
      </c>
      <c r="U32" s="13">
        <v>24276.9</v>
      </c>
      <c r="V32" s="3">
        <v>16170.145282140635</v>
      </c>
      <c r="W32" s="99">
        <f t="shared" si="0"/>
        <v>0.36086069748215344</v>
      </c>
      <c r="X32" s="100">
        <f t="shared" si="1"/>
        <v>0.15667882305271436</v>
      </c>
      <c r="Y32" s="100">
        <f t="shared" si="2"/>
        <v>0.48246047946513221</v>
      </c>
      <c r="Z32" s="99">
        <f t="shared" si="3"/>
        <v>1.0161704077999789E-2</v>
      </c>
      <c r="AA32" s="100">
        <f t="shared" si="4"/>
        <v>4.412017840290613E-3</v>
      </c>
      <c r="AB32" s="100">
        <f t="shared" si="5"/>
        <v>1.3585909066467481E-2</v>
      </c>
      <c r="AC32" s="101">
        <f t="shared" si="6"/>
        <v>2.8159630984757884E-2</v>
      </c>
      <c r="AD32" s="99">
        <f t="shared" si="7"/>
        <v>0.48072662826761181</v>
      </c>
      <c r="AE32" s="100">
        <f t="shared" si="8"/>
        <v>0.12420617338650125</v>
      </c>
      <c r="AF32" s="100">
        <f t="shared" si="9"/>
        <v>0.39506719834588694</v>
      </c>
      <c r="AG32" s="18"/>
      <c r="AH32" s="107">
        <v>1.1599999999999999</v>
      </c>
      <c r="AI32" s="3">
        <f t="shared" si="16"/>
        <v>54.788302051505887</v>
      </c>
      <c r="AJ32" s="3">
        <f t="shared" si="16"/>
        <v>23.788034392166225</v>
      </c>
      <c r="AK32" s="3">
        <f t="shared" si="16"/>
        <v>73.250400116397515</v>
      </c>
      <c r="AL32" s="3">
        <f t="shared" si="16"/>
        <v>151.82673656006961</v>
      </c>
      <c r="AM32" s="3">
        <f t="shared" si="16"/>
        <v>5391.6451050885471</v>
      </c>
      <c r="AN32" s="14">
        <f t="shared" si="16"/>
        <v>5239.8183685284775</v>
      </c>
      <c r="AO32" s="1">
        <f t="shared" si="16"/>
        <v>14.026703034179699</v>
      </c>
      <c r="AP32" s="1">
        <f t="shared" si="16"/>
        <v>23.571179540394599</v>
      </c>
      <c r="AQ32" s="1">
        <f t="shared" si="16"/>
        <v>22.819439288597355</v>
      </c>
      <c r="AR32" s="6">
        <f t="shared" si="16"/>
        <v>4.9505013231437269</v>
      </c>
      <c r="AS32" s="4" t="s">
        <v>36</v>
      </c>
    </row>
    <row r="33" spans="1:45" ht="12.5">
      <c r="A33" s="4">
        <v>1980</v>
      </c>
      <c r="B33" s="1">
        <v>3.8744999999999994</v>
      </c>
      <c r="C33" s="1">
        <v>1.0776000000000001</v>
      </c>
      <c r="D33" s="1">
        <v>3.3400000000000003</v>
      </c>
      <c r="E33" s="6">
        <f t="shared" si="10"/>
        <v>8.2920999999999996</v>
      </c>
      <c r="F33" s="1">
        <f t="shared" si="11"/>
        <v>69.047305684454756</v>
      </c>
      <c r="G33" s="1">
        <f t="shared" si="12"/>
        <v>31.111618181818184</v>
      </c>
      <c r="H33" s="1">
        <f t="shared" si="13"/>
        <v>87.170833333333348</v>
      </c>
      <c r="I33" s="1">
        <f t="shared" si="15"/>
        <v>187.32975719960629</v>
      </c>
      <c r="J33" s="3">
        <v>6930.2170062578025</v>
      </c>
      <c r="K33" s="14">
        <f t="shared" si="17"/>
        <v>6742.8872490581962</v>
      </c>
      <c r="L33" s="1">
        <v>17.820959010054139</v>
      </c>
      <c r="M33" s="1">
        <v>28.871212121212121</v>
      </c>
      <c r="N33" s="1">
        <v>26.099051896207587</v>
      </c>
      <c r="O33" s="6">
        <v>6.5137624600873325</v>
      </c>
      <c r="P33" s="9">
        <v>21.593830334190233</v>
      </c>
      <c r="Q33" s="2">
        <v>41.621430676473032</v>
      </c>
      <c r="R33" s="9">
        <v>34.591747146619838</v>
      </c>
      <c r="S33" s="9"/>
      <c r="T33" s="2">
        <v>35.182233901099821</v>
      </c>
      <c r="U33" s="13">
        <v>24593.3</v>
      </c>
      <c r="V33" s="3">
        <v>16175.706391578196</v>
      </c>
      <c r="W33" s="99">
        <f t="shared" si="0"/>
        <v>0.36858695979028294</v>
      </c>
      <c r="X33" s="100">
        <f t="shared" si="1"/>
        <v>0.16607942404296017</v>
      </c>
      <c r="Y33" s="100">
        <f t="shared" si="2"/>
        <v>0.46533361616675684</v>
      </c>
      <c r="Z33" s="99">
        <f t="shared" si="3"/>
        <v>9.9632241850589765E-3</v>
      </c>
      <c r="AA33" s="100">
        <f t="shared" si="4"/>
        <v>4.4892704158795054E-3</v>
      </c>
      <c r="AB33" s="100">
        <f t="shared" si="5"/>
        <v>1.2578369949255614E-2</v>
      </c>
      <c r="AC33" s="101">
        <f t="shared" si="6"/>
        <v>2.7030864550194097E-2</v>
      </c>
      <c r="AD33" s="99">
        <f t="shared" si="7"/>
        <v>0.46725196271149644</v>
      </c>
      <c r="AE33" s="100">
        <f t="shared" si="8"/>
        <v>0.12995501742622498</v>
      </c>
      <c r="AF33" s="100">
        <f t="shared" si="9"/>
        <v>0.40279301986227861</v>
      </c>
      <c r="AG33" s="18"/>
      <c r="AH33" s="107">
        <v>1.169</v>
      </c>
      <c r="AI33" s="3">
        <f t="shared" si="16"/>
        <v>59.065274323742301</v>
      </c>
      <c r="AJ33" s="3">
        <f t="shared" si="16"/>
        <v>26.613873551598104</v>
      </c>
      <c r="AK33" s="3">
        <f t="shared" si="16"/>
        <v>74.568719703450256</v>
      </c>
      <c r="AL33" s="3">
        <f t="shared" si="16"/>
        <v>160.24786757879068</v>
      </c>
      <c r="AM33" s="3">
        <f t="shared" si="16"/>
        <v>5928.3293466704899</v>
      </c>
      <c r="AN33" s="14">
        <f t="shared" si="16"/>
        <v>5768.0814790916993</v>
      </c>
      <c r="AO33" s="1">
        <f t="shared" si="16"/>
        <v>15.244618485931683</v>
      </c>
      <c r="AP33" s="1">
        <f t="shared" si="16"/>
        <v>24.697358529693858</v>
      </c>
      <c r="AQ33" s="1">
        <f t="shared" si="16"/>
        <v>22.325963983068938</v>
      </c>
      <c r="AR33" s="6">
        <f t="shared" si="16"/>
        <v>5.5720808041807803</v>
      </c>
      <c r="AS33" s="4" t="s">
        <v>36</v>
      </c>
    </row>
    <row r="34" spans="1:45" ht="12.5">
      <c r="A34" s="4">
        <v>1981</v>
      </c>
      <c r="B34" s="1">
        <v>3.8384999999999998</v>
      </c>
      <c r="C34" s="1">
        <v>1.1028</v>
      </c>
      <c r="D34" s="1">
        <v>3.25</v>
      </c>
      <c r="E34" s="6">
        <f t="shared" si="10"/>
        <v>8.1913</v>
      </c>
      <c r="F34" s="1">
        <f t="shared" si="11"/>
        <v>77.79398473414868</v>
      </c>
      <c r="G34" s="1">
        <f t="shared" si="12"/>
        <v>37.388064373897706</v>
      </c>
      <c r="H34" s="1">
        <f t="shared" si="13"/>
        <v>95.279835390946502</v>
      </c>
      <c r="I34" s="1">
        <f t="shared" si="15"/>
        <v>210.4618844989929</v>
      </c>
      <c r="J34" s="3">
        <v>7736.666666666667</v>
      </c>
      <c r="K34" s="14">
        <f t="shared" si="17"/>
        <v>7526.2047821676742</v>
      </c>
      <c r="L34" s="1">
        <v>20.266766897003695</v>
      </c>
      <c r="M34" s="1">
        <v>33.902851263962376</v>
      </c>
      <c r="N34" s="1">
        <v>29.31687242798354</v>
      </c>
      <c r="O34" s="6">
        <v>7.3008733491077447</v>
      </c>
      <c r="P34" s="9">
        <v>24.764353041988002</v>
      </c>
      <c r="Q34" s="2">
        <v>44.686024186428178</v>
      </c>
      <c r="R34" s="9">
        <v>37.13784021071114</v>
      </c>
      <c r="S34" s="9"/>
      <c r="T34" s="2">
        <v>39.566789874660387</v>
      </c>
      <c r="U34" s="13">
        <v>24900</v>
      </c>
      <c r="V34" s="3">
        <v>16472.449799196787</v>
      </c>
      <c r="W34" s="99">
        <f t="shared" si="0"/>
        <v>0.36963455363586722</v>
      </c>
      <c r="X34" s="100">
        <f t="shared" si="1"/>
        <v>0.17764767460341074</v>
      </c>
      <c r="Y34" s="100">
        <f t="shared" si="2"/>
        <v>0.45271777176072198</v>
      </c>
      <c r="Z34" s="99">
        <f t="shared" si="3"/>
        <v>1.0055232839398794E-2</v>
      </c>
      <c r="AA34" s="100">
        <f t="shared" si="4"/>
        <v>4.8325804877937572E-3</v>
      </c>
      <c r="AB34" s="100">
        <f t="shared" si="5"/>
        <v>1.231536002468072E-2</v>
      </c>
      <c r="AC34" s="101">
        <f t="shared" si="6"/>
        <v>2.7203173351873274E-2</v>
      </c>
      <c r="AD34" s="99">
        <f t="shared" si="7"/>
        <v>0.46860693662788566</v>
      </c>
      <c r="AE34" s="100">
        <f t="shared" si="8"/>
        <v>0.13463064470841013</v>
      </c>
      <c r="AF34" s="100">
        <f t="shared" si="9"/>
        <v>0.39676241866370415</v>
      </c>
      <c r="AG34" s="18"/>
      <c r="AH34" s="107">
        <v>1.1990000000000001</v>
      </c>
      <c r="AI34" s="3">
        <f t="shared" si="16"/>
        <v>64.882389269515159</v>
      </c>
      <c r="AJ34" s="3">
        <f t="shared" si="16"/>
        <v>31.18270589983128</v>
      </c>
      <c r="AK34" s="3">
        <f t="shared" si="16"/>
        <v>79.466084562924522</v>
      </c>
      <c r="AL34" s="3">
        <f t="shared" si="16"/>
        <v>175.53117973227097</v>
      </c>
      <c r="AM34" s="3">
        <f t="shared" si="16"/>
        <v>6452.5993883792044</v>
      </c>
      <c r="AN34" s="14">
        <f t="shared" si="16"/>
        <v>6277.0682086469342</v>
      </c>
      <c r="AO34" s="1">
        <f t="shared" si="16"/>
        <v>16.903058296083149</v>
      </c>
      <c r="AP34" s="1">
        <f t="shared" si="16"/>
        <v>28.275939336082047</v>
      </c>
      <c r="AQ34" s="1">
        <f t="shared" si="16"/>
        <v>24.451102942438315</v>
      </c>
      <c r="AR34" s="6">
        <f t="shared" si="16"/>
        <v>6.0891354037595864</v>
      </c>
      <c r="AS34" s="4" t="s">
        <v>36</v>
      </c>
    </row>
    <row r="35" spans="1:45" ht="12.5">
      <c r="A35" s="4">
        <v>1982</v>
      </c>
      <c r="B35" s="1">
        <v>3.7665000000000002</v>
      </c>
      <c r="C35" s="1">
        <v>1.1339999999999999</v>
      </c>
      <c r="D35" s="1">
        <v>3.0600000000000005</v>
      </c>
      <c r="E35" s="6">
        <f t="shared" si="10"/>
        <v>7.9605000000000006</v>
      </c>
      <c r="F35" s="1">
        <f t="shared" si="11"/>
        <v>92.943834041562354</v>
      </c>
      <c r="G35" s="1">
        <f t="shared" si="12"/>
        <v>42.684724005134782</v>
      </c>
      <c r="H35" s="1">
        <f t="shared" si="13"/>
        <v>106.30487804878049</v>
      </c>
      <c r="I35" s="1">
        <f t="shared" si="15"/>
        <v>241.93343609547765</v>
      </c>
      <c r="J35" s="3">
        <v>8188.9857510743232</v>
      </c>
      <c r="K35" s="14">
        <f t="shared" si="17"/>
        <v>7947.052314978846</v>
      </c>
      <c r="L35" s="1">
        <v>24.676446048470027</v>
      </c>
      <c r="M35" s="1">
        <v>37.640850092711453</v>
      </c>
      <c r="N35" s="1">
        <v>34.74015622509166</v>
      </c>
      <c r="O35" s="6">
        <v>7.8429775934488282</v>
      </c>
      <c r="P35" s="9">
        <v>28.534704370179949</v>
      </c>
      <c r="Q35" s="2">
        <v>47.40009951712522</v>
      </c>
      <c r="R35" s="9">
        <v>40.825285338015803</v>
      </c>
      <c r="S35" s="9"/>
      <c r="T35" s="2">
        <v>43.841330515500445</v>
      </c>
      <c r="U35" s="13">
        <v>25201.9</v>
      </c>
      <c r="V35" s="3">
        <v>15779.405521012304</v>
      </c>
      <c r="W35" s="99">
        <f t="shared" ref="W35:W67" si="18">IFERROR(F35/$I35,"")</f>
        <v>0.384171099049255</v>
      </c>
      <c r="X35" s="100">
        <f t="shared" ref="X35:X67" si="19">IFERROR(G35/$I35,"")</f>
        <v>0.17643168589681626</v>
      </c>
      <c r="Y35" s="100">
        <f t="shared" ref="Y35:Y67" si="20">IFERROR(H35/$I35,"")</f>
        <v>0.43939721505392865</v>
      </c>
      <c r="Z35" s="99">
        <f t="shared" ref="Z35:Z67" si="21">IFERROR(F35/$J35,"")</f>
        <v>1.1349859050538577E-2</v>
      </c>
      <c r="AA35" s="100">
        <f t="shared" ref="AA35:AA67" si="22">IFERROR(G35/$J35,"")</f>
        <v>5.2124555228997586E-3</v>
      </c>
      <c r="AB35" s="100">
        <f t="shared" ref="AB35:AB67" si="23">IFERROR(H35/$J35,"")</f>
        <v>1.298144621082461E-2</v>
      </c>
      <c r="AC35" s="101">
        <f t="shared" ref="AC35:AC67" si="24">IFERROR(I35/$J35,"")</f>
        <v>2.9543760784262948E-2</v>
      </c>
      <c r="AD35" s="99">
        <f t="shared" ref="AD35:AD67" si="25">IFERROR(B35/$E35,"")</f>
        <v>0.47314867156585638</v>
      </c>
      <c r="AE35" s="100">
        <f t="shared" ref="AE35:AE67" si="26">IFERROR(C35/$E35,"")</f>
        <v>0.14245336348219331</v>
      </c>
      <c r="AF35" s="100">
        <f t="shared" ref="AF35:AF67" si="27">IFERROR(D35/$E35,"")</f>
        <v>0.38439796495195028</v>
      </c>
      <c r="AG35" s="18"/>
      <c r="AH35" s="107">
        <v>1.234</v>
      </c>
      <c r="AI35" s="3">
        <f t="shared" si="16"/>
        <v>75.319152383762045</v>
      </c>
      <c r="AJ35" s="3">
        <f t="shared" si="16"/>
        <v>34.590538091681346</v>
      </c>
      <c r="AK35" s="3">
        <f t="shared" si="16"/>
        <v>86.146578645689218</v>
      </c>
      <c r="AL35" s="3">
        <f t="shared" si="16"/>
        <v>196.05626912113263</v>
      </c>
      <c r="AM35" s="3">
        <f t="shared" si="16"/>
        <v>6636.131078666388</v>
      </c>
      <c r="AN35" s="14">
        <f t="shared" si="16"/>
        <v>6440.0748095452564</v>
      </c>
      <c r="AO35" s="1">
        <f t="shared" si="16"/>
        <v>19.997119974448967</v>
      </c>
      <c r="AP35" s="1">
        <f t="shared" si="16"/>
        <v>30.503120010301014</v>
      </c>
      <c r="AQ35" s="1">
        <f t="shared" si="16"/>
        <v>28.152476681597779</v>
      </c>
      <c r="AR35" s="6">
        <f t="shared" si="16"/>
        <v>6.3557354890184996</v>
      </c>
      <c r="AS35" s="4" t="s">
        <v>36</v>
      </c>
    </row>
    <row r="36" spans="1:45" ht="12.5">
      <c r="A36" s="4">
        <v>1983</v>
      </c>
      <c r="B36" s="1">
        <v>3.7709999999999999</v>
      </c>
      <c r="C36" s="1">
        <v>1.1388</v>
      </c>
      <c r="D36" s="1">
        <v>2.8300000000000005</v>
      </c>
      <c r="E36" s="6">
        <f t="shared" si="10"/>
        <v>7.7398000000000007</v>
      </c>
      <c r="F36" s="1">
        <f t="shared" ref="F36:F67" si="28">L36*B36</f>
        <v>104.24797983870967</v>
      </c>
      <c r="G36" s="1">
        <f t="shared" ref="G36:G67" si="29">M36*C36</f>
        <v>47.022337741935495</v>
      </c>
      <c r="H36" s="1">
        <f t="shared" ref="H36:H67" si="30">N36*D36</f>
        <v>114.10262096774194</v>
      </c>
      <c r="I36" s="1">
        <f t="shared" si="15"/>
        <v>265.37293854838708</v>
      </c>
      <c r="J36" s="3">
        <v>8893.0441580276783</v>
      </c>
      <c r="K36" s="14">
        <f t="shared" si="17"/>
        <v>8627.6712194792908</v>
      </c>
      <c r="L36" s="1">
        <v>27.644651243359764</v>
      </c>
      <c r="M36" s="1">
        <v>41.29112903225807</v>
      </c>
      <c r="N36" s="1">
        <v>40.318947338424707</v>
      </c>
      <c r="O36" s="6">
        <v>7.9800985694975841</v>
      </c>
      <c r="P36" s="9">
        <v>34.104541559554413</v>
      </c>
      <c r="Q36" s="2">
        <v>48.137323072262028</v>
      </c>
      <c r="R36" s="9">
        <v>47.14661984196664</v>
      </c>
      <c r="S36" s="9"/>
      <c r="T36" s="2">
        <v>46.391209712896327</v>
      </c>
      <c r="U36" s="13">
        <v>25456.3</v>
      </c>
      <c r="V36" s="3">
        <v>16076.413304368663</v>
      </c>
      <c r="W36" s="99">
        <f t="shared" si="18"/>
        <v>0.39283575939941401</v>
      </c>
      <c r="X36" s="100">
        <f t="shared" si="19"/>
        <v>0.17719341692921572</v>
      </c>
      <c r="Y36" s="100">
        <f t="shared" si="20"/>
        <v>0.42997082367137035</v>
      </c>
      <c r="Z36" s="99">
        <f t="shared" si="21"/>
        <v>1.1722417879214719E-2</v>
      </c>
      <c r="AA36" s="100">
        <f t="shared" si="22"/>
        <v>5.2875412408122154E-3</v>
      </c>
      <c r="AB36" s="100">
        <f t="shared" si="23"/>
        <v>1.2830546991576831E-2</v>
      </c>
      <c r="AC36" s="101">
        <f t="shared" si="24"/>
        <v>2.9840506111603764E-2</v>
      </c>
      <c r="AD36" s="99">
        <f t="shared" si="25"/>
        <v>0.48722189203855393</v>
      </c>
      <c r="AE36" s="100">
        <f t="shared" si="26"/>
        <v>0.14713558489883458</v>
      </c>
      <c r="AF36" s="100">
        <f t="shared" si="27"/>
        <v>0.36564252306261147</v>
      </c>
      <c r="AG36" s="18"/>
      <c r="AH36" s="107">
        <v>1.2330000000000001</v>
      </c>
      <c r="AI36" s="3">
        <f t="shared" si="16"/>
        <v>84.548239934071091</v>
      </c>
      <c r="AJ36" s="3">
        <f t="shared" si="16"/>
        <v>38.136526960207213</v>
      </c>
      <c r="AK36" s="3">
        <f t="shared" si="16"/>
        <v>92.540649608874233</v>
      </c>
      <c r="AL36" s="3">
        <f t="shared" si="16"/>
        <v>215.22541650315253</v>
      </c>
      <c r="AM36" s="3">
        <f t="shared" si="16"/>
        <v>7212.5256756104445</v>
      </c>
      <c r="AN36" s="14">
        <f t="shared" si="16"/>
        <v>6997.3002591072909</v>
      </c>
      <c r="AO36" s="1">
        <f t="shared" si="16"/>
        <v>22.420641722108485</v>
      </c>
      <c r="AP36" s="1">
        <f t="shared" si="16"/>
        <v>33.488344713915708</v>
      </c>
      <c r="AQ36" s="1">
        <f t="shared" si="16"/>
        <v>32.699876186881347</v>
      </c>
      <c r="AR36" s="6">
        <f t="shared" si="16"/>
        <v>6.4720994075406191</v>
      </c>
      <c r="AS36" s="4" t="s">
        <v>36</v>
      </c>
    </row>
    <row r="37" spans="1:45" ht="12.5">
      <c r="A37" s="4">
        <v>1984</v>
      </c>
      <c r="B37" s="1">
        <v>3.7349999999999999</v>
      </c>
      <c r="C37" s="1">
        <v>1.1819999999999999</v>
      </c>
      <c r="D37" s="1">
        <v>2.7</v>
      </c>
      <c r="E37" s="6">
        <f t="shared" si="10"/>
        <v>7.617</v>
      </c>
      <c r="F37" s="1">
        <f t="shared" si="28"/>
        <v>117.93632399999998</v>
      </c>
      <c r="G37" s="1">
        <f t="shared" si="29"/>
        <v>50.651785220338979</v>
      </c>
      <c r="H37" s="1">
        <f t="shared" si="30"/>
        <v>115.59772000000001</v>
      </c>
      <c r="I37" s="1">
        <f t="shared" si="15"/>
        <v>284.18582922033897</v>
      </c>
      <c r="J37" s="3">
        <v>9574.932495000352</v>
      </c>
      <c r="K37" s="14">
        <f t="shared" si="17"/>
        <v>9290.7466657800123</v>
      </c>
      <c r="L37" s="1">
        <v>31.575990361445779</v>
      </c>
      <c r="M37" s="1">
        <v>42.852610169491527</v>
      </c>
      <c r="N37" s="1">
        <v>42.81397037037037</v>
      </c>
      <c r="O37" s="6">
        <v>8.2134237140974555</v>
      </c>
      <c r="P37" s="9">
        <v>37.874892887746363</v>
      </c>
      <c r="Q37" s="2">
        <v>49.96257735811718</v>
      </c>
      <c r="R37" s="9">
        <v>52.589991220368738</v>
      </c>
      <c r="S37" s="9"/>
      <c r="T37" s="2">
        <v>48.404042435498177</v>
      </c>
      <c r="U37" s="13">
        <v>25701.8</v>
      </c>
      <c r="V37" s="3">
        <v>16835.824728229152</v>
      </c>
      <c r="W37" s="99">
        <f t="shared" si="18"/>
        <v>0.41499720208976332</v>
      </c>
      <c r="X37" s="100">
        <f t="shared" si="19"/>
        <v>0.17823473239077983</v>
      </c>
      <c r="Y37" s="100">
        <f t="shared" si="20"/>
        <v>0.40676806551945682</v>
      </c>
      <c r="Z37" s="99">
        <f t="shared" si="21"/>
        <v>1.2317196393977882E-2</v>
      </c>
      <c r="AA37" s="100">
        <f t="shared" si="22"/>
        <v>5.2900409738436613E-3</v>
      </c>
      <c r="AB37" s="100">
        <f t="shared" si="23"/>
        <v>1.2072954045405598E-2</v>
      </c>
      <c r="AC37" s="101">
        <f t="shared" si="24"/>
        <v>2.9680191413227142E-2</v>
      </c>
      <c r="AD37" s="99">
        <f t="shared" si="25"/>
        <v>0.49035053170539583</v>
      </c>
      <c r="AE37" s="100">
        <f t="shared" si="26"/>
        <v>0.15517920441118549</v>
      </c>
      <c r="AF37" s="100">
        <f t="shared" si="27"/>
        <v>0.35447026388341868</v>
      </c>
      <c r="AG37" s="18"/>
      <c r="AH37" s="107">
        <v>1.2949999999999999</v>
      </c>
      <c r="AI37" s="3">
        <f t="shared" si="16"/>
        <v>91.070520463320463</v>
      </c>
      <c r="AJ37" s="3">
        <f t="shared" si="16"/>
        <v>39.113347660493424</v>
      </c>
      <c r="AK37" s="3">
        <f t="shared" si="16"/>
        <v>89.264648648648659</v>
      </c>
      <c r="AL37" s="3">
        <f t="shared" si="16"/>
        <v>219.44851677246254</v>
      </c>
      <c r="AM37" s="3">
        <f t="shared" si="16"/>
        <v>7393.7702664095386</v>
      </c>
      <c r="AN37" s="14">
        <f t="shared" si="16"/>
        <v>7174.3217496370753</v>
      </c>
      <c r="AO37" s="1">
        <f t="shared" si="16"/>
        <v>24.383004140112572</v>
      </c>
      <c r="AP37" s="1">
        <f t="shared" si="16"/>
        <v>33.09081866370002</v>
      </c>
      <c r="AQ37" s="1">
        <f t="shared" si="16"/>
        <v>33.060980980980986</v>
      </c>
      <c r="AR37" s="6">
        <f t="shared" si="16"/>
        <v>6.3424121344381899</v>
      </c>
      <c r="AS37" s="4" t="s">
        <v>36</v>
      </c>
    </row>
    <row r="38" spans="1:45" ht="12.5">
      <c r="A38" s="4">
        <v>1985</v>
      </c>
      <c r="B38" s="1">
        <v>3.6315</v>
      </c>
      <c r="C38" s="1">
        <v>1.1484000000000001</v>
      </c>
      <c r="D38" s="1">
        <v>2.62</v>
      </c>
      <c r="E38" s="6">
        <f t="shared" si="10"/>
        <v>7.3998999999999997</v>
      </c>
      <c r="F38" s="1">
        <f t="shared" si="28"/>
        <v>123.17388182382133</v>
      </c>
      <c r="G38" s="1">
        <f t="shared" si="29"/>
        <v>54.643316581632661</v>
      </c>
      <c r="H38" s="1">
        <f t="shared" si="30"/>
        <v>116.52079365079366</v>
      </c>
      <c r="I38" s="1">
        <f t="shared" si="15"/>
        <v>294.33799205624769</v>
      </c>
      <c r="J38" s="3">
        <v>10343.733617047523</v>
      </c>
      <c r="K38" s="14">
        <f t="shared" si="17"/>
        <v>10049.395624991275</v>
      </c>
      <c r="L38" s="1">
        <v>33.918183071408876</v>
      </c>
      <c r="M38" s="1">
        <v>47.582128684807259</v>
      </c>
      <c r="N38" s="1">
        <v>44.473585362898341</v>
      </c>
      <c r="O38" s="6">
        <v>8.6873138532897904</v>
      </c>
      <c r="P38" s="9">
        <v>40.531276778063415</v>
      </c>
      <c r="Q38" s="2">
        <v>53.786365147474712</v>
      </c>
      <c r="R38" s="9">
        <v>56.540825285338009</v>
      </c>
      <c r="S38" s="9"/>
      <c r="T38" s="2">
        <v>50.316451833545152</v>
      </c>
      <c r="U38" s="13">
        <v>25941.599999999999</v>
      </c>
      <c r="V38" s="3">
        <v>17582.068954883274</v>
      </c>
      <c r="W38" s="99">
        <f t="shared" si="18"/>
        <v>0.41847768602118796</v>
      </c>
      <c r="X38" s="100">
        <f t="shared" si="19"/>
        <v>0.18564819376490949</v>
      </c>
      <c r="Y38" s="100">
        <f t="shared" si="20"/>
        <v>0.39587412021390245</v>
      </c>
      <c r="Z38" s="99">
        <f t="shared" si="21"/>
        <v>1.190806785867129E-2</v>
      </c>
      <c r="AA38" s="100">
        <f t="shared" si="22"/>
        <v>5.2827459217989654E-3</v>
      </c>
      <c r="AB38" s="100">
        <f t="shared" si="23"/>
        <v>1.1264867983332013E-2</v>
      </c>
      <c r="AC38" s="101">
        <f t="shared" si="24"/>
        <v>2.8455681763802271E-2</v>
      </c>
      <c r="AD38" s="99">
        <f t="shared" si="25"/>
        <v>0.4907498749983108</v>
      </c>
      <c r="AE38" s="100">
        <f t="shared" si="26"/>
        <v>0.15519128636873472</v>
      </c>
      <c r="AF38" s="100">
        <f t="shared" si="27"/>
        <v>0.35405883863295451</v>
      </c>
      <c r="AG38" s="18"/>
      <c r="AH38" s="107">
        <v>1.3660000000000001</v>
      </c>
      <c r="AI38" s="3">
        <f t="shared" si="16"/>
        <v>90.171216562094671</v>
      </c>
      <c r="AJ38" s="3">
        <f t="shared" si="16"/>
        <v>40.00242795141483</v>
      </c>
      <c r="AK38" s="3">
        <f t="shared" si="16"/>
        <v>85.300727416393599</v>
      </c>
      <c r="AL38" s="3">
        <f t="shared" si="16"/>
        <v>215.47437192990313</v>
      </c>
      <c r="AM38" s="3">
        <f t="shared" si="16"/>
        <v>7572.2793682631936</v>
      </c>
      <c r="AN38" s="14">
        <f t="shared" si="16"/>
        <v>7356.8049963332905</v>
      </c>
      <c r="AO38" s="1">
        <f t="shared" si="16"/>
        <v>24.830295074237828</v>
      </c>
      <c r="AP38" s="1">
        <f t="shared" si="16"/>
        <v>34.833183517428445</v>
      </c>
      <c r="AQ38" s="1">
        <f t="shared" si="16"/>
        <v>32.557529548241831</v>
      </c>
      <c r="AR38" s="6">
        <f t="shared" si="16"/>
        <v>6.3596733918666102</v>
      </c>
      <c r="AS38" s="4" t="s">
        <v>36</v>
      </c>
    </row>
    <row r="39" spans="1:45" ht="12.5">
      <c r="A39" s="4">
        <v>1986</v>
      </c>
      <c r="B39" s="1">
        <v>3.5865000000000005</v>
      </c>
      <c r="C39" s="1">
        <v>1.1868000000000001</v>
      </c>
      <c r="D39" s="1">
        <v>2.5399999999999996</v>
      </c>
      <c r="E39" s="6">
        <f t="shared" si="10"/>
        <v>7.3132999999999999</v>
      </c>
      <c r="F39" s="1">
        <f t="shared" si="28"/>
        <v>133.88506107802795</v>
      </c>
      <c r="G39" s="1">
        <f t="shared" si="29"/>
        <v>59.083097007874017</v>
      </c>
      <c r="H39" s="1">
        <f t="shared" si="30"/>
        <v>118.28503937007874</v>
      </c>
      <c r="I39" s="1">
        <f t="shared" si="15"/>
        <v>311.25319745598068</v>
      </c>
      <c r="J39" s="3">
        <v>11052.977049130279</v>
      </c>
      <c r="K39" s="14">
        <f t="shared" si="17"/>
        <v>10741.723851674298</v>
      </c>
      <c r="L39" s="1">
        <v>37.330283306295257</v>
      </c>
      <c r="M39" s="1">
        <v>49.78353303663129</v>
      </c>
      <c r="N39" s="1">
        <v>46.568913137826279</v>
      </c>
      <c r="O39" s="6">
        <v>8.7624032998243191</v>
      </c>
      <c r="P39" s="9">
        <v>43.53041988003428</v>
      </c>
      <c r="Q39" s="2">
        <v>55.573602497747608</v>
      </c>
      <c r="R39" s="9">
        <v>58.911325724319568</v>
      </c>
      <c r="S39" s="9"/>
      <c r="T39" s="2">
        <v>52.416609186194997</v>
      </c>
      <c r="U39" s="13">
        <v>26203.8</v>
      </c>
      <c r="V39" s="3">
        <v>17862.103969653257</v>
      </c>
      <c r="W39" s="99">
        <f t="shared" si="18"/>
        <v>0.43014838778310954</v>
      </c>
      <c r="X39" s="100">
        <f t="shared" si="19"/>
        <v>0.18982326122522775</v>
      </c>
      <c r="Y39" s="100">
        <f t="shared" si="20"/>
        <v>0.38002835099166277</v>
      </c>
      <c r="Z39" s="99">
        <f t="shared" si="21"/>
        <v>1.2113031673087832E-2</v>
      </c>
      <c r="AA39" s="100">
        <f t="shared" si="22"/>
        <v>5.345446457117457E-3</v>
      </c>
      <c r="AB39" s="100">
        <f t="shared" si="23"/>
        <v>1.0701645253066565E-2</v>
      </c>
      <c r="AC39" s="101">
        <f t="shared" si="24"/>
        <v>2.8160123383271854E-2</v>
      </c>
      <c r="AD39" s="99">
        <f t="shared" si="25"/>
        <v>0.49040788700039661</v>
      </c>
      <c r="AE39" s="100">
        <f t="shared" si="26"/>
        <v>0.16227968222279957</v>
      </c>
      <c r="AF39" s="100">
        <f t="shared" si="27"/>
        <v>0.34731243077680385</v>
      </c>
      <c r="AG39" s="18"/>
      <c r="AH39" s="107">
        <v>1.39</v>
      </c>
      <c r="AI39" s="3">
        <f t="shared" si="16"/>
        <v>96.32018782591939</v>
      </c>
      <c r="AJ39" s="3">
        <f t="shared" si="16"/>
        <v>42.505825185520877</v>
      </c>
      <c r="AK39" s="3">
        <f t="shared" si="16"/>
        <v>85.097150625955933</v>
      </c>
      <c r="AL39" s="3">
        <f t="shared" si="16"/>
        <v>223.92316363739619</v>
      </c>
      <c r="AM39" s="3">
        <f t="shared" si="16"/>
        <v>7951.7820497340144</v>
      </c>
      <c r="AN39" s="14">
        <f t="shared" si="16"/>
        <v>7727.8588860966183</v>
      </c>
      <c r="AO39" s="1">
        <f t="shared" si="16"/>
        <v>26.856318925392273</v>
      </c>
      <c r="AP39" s="1">
        <f t="shared" si="16"/>
        <v>35.815491393259926</v>
      </c>
      <c r="AQ39" s="1">
        <f t="shared" si="16"/>
        <v>33.502815207069268</v>
      </c>
      <c r="AR39" s="6">
        <f t="shared" si="16"/>
        <v>6.303887266060662</v>
      </c>
      <c r="AS39" s="4" t="s">
        <v>36</v>
      </c>
    </row>
    <row r="40" spans="1:45" ht="12.5">
      <c r="A40" s="4">
        <v>1987</v>
      </c>
      <c r="B40" s="1">
        <v>3.5594999999999999</v>
      </c>
      <c r="C40" s="1">
        <v>1.1579999999999999</v>
      </c>
      <c r="D40" s="1">
        <v>2.4500000000000002</v>
      </c>
      <c r="E40" s="6">
        <f t="shared" si="10"/>
        <v>7.1674999999999995</v>
      </c>
      <c r="F40" s="1">
        <f t="shared" si="28"/>
        <v>145.18944042968752</v>
      </c>
      <c r="G40" s="1">
        <f t="shared" si="29"/>
        <v>63.426406960227268</v>
      </c>
      <c r="H40" s="1">
        <f t="shared" si="30"/>
        <v>119.84285156249999</v>
      </c>
      <c r="I40" s="1">
        <f t="shared" si="15"/>
        <v>328.45869895241481</v>
      </c>
      <c r="J40" s="3">
        <v>11793.39126242481</v>
      </c>
      <c r="K40" s="14">
        <f t="shared" si="17"/>
        <v>11464.932563472395</v>
      </c>
      <c r="L40" s="1">
        <v>40.789279513888893</v>
      </c>
      <c r="M40" s="1">
        <v>54.772372159090907</v>
      </c>
      <c r="N40" s="1">
        <v>48.91544961734693</v>
      </c>
      <c r="O40" s="6">
        <v>8.9473381785273993</v>
      </c>
      <c r="P40" s="9">
        <v>47.386461011139673</v>
      </c>
      <c r="Q40" s="2">
        <v>58.983191568911593</v>
      </c>
      <c r="R40" s="9">
        <v>62.862159789288839</v>
      </c>
      <c r="S40" s="9"/>
      <c r="T40" s="2">
        <v>54.704514493447164</v>
      </c>
      <c r="U40" s="13">
        <v>26549.7</v>
      </c>
      <c r="V40" s="3">
        <v>18348.154593083917</v>
      </c>
      <c r="W40" s="99">
        <f t="shared" si="18"/>
        <v>0.44203256267151486</v>
      </c>
      <c r="X40" s="100">
        <f t="shared" si="19"/>
        <v>0.19310314253365571</v>
      </c>
      <c r="Y40" s="100">
        <f t="shared" si="20"/>
        <v>0.36486429479482935</v>
      </c>
      <c r="Z40" s="99">
        <f t="shared" si="21"/>
        <v>1.2311084843956537E-2</v>
      </c>
      <c r="AA40" s="100">
        <f t="shared" si="22"/>
        <v>5.3781313236262738E-3</v>
      </c>
      <c r="AB40" s="100">
        <f t="shared" si="23"/>
        <v>1.0161865140889034E-2</v>
      </c>
      <c r="AC40" s="101">
        <f t="shared" si="24"/>
        <v>2.7851081308471845E-2</v>
      </c>
      <c r="AD40" s="99">
        <f t="shared" si="25"/>
        <v>0.49661667247994423</v>
      </c>
      <c r="AE40" s="100">
        <f t="shared" si="26"/>
        <v>0.16156260899895361</v>
      </c>
      <c r="AF40" s="100">
        <f t="shared" si="27"/>
        <v>0.34182071852110224</v>
      </c>
      <c r="AG40" s="18"/>
      <c r="AH40" s="107">
        <v>1.3260000000000001</v>
      </c>
      <c r="AI40" s="3">
        <f t="shared" si="16"/>
        <v>109.49429896658184</v>
      </c>
      <c r="AJ40" s="3">
        <f t="shared" si="16"/>
        <v>47.832886093685723</v>
      </c>
      <c r="AK40" s="3">
        <f t="shared" si="16"/>
        <v>90.379224406108577</v>
      </c>
      <c r="AL40" s="3">
        <f t="shared" si="16"/>
        <v>247.70640946637616</v>
      </c>
      <c r="AM40" s="3">
        <f t="shared" si="16"/>
        <v>8893.9602280730087</v>
      </c>
      <c r="AN40" s="14">
        <f t="shared" si="16"/>
        <v>8646.2538186066322</v>
      </c>
      <c r="AO40" s="1">
        <f t="shared" si="16"/>
        <v>30.761145938076087</v>
      </c>
      <c r="AP40" s="1">
        <f t="shared" si="16"/>
        <v>41.306464675030846</v>
      </c>
      <c r="AQ40" s="1">
        <f t="shared" si="16"/>
        <v>36.889479349432072</v>
      </c>
      <c r="AR40" s="6">
        <f t="shared" si="16"/>
        <v>6.7476155192514318</v>
      </c>
      <c r="AS40" s="4" t="s">
        <v>36</v>
      </c>
    </row>
    <row r="41" spans="1:45" ht="12.5">
      <c r="A41" s="4">
        <v>1988</v>
      </c>
      <c r="B41" s="1">
        <v>3.6044999999999998</v>
      </c>
      <c r="C41" s="1">
        <v>1.1903999999999999</v>
      </c>
      <c r="D41" s="1">
        <v>2.4499999999999997</v>
      </c>
      <c r="E41" s="6">
        <f t="shared" si="10"/>
        <v>7.2448999999999995</v>
      </c>
      <c r="F41" s="1">
        <f t="shared" si="28"/>
        <v>147.58554392364815</v>
      </c>
      <c r="G41" s="1">
        <f t="shared" si="29"/>
        <v>64.673819448248878</v>
      </c>
      <c r="H41" s="1">
        <f t="shared" si="30"/>
        <v>116.16159851301113</v>
      </c>
      <c r="I41" s="1">
        <f t="shared" si="15"/>
        <v>328.42096188490814</v>
      </c>
      <c r="J41" s="3">
        <v>12592.508589020927</v>
      </c>
      <c r="K41" s="14">
        <f t="shared" si="17"/>
        <v>12264.087627136018</v>
      </c>
      <c r="L41" s="1">
        <v>40.944803418961897</v>
      </c>
      <c r="M41" s="1">
        <v>54.329485423596175</v>
      </c>
      <c r="N41" s="1">
        <v>47.412897352249445</v>
      </c>
      <c r="O41" s="6">
        <v>9.3301183613142893</v>
      </c>
      <c r="P41" s="9">
        <v>49.957155098543282</v>
      </c>
      <c r="Q41" s="2">
        <v>62.434238174691281</v>
      </c>
      <c r="R41" s="9">
        <v>65.583845478489891</v>
      </c>
      <c r="S41" s="9"/>
      <c r="T41" s="2">
        <v>56.905095170651805</v>
      </c>
      <c r="U41" s="13">
        <v>26894.799999999999</v>
      </c>
      <c r="V41" s="3">
        <v>18993.076728586937</v>
      </c>
      <c r="W41" s="99">
        <f t="shared" si="18"/>
        <v>0.44937918419278011</v>
      </c>
      <c r="X41" s="100">
        <f t="shared" si="19"/>
        <v>0.19692354311693774</v>
      </c>
      <c r="Y41" s="100">
        <f t="shared" si="20"/>
        <v>0.35369727269028217</v>
      </c>
      <c r="Z41" s="99">
        <f t="shared" si="21"/>
        <v>1.1720106671384291E-2</v>
      </c>
      <c r="AA41" s="100">
        <f t="shared" si="22"/>
        <v>5.1358963935618247E-3</v>
      </c>
      <c r="AB41" s="100">
        <f t="shared" si="23"/>
        <v>9.224659065493062E-3</v>
      </c>
      <c r="AC41" s="101">
        <f t="shared" si="24"/>
        <v>2.6080662130439174E-2</v>
      </c>
      <c r="AD41" s="99">
        <f t="shared" si="25"/>
        <v>0.49752239506411405</v>
      </c>
      <c r="AE41" s="100">
        <f t="shared" si="26"/>
        <v>0.16430868611022925</v>
      </c>
      <c r="AF41" s="100">
        <f t="shared" si="27"/>
        <v>0.33816891882565664</v>
      </c>
      <c r="AG41" s="18"/>
      <c r="AH41" s="107">
        <v>1.2310000000000001</v>
      </c>
      <c r="AI41" s="3">
        <f t="shared" si="16"/>
        <v>119.89077491766704</v>
      </c>
      <c r="AJ41" s="3">
        <f t="shared" si="16"/>
        <v>52.537627496546605</v>
      </c>
      <c r="AK41" s="3">
        <f t="shared" si="16"/>
        <v>94.363605615768577</v>
      </c>
      <c r="AL41" s="3">
        <f t="shared" si="16"/>
        <v>266.79200802998224</v>
      </c>
      <c r="AM41" s="3">
        <f t="shared" si="16"/>
        <v>10229.495198229833</v>
      </c>
      <c r="AN41" s="14">
        <f t="shared" si="16"/>
        <v>9962.7031901998507</v>
      </c>
      <c r="AO41" s="1">
        <f t="shared" si="16"/>
        <v>33.261416262357343</v>
      </c>
      <c r="AP41" s="1">
        <f t="shared" si="16"/>
        <v>44.134431700728001</v>
      </c>
      <c r="AQ41" s="1">
        <f t="shared" si="16"/>
        <v>38.515757394191262</v>
      </c>
      <c r="AR41" s="6">
        <f t="shared" si="16"/>
        <v>7.5793000498085208</v>
      </c>
      <c r="AS41" s="4" t="s">
        <v>36</v>
      </c>
    </row>
    <row r="42" spans="1:45" ht="12.5">
      <c r="A42" s="4">
        <v>1989</v>
      </c>
      <c r="B42" s="1">
        <v>3.5459999999999994</v>
      </c>
      <c r="C42" s="1">
        <v>1.1364000000000001</v>
      </c>
      <c r="D42" s="1">
        <v>2.38</v>
      </c>
      <c r="E42" s="6">
        <f t="shared" si="10"/>
        <v>7.0623999999999993</v>
      </c>
      <c r="F42" s="1">
        <f t="shared" si="28"/>
        <v>161.93438931297709</v>
      </c>
      <c r="G42" s="1">
        <f t="shared" si="29"/>
        <v>67.269201943095084</v>
      </c>
      <c r="H42" s="1">
        <f t="shared" si="30"/>
        <v>120.80152671755725</v>
      </c>
      <c r="I42" s="1">
        <f t="shared" si="15"/>
        <v>350.00511797362941</v>
      </c>
      <c r="J42" s="3">
        <v>13354.139806350053</v>
      </c>
      <c r="K42" s="14">
        <f t="shared" si="17"/>
        <v>13004.134688376424</v>
      </c>
      <c r="L42" s="1">
        <v>45.666776456000314</v>
      </c>
      <c r="M42" s="1">
        <v>59.195003469812633</v>
      </c>
      <c r="N42" s="1">
        <v>50.75694399897364</v>
      </c>
      <c r="O42" s="6">
        <v>9.6584366544773683</v>
      </c>
      <c r="P42" s="9">
        <v>54.327335047129395</v>
      </c>
      <c r="Q42" s="2">
        <v>66.085358755683259</v>
      </c>
      <c r="R42" s="9">
        <v>69.534679543459163</v>
      </c>
      <c r="S42" s="9"/>
      <c r="T42" s="2">
        <v>59.74751187870789</v>
      </c>
      <c r="U42" s="13">
        <v>27379.3</v>
      </c>
      <c r="V42" s="3">
        <v>19108.487068697887</v>
      </c>
      <c r="W42" s="99">
        <f t="shared" si="18"/>
        <v>0.46266291833246215</v>
      </c>
      <c r="X42" s="100">
        <f t="shared" si="19"/>
        <v>0.19219490941319142</v>
      </c>
      <c r="Y42" s="100">
        <f t="shared" si="20"/>
        <v>0.34514217225434646</v>
      </c>
      <c r="Z42" s="99">
        <f t="shared" si="21"/>
        <v>1.2126156507360764E-2</v>
      </c>
      <c r="AA42" s="100">
        <f t="shared" si="22"/>
        <v>5.0373294662609249E-3</v>
      </c>
      <c r="AB42" s="100">
        <f t="shared" si="23"/>
        <v>9.0459983547659644E-3</v>
      </c>
      <c r="AC42" s="101">
        <f t="shared" si="24"/>
        <v>2.6209484328387652E-2</v>
      </c>
      <c r="AD42" s="99">
        <f t="shared" si="25"/>
        <v>0.50209560489352056</v>
      </c>
      <c r="AE42" s="100">
        <f t="shared" si="26"/>
        <v>0.16090847304032627</v>
      </c>
      <c r="AF42" s="100">
        <f t="shared" si="27"/>
        <v>0.33699592206615314</v>
      </c>
      <c r="AG42" s="18"/>
      <c r="AH42" s="107">
        <v>1.1839999999999999</v>
      </c>
      <c r="AI42" s="3">
        <f t="shared" si="16"/>
        <v>136.76890989271715</v>
      </c>
      <c r="AJ42" s="3">
        <f t="shared" si="16"/>
        <v>56.81520434383031</v>
      </c>
      <c r="AK42" s="3">
        <f t="shared" si="16"/>
        <v>102.02831648442336</v>
      </c>
      <c r="AL42" s="3">
        <f t="shared" si="16"/>
        <v>295.61243072097079</v>
      </c>
      <c r="AM42" s="3">
        <f t="shared" si="16"/>
        <v>11278.834295903762</v>
      </c>
      <c r="AN42" s="14">
        <f t="shared" si="16"/>
        <v>10983.221865182792</v>
      </c>
      <c r="AO42" s="1">
        <f t="shared" si="16"/>
        <v>38.569912547297562</v>
      </c>
      <c r="AP42" s="1">
        <f t="shared" si="16"/>
        <v>49.995779957612022</v>
      </c>
      <c r="AQ42" s="1">
        <f t="shared" si="16"/>
        <v>42.869040539673684</v>
      </c>
      <c r="AR42" s="6">
        <f t="shared" si="16"/>
        <v>8.1574633906058853</v>
      </c>
      <c r="AS42" s="4" t="s">
        <v>36</v>
      </c>
    </row>
    <row r="43" spans="1:45" ht="12.5">
      <c r="A43" s="4">
        <v>1990</v>
      </c>
      <c r="B43" s="1">
        <v>3.4694999999999996</v>
      </c>
      <c r="C43" s="1">
        <v>1.0715999999999999</v>
      </c>
      <c r="D43" s="1">
        <v>2.2399999999999998</v>
      </c>
      <c r="E43" s="6">
        <f t="shared" si="10"/>
        <v>6.7810999999999986</v>
      </c>
      <c r="F43" s="1">
        <f t="shared" si="28"/>
        <v>169.46065779734309</v>
      </c>
      <c r="G43" s="1">
        <f t="shared" si="29"/>
        <v>67.207417582417577</v>
      </c>
      <c r="H43" s="1">
        <f t="shared" si="30"/>
        <v>119.5864661654135</v>
      </c>
      <c r="I43" s="1">
        <f t="shared" si="15"/>
        <v>356.25454154517416</v>
      </c>
      <c r="J43" s="3">
        <v>13879.009449238234</v>
      </c>
      <c r="K43" s="14">
        <f t="shared" si="17"/>
        <v>13522.754907693059</v>
      </c>
      <c r="L43" s="1">
        <v>48.842962328100043</v>
      </c>
      <c r="M43" s="1">
        <v>62.71688837478311</v>
      </c>
      <c r="N43" s="1">
        <v>53.386815252416746</v>
      </c>
      <c r="O43" s="6">
        <v>9.9691059417522716</v>
      </c>
      <c r="P43" s="9">
        <v>57.840616966580981</v>
      </c>
      <c r="Q43" s="2">
        <v>68.88975629527765</v>
      </c>
      <c r="R43" s="9">
        <v>72.168568920105358</v>
      </c>
      <c r="S43" s="9"/>
      <c r="T43" s="2">
        <v>62.594294818266697</v>
      </c>
      <c r="U43" s="13">
        <v>27790.6</v>
      </c>
      <c r="V43" s="3">
        <v>18872.388505465879</v>
      </c>
      <c r="W43" s="99">
        <f t="shared" si="18"/>
        <v>0.47567297545834925</v>
      </c>
      <c r="X43" s="100">
        <f t="shared" si="19"/>
        <v>0.18864999528404741</v>
      </c>
      <c r="Y43" s="100">
        <f t="shared" si="20"/>
        <v>0.33567702925760334</v>
      </c>
      <c r="Z43" s="99">
        <f t="shared" si="21"/>
        <v>1.2209852469453008E-2</v>
      </c>
      <c r="AA43" s="100">
        <f t="shared" si="22"/>
        <v>4.8423785449693123E-3</v>
      </c>
      <c r="AB43" s="100">
        <f t="shared" si="23"/>
        <v>8.616354546251653E-3</v>
      </c>
      <c r="AC43" s="101">
        <f t="shared" si="24"/>
        <v>2.5668585560673973E-2</v>
      </c>
      <c r="AD43" s="99">
        <f t="shared" si="25"/>
        <v>0.51164265384672103</v>
      </c>
      <c r="AE43" s="100">
        <f t="shared" si="26"/>
        <v>0.15802745867189691</v>
      </c>
      <c r="AF43" s="100">
        <f t="shared" si="27"/>
        <v>0.33032988748138209</v>
      </c>
      <c r="AG43" s="18"/>
      <c r="AH43" s="107">
        <v>1.167</v>
      </c>
      <c r="AI43" s="3">
        <f t="shared" si="16"/>
        <v>145.21050368238483</v>
      </c>
      <c r="AJ43" s="3">
        <f t="shared" si="16"/>
        <v>57.589903669595181</v>
      </c>
      <c r="AK43" s="3">
        <f t="shared" si="16"/>
        <v>102.47340716830634</v>
      </c>
      <c r="AL43" s="3">
        <f t="shared" si="16"/>
        <v>305.27381452028635</v>
      </c>
      <c r="AM43" s="3">
        <f t="shared" si="16"/>
        <v>11892.895843391803</v>
      </c>
      <c r="AN43" s="14">
        <f t="shared" ref="AN43:AR67" si="31">IFERROR(K43/$AH43," ")</f>
        <v>11587.622028871516</v>
      </c>
      <c r="AO43" s="1">
        <f t="shared" si="31"/>
        <v>41.853438156041165</v>
      </c>
      <c r="AP43" s="1">
        <f t="shared" si="31"/>
        <v>53.741978041802149</v>
      </c>
      <c r="AQ43" s="1">
        <f t="shared" si="31"/>
        <v>45.747056771565333</v>
      </c>
      <c r="AR43" s="6">
        <f t="shared" si="31"/>
        <v>8.5425072337208832</v>
      </c>
      <c r="AS43" s="4" t="s">
        <v>36</v>
      </c>
    </row>
    <row r="44" spans="1:45" ht="12.5">
      <c r="A44" s="4">
        <v>1991</v>
      </c>
      <c r="B44" s="1">
        <v>3.3705000000000003</v>
      </c>
      <c r="C44" s="1">
        <v>1.0187999999999999</v>
      </c>
      <c r="D44" s="1">
        <v>2.0900000000000003</v>
      </c>
      <c r="E44" s="6">
        <f t="shared" si="10"/>
        <v>6.4793000000000003</v>
      </c>
      <c r="F44" s="1">
        <f t="shared" si="28"/>
        <v>167.31753736654804</v>
      </c>
      <c r="G44" s="1">
        <f t="shared" si="29"/>
        <v>65.446190718280178</v>
      </c>
      <c r="H44" s="1">
        <f t="shared" si="30"/>
        <v>110.10676156583631</v>
      </c>
      <c r="I44" s="1">
        <f t="shared" si="15"/>
        <v>342.87048965066452</v>
      </c>
      <c r="J44" s="3">
        <v>14208.609554158249</v>
      </c>
      <c r="K44" s="14">
        <f t="shared" si="17"/>
        <v>13865.739064507585</v>
      </c>
      <c r="L44" s="1">
        <v>49.641755634638194</v>
      </c>
      <c r="M44" s="1">
        <v>64.238506790616597</v>
      </c>
      <c r="N44" s="1">
        <v>52.68266103628531</v>
      </c>
      <c r="O44" s="6">
        <v>10.260608289215256</v>
      </c>
      <c r="P44" s="9">
        <v>60.754070265638404</v>
      </c>
      <c r="Q44" s="2">
        <v>71.724378644816355</v>
      </c>
      <c r="R44" s="9">
        <v>75.329236172080769</v>
      </c>
      <c r="S44" s="9"/>
      <c r="T44" s="2">
        <v>66.109111177690636</v>
      </c>
      <c r="U44" s="13">
        <v>28117.599999999999</v>
      </c>
      <c r="V44" s="3">
        <v>18262.463768631369</v>
      </c>
      <c r="W44" s="99">
        <f t="shared" si="18"/>
        <v>0.48799048741995971</v>
      </c>
      <c r="X44" s="100">
        <f t="shared" si="19"/>
        <v>0.19087729242887128</v>
      </c>
      <c r="Y44" s="100">
        <f t="shared" si="20"/>
        <v>0.32113222015116899</v>
      </c>
      <c r="Z44" s="99">
        <f t="shared" si="21"/>
        <v>1.1775785429868568E-2</v>
      </c>
      <c r="AA44" s="100">
        <f t="shared" si="22"/>
        <v>4.6060939649880724E-3</v>
      </c>
      <c r="AB44" s="100">
        <f t="shared" si="23"/>
        <v>7.7492988420962555E-3</v>
      </c>
      <c r="AC44" s="101">
        <f t="shared" si="24"/>
        <v>2.4131178236952894E-2</v>
      </c>
      <c r="AD44" s="99">
        <f t="shared" si="25"/>
        <v>0.52019508280215454</v>
      </c>
      <c r="AE44" s="100">
        <f t="shared" si="26"/>
        <v>0.15723920793912921</v>
      </c>
      <c r="AF44" s="100">
        <f t="shared" si="27"/>
        <v>0.32256570925871625</v>
      </c>
      <c r="AG44" s="18"/>
      <c r="AH44" s="107">
        <v>1.1459999999999999</v>
      </c>
      <c r="AI44" s="3">
        <f t="shared" ref="AI44:AM67" si="32">IFERROR(F44/$AH44," ")</f>
        <v>146.00134150658644</v>
      </c>
      <c r="AJ44" s="3">
        <f t="shared" si="32"/>
        <v>57.10836886411883</v>
      </c>
      <c r="AK44" s="3">
        <f t="shared" si="32"/>
        <v>96.079198574028197</v>
      </c>
      <c r="AL44" s="3">
        <f t="shared" si="32"/>
        <v>299.18890894473344</v>
      </c>
      <c r="AM44" s="3">
        <f t="shared" si="32"/>
        <v>12398.437656333552</v>
      </c>
      <c r="AN44" s="14">
        <f t="shared" si="31"/>
        <v>12099.248747388818</v>
      </c>
      <c r="AO44" s="1">
        <f t="shared" si="31"/>
        <v>43.317413293750612</v>
      </c>
      <c r="AP44" s="1">
        <f t="shared" si="31"/>
        <v>56.054543447309428</v>
      </c>
      <c r="AQ44" s="1">
        <f t="shared" si="31"/>
        <v>45.970908408625931</v>
      </c>
      <c r="AR44" s="6">
        <f t="shared" si="31"/>
        <v>8.953410374533382</v>
      </c>
      <c r="AS44" s="4" t="s">
        <v>36</v>
      </c>
    </row>
    <row r="45" spans="1:45" ht="12.5">
      <c r="A45" s="4">
        <v>1992</v>
      </c>
      <c r="B45" s="1">
        <v>3.2715000000000001</v>
      </c>
      <c r="C45" s="1">
        <v>0.98520000000000008</v>
      </c>
      <c r="D45" s="1">
        <v>1.95</v>
      </c>
      <c r="E45" s="6">
        <f t="shared" si="10"/>
        <v>6.2067000000000005</v>
      </c>
      <c r="F45" s="1">
        <f t="shared" si="28"/>
        <v>171.23814343551183</v>
      </c>
      <c r="G45" s="1">
        <f t="shared" si="29"/>
        <v>65.680000000000007</v>
      </c>
      <c r="H45" s="1">
        <f t="shared" si="30"/>
        <v>107.33333333333333</v>
      </c>
      <c r="I45" s="1">
        <f t="shared" si="15"/>
        <v>344.25147676884518</v>
      </c>
      <c r="J45" s="3">
        <v>14442.003853564547</v>
      </c>
      <c r="K45" s="14">
        <f t="shared" si="17"/>
        <v>14097.752376795703</v>
      </c>
      <c r="L45" s="1">
        <v>52.342394447657597</v>
      </c>
      <c r="M45" s="1">
        <v>66.666666666666671</v>
      </c>
      <c r="N45" s="1">
        <v>55.042735042735039</v>
      </c>
      <c r="O45" s="6">
        <v>10.156049906379751</v>
      </c>
      <c r="P45" s="9">
        <v>63.924592973436162</v>
      </c>
      <c r="Q45" s="2">
        <v>73.871016889955143</v>
      </c>
      <c r="R45" s="9">
        <v>78.48990342405618</v>
      </c>
      <c r="S45" s="9"/>
      <c r="T45" s="2">
        <v>67.104611960235673</v>
      </c>
      <c r="U45" s="13">
        <v>28545</v>
      </c>
      <c r="V45" s="3">
        <v>18146.724685223868</v>
      </c>
      <c r="W45" s="99">
        <f t="shared" si="18"/>
        <v>0.49742166698239976</v>
      </c>
      <c r="X45" s="100">
        <f t="shared" si="19"/>
        <v>0.19079075743254462</v>
      </c>
      <c r="Y45" s="100">
        <f t="shared" si="20"/>
        <v>0.3117875755850556</v>
      </c>
      <c r="Z45" s="99">
        <f t="shared" si="21"/>
        <v>1.1856951789501646E-2</v>
      </c>
      <c r="AA45" s="100">
        <f t="shared" si="22"/>
        <v>4.5478453451450228E-3</v>
      </c>
      <c r="AB45" s="100">
        <f t="shared" si="23"/>
        <v>7.4320249753181949E-3</v>
      </c>
      <c r="AC45" s="101">
        <f t="shared" si="24"/>
        <v>2.3836822109964864E-2</v>
      </c>
      <c r="AD45" s="99">
        <f t="shared" si="25"/>
        <v>0.52709169123688915</v>
      </c>
      <c r="AE45" s="100">
        <f t="shared" si="26"/>
        <v>0.15873169317028371</v>
      </c>
      <c r="AF45" s="100">
        <f t="shared" si="27"/>
        <v>0.31417661559282706</v>
      </c>
      <c r="AG45" s="18"/>
      <c r="AH45" s="107">
        <v>1.2090000000000001</v>
      </c>
      <c r="AI45" s="3">
        <f t="shared" si="32"/>
        <v>141.63618150166403</v>
      </c>
      <c r="AJ45" s="3">
        <f t="shared" si="32"/>
        <v>54.325889164598841</v>
      </c>
      <c r="AK45" s="3">
        <f t="shared" si="32"/>
        <v>88.77860490763716</v>
      </c>
      <c r="AL45" s="3">
        <f t="shared" si="32"/>
        <v>284.74067557390003</v>
      </c>
      <c r="AM45" s="3">
        <f t="shared" si="32"/>
        <v>11945.412616678699</v>
      </c>
      <c r="AN45" s="14">
        <f t="shared" si="31"/>
        <v>11660.6719411048</v>
      </c>
      <c r="AO45" s="1">
        <f t="shared" si="31"/>
        <v>43.293957359518274</v>
      </c>
      <c r="AP45" s="1">
        <f t="shared" si="31"/>
        <v>55.141990625861595</v>
      </c>
      <c r="AQ45" s="1">
        <f t="shared" si="31"/>
        <v>45.52748969622418</v>
      </c>
      <c r="AR45" s="6">
        <f t="shared" si="31"/>
        <v>8.400372131000621</v>
      </c>
      <c r="AS45" s="4" t="s">
        <v>36</v>
      </c>
    </row>
    <row r="46" spans="1:45" ht="12.5">
      <c r="A46" s="4">
        <v>1993</v>
      </c>
      <c r="B46" s="1">
        <v>3.1230000000000002</v>
      </c>
      <c r="C46" s="1">
        <v>0.96479999999999988</v>
      </c>
      <c r="D46" s="1">
        <v>1.8100000000000003</v>
      </c>
      <c r="E46" s="6">
        <f t="shared" si="10"/>
        <v>5.8978000000000002</v>
      </c>
      <c r="F46" s="1">
        <f t="shared" si="28"/>
        <v>173.0242214532872</v>
      </c>
      <c r="G46" s="1">
        <f t="shared" si="29"/>
        <v>66.875856680433074</v>
      </c>
      <c r="H46" s="1">
        <f t="shared" si="30"/>
        <v>104.01384083044985</v>
      </c>
      <c r="I46" s="1">
        <f t="shared" si="15"/>
        <v>343.91391896417014</v>
      </c>
      <c r="J46" s="3">
        <v>14794.356370669706</v>
      </c>
      <c r="K46" s="14">
        <f t="shared" si="17"/>
        <v>14450.442451705536</v>
      </c>
      <c r="L46" s="1">
        <v>55.403208918759908</v>
      </c>
      <c r="M46" s="1">
        <v>69.315771849536773</v>
      </c>
      <c r="N46" s="1">
        <v>57.466210403563444</v>
      </c>
      <c r="O46" s="6">
        <v>9.9255594502578219</v>
      </c>
      <c r="P46" s="9">
        <v>67.694944301628112</v>
      </c>
      <c r="Q46" s="2">
        <v>73.785005226796841</v>
      </c>
      <c r="R46" s="9">
        <v>81.562774363476734</v>
      </c>
      <c r="S46" s="9"/>
      <c r="T46" s="2">
        <v>68.34025547541188</v>
      </c>
      <c r="U46" s="13">
        <v>28953</v>
      </c>
      <c r="V46" s="3">
        <v>18309.107688439399</v>
      </c>
      <c r="W46" s="99">
        <f t="shared" si="18"/>
        <v>0.5031032822818472</v>
      </c>
      <c r="X46" s="100">
        <f t="shared" si="19"/>
        <v>0.19445521973014526</v>
      </c>
      <c r="Y46" s="100">
        <f t="shared" si="20"/>
        <v>0.30244149798800757</v>
      </c>
      <c r="Z46" s="99">
        <f t="shared" si="21"/>
        <v>1.1695285493886936E-2</v>
      </c>
      <c r="AA46" s="100">
        <f t="shared" si="22"/>
        <v>4.5203626981040312E-3</v>
      </c>
      <c r="AB46" s="100">
        <f t="shared" si="23"/>
        <v>7.0306431874698301E-3</v>
      </c>
      <c r="AC46" s="101">
        <f t="shared" si="24"/>
        <v>2.3246291379460798E-2</v>
      </c>
      <c r="AD46" s="99">
        <f t="shared" si="25"/>
        <v>0.52951948184068642</v>
      </c>
      <c r="AE46" s="100">
        <f t="shared" si="26"/>
        <v>0.16358642205568175</v>
      </c>
      <c r="AF46" s="100">
        <f t="shared" si="27"/>
        <v>0.30689409610363189</v>
      </c>
      <c r="AG46" s="18"/>
      <c r="AH46" s="107">
        <v>1.29</v>
      </c>
      <c r="AI46" s="3">
        <f t="shared" si="32"/>
        <v>134.12730345216062</v>
      </c>
      <c r="AJ46" s="3">
        <f t="shared" si="32"/>
        <v>51.841749364676801</v>
      </c>
      <c r="AK46" s="3">
        <f t="shared" si="32"/>
        <v>80.630884364689805</v>
      </c>
      <c r="AL46" s="3">
        <f t="shared" si="32"/>
        <v>266.59993718152725</v>
      </c>
      <c r="AM46" s="3">
        <f t="shared" si="32"/>
        <v>11468.49331059667</v>
      </c>
      <c r="AN46" s="14">
        <f t="shared" si="31"/>
        <v>11201.893373415143</v>
      </c>
      <c r="AO46" s="1">
        <f t="shared" si="31"/>
        <v>42.948223968030938</v>
      </c>
      <c r="AP46" s="1">
        <f t="shared" si="31"/>
        <v>53.733156472509123</v>
      </c>
      <c r="AQ46" s="1">
        <f t="shared" si="31"/>
        <v>44.547449925242979</v>
      </c>
      <c r="AR46" s="6">
        <f t="shared" si="31"/>
        <v>7.6942321319828073</v>
      </c>
      <c r="AS46" s="4" t="s">
        <v>36</v>
      </c>
    </row>
    <row r="47" spans="1:45" ht="12.5">
      <c r="A47" s="4">
        <v>1994</v>
      </c>
      <c r="B47" s="1">
        <v>3.0869999999999997</v>
      </c>
      <c r="C47" s="1">
        <v>0.94199999999999995</v>
      </c>
      <c r="D47" s="1">
        <v>1.75</v>
      </c>
      <c r="E47" s="6">
        <f t="shared" si="10"/>
        <v>5.7789999999999999</v>
      </c>
      <c r="F47" s="1">
        <f t="shared" si="28"/>
        <v>166.85324232081908</v>
      </c>
      <c r="G47" s="1">
        <f t="shared" si="29"/>
        <v>67.197389641075631</v>
      </c>
      <c r="H47" s="1">
        <f t="shared" si="30"/>
        <v>101.87713310580205</v>
      </c>
      <c r="I47" s="1">
        <f t="shared" si="15"/>
        <v>335.92776506769678</v>
      </c>
      <c r="J47" s="3">
        <v>15198.765810916777</v>
      </c>
      <c r="K47" s="14">
        <f t="shared" si="17"/>
        <v>14862.838045849079</v>
      </c>
      <c r="L47" s="1">
        <v>54.050289057602555</v>
      </c>
      <c r="M47" s="1">
        <v>71.334808536173711</v>
      </c>
      <c r="N47" s="1">
        <v>58.21550463188688</v>
      </c>
      <c r="O47" s="6">
        <v>9.8414666161381312</v>
      </c>
      <c r="P47" s="9">
        <v>68.980291345329917</v>
      </c>
      <c r="Q47" s="2">
        <v>75.945094814859971</v>
      </c>
      <c r="R47" s="9">
        <v>82.967515364354682</v>
      </c>
      <c r="S47" s="9"/>
      <c r="T47" s="2">
        <v>68.466876188981374</v>
      </c>
      <c r="U47" s="13">
        <v>29331</v>
      </c>
      <c r="V47" s="3">
        <v>18941.768399849854</v>
      </c>
      <c r="W47" s="99">
        <f t="shared" si="18"/>
        <v>0.49669381239503829</v>
      </c>
      <c r="X47" s="100">
        <f t="shared" si="19"/>
        <v>0.20003523563327338</v>
      </c>
      <c r="Y47" s="100">
        <f t="shared" si="20"/>
        <v>0.30327095197168824</v>
      </c>
      <c r="Z47" s="99">
        <f t="shared" si="21"/>
        <v>1.0978078377980786E-2</v>
      </c>
      <c r="AA47" s="100">
        <f t="shared" si="22"/>
        <v>4.4212398873078197E-3</v>
      </c>
      <c r="AB47" s="100">
        <f t="shared" si="23"/>
        <v>6.7029872275962714E-3</v>
      </c>
      <c r="AC47" s="101">
        <f t="shared" si="24"/>
        <v>2.2102305492884878E-2</v>
      </c>
      <c r="AD47" s="99">
        <f t="shared" si="25"/>
        <v>0.53417546288285167</v>
      </c>
      <c r="AE47" s="100">
        <f t="shared" si="26"/>
        <v>0.16300397992732307</v>
      </c>
      <c r="AF47" s="100">
        <f t="shared" si="27"/>
        <v>0.30282055718982526</v>
      </c>
      <c r="AG47" s="18"/>
      <c r="AH47" s="107">
        <v>1.3660000000000001</v>
      </c>
      <c r="AI47" s="3">
        <f t="shared" si="32"/>
        <v>122.14732234320576</v>
      </c>
      <c r="AJ47" s="3">
        <f t="shared" si="32"/>
        <v>49.192818185267662</v>
      </c>
      <c r="AK47" s="3">
        <f t="shared" si="32"/>
        <v>74.580624528405593</v>
      </c>
      <c r="AL47" s="3">
        <f t="shared" si="32"/>
        <v>245.92076505687902</v>
      </c>
      <c r="AM47" s="3">
        <f t="shared" si="32"/>
        <v>11126.475703452983</v>
      </c>
      <c r="AN47" s="14">
        <f t="shared" si="31"/>
        <v>10880.554938396104</v>
      </c>
      <c r="AO47" s="1">
        <f t="shared" si="31"/>
        <v>39.568293600001866</v>
      </c>
      <c r="AP47" s="1">
        <f t="shared" si="31"/>
        <v>52.22167535591047</v>
      </c>
      <c r="AQ47" s="1">
        <f t="shared" si="31"/>
        <v>42.61749973051748</v>
      </c>
      <c r="AR47" s="6">
        <f t="shared" si="31"/>
        <v>7.2045875667189829</v>
      </c>
      <c r="AS47" s="4" t="s">
        <v>36</v>
      </c>
    </row>
    <row r="48" spans="1:45" ht="12.5">
      <c r="A48" s="4">
        <v>1995</v>
      </c>
      <c r="B48" s="1">
        <v>3.1544999999999996</v>
      </c>
      <c r="C48" s="1">
        <v>0.98520000000000008</v>
      </c>
      <c r="D48" s="1">
        <v>1.76</v>
      </c>
      <c r="E48" s="6">
        <f t="shared" si="10"/>
        <v>5.8996999999999993</v>
      </c>
      <c r="F48" s="1">
        <f t="shared" si="28"/>
        <v>169.11006570941831</v>
      </c>
      <c r="G48" s="1">
        <f t="shared" si="29"/>
        <v>68.901282166233301</v>
      </c>
      <c r="H48" s="1">
        <f t="shared" si="30"/>
        <v>100.23850085178876</v>
      </c>
      <c r="I48" s="1">
        <f t="shared" si="15"/>
        <v>338.24984872744039</v>
      </c>
      <c r="J48" s="3">
        <v>15555.286113637128</v>
      </c>
      <c r="K48" s="14">
        <f t="shared" si="17"/>
        <v>15217.036264909688</v>
      </c>
      <c r="L48" s="1">
        <v>53.609150644925769</v>
      </c>
      <c r="M48" s="1">
        <v>69.936339998206762</v>
      </c>
      <c r="N48" s="1">
        <v>56.953693665789068</v>
      </c>
      <c r="O48" s="6">
        <v>9.8778913451258372</v>
      </c>
      <c r="P48" s="9">
        <v>69.065981148243353</v>
      </c>
      <c r="Q48" s="2">
        <v>78.441230153777411</v>
      </c>
      <c r="R48" s="9">
        <v>83.230904302019297</v>
      </c>
      <c r="S48" s="9"/>
      <c r="T48" s="2">
        <v>69.951394899793911</v>
      </c>
      <c r="U48" s="13">
        <v>29691</v>
      </c>
      <c r="V48" s="3">
        <v>19237.797708562295</v>
      </c>
      <c r="W48" s="99">
        <f t="shared" si="18"/>
        <v>0.49995607195581082</v>
      </c>
      <c r="X48" s="100">
        <f t="shared" si="19"/>
        <v>0.20369937318657463</v>
      </c>
      <c r="Y48" s="100">
        <f t="shared" si="20"/>
        <v>0.29634455485761446</v>
      </c>
      <c r="Z48" s="99">
        <f t="shared" si="21"/>
        <v>1.0871549676039812E-2</v>
      </c>
      <c r="AA48" s="100">
        <f t="shared" si="22"/>
        <v>4.4294448628513748E-3</v>
      </c>
      <c r="AB48" s="100">
        <f t="shared" si="23"/>
        <v>6.444015244689771E-3</v>
      </c>
      <c r="AC48" s="101">
        <f t="shared" si="24"/>
        <v>2.174500978358096E-2</v>
      </c>
      <c r="AD48" s="99">
        <f t="shared" si="25"/>
        <v>0.53468820448497378</v>
      </c>
      <c r="AE48" s="100">
        <f t="shared" si="26"/>
        <v>0.16699154194281068</v>
      </c>
      <c r="AF48" s="100">
        <f t="shared" si="27"/>
        <v>0.29832025357221559</v>
      </c>
      <c r="AG48" s="18"/>
      <c r="AH48" s="107">
        <v>1.373</v>
      </c>
      <c r="AI48" s="3">
        <f t="shared" si="32"/>
        <v>123.16829257787204</v>
      </c>
      <c r="AJ48" s="3">
        <f t="shared" si="32"/>
        <v>50.183016872711796</v>
      </c>
      <c r="AK48" s="3">
        <f t="shared" si="32"/>
        <v>73.006919775519847</v>
      </c>
      <c r="AL48" s="3">
        <f t="shared" si="32"/>
        <v>246.3582292261037</v>
      </c>
      <c r="AM48" s="3">
        <f t="shared" si="32"/>
        <v>11329.414503741536</v>
      </c>
      <c r="AN48" s="14">
        <f t="shared" si="31"/>
        <v>11083.056274515431</v>
      </c>
      <c r="AO48" s="1">
        <f t="shared" si="31"/>
        <v>39.045266310943752</v>
      </c>
      <c r="AP48" s="1">
        <f t="shared" si="31"/>
        <v>50.936882737222696</v>
      </c>
      <c r="AQ48" s="1">
        <f t="shared" si="31"/>
        <v>41.481204417909005</v>
      </c>
      <c r="AR48" s="6">
        <f t="shared" si="31"/>
        <v>7.1943855390574196</v>
      </c>
      <c r="AS48" s="4" t="s">
        <v>36</v>
      </c>
    </row>
    <row r="49" spans="1:45" ht="12.5">
      <c r="A49" s="4">
        <v>1996</v>
      </c>
      <c r="B49" s="1">
        <v>3.4523969391014462</v>
      </c>
      <c r="C49" s="1">
        <v>0.90894515255515984</v>
      </c>
      <c r="D49" s="1">
        <v>1.5149085875979926</v>
      </c>
      <c r="E49" s="6">
        <f t="shared" si="10"/>
        <v>5.876250679254599</v>
      </c>
      <c r="F49" s="1">
        <f t="shared" si="28"/>
        <v>190.13188085376976</v>
      </c>
      <c r="G49" s="1">
        <f t="shared" si="29"/>
        <v>66.253597800169231</v>
      </c>
      <c r="H49" s="1">
        <f t="shared" si="30"/>
        <v>86.188627351638843</v>
      </c>
      <c r="I49" s="1">
        <f t="shared" si="15"/>
        <v>342.57410600557785</v>
      </c>
      <c r="J49" s="3">
        <v>16072.10417638047</v>
      </c>
      <c r="K49" s="14">
        <f t="shared" si="17"/>
        <v>15729.530070374893</v>
      </c>
      <c r="L49" s="1">
        <f>(P49/100)*L$67</f>
        <v>55.072427709675615</v>
      </c>
      <c r="M49" s="1">
        <f t="shared" ref="M49:N64" si="33">(Q49/100)*M$67</f>
        <v>72.890644296767505</v>
      </c>
      <c r="N49" s="1">
        <f t="shared" si="33"/>
        <v>56.893615929854704</v>
      </c>
      <c r="O49" s="6">
        <v>9.0147307873640319</v>
      </c>
      <c r="P49" s="9">
        <v>70.951156812339335</v>
      </c>
      <c r="Q49" s="2">
        <v>81.754804519173703</v>
      </c>
      <c r="R49" s="9">
        <v>83.14310798946444</v>
      </c>
      <c r="S49" s="9"/>
      <c r="T49" s="2">
        <v>71.050003329116805</v>
      </c>
      <c r="U49" s="13">
        <v>30026</v>
      </c>
      <c r="V49" s="3">
        <v>19330.596623229223</v>
      </c>
      <c r="W49" s="99">
        <f t="shared" si="18"/>
        <v>0.55500949289691504</v>
      </c>
      <c r="X49" s="100">
        <f t="shared" si="19"/>
        <v>0.19339931605656874</v>
      </c>
      <c r="Y49" s="100">
        <f t="shared" si="20"/>
        <v>0.25159119104651623</v>
      </c>
      <c r="Z49" s="99">
        <f t="shared" si="21"/>
        <v>1.1829930839621309E-2</v>
      </c>
      <c r="AA49" s="100">
        <f t="shared" si="22"/>
        <v>4.1222727947181539E-3</v>
      </c>
      <c r="AB49" s="100">
        <f t="shared" si="23"/>
        <v>5.3626224921004099E-3</v>
      </c>
      <c r="AC49" s="101">
        <f t="shared" si="24"/>
        <v>2.1314826126439874E-2</v>
      </c>
      <c r="AD49" s="99">
        <f t="shared" si="25"/>
        <v>0.58751696065141013</v>
      </c>
      <c r="AE49" s="100">
        <f t="shared" si="26"/>
        <v>0.15468113975533448</v>
      </c>
      <c r="AF49" s="100">
        <f t="shared" si="27"/>
        <v>0.25780189959325533</v>
      </c>
      <c r="AG49" s="18"/>
      <c r="AH49" s="107">
        <v>1.3640000000000001</v>
      </c>
      <c r="AI49" s="3">
        <f t="shared" si="32"/>
        <v>139.39287452622415</v>
      </c>
      <c r="AJ49" s="3">
        <f t="shared" si="32"/>
        <v>48.573018915080077</v>
      </c>
      <c r="AK49" s="3">
        <f t="shared" si="32"/>
        <v>63.188143219676569</v>
      </c>
      <c r="AL49" s="3">
        <f t="shared" si="32"/>
        <v>251.15403666098081</v>
      </c>
      <c r="AM49" s="3">
        <f t="shared" si="32"/>
        <v>11783.067577991545</v>
      </c>
      <c r="AN49" s="14">
        <f t="shared" si="31"/>
        <v>11531.913541330565</v>
      </c>
      <c r="AO49" s="1">
        <f t="shared" si="31"/>
        <v>40.375680139058368</v>
      </c>
      <c r="AP49" s="1">
        <f t="shared" si="31"/>
        <v>53.438888780621333</v>
      </c>
      <c r="AQ49" s="1">
        <f t="shared" si="31"/>
        <v>41.710862118661801</v>
      </c>
      <c r="AR49" s="6">
        <f t="shared" si="31"/>
        <v>6.609040166689172</v>
      </c>
      <c r="AS49" s="4" t="s">
        <v>36</v>
      </c>
    </row>
    <row r="50" spans="1:45" ht="12.5">
      <c r="A50" s="4">
        <v>1997</v>
      </c>
      <c r="B50" s="1">
        <v>3.3898799923316743</v>
      </c>
      <c r="C50" s="1">
        <v>0.94340999786306035</v>
      </c>
      <c r="D50" s="1">
        <v>1.5190499965652413</v>
      </c>
      <c r="E50" s="6">
        <f t="shared" si="10"/>
        <v>5.8523399867599757</v>
      </c>
      <c r="F50" s="1">
        <f t="shared" si="28"/>
        <v>192.77660302288456</v>
      </c>
      <c r="G50" s="1">
        <f t="shared" si="29"/>
        <v>71.657317329976038</v>
      </c>
      <c r="H50" s="1">
        <f t="shared" si="30"/>
        <v>86.698030336524241</v>
      </c>
      <c r="I50" s="1">
        <f t="shared" si="15"/>
        <v>351.13195068938484</v>
      </c>
      <c r="J50" s="3">
        <v>16929.705601655758</v>
      </c>
      <c r="K50" s="14">
        <f t="shared" si="17"/>
        <v>16578.573650966373</v>
      </c>
      <c r="L50" s="1">
        <f t="shared" ref="L50:L66" si="34">(P50/100)*L$67</f>
        <v>56.868267743686786</v>
      </c>
      <c r="M50" s="1">
        <f t="shared" si="33"/>
        <v>75.955647589371196</v>
      </c>
      <c r="N50" s="1">
        <f t="shared" si="33"/>
        <v>57.073849137657838</v>
      </c>
      <c r="O50" s="6">
        <v>9.0486289139986233</v>
      </c>
      <c r="P50" s="9">
        <v>73.26478149100258</v>
      </c>
      <c r="Q50" s="2">
        <v>85.192539875404478</v>
      </c>
      <c r="R50" s="9">
        <v>83.406496927129055</v>
      </c>
      <c r="S50" s="9"/>
      <c r="T50" s="2">
        <v>72.201877621679472</v>
      </c>
      <c r="U50" s="13">
        <v>30305.843000000001</v>
      </c>
      <c r="V50" s="3">
        <v>19961.8228974183</v>
      </c>
      <c r="W50" s="99">
        <f t="shared" si="18"/>
        <v>0.54901470129506058</v>
      </c>
      <c r="X50" s="100">
        <f t="shared" si="19"/>
        <v>0.20407518367180685</v>
      </c>
      <c r="Y50" s="100">
        <f t="shared" si="20"/>
        <v>0.24691011503313257</v>
      </c>
      <c r="Z50" s="99">
        <f t="shared" si="21"/>
        <v>1.1386884542400468E-2</v>
      </c>
      <c r="AA50" s="100">
        <f t="shared" si="22"/>
        <v>4.2326381223645035E-3</v>
      </c>
      <c r="AB50" s="100">
        <f t="shared" si="23"/>
        <v>5.1210595373876438E-3</v>
      </c>
      <c r="AC50" s="101">
        <f t="shared" si="24"/>
        <v>2.0740582202152615E-2</v>
      </c>
      <c r="AD50" s="99">
        <f t="shared" si="25"/>
        <v>0.57923497267772539</v>
      </c>
      <c r="AE50" s="100">
        <f t="shared" si="26"/>
        <v>0.16120218579190224</v>
      </c>
      <c r="AF50" s="100">
        <f t="shared" si="27"/>
        <v>0.2595628415303724</v>
      </c>
      <c r="AG50" s="18"/>
      <c r="AH50" s="107">
        <v>1.385</v>
      </c>
      <c r="AI50" s="3">
        <f t="shared" si="32"/>
        <v>139.18888304901412</v>
      </c>
      <c r="AJ50" s="3">
        <f t="shared" si="32"/>
        <v>51.738135256300389</v>
      </c>
      <c r="AK50" s="3">
        <f t="shared" si="32"/>
        <v>62.597855838645664</v>
      </c>
      <c r="AL50" s="3">
        <f t="shared" si="32"/>
        <v>253.52487414396018</v>
      </c>
      <c r="AM50" s="3">
        <f t="shared" si="32"/>
        <v>12223.614152820042</v>
      </c>
      <c r="AN50" s="14">
        <f t="shared" si="31"/>
        <v>11970.089278676081</v>
      </c>
      <c r="AO50" s="1">
        <f t="shared" si="31"/>
        <v>41.060121114575296</v>
      </c>
      <c r="AP50" s="1">
        <f t="shared" si="31"/>
        <v>54.841622808210246</v>
      </c>
      <c r="AQ50" s="1">
        <f t="shared" si="31"/>
        <v>41.208555334048981</v>
      </c>
      <c r="AR50" s="6">
        <f t="shared" si="31"/>
        <v>6.5333060750892589</v>
      </c>
      <c r="AS50" s="4" t="s">
        <v>36</v>
      </c>
    </row>
    <row r="51" spans="1:45" ht="12.5">
      <c r="A51" s="4">
        <v>1998</v>
      </c>
      <c r="B51" s="1">
        <v>3.3698941733475123</v>
      </c>
      <c r="C51" s="1">
        <v>0.96282690666782922</v>
      </c>
      <c r="D51" s="1">
        <v>1.524475935563494</v>
      </c>
      <c r="E51" s="6">
        <f t="shared" si="10"/>
        <v>5.8571970155788353</v>
      </c>
      <c r="F51" s="1">
        <f t="shared" si="28"/>
        <v>196.34699256983291</v>
      </c>
      <c r="G51" s="1">
        <f t="shared" si="29"/>
        <v>75.2576178676849</v>
      </c>
      <c r="H51" s="1">
        <f t="shared" si="30"/>
        <v>87.648818999206313</v>
      </c>
      <c r="I51" s="1">
        <f t="shared" si="15"/>
        <v>359.2534294367241</v>
      </c>
      <c r="J51" s="3">
        <v>17482.521602513745</v>
      </c>
      <c r="K51" s="14">
        <f t="shared" si="17"/>
        <v>17123.26817307702</v>
      </c>
      <c r="L51" s="1">
        <f t="shared" si="34"/>
        <v>58.265032214584352</v>
      </c>
      <c r="M51" s="1">
        <f t="shared" si="33"/>
        <v>78.163185248050439</v>
      </c>
      <c r="N51" s="1">
        <f t="shared" si="33"/>
        <v>57.49439328919847</v>
      </c>
      <c r="O51" s="6">
        <v>9.2137424717852614</v>
      </c>
      <c r="P51" s="9">
        <v>75.064267352185098</v>
      </c>
      <c r="Q51" s="2">
        <v>87.668534037552931</v>
      </c>
      <c r="R51" s="9">
        <v>84.021071115013157</v>
      </c>
      <c r="S51" s="9"/>
      <c r="T51" s="2">
        <v>72.920966775418179</v>
      </c>
      <c r="U51" s="13">
        <v>30552</v>
      </c>
      <c r="V51" s="3">
        <v>20612.387346546799</v>
      </c>
      <c r="W51" s="99">
        <f t="shared" si="18"/>
        <v>0.54654173483517388</v>
      </c>
      <c r="X51" s="100">
        <f t="shared" si="19"/>
        <v>0.20948336661860634</v>
      </c>
      <c r="Y51" s="100">
        <f t="shared" si="20"/>
        <v>0.24397489854621984</v>
      </c>
      <c r="Z51" s="99">
        <f t="shared" si="21"/>
        <v>1.1231045328243776E-2</v>
      </c>
      <c r="AA51" s="100">
        <f t="shared" si="22"/>
        <v>4.3047347275614913E-3</v>
      </c>
      <c r="AB51" s="100">
        <f t="shared" si="23"/>
        <v>5.0135112652515542E-3</v>
      </c>
      <c r="AC51" s="101">
        <f t="shared" si="24"/>
        <v>2.0549291321056821E-2</v>
      </c>
      <c r="AD51" s="99">
        <f t="shared" si="25"/>
        <v>0.57534246575355874</v>
      </c>
      <c r="AE51" s="100">
        <f t="shared" si="26"/>
        <v>0.16438356164338075</v>
      </c>
      <c r="AF51" s="100">
        <f t="shared" si="27"/>
        <v>0.26027397260306057</v>
      </c>
      <c r="AG51" s="18"/>
      <c r="AH51" s="107">
        <v>1.484</v>
      </c>
      <c r="AI51" s="3">
        <f t="shared" si="32"/>
        <v>132.30929418452354</v>
      </c>
      <c r="AJ51" s="3">
        <f t="shared" si="32"/>
        <v>50.712680503830796</v>
      </c>
      <c r="AK51" s="3">
        <f t="shared" si="32"/>
        <v>59.062546495422048</v>
      </c>
      <c r="AL51" s="3">
        <f t="shared" si="32"/>
        <v>242.08452118377636</v>
      </c>
      <c r="AM51" s="3">
        <f t="shared" si="32"/>
        <v>11780.674934308454</v>
      </c>
      <c r="AN51" s="14">
        <f t="shared" si="31"/>
        <v>11538.590413124677</v>
      </c>
      <c r="AO51" s="1">
        <f t="shared" si="31"/>
        <v>39.262151087994845</v>
      </c>
      <c r="AP51" s="1">
        <f t="shared" si="31"/>
        <v>52.670610005424827</v>
      </c>
      <c r="AQ51" s="1">
        <f t="shared" si="31"/>
        <v>38.742852620753688</v>
      </c>
      <c r="AR51" s="6">
        <f t="shared" si="31"/>
        <v>6.2087213421733569</v>
      </c>
      <c r="AS51" s="4" t="s">
        <v>36</v>
      </c>
    </row>
    <row r="52" spans="1:45" ht="12.5">
      <c r="A52" s="4">
        <v>1999</v>
      </c>
      <c r="B52" s="1">
        <v>3.4631737821945321</v>
      </c>
      <c r="C52" s="1">
        <v>0.96646710200487707</v>
      </c>
      <c r="D52" s="1">
        <v>1.6107785033479052</v>
      </c>
      <c r="E52" s="6">
        <f t="shared" si="10"/>
        <v>6.0404193875473142</v>
      </c>
      <c r="F52" s="1">
        <f t="shared" si="28"/>
        <v>207.31020409342636</v>
      </c>
      <c r="G52" s="1">
        <f t="shared" si="29"/>
        <v>76.663663630495307</v>
      </c>
      <c r="H52" s="1">
        <f t="shared" si="30"/>
        <v>92.997820475562577</v>
      </c>
      <c r="I52" s="1">
        <f t="shared" ref="I52:I67" si="35">SUM(F52:H52)</f>
        <v>376.97168819948422</v>
      </c>
      <c r="J52" s="3">
        <v>18300.671619999353</v>
      </c>
      <c r="K52" s="14">
        <f t="shared" si="17"/>
        <v>17923.699931799871</v>
      </c>
      <c r="L52" s="1">
        <f t="shared" si="34"/>
        <v>59.861334467038716</v>
      </c>
      <c r="M52" s="1">
        <f t="shared" si="33"/>
        <v>79.323614297332227</v>
      </c>
      <c r="N52" s="1">
        <f t="shared" si="33"/>
        <v>57.734704232935975</v>
      </c>
      <c r="O52" s="6">
        <v>9.4016414881927641</v>
      </c>
      <c r="P52" s="9">
        <v>77.12082262210798</v>
      </c>
      <c r="Q52" s="2">
        <v>88.970081732702198</v>
      </c>
      <c r="R52" s="9">
        <v>84.372256365232644</v>
      </c>
      <c r="S52" s="9"/>
      <c r="T52" s="2">
        <v>74.18603102736563</v>
      </c>
      <c r="U52" s="13">
        <v>30821</v>
      </c>
      <c r="V52" s="3">
        <v>21563.040675192231</v>
      </c>
      <c r="W52" s="99">
        <f t="shared" si="18"/>
        <v>0.54993573942805718</v>
      </c>
      <c r="X52" s="100">
        <f t="shared" si="19"/>
        <v>0.20336716530798665</v>
      </c>
      <c r="Y52" s="100">
        <f t="shared" si="20"/>
        <v>0.24669709526395628</v>
      </c>
      <c r="Z52" s="99">
        <f t="shared" si="21"/>
        <v>1.1328010709009908E-2</v>
      </c>
      <c r="AA52" s="100">
        <f t="shared" si="22"/>
        <v>4.1891174937380808E-3</v>
      </c>
      <c r="AB52" s="100">
        <f t="shared" si="23"/>
        <v>5.0816616136608143E-3</v>
      </c>
      <c r="AC52" s="101">
        <f t="shared" si="24"/>
        <v>2.0598789816408801E-2</v>
      </c>
      <c r="AD52" s="99">
        <f t="shared" si="25"/>
        <v>0.5733333333334556</v>
      </c>
      <c r="AE52" s="100">
        <f t="shared" si="26"/>
        <v>0.15999999999955414</v>
      </c>
      <c r="AF52" s="100">
        <f t="shared" si="27"/>
        <v>0.26666666666699029</v>
      </c>
      <c r="AG52" s="18"/>
      <c r="AH52" s="107">
        <v>1.4858</v>
      </c>
      <c r="AI52" s="3">
        <f t="shared" si="32"/>
        <v>139.52766462069349</v>
      </c>
      <c r="AJ52" s="3">
        <f t="shared" si="32"/>
        <v>51.597566045561521</v>
      </c>
      <c r="AK52" s="3">
        <f t="shared" si="32"/>
        <v>62.591075834945869</v>
      </c>
      <c r="AL52" s="3">
        <f t="shared" si="32"/>
        <v>253.71630650120085</v>
      </c>
      <c r="AM52" s="3">
        <f t="shared" si="32"/>
        <v>12317.049145241186</v>
      </c>
      <c r="AN52" s="14">
        <f t="shared" si="31"/>
        <v>12063.332838739985</v>
      </c>
      <c r="AO52" s="1">
        <f t="shared" si="31"/>
        <v>40.288958451365403</v>
      </c>
      <c r="AP52" s="1">
        <f t="shared" si="31"/>
        <v>53.387814172386747</v>
      </c>
      <c r="AQ52" s="1">
        <f t="shared" si="31"/>
        <v>38.857655292055441</v>
      </c>
      <c r="AR52" s="6">
        <f t="shared" si="31"/>
        <v>6.3276628672720179</v>
      </c>
      <c r="AS52" s="4" t="s">
        <v>36</v>
      </c>
    </row>
    <row r="53" spans="1:45" ht="12.5">
      <c r="A53" s="4">
        <v>2000</v>
      </c>
      <c r="B53" s="1">
        <v>3.4757712054491625</v>
      </c>
      <c r="C53" s="1">
        <v>1.0508145504814781</v>
      </c>
      <c r="D53" s="1">
        <v>1.69746965847687</v>
      </c>
      <c r="E53" s="6">
        <f t="shared" si="10"/>
        <v>6.2240554144075109</v>
      </c>
      <c r="F53" s="1">
        <f t="shared" si="28"/>
        <v>212.45677127201202</v>
      </c>
      <c r="G53" s="1">
        <f t="shared" si="29"/>
        <v>85.339036864712924</v>
      </c>
      <c r="H53" s="1">
        <f t="shared" si="30"/>
        <v>98.920729881632255</v>
      </c>
      <c r="I53" s="1">
        <f t="shared" si="35"/>
        <v>396.7165380183572</v>
      </c>
      <c r="J53" s="3">
        <v>19295.466237942121</v>
      </c>
      <c r="K53" s="14">
        <f t="shared" si="17"/>
        <v>18898.749699923763</v>
      </c>
      <c r="L53" s="1">
        <f t="shared" si="34"/>
        <v>61.125073750231763</v>
      </c>
      <c r="M53" s="1">
        <f t="shared" si="33"/>
        <v>81.212271780602009</v>
      </c>
      <c r="N53" s="1">
        <f t="shared" si="33"/>
        <v>58.27540385634537</v>
      </c>
      <c r="O53" s="6">
        <v>9.7103040682249038</v>
      </c>
      <c r="P53" s="9">
        <v>78.748928877463598</v>
      </c>
      <c r="Q53" s="2">
        <v>91.088417012052219</v>
      </c>
      <c r="R53" s="9">
        <v>85.162423178226504</v>
      </c>
      <c r="S53" s="9"/>
      <c r="T53" s="2">
        <v>76.203475597576727</v>
      </c>
      <c r="U53" s="13">
        <v>31100</v>
      </c>
      <c r="V53" s="3">
        <v>22487.70818622514</v>
      </c>
      <c r="W53" s="99">
        <f t="shared" si="18"/>
        <v>0.53553797462857733</v>
      </c>
      <c r="X53" s="100">
        <f t="shared" si="19"/>
        <v>0.21511338370462399</v>
      </c>
      <c r="Y53" s="100">
        <f t="shared" si="20"/>
        <v>0.24934864166679865</v>
      </c>
      <c r="Z53" s="99">
        <f t="shared" si="21"/>
        <v>1.1010709389039917E-2</v>
      </c>
      <c r="AA53" s="100">
        <f t="shared" si="22"/>
        <v>4.4227507028000382E-3</v>
      </c>
      <c r="AB53" s="100">
        <f t="shared" si="23"/>
        <v>5.1266307153085017E-3</v>
      </c>
      <c r="AC53" s="101">
        <f t="shared" si="24"/>
        <v>2.0560090807148455E-2</v>
      </c>
      <c r="AD53" s="99">
        <f t="shared" si="25"/>
        <v>0.55844155844168897</v>
      </c>
      <c r="AE53" s="100">
        <f t="shared" si="26"/>
        <v>0.16883116883070179</v>
      </c>
      <c r="AF53" s="100">
        <f t="shared" si="27"/>
        <v>0.27272727272760922</v>
      </c>
      <c r="AG53" s="18"/>
      <c r="AH53" s="107">
        <v>1.4851099999999999</v>
      </c>
      <c r="AI53" s="3">
        <f t="shared" si="32"/>
        <v>143.05793595896063</v>
      </c>
      <c r="AJ53" s="3">
        <f t="shared" si="32"/>
        <v>57.46310836551698</v>
      </c>
      <c r="AK53" s="3">
        <f t="shared" si="32"/>
        <v>66.608352163565158</v>
      </c>
      <c r="AL53" s="3">
        <f t="shared" si="32"/>
        <v>267.1293964880428</v>
      </c>
      <c r="AM53" s="3">
        <f t="shared" si="32"/>
        <v>12992.617542095953</v>
      </c>
      <c r="AN53" s="14">
        <f t="shared" si="31"/>
        <v>12725.488145607911</v>
      </c>
      <c r="AO53" s="1">
        <f t="shared" si="31"/>
        <v>41.158617038624591</v>
      </c>
      <c r="AP53" s="1">
        <f t="shared" si="31"/>
        <v>54.684347813025305</v>
      </c>
      <c r="AQ53" s="1">
        <f t="shared" si="31"/>
        <v>39.239789548481511</v>
      </c>
      <c r="AR53" s="6">
        <f t="shared" si="31"/>
        <v>6.5384409695072447</v>
      </c>
      <c r="AS53" s="4" t="s">
        <v>36</v>
      </c>
    </row>
    <row r="54" spans="1:45" ht="12.5">
      <c r="A54" s="4">
        <v>2001</v>
      </c>
      <c r="B54" s="1">
        <v>3.4087289728349419</v>
      </c>
      <c r="C54" s="1">
        <v>1.1362429909415721</v>
      </c>
      <c r="D54" s="1">
        <v>1.7043644864191756</v>
      </c>
      <c r="E54" s="6">
        <f t="shared" si="10"/>
        <v>6.2493364501956901</v>
      </c>
      <c r="F54" s="1">
        <f t="shared" si="28"/>
        <v>213.12000137926259</v>
      </c>
      <c r="G54" s="1">
        <f t="shared" si="29"/>
        <v>92.467529288715411</v>
      </c>
      <c r="H54" s="1">
        <f t="shared" si="30"/>
        <v>100.24407800044931</v>
      </c>
      <c r="I54" s="1">
        <f t="shared" si="35"/>
        <v>405.83160866842729</v>
      </c>
      <c r="J54" s="3">
        <v>20000.350575262131</v>
      </c>
      <c r="K54" s="14">
        <f t="shared" si="17"/>
        <v>19594.518966593703</v>
      </c>
      <c r="L54" s="1">
        <f t="shared" si="34"/>
        <v>62.521838221129329</v>
      </c>
      <c r="M54" s="1">
        <f t="shared" si="33"/>
        <v>81.380065730561924</v>
      </c>
      <c r="N54" s="1">
        <f t="shared" si="33"/>
        <v>58.816103479754759</v>
      </c>
      <c r="O54" s="6">
        <v>9.9016334464436007</v>
      </c>
      <c r="P54" s="9">
        <v>80.548414738646116</v>
      </c>
      <c r="Q54" s="2">
        <v>91.276616220754804</v>
      </c>
      <c r="R54" s="9">
        <v>85.952589991220364</v>
      </c>
      <c r="S54" s="9"/>
      <c r="T54" s="2">
        <v>78.127704907118044</v>
      </c>
      <c r="U54" s="13">
        <v>31377</v>
      </c>
      <c r="V54" s="3">
        <v>22686.64558523288</v>
      </c>
      <c r="W54" s="99">
        <f t="shared" si="18"/>
        <v>0.52514391887445611</v>
      </c>
      <c r="X54" s="100">
        <f t="shared" si="19"/>
        <v>0.22784703634128034</v>
      </c>
      <c r="Y54" s="100">
        <f t="shared" si="20"/>
        <v>0.24700904478426361</v>
      </c>
      <c r="Z54" s="99">
        <f t="shared" si="21"/>
        <v>1.0655813285736336E-2</v>
      </c>
      <c r="AA54" s="100">
        <f t="shared" si="22"/>
        <v>4.6232954237855157E-3</v>
      </c>
      <c r="AB54" s="100">
        <f t="shared" si="23"/>
        <v>5.0121160438276703E-3</v>
      </c>
      <c r="AC54" s="101">
        <f t="shared" si="24"/>
        <v>2.0291224753349522E-2</v>
      </c>
      <c r="AD54" s="99">
        <f t="shared" si="25"/>
        <v>0.54545454545469418</v>
      </c>
      <c r="AE54" s="100">
        <f t="shared" si="26"/>
        <v>0.18181818181768594</v>
      </c>
      <c r="AF54" s="100">
        <f t="shared" si="27"/>
        <v>0.27272727272761982</v>
      </c>
      <c r="AG54" s="18"/>
      <c r="AH54" s="107">
        <v>1.5487610000000001</v>
      </c>
      <c r="AI54" s="3">
        <f t="shared" si="32"/>
        <v>137.6067717222106</v>
      </c>
      <c r="AJ54" s="3">
        <f t="shared" si="32"/>
        <v>59.704195346289978</v>
      </c>
      <c r="AK54" s="3">
        <f t="shared" si="32"/>
        <v>64.725337221462382</v>
      </c>
      <c r="AL54" s="3">
        <f t="shared" si="32"/>
        <v>262.03630428996291</v>
      </c>
      <c r="AM54" s="3">
        <f t="shared" si="32"/>
        <v>12913.774672310403</v>
      </c>
      <c r="AN54" s="14">
        <f t="shared" si="31"/>
        <v>12651.738368020438</v>
      </c>
      <c r="AO54" s="1">
        <f t="shared" si="31"/>
        <v>40.368938926748108</v>
      </c>
      <c r="AP54" s="1">
        <f t="shared" si="31"/>
        <v>52.545270529514831</v>
      </c>
      <c r="AQ54" s="1">
        <f t="shared" si="31"/>
        <v>37.97622969570822</v>
      </c>
      <c r="AR54" s="6">
        <f t="shared" si="31"/>
        <v>6.393261094800037</v>
      </c>
      <c r="AS54" s="4" t="s">
        <v>36</v>
      </c>
    </row>
    <row r="55" spans="1:45" ht="12.5">
      <c r="A55" s="4">
        <v>2002</v>
      </c>
      <c r="B55" s="1">
        <v>3.4209605539010526</v>
      </c>
      <c r="C55" s="1">
        <v>1.1403201846302633</v>
      </c>
      <c r="D55" s="1">
        <v>1.7104802769522367</v>
      </c>
      <c r="E55" s="6">
        <f t="shared" si="10"/>
        <v>6.2717610154835528</v>
      </c>
      <c r="F55" s="1">
        <f t="shared" si="28"/>
        <v>221.62099894867876</v>
      </c>
      <c r="G55" s="1">
        <f t="shared" si="29"/>
        <v>93.559981837942431</v>
      </c>
      <c r="H55" s="1">
        <f t="shared" si="30"/>
        <v>101.52864101089958</v>
      </c>
      <c r="I55" s="1">
        <f t="shared" si="35"/>
        <v>416.70962179752075</v>
      </c>
      <c r="J55" s="3">
        <v>21030.435194842135</v>
      </c>
      <c r="K55" s="14">
        <f t="shared" si="17"/>
        <v>20613.725573044616</v>
      </c>
      <c r="L55" s="1">
        <f t="shared" si="34"/>
        <v>64.783266412106343</v>
      </c>
      <c r="M55" s="1">
        <f t="shared" si="33"/>
        <v>82.047115449664915</v>
      </c>
      <c r="N55" s="1">
        <f t="shared" si="33"/>
        <v>59.35680310316414</v>
      </c>
      <c r="O55" s="6">
        <v>10.038498866716493</v>
      </c>
      <c r="P55" s="9">
        <v>83.461868037703525</v>
      </c>
      <c r="Q55" s="2">
        <v>92.024785206170847</v>
      </c>
      <c r="R55" s="9">
        <v>86.74275680421421</v>
      </c>
      <c r="S55" s="9"/>
      <c r="T55" s="2">
        <v>79.892136626939575</v>
      </c>
      <c r="U55" s="13">
        <v>31641</v>
      </c>
      <c r="V55" s="3">
        <v>23155.136569813305</v>
      </c>
      <c r="W55" s="99">
        <f t="shared" si="18"/>
        <v>0.53183556931729414</v>
      </c>
      <c r="X55" s="100">
        <f t="shared" si="19"/>
        <v>0.22452081004120236</v>
      </c>
      <c r="Y55" s="100">
        <f t="shared" si="20"/>
        <v>0.24364362064150358</v>
      </c>
      <c r="Z55" s="99">
        <f t="shared" si="21"/>
        <v>1.0538108075054618E-2</v>
      </c>
      <c r="AA55" s="100">
        <f t="shared" si="22"/>
        <v>4.448789621856645E-3</v>
      </c>
      <c r="AB55" s="100">
        <f t="shared" si="23"/>
        <v>4.8277004289383517E-3</v>
      </c>
      <c r="AC55" s="101">
        <f t="shared" si="24"/>
        <v>1.9814598125849615E-2</v>
      </c>
      <c r="AD55" s="99">
        <f t="shared" si="25"/>
        <v>0.54545454545469418</v>
      </c>
      <c r="AE55" s="100">
        <f t="shared" si="26"/>
        <v>0.18181818181768594</v>
      </c>
      <c r="AF55" s="100">
        <f t="shared" si="27"/>
        <v>0.27272727272761982</v>
      </c>
      <c r="AG55" s="18"/>
      <c r="AH55" s="107">
        <v>1.569318</v>
      </c>
      <c r="AI55" s="3">
        <f t="shared" si="32"/>
        <v>141.22121771921226</v>
      </c>
      <c r="AJ55" s="3">
        <f t="shared" si="32"/>
        <v>59.618242980672136</v>
      </c>
      <c r="AK55" s="3">
        <f t="shared" si="32"/>
        <v>64.696027835594549</v>
      </c>
      <c r="AL55" s="3">
        <f t="shared" si="32"/>
        <v>265.53548853547898</v>
      </c>
      <c r="AM55" s="3">
        <f t="shared" si="32"/>
        <v>13401.002980174913</v>
      </c>
      <c r="AN55" s="14">
        <f t="shared" si="31"/>
        <v>13135.467491639436</v>
      </c>
      <c r="AO55" s="1">
        <f t="shared" si="31"/>
        <v>41.281159339347631</v>
      </c>
      <c r="AP55" s="1">
        <f t="shared" si="31"/>
        <v>52.28202024679824</v>
      </c>
      <c r="AQ55" s="1">
        <f t="shared" si="31"/>
        <v>37.823311211089241</v>
      </c>
      <c r="AR55" s="6">
        <f t="shared" si="31"/>
        <v>6.3967270283756976</v>
      </c>
      <c r="AS55" s="4" t="s">
        <v>36</v>
      </c>
    </row>
    <row r="56" spans="1:45" ht="12.5">
      <c r="A56" s="4">
        <v>2003</v>
      </c>
      <c r="B56" s="1">
        <v>3.4325920139519965</v>
      </c>
      <c r="C56" s="1">
        <v>1.2259257192648925</v>
      </c>
      <c r="D56" s="1">
        <v>1.7162960069777147</v>
      </c>
      <c r="E56" s="6">
        <f t="shared" si="10"/>
        <v>6.3748137401946039</v>
      </c>
      <c r="F56" s="1">
        <f t="shared" si="28"/>
        <v>228.31059848451832</v>
      </c>
      <c r="G56" s="1">
        <f t="shared" si="29"/>
        <v>102.99767707774988</v>
      </c>
      <c r="H56" s="1">
        <f t="shared" si="30"/>
        <v>103.11117829243223</v>
      </c>
      <c r="I56" s="1">
        <f t="shared" si="35"/>
        <v>434.41945385470041</v>
      </c>
      <c r="J56" s="3">
        <v>21804.16444542005</v>
      </c>
      <c r="K56" s="14">
        <f t="shared" si="17"/>
        <v>21369.744991565349</v>
      </c>
      <c r="L56" s="1">
        <f t="shared" si="34"/>
        <v>66.51259385226524</v>
      </c>
      <c r="M56" s="1">
        <f t="shared" si="33"/>
        <v>84.016246220456864</v>
      </c>
      <c r="N56" s="1">
        <f t="shared" si="33"/>
        <v>60.077735934376662</v>
      </c>
      <c r="O56" s="6">
        <v>10.215057145824209</v>
      </c>
      <c r="P56" s="9">
        <v>85.689802913453306</v>
      </c>
      <c r="Q56" s="2">
        <v>94.233380051118942</v>
      </c>
      <c r="R56" s="9">
        <v>87.796312554872685</v>
      </c>
      <c r="S56" s="9"/>
      <c r="T56" s="2">
        <v>82.096011718490232</v>
      </c>
      <c r="U56" s="13">
        <v>31889</v>
      </c>
      <c r="V56" s="3">
        <v>23406.980270190852</v>
      </c>
      <c r="W56" s="99">
        <f t="shared" si="18"/>
        <v>0.52555334817229671</v>
      </c>
      <c r="X56" s="100">
        <f t="shared" si="19"/>
        <v>0.23709269040285511</v>
      </c>
      <c r="Y56" s="100">
        <f t="shared" si="20"/>
        <v>0.2373539614248483</v>
      </c>
      <c r="Z56" s="99">
        <f t="shared" si="21"/>
        <v>1.0470962969299877E-2</v>
      </c>
      <c r="AA56" s="100">
        <f t="shared" si="22"/>
        <v>4.7237617077954333E-3</v>
      </c>
      <c r="AB56" s="100">
        <f t="shared" si="23"/>
        <v>4.7289671911317221E-3</v>
      </c>
      <c r="AC56" s="101">
        <f t="shared" si="24"/>
        <v>1.9923691868227032E-2</v>
      </c>
      <c r="AD56" s="99">
        <f t="shared" si="25"/>
        <v>0.53846153846170408</v>
      </c>
      <c r="AE56" s="100">
        <f t="shared" si="26"/>
        <v>0.19230769230717457</v>
      </c>
      <c r="AF56" s="100">
        <f t="shared" si="27"/>
        <v>0.26923076923112133</v>
      </c>
      <c r="AG56" s="18"/>
      <c r="AH56" s="107">
        <v>1.4003578420896179</v>
      </c>
      <c r="AI56" s="3">
        <f t="shared" si="32"/>
        <v>163.03732633355528</v>
      </c>
      <c r="AJ56" s="3">
        <f t="shared" si="32"/>
        <v>73.550969603638208</v>
      </c>
      <c r="AK56" s="3">
        <f t="shared" si="32"/>
        <v>73.632021182935247</v>
      </c>
      <c r="AL56" s="3">
        <f t="shared" si="32"/>
        <v>310.2203171201287</v>
      </c>
      <c r="AM56" s="3">
        <f t="shared" si="32"/>
        <v>15570.423351851136</v>
      </c>
      <c r="AN56" s="14">
        <f t="shared" si="31"/>
        <v>15260.203034731005</v>
      </c>
      <c r="AO56" s="1">
        <f t="shared" si="31"/>
        <v>47.496855341642508</v>
      </c>
      <c r="AP56" s="1">
        <f t="shared" si="31"/>
        <v>59.996269307199071</v>
      </c>
      <c r="AQ56" s="1">
        <f t="shared" si="31"/>
        <v>42.901702785288435</v>
      </c>
      <c r="AR56" s="6">
        <f t="shared" si="31"/>
        <v>7.2946048779798121</v>
      </c>
      <c r="AS56" s="4" t="s">
        <v>36</v>
      </c>
    </row>
    <row r="57" spans="1:45" ht="12.5">
      <c r="A57" s="4">
        <v>2004</v>
      </c>
      <c r="B57" s="1">
        <v>3.4448277683479196</v>
      </c>
      <c r="C57" s="1">
        <v>1.2302956315491373</v>
      </c>
      <c r="D57" s="1">
        <v>1.7224138841756822</v>
      </c>
      <c r="E57" s="6">
        <f t="shared" si="10"/>
        <v>6.3975372840727394</v>
      </c>
      <c r="F57" s="1">
        <f t="shared" si="28"/>
        <v>236.45641201503858</v>
      </c>
      <c r="G57" s="1">
        <f t="shared" si="29"/>
        <v>103.46808226332983</v>
      </c>
      <c r="H57" s="1">
        <f t="shared" si="30"/>
        <v>103.99612013572671</v>
      </c>
      <c r="I57" s="1">
        <f t="shared" si="35"/>
        <v>443.9206144140951</v>
      </c>
      <c r="J57" s="3">
        <v>22636.688968414499</v>
      </c>
      <c r="K57" s="14">
        <f t="shared" si="17"/>
        <v>22192.768354000404</v>
      </c>
      <c r="L57" s="1">
        <f t="shared" si="34"/>
        <v>68.640996855537722</v>
      </c>
      <c r="M57" s="1">
        <f t="shared" si="33"/>
        <v>84.100178534363408</v>
      </c>
      <c r="N57" s="1">
        <f t="shared" si="33"/>
        <v>60.378124614048545</v>
      </c>
      <c r="O57" s="6">
        <v>10.308884731824694</v>
      </c>
      <c r="P57" s="9">
        <v>88.431876606683815</v>
      </c>
      <c r="Q57" s="2">
        <v>94.327519291929235</v>
      </c>
      <c r="R57" s="9">
        <v>88.235294117647044</v>
      </c>
      <c r="S57" s="9"/>
      <c r="T57" s="2">
        <v>83.62074705373233</v>
      </c>
      <c r="U57" s="13">
        <v>32135</v>
      </c>
      <c r="V57" s="3">
        <v>23952.908626048553</v>
      </c>
      <c r="W57" s="99">
        <f t="shared" si="18"/>
        <v>0.53265472324848806</v>
      </c>
      <c r="X57" s="100">
        <f t="shared" si="19"/>
        <v>0.23307789479407554</v>
      </c>
      <c r="Y57" s="100">
        <f t="shared" si="20"/>
        <v>0.23426738195743652</v>
      </c>
      <c r="Z57" s="99">
        <f t="shared" si="21"/>
        <v>1.0445715464172863E-2</v>
      </c>
      <c r="AA57" s="100">
        <f t="shared" si="22"/>
        <v>4.5708134439493894E-3</v>
      </c>
      <c r="AB57" s="100">
        <f t="shared" si="23"/>
        <v>4.594140082979226E-3</v>
      </c>
      <c r="AC57" s="101">
        <f t="shared" si="24"/>
        <v>1.9610668991101476E-2</v>
      </c>
      <c r="AD57" s="99">
        <f t="shared" si="25"/>
        <v>0.53846153846170419</v>
      </c>
      <c r="AE57" s="100">
        <f t="shared" si="26"/>
        <v>0.19230769230717454</v>
      </c>
      <c r="AF57" s="100">
        <f t="shared" si="27"/>
        <v>0.26923076923112133</v>
      </c>
      <c r="AG57" s="18"/>
      <c r="AH57" s="107">
        <v>1.3010940595397062</v>
      </c>
      <c r="AI57" s="3">
        <f t="shared" si="32"/>
        <v>181.73660104073551</v>
      </c>
      <c r="AJ57" s="3">
        <f t="shared" si="32"/>
        <v>79.523906442193876</v>
      </c>
      <c r="AK57" s="3">
        <f t="shared" si="32"/>
        <v>79.929747871201471</v>
      </c>
      <c r="AL57" s="3">
        <f t="shared" si="32"/>
        <v>341.19025535413084</v>
      </c>
      <c r="AM57" s="3">
        <f t="shared" si="32"/>
        <v>17398.195620401788</v>
      </c>
      <c r="AN57" s="14">
        <f t="shared" si="31"/>
        <v>17057.005365047655</v>
      </c>
      <c r="AO57" s="1">
        <f t="shared" si="31"/>
        <v>52.756367883057699</v>
      </c>
      <c r="AP57" s="1">
        <f t="shared" si="31"/>
        <v>64.638046663679262</v>
      </c>
      <c r="AQ57" s="1">
        <f t="shared" si="31"/>
        <v>46.405656971033117</v>
      </c>
      <c r="AR57" s="6">
        <f t="shared" si="31"/>
        <v>7.923243255350588</v>
      </c>
      <c r="AS57" s="4" t="s">
        <v>36</v>
      </c>
    </row>
    <row r="58" spans="1:45" ht="12.5">
      <c r="A58" s="4">
        <v>2005</v>
      </c>
      <c r="B58" s="1">
        <v>3.4577111787594847</v>
      </c>
      <c r="C58" s="1">
        <v>1.3172233061901377</v>
      </c>
      <c r="D58" s="1">
        <v>1.6465291327442584</v>
      </c>
      <c r="E58" s="6">
        <f t="shared" si="10"/>
        <v>6.4214636176938811</v>
      </c>
      <c r="F58" s="1">
        <f t="shared" si="28"/>
        <v>246.08003304165555</v>
      </c>
      <c r="G58" s="1">
        <f t="shared" si="29"/>
        <v>112.73555219172029</v>
      </c>
      <c r="H58" s="1">
        <f t="shared" si="30"/>
        <v>100.89813729417315</v>
      </c>
      <c r="I58" s="1">
        <f t="shared" si="35"/>
        <v>459.71372252754895</v>
      </c>
      <c r="J58" s="3">
        <v>23733.989995677144</v>
      </c>
      <c r="K58" s="14">
        <f t="shared" si="17"/>
        <v>23274.276273149597</v>
      </c>
      <c r="L58" s="1">
        <f t="shared" si="34"/>
        <v>71.168475421923802</v>
      </c>
      <c r="M58" s="1">
        <f t="shared" si="33"/>
        <v>85.585755780308986</v>
      </c>
      <c r="N58" s="1">
        <f t="shared" si="33"/>
        <v>61.279290653064209</v>
      </c>
      <c r="O58" s="6">
        <v>10.347580791404747</v>
      </c>
      <c r="P58" s="9">
        <v>91.688089117395037</v>
      </c>
      <c r="Q58" s="2">
        <v>95.993756139087949</v>
      </c>
      <c r="R58" s="9">
        <v>89.552238805970148</v>
      </c>
      <c r="S58" s="9"/>
      <c r="T58" s="2">
        <v>85.471735801318673</v>
      </c>
      <c r="U58" s="13">
        <v>32386</v>
      </c>
      <c r="V58" s="3">
        <v>24484.344653524106</v>
      </c>
      <c r="W58" s="99">
        <f t="shared" si="18"/>
        <v>0.53528972702551614</v>
      </c>
      <c r="X58" s="100">
        <f t="shared" si="19"/>
        <v>0.24522990432369454</v>
      </c>
      <c r="Y58" s="100">
        <f t="shared" si="20"/>
        <v>0.2194803686507894</v>
      </c>
      <c r="Z58" s="99">
        <f t="shared" si="21"/>
        <v>1.0368253845496523E-2</v>
      </c>
      <c r="AA58" s="100">
        <f t="shared" si="22"/>
        <v>4.7499620675770775E-3</v>
      </c>
      <c r="AB58" s="100">
        <f t="shared" si="23"/>
        <v>4.251208385633874E-3</v>
      </c>
      <c r="AC58" s="101">
        <f t="shared" si="24"/>
        <v>1.9369424298707472E-2</v>
      </c>
      <c r="AD58" s="99">
        <f t="shared" si="25"/>
        <v>0.53846153846173173</v>
      </c>
      <c r="AE58" s="100">
        <f t="shared" si="26"/>
        <v>0.20512820512766336</v>
      </c>
      <c r="AF58" s="100">
        <f t="shared" si="27"/>
        <v>0.25641025641060489</v>
      </c>
      <c r="AG58" s="18"/>
      <c r="AH58" s="107">
        <v>1.2117070615347927</v>
      </c>
      <c r="AI58" s="3">
        <f t="shared" si="32"/>
        <v>203.08541631337985</v>
      </c>
      <c r="AJ58" s="3">
        <f t="shared" si="32"/>
        <v>93.038619457185717</v>
      </c>
      <c r="AK58" s="3">
        <f t="shared" si="32"/>
        <v>83.269414281015969</v>
      </c>
      <c r="AL58" s="3">
        <f t="shared" si="32"/>
        <v>379.39345005158151</v>
      </c>
      <c r="AM58" s="3">
        <f t="shared" si="32"/>
        <v>19587.234199670998</v>
      </c>
      <c r="AN58" s="14">
        <f t="shared" si="31"/>
        <v>19207.84074961942</v>
      </c>
      <c r="AO58" s="1">
        <f t="shared" si="31"/>
        <v>58.734060138082548</v>
      </c>
      <c r="AP58" s="1">
        <f t="shared" si="31"/>
        <v>70.632381783682035</v>
      </c>
      <c r="AQ58" s="1">
        <f t="shared" si="31"/>
        <v>50.572694175311319</v>
      </c>
      <c r="AR58" s="6">
        <f t="shared" si="31"/>
        <v>8.5396719387754665</v>
      </c>
      <c r="AS58" s="4" t="s">
        <v>36</v>
      </c>
    </row>
    <row r="59" spans="1:45" ht="12.5">
      <c r="A59" s="4">
        <v>2006</v>
      </c>
      <c r="B59" s="1">
        <v>3.4692563921406854</v>
      </c>
      <c r="C59" s="1">
        <v>1.4042228253860649</v>
      </c>
      <c r="D59" s="1">
        <v>1.7346281960720775</v>
      </c>
      <c r="E59" s="6">
        <f t="shared" si="10"/>
        <v>6.6081074135988276</v>
      </c>
      <c r="F59" s="1">
        <f t="shared" si="28"/>
        <v>251.51667310401297</v>
      </c>
      <c r="G59" s="1">
        <f t="shared" si="29"/>
        <v>121.69538568351302</v>
      </c>
      <c r="H59" s="1">
        <f t="shared" si="30"/>
        <v>107.02627314505688</v>
      </c>
      <c r="I59" s="1">
        <f t="shared" si="35"/>
        <v>480.23833193258281</v>
      </c>
      <c r="J59" s="3">
        <v>24841.07542027743</v>
      </c>
      <c r="K59" s="14">
        <f t="shared" si="17"/>
        <v>24360.837088344848</v>
      </c>
      <c r="L59" s="1">
        <f t="shared" si="34"/>
        <v>72.498727298969101</v>
      </c>
      <c r="M59" s="1">
        <f t="shared" si="33"/>
        <v>86.663870920952405</v>
      </c>
      <c r="N59" s="1">
        <f t="shared" si="33"/>
        <v>61.699834804604841</v>
      </c>
      <c r="O59" s="6">
        <v>10.626902670698364</v>
      </c>
      <c r="P59" s="9">
        <v>93.401885175664106</v>
      </c>
      <c r="Q59" s="2">
        <v>97.202979811382662</v>
      </c>
      <c r="R59" s="9">
        <v>90.166812993854251</v>
      </c>
      <c r="S59" s="9"/>
      <c r="T59" s="2">
        <v>87.182901657900331</v>
      </c>
      <c r="U59" s="13">
        <v>32657</v>
      </c>
      <c r="V59" s="3">
        <v>24967.167207444239</v>
      </c>
      <c r="W59" s="99">
        <f t="shared" si="18"/>
        <v>0.52373302250125586</v>
      </c>
      <c r="X59" s="100">
        <f t="shared" si="19"/>
        <v>0.25340623101405607</v>
      </c>
      <c r="Y59" s="100">
        <f t="shared" si="20"/>
        <v>0.2228607464846882</v>
      </c>
      <c r="Z59" s="99">
        <f t="shared" si="21"/>
        <v>1.0125031579699781E-2</v>
      </c>
      <c r="AA59" s="100">
        <f t="shared" si="22"/>
        <v>4.8989580211239465E-3</v>
      </c>
      <c r="AB59" s="100">
        <f t="shared" si="23"/>
        <v>4.3084396039348924E-3</v>
      </c>
      <c r="AC59" s="101">
        <f t="shared" si="24"/>
        <v>1.9332429204758618E-2</v>
      </c>
      <c r="AD59" s="99">
        <f t="shared" si="25"/>
        <v>0.52500000000019686</v>
      </c>
      <c r="AE59" s="100">
        <f t="shared" si="26"/>
        <v>0.21249999999944222</v>
      </c>
      <c r="AF59" s="100">
        <f t="shared" si="27"/>
        <v>0.26250000000036094</v>
      </c>
      <c r="AG59" s="18"/>
      <c r="AH59" s="107">
        <v>1.1343179074894916</v>
      </c>
      <c r="AI59" s="3">
        <f t="shared" si="32"/>
        <v>221.73384678434431</v>
      </c>
      <c r="AJ59" s="3">
        <f t="shared" si="32"/>
        <v>107.28507844229765</v>
      </c>
      <c r="AK59" s="3">
        <f t="shared" si="32"/>
        <v>94.352978506643538</v>
      </c>
      <c r="AL59" s="3">
        <f t="shared" si="32"/>
        <v>423.37190373328542</v>
      </c>
      <c r="AM59" s="3">
        <f t="shared" si="32"/>
        <v>21899.570884194614</v>
      </c>
      <c r="AN59" s="14">
        <f t="shared" si="31"/>
        <v>21476.198980461329</v>
      </c>
      <c r="AO59" s="1">
        <f t="shared" si="31"/>
        <v>63.913940545490981</v>
      </c>
      <c r="AP59" s="1">
        <f t="shared" si="31"/>
        <v>76.401748000928279</v>
      </c>
      <c r="AQ59" s="1">
        <f t="shared" si="31"/>
        <v>54.393776557015549</v>
      </c>
      <c r="AR59" s="6">
        <f t="shared" si="31"/>
        <v>9.3685399838376551</v>
      </c>
      <c r="AS59" s="4" t="s">
        <v>36</v>
      </c>
    </row>
    <row r="60" spans="1:45" ht="12.5">
      <c r="A60" s="4">
        <v>2007</v>
      </c>
      <c r="B60" s="1">
        <v>3.4805279926834998</v>
      </c>
      <c r="C60" s="1">
        <v>1.4916548540027394</v>
      </c>
      <c r="D60" s="1">
        <v>1.7402639963434905</v>
      </c>
      <c r="E60" s="6">
        <f t="shared" si="10"/>
        <v>6.7124468430297295</v>
      </c>
      <c r="F60" s="1">
        <f t="shared" si="28"/>
        <v>253.49134452183338</v>
      </c>
      <c r="G60" s="1">
        <f t="shared" si="29"/>
        <v>130.01982409426336</v>
      </c>
      <c r="H60" s="1">
        <f t="shared" si="30"/>
        <v>108.94226790322121</v>
      </c>
      <c r="I60" s="1">
        <f t="shared" si="35"/>
        <v>492.4534365193179</v>
      </c>
      <c r="J60" s="3">
        <v>26565.460384116595</v>
      </c>
      <c r="K60" s="14">
        <f t="shared" si="17"/>
        <v>26073.006947597278</v>
      </c>
      <c r="L60" s="1">
        <f t="shared" si="34"/>
        <v>72.831290268230433</v>
      </c>
      <c r="M60" s="1">
        <f t="shared" si="33"/>
        <v>87.164818151709355</v>
      </c>
      <c r="N60" s="1">
        <f t="shared" si="33"/>
        <v>62.601000843620483</v>
      </c>
      <c r="O60" s="6">
        <v>10.74353190771312</v>
      </c>
      <c r="P60" s="9">
        <v>93.830334190231369</v>
      </c>
      <c r="Q60" s="2">
        <v>97.764846746708571</v>
      </c>
      <c r="R60" s="9">
        <v>91.483757682177341</v>
      </c>
      <c r="S60" s="9"/>
      <c r="T60" s="2">
        <v>89.047206871296737</v>
      </c>
      <c r="U60" s="13">
        <v>32386</v>
      </c>
      <c r="V60" s="3">
        <v>25300.08385970836</v>
      </c>
      <c r="W60" s="99">
        <f t="shared" si="18"/>
        <v>0.5147519048978948</v>
      </c>
      <c r="X60" s="100">
        <f t="shared" si="19"/>
        <v>0.26402460507383008</v>
      </c>
      <c r="Y60" s="100">
        <f t="shared" si="20"/>
        <v>0.22122349002827527</v>
      </c>
      <c r="Z60" s="99">
        <f t="shared" si="21"/>
        <v>9.5421400892941061E-3</v>
      </c>
      <c r="AA60" s="100">
        <f t="shared" si="22"/>
        <v>4.894318495304595E-3</v>
      </c>
      <c r="AB60" s="100">
        <f t="shared" si="23"/>
        <v>4.1008989239410074E-3</v>
      </c>
      <c r="AC60" s="101">
        <f t="shared" si="24"/>
        <v>1.8537357508539708E-2</v>
      </c>
      <c r="AD60" s="99">
        <f t="shared" si="25"/>
        <v>0.51851851851872977</v>
      </c>
      <c r="AE60" s="100">
        <f t="shared" si="26"/>
        <v>0.22222222222164612</v>
      </c>
      <c r="AF60" s="100">
        <f t="shared" si="27"/>
        <v>0.25925925925962418</v>
      </c>
      <c r="AG60" s="18"/>
      <c r="AH60" s="107">
        <v>1.0743167204377355</v>
      </c>
      <c r="AI60" s="3">
        <f t="shared" si="32"/>
        <v>235.95587753539488</v>
      </c>
      <c r="AJ60" s="3">
        <f t="shared" si="32"/>
        <v>121.02559852301857</v>
      </c>
      <c r="AK60" s="3">
        <f t="shared" si="32"/>
        <v>101.40609917979509</v>
      </c>
      <c r="AL60" s="3">
        <f t="shared" si="32"/>
        <v>458.38757523820851</v>
      </c>
      <c r="AM60" s="3">
        <f t="shared" si="32"/>
        <v>24727.773363978147</v>
      </c>
      <c r="AN60" s="14">
        <f t="shared" si="31"/>
        <v>24269.385788739939</v>
      </c>
      <c r="AO60" s="1">
        <f t="shared" si="31"/>
        <v>67.793127373606339</v>
      </c>
      <c r="AP60" s="1">
        <f t="shared" si="31"/>
        <v>81.135121974266241</v>
      </c>
      <c r="AQ60" s="1">
        <f t="shared" si="31"/>
        <v>58.270526421773837</v>
      </c>
      <c r="AR60" s="6">
        <f t="shared" si="31"/>
        <v>10.000339474690122</v>
      </c>
      <c r="AS60" s="4" t="s">
        <v>36</v>
      </c>
    </row>
    <row r="61" spans="1:45" ht="12.5">
      <c r="A61" s="4">
        <v>2008</v>
      </c>
      <c r="B61" s="1">
        <v>3.490978392513115</v>
      </c>
      <c r="C61" s="1">
        <v>1.4961335967868465</v>
      </c>
      <c r="D61" s="1">
        <v>1.745489196258303</v>
      </c>
      <c r="E61" s="6">
        <f t="shared" si="10"/>
        <v>6.7326011855582646</v>
      </c>
      <c r="F61" s="1">
        <f t="shared" si="28"/>
        <v>260.2895053524179</v>
      </c>
      <c r="G61" s="1">
        <f t="shared" si="29"/>
        <v>131.2837741292889</v>
      </c>
      <c r="H61" s="1">
        <f t="shared" si="30"/>
        <v>111.68126654470611</v>
      </c>
      <c r="I61" s="1">
        <f t="shared" si="35"/>
        <v>503.25454602641287</v>
      </c>
      <c r="J61" s="3">
        <v>27071.779122632706</v>
      </c>
      <c r="K61" s="14">
        <f t="shared" si="17"/>
        <v>26568.524576606294</v>
      </c>
      <c r="L61" s="1">
        <f t="shared" si="34"/>
        <v>74.56061770838933</v>
      </c>
      <c r="M61" s="1">
        <f t="shared" si="33"/>
        <v>87.748697316361941</v>
      </c>
      <c r="N61" s="1">
        <f t="shared" si="33"/>
        <v>63.982788770111156</v>
      </c>
      <c r="O61" s="6">
        <v>10.94214330991201</v>
      </c>
      <c r="P61" s="9">
        <v>96.05826906598115</v>
      </c>
      <c r="Q61" s="2">
        <v>98.419730887595591</v>
      </c>
      <c r="R61" s="9">
        <v>93.50307287093942</v>
      </c>
      <c r="S61" s="9"/>
      <c r="T61" s="2">
        <v>91.157866702177614</v>
      </c>
      <c r="U61" s="13">
        <v>33213</v>
      </c>
      <c r="V61" s="3">
        <v>25262.071135439153</v>
      </c>
      <c r="W61" s="99">
        <f t="shared" si="18"/>
        <v>0.51721242740399775</v>
      </c>
      <c r="X61" s="100">
        <f t="shared" si="19"/>
        <v>0.26086952450976686</v>
      </c>
      <c r="Y61" s="100">
        <f t="shared" si="20"/>
        <v>0.2219180480862355</v>
      </c>
      <c r="Z61" s="99">
        <f t="shared" si="21"/>
        <v>9.6147912619015553E-3</v>
      </c>
      <c r="AA61" s="100">
        <f t="shared" si="22"/>
        <v>4.8494697572178504E-3</v>
      </c>
      <c r="AB61" s="100">
        <f t="shared" si="23"/>
        <v>4.1253759510522037E-3</v>
      </c>
      <c r="AC61" s="101">
        <f t="shared" si="24"/>
        <v>1.8589636970171609E-2</v>
      </c>
      <c r="AD61" s="99">
        <f t="shared" si="25"/>
        <v>0.51851851851872977</v>
      </c>
      <c r="AE61" s="100">
        <f t="shared" si="26"/>
        <v>0.22222222222164609</v>
      </c>
      <c r="AF61" s="100">
        <f t="shared" si="27"/>
        <v>0.25925925925962412</v>
      </c>
      <c r="AG61" s="18"/>
      <c r="AH61" s="107">
        <v>1.0675585771185441</v>
      </c>
      <c r="AI61" s="3">
        <f t="shared" si="32"/>
        <v>243.81753931945113</v>
      </c>
      <c r="AJ61" s="3">
        <f t="shared" si="32"/>
        <v>122.97571013258869</v>
      </c>
      <c r="AK61" s="3">
        <f t="shared" si="32"/>
        <v>104.61371295067097</v>
      </c>
      <c r="AL61" s="3">
        <f t="shared" si="32"/>
        <v>471.40696240271075</v>
      </c>
      <c r="AM61" s="3">
        <f t="shared" si="32"/>
        <v>25358.588936358286</v>
      </c>
      <c r="AN61" s="14">
        <f t="shared" si="31"/>
        <v>24887.181973955576</v>
      </c>
      <c r="AO61" s="1">
        <f t="shared" si="31"/>
        <v>69.842179442402582</v>
      </c>
      <c r="AP61" s="1">
        <f t="shared" si="31"/>
        <v>82.195674501726316</v>
      </c>
      <c r="AQ61" s="1">
        <f t="shared" si="31"/>
        <v>59.933749905141148</v>
      </c>
      <c r="AR61" s="6">
        <f t="shared" si="31"/>
        <v>10.249688911165922</v>
      </c>
      <c r="AS61" s="4" t="s">
        <v>36</v>
      </c>
    </row>
    <row r="62" spans="1:45" ht="12.5">
      <c r="A62" s="4">
        <v>2009</v>
      </c>
      <c r="B62" s="1">
        <v>3.5001943398105233</v>
      </c>
      <c r="C62" s="1">
        <v>1.5834212489571526</v>
      </c>
      <c r="D62" s="1">
        <v>1.7500971699070118</v>
      </c>
      <c r="E62" s="6">
        <f t="shared" si="10"/>
        <v>6.8337127586746877</v>
      </c>
      <c r="F62" s="1">
        <f t="shared" si="28"/>
        <v>263.53752912548657</v>
      </c>
      <c r="G62" s="1">
        <f t="shared" si="29"/>
        <v>139.07598474024061</v>
      </c>
      <c r="H62" s="1">
        <f t="shared" si="30"/>
        <v>113.86865131072679</v>
      </c>
      <c r="I62" s="1">
        <f t="shared" si="35"/>
        <v>516.48216517645403</v>
      </c>
      <c r="J62" s="3">
        <v>26911.040105115419</v>
      </c>
      <c r="K62" s="14">
        <f t="shared" si="17"/>
        <v>26394.557939938964</v>
      </c>
      <c r="L62" s="1">
        <f t="shared" si="34"/>
        <v>75.292256240764246</v>
      </c>
      <c r="M62" s="1">
        <f t="shared" si="33"/>
        <v>87.832587084350806</v>
      </c>
      <c r="N62" s="1">
        <f t="shared" si="33"/>
        <v>65.064188016929933</v>
      </c>
      <c r="O62" s="6">
        <v>11.071804705274008</v>
      </c>
      <c r="P62" s="9">
        <v>97.000856898029141</v>
      </c>
      <c r="Q62" s="2">
        <v>98.513822408520625</v>
      </c>
      <c r="R62" s="9">
        <v>95.083406496927125</v>
      </c>
      <c r="S62" s="9"/>
      <c r="T62" s="2">
        <v>91.430854251281815</v>
      </c>
      <c r="U62" s="13">
        <v>33487</v>
      </c>
      <c r="V62" s="3">
        <v>24361.021416833475</v>
      </c>
      <c r="W62" s="99">
        <f t="shared" si="18"/>
        <v>0.51025484884933059</v>
      </c>
      <c r="X62" s="100">
        <f t="shared" si="19"/>
        <v>0.26927548348688063</v>
      </c>
      <c r="Y62" s="100">
        <f t="shared" si="20"/>
        <v>0.22046966766378859</v>
      </c>
      <c r="Z62" s="99">
        <f t="shared" si="21"/>
        <v>9.7929150302663963E-3</v>
      </c>
      <c r="AA62" s="100">
        <f t="shared" si="22"/>
        <v>5.1679899475087247E-3</v>
      </c>
      <c r="AB62" s="100">
        <f t="shared" si="23"/>
        <v>4.2312987854037616E-3</v>
      </c>
      <c r="AC62" s="101">
        <f t="shared" si="24"/>
        <v>1.9192203763178886E-2</v>
      </c>
      <c r="AD62" s="99">
        <f t="shared" si="25"/>
        <v>0.51219512195144445</v>
      </c>
      <c r="AE62" s="100">
        <f t="shared" si="26"/>
        <v>0.23170731707257727</v>
      </c>
      <c r="AF62" s="100">
        <f t="shared" si="27"/>
        <v>0.2560975609759783</v>
      </c>
      <c r="AG62" s="18"/>
      <c r="AH62" s="107">
        <v>1.141375726206161</v>
      </c>
      <c r="AI62" s="3">
        <f t="shared" si="32"/>
        <v>230.89463274417412</v>
      </c>
      <c r="AJ62" s="3">
        <f t="shared" si="32"/>
        <v>121.84943270391578</v>
      </c>
      <c r="AK62" s="3">
        <f t="shared" si="32"/>
        <v>99.764388444825983</v>
      </c>
      <c r="AL62" s="3">
        <f t="shared" si="32"/>
        <v>452.5084538929159</v>
      </c>
      <c r="AM62" s="3">
        <f t="shared" si="32"/>
        <v>23577.722468801312</v>
      </c>
      <c r="AN62" s="14">
        <f t="shared" si="31"/>
        <v>23125.214014908397</v>
      </c>
      <c r="AO62" s="1">
        <f t="shared" si="31"/>
        <v>65.966232251170709</v>
      </c>
      <c r="AP62" s="1">
        <f t="shared" si="31"/>
        <v>76.953263564049237</v>
      </c>
      <c r="AQ62" s="1">
        <f t="shared" si="31"/>
        <v>57.005056725008458</v>
      </c>
      <c r="AR62" s="6">
        <f t="shared" si="31"/>
        <v>9.7004031635364942</v>
      </c>
      <c r="AS62" s="4" t="s">
        <v>36</v>
      </c>
    </row>
    <row r="63" spans="1:45" ht="12.5">
      <c r="A63" s="4">
        <v>2010</v>
      </c>
      <c r="B63" s="1">
        <v>3.5081634732344669</v>
      </c>
      <c r="C63" s="1">
        <v>1.5870263331251169</v>
      </c>
      <c r="D63" s="1">
        <v>1.7540817366189878</v>
      </c>
      <c r="E63" s="6">
        <f t="shared" si="10"/>
        <v>6.8492715429785722</v>
      </c>
      <c r="F63" s="1">
        <f t="shared" si="28"/>
        <v>269.73763241556128</v>
      </c>
      <c r="G63" s="1">
        <f t="shared" si="29"/>
        <v>139.52576388024784</v>
      </c>
      <c r="H63" s="1">
        <f t="shared" si="30"/>
        <v>116.44629161479878</v>
      </c>
      <c r="I63" s="1">
        <f t="shared" si="35"/>
        <v>525.70968791060795</v>
      </c>
      <c r="J63" s="3">
        <v>27829.506681816478</v>
      </c>
      <c r="K63" s="14">
        <f t="shared" si="17"/>
        <v>27303.796993905871</v>
      </c>
      <c r="L63" s="1">
        <f t="shared" si="34"/>
        <v>76.888558493218611</v>
      </c>
      <c r="M63" s="1">
        <f t="shared" si="33"/>
        <v>87.91647685233967</v>
      </c>
      <c r="N63" s="1">
        <f t="shared" si="33"/>
        <v>66.385898207486221</v>
      </c>
      <c r="O63" s="6">
        <v>11.244961438963214</v>
      </c>
      <c r="P63" s="9">
        <v>99.057412167952009</v>
      </c>
      <c r="Q63" s="2">
        <v>98.607913929445672</v>
      </c>
      <c r="R63" s="9">
        <v>97.014925373134318</v>
      </c>
      <c r="S63" s="9"/>
      <c r="T63" s="2">
        <v>93.05546308009923</v>
      </c>
      <c r="U63" s="13">
        <v>34005.273999999998</v>
      </c>
      <c r="V63" s="3">
        <v>24941.235625629819</v>
      </c>
      <c r="W63" s="99">
        <f t="shared" si="18"/>
        <v>0.5130923751616836</v>
      </c>
      <c r="X63" s="100">
        <f t="shared" si="19"/>
        <v>0.26540458943182516</v>
      </c>
      <c r="Y63" s="100">
        <f t="shared" si="20"/>
        <v>0.22150303540649111</v>
      </c>
      <c r="Z63" s="99">
        <f t="shared" si="21"/>
        <v>9.6925049911792058E-3</v>
      </c>
      <c r="AA63" s="100">
        <f t="shared" si="22"/>
        <v>5.013590987274402E-3</v>
      </c>
      <c r="AB63" s="100">
        <f t="shared" si="23"/>
        <v>4.1842743727427845E-3</v>
      </c>
      <c r="AC63" s="101">
        <f t="shared" si="24"/>
        <v>1.8890370351196395E-2</v>
      </c>
      <c r="AD63" s="99">
        <f t="shared" si="25"/>
        <v>0.51219512195144434</v>
      </c>
      <c r="AE63" s="100">
        <f t="shared" si="26"/>
        <v>0.2317073170725773</v>
      </c>
      <c r="AF63" s="100">
        <f t="shared" si="27"/>
        <v>0.2560975609759783</v>
      </c>
      <c r="AG63" s="18"/>
      <c r="AH63" s="107">
        <v>1.030232427536232</v>
      </c>
      <c r="AI63" s="3">
        <f t="shared" si="32"/>
        <v>261.82211431708691</v>
      </c>
      <c r="AJ63" s="3">
        <f t="shared" si="32"/>
        <v>135.43134554007318</v>
      </c>
      <c r="AK63" s="3">
        <f t="shared" si="32"/>
        <v>113.02914614450292</v>
      </c>
      <c r="AL63" s="3">
        <f t="shared" si="32"/>
        <v>510.28260600166305</v>
      </c>
      <c r="AM63" s="3">
        <f t="shared" si="32"/>
        <v>27012.8428672837</v>
      </c>
      <c r="AN63" s="14">
        <f t="shared" si="31"/>
        <v>26502.56026128204</v>
      </c>
      <c r="AO63" s="1">
        <f t="shared" si="31"/>
        <v>74.632244567466344</v>
      </c>
      <c r="AP63" s="1">
        <f t="shared" si="31"/>
        <v>85.336545911866821</v>
      </c>
      <c r="AQ63" s="1">
        <f t="shared" si="31"/>
        <v>64.43778746728637</v>
      </c>
      <c r="AR63" s="6">
        <f t="shared" si="31"/>
        <v>10.914975240931971</v>
      </c>
      <c r="AS63" s="4" t="s">
        <v>36</v>
      </c>
    </row>
    <row r="64" spans="1:45" ht="12.5">
      <c r="A64" s="4">
        <v>2011</v>
      </c>
      <c r="B64" s="1">
        <v>3.3443428902162085</v>
      </c>
      <c r="C64" s="1">
        <v>1.5885628728479333</v>
      </c>
      <c r="D64" s="1">
        <v>1.7557800173652653</v>
      </c>
      <c r="E64" s="6">
        <f t="shared" si="10"/>
        <v>6.6886857804294069</v>
      </c>
      <c r="F64" s="1">
        <f t="shared" si="28"/>
        <v>254.91729473217211</v>
      </c>
      <c r="G64" s="1">
        <f t="shared" si="29"/>
        <v>139.25952675462611</v>
      </c>
      <c r="H64" s="1">
        <f t="shared" si="30"/>
        <v>116.87548337227527</v>
      </c>
      <c r="I64" s="1">
        <f t="shared" si="35"/>
        <v>511.05230485907344</v>
      </c>
      <c r="J64" s="3">
        <v>28785.584626521206</v>
      </c>
      <c r="K64" s="14">
        <f t="shared" si="17"/>
        <v>28274.532321662133</v>
      </c>
      <c r="L64" s="1">
        <f t="shared" si="34"/>
        <v>76.223432554695961</v>
      </c>
      <c r="M64" s="1">
        <f t="shared" si="33"/>
        <v>87.663843298166299</v>
      </c>
      <c r="N64" s="1">
        <f t="shared" si="33"/>
        <v>66.566131415289348</v>
      </c>
      <c r="O64" s="6">
        <v>11.413010177115934</v>
      </c>
      <c r="P64" s="9">
        <v>98.200514138817482</v>
      </c>
      <c r="Q64" s="2">
        <v>98.324557854935776</v>
      </c>
      <c r="R64" s="9">
        <v>97.278314310798933</v>
      </c>
      <c r="S64" s="9"/>
      <c r="T64" s="2">
        <v>95.76536387242848</v>
      </c>
      <c r="U64" s="13">
        <v>34342.78</v>
      </c>
      <c r="V64" s="3">
        <v>25427.154516542967</v>
      </c>
      <c r="W64" s="99">
        <f t="shared" si="18"/>
        <v>0.49880861960395129</v>
      </c>
      <c r="X64" s="100">
        <f t="shared" si="19"/>
        <v>0.27249564365633372</v>
      </c>
      <c r="Y64" s="100">
        <f t="shared" si="20"/>
        <v>0.22869573673971508</v>
      </c>
      <c r="Z64" s="99">
        <f t="shared" si="21"/>
        <v>8.8557275469509679E-3</v>
      </c>
      <c r="AA64" s="100">
        <f t="shared" si="22"/>
        <v>4.8378217278353015E-3</v>
      </c>
      <c r="AB64" s="100">
        <f t="shared" si="23"/>
        <v>4.0602087777155526E-3</v>
      </c>
      <c r="AC64" s="101">
        <f t="shared" si="24"/>
        <v>1.775375805250182E-2</v>
      </c>
      <c r="AD64" s="99">
        <f t="shared" si="25"/>
        <v>0.50000000000022504</v>
      </c>
      <c r="AE64" s="100">
        <f t="shared" si="26"/>
        <v>0.23749999999939436</v>
      </c>
      <c r="AF64" s="100">
        <f t="shared" si="27"/>
        <v>0.26250000000038065</v>
      </c>
      <c r="AG64" s="18"/>
      <c r="AH64" s="107">
        <v>0.98912595520421598</v>
      </c>
      <c r="AI64" s="3">
        <f t="shared" si="32"/>
        <v>257.71975084764773</v>
      </c>
      <c r="AJ64" s="3">
        <f t="shared" si="32"/>
        <v>140.79048883706065</v>
      </c>
      <c r="AK64" s="3">
        <f t="shared" si="32"/>
        <v>118.16036446859292</v>
      </c>
      <c r="AL64" s="3">
        <f t="shared" si="32"/>
        <v>516.67060415330127</v>
      </c>
      <c r="AM64" s="3">
        <f t="shared" si="32"/>
        <v>29102.041529764632</v>
      </c>
      <c r="AN64" s="14">
        <f t="shared" si="31"/>
        <v>28585.370925611332</v>
      </c>
      <c r="AO64" s="1">
        <f t="shared" si="31"/>
        <v>77.061401688684626</v>
      </c>
      <c r="AP64" s="1">
        <f t="shared" si="31"/>
        <v>88.627583612510833</v>
      </c>
      <c r="AQ64" s="1">
        <f t="shared" si="31"/>
        <v>67.297932144087795</v>
      </c>
      <c r="AR64" s="6">
        <f t="shared" si="31"/>
        <v>11.538480126891011</v>
      </c>
      <c r="AS64" s="4" t="s">
        <v>36</v>
      </c>
    </row>
    <row r="65" spans="1:45" ht="12.5">
      <c r="A65" s="4">
        <v>2012</v>
      </c>
      <c r="B65" s="1">
        <v>3.3491909565231377</v>
      </c>
      <c r="C65" s="1">
        <v>1.6745954782565451</v>
      </c>
      <c r="D65" s="1">
        <v>1.7583252521764057</v>
      </c>
      <c r="E65" s="6">
        <f t="shared" si="10"/>
        <v>6.7821116869560889</v>
      </c>
      <c r="F65" s="1">
        <f t="shared" si="28"/>
        <v>252.3909070756153</v>
      </c>
      <c r="G65" s="1">
        <f t="shared" si="29"/>
        <v>146.51970692653319</v>
      </c>
      <c r="H65" s="1">
        <f t="shared" si="30"/>
        <v>117.67872700831839</v>
      </c>
      <c r="I65" s="1">
        <f t="shared" si="35"/>
        <v>516.5893410104668</v>
      </c>
      <c r="J65" s="3">
        <v>29366.11146265822</v>
      </c>
      <c r="K65" s="14">
        <f t="shared" si="17"/>
        <v>28849.522121647755</v>
      </c>
      <c r="L65" s="1">
        <f t="shared" si="34"/>
        <v>75.358768834616512</v>
      </c>
      <c r="M65" s="1">
        <f t="shared" ref="M65:M66" si="36">(Q65/100)*M$67</f>
        <v>87.495582562469224</v>
      </c>
      <c r="N65" s="1">
        <f t="shared" ref="N65:N66" si="37">(R65/100)*N$67</f>
        <v>66.926597830895602</v>
      </c>
      <c r="O65" s="6">
        <v>11.416423037935663</v>
      </c>
      <c r="P65" s="9">
        <v>97.086546700942591</v>
      </c>
      <c r="Q65" s="2">
        <v>98.135835095137423</v>
      </c>
      <c r="R65" s="9">
        <v>97.805092186128178</v>
      </c>
      <c r="S65" s="9"/>
      <c r="T65" s="2">
        <v>97.216858645716144</v>
      </c>
      <c r="U65" s="13">
        <v>34754.311999999998</v>
      </c>
      <c r="V65" s="3">
        <v>25609.207041123893</v>
      </c>
      <c r="W65" s="99">
        <f t="shared" si="18"/>
        <v>0.48857165070794895</v>
      </c>
      <c r="X65" s="100">
        <f t="shared" si="19"/>
        <v>0.283628978174299</v>
      </c>
      <c r="Y65" s="100">
        <f t="shared" si="20"/>
        <v>0.22779937111775223</v>
      </c>
      <c r="Z65" s="99">
        <f t="shared" si="21"/>
        <v>8.5946315158734639E-3</v>
      </c>
      <c r="AA65" s="100">
        <f t="shared" si="22"/>
        <v>4.9894146561708323E-3</v>
      </c>
      <c r="AB65" s="100">
        <f t="shared" si="23"/>
        <v>4.0072968856621682E-3</v>
      </c>
      <c r="AC65" s="101">
        <f t="shared" si="24"/>
        <v>1.759134305770646E-2</v>
      </c>
      <c r="AD65" s="99">
        <f t="shared" si="25"/>
        <v>0.49382716049406489</v>
      </c>
      <c r="AE65" s="100">
        <f t="shared" si="26"/>
        <v>0.2469135802462917</v>
      </c>
      <c r="AF65" s="100">
        <f t="shared" si="27"/>
        <v>0.25925925925964333</v>
      </c>
      <c r="AG65" s="18"/>
      <c r="AH65" s="107">
        <v>0.99923872890394638</v>
      </c>
      <c r="AI65" s="3">
        <f t="shared" si="32"/>
        <v>252.58319135854555</v>
      </c>
      <c r="AJ65" s="3">
        <f t="shared" si="32"/>
        <v>146.63133312221495</v>
      </c>
      <c r="AK65" s="3">
        <f t="shared" si="32"/>
        <v>117.76838067255345</v>
      </c>
      <c r="AL65" s="3">
        <f t="shared" si="32"/>
        <v>516.98290515331382</v>
      </c>
      <c r="AM65" s="3">
        <f t="shared" si="32"/>
        <v>29388.484066134602</v>
      </c>
      <c r="AN65" s="14">
        <f t="shared" si="31"/>
        <v>28871.50116098129</v>
      </c>
      <c r="AO65" s="1">
        <f t="shared" si="31"/>
        <v>75.416180993381516</v>
      </c>
      <c r="AP65" s="1">
        <f t="shared" si="31"/>
        <v>87.56224116577441</v>
      </c>
      <c r="AQ65" s="1">
        <f t="shared" si="31"/>
        <v>66.97758593114844</v>
      </c>
      <c r="AR65" s="6">
        <f t="shared" si="31"/>
        <v>11.425120652057</v>
      </c>
      <c r="AS65" s="4" t="s">
        <v>36</v>
      </c>
    </row>
    <row r="66" spans="1:45" ht="12.5">
      <c r="A66" s="4">
        <v>2013</v>
      </c>
      <c r="B66" s="1">
        <v>3.2705024482652969</v>
      </c>
      <c r="C66" s="1">
        <v>1.6771807426951211</v>
      </c>
      <c r="D66" s="1">
        <v>1.7610397798369213</v>
      </c>
      <c r="E66" s="6">
        <f t="shared" si="10"/>
        <v>6.7087229707973393</v>
      </c>
      <c r="F66" s="1">
        <f t="shared" si="28"/>
        <v>249.94151158842081</v>
      </c>
      <c r="G66" s="1">
        <f t="shared" si="29"/>
        <v>147.72514479386621</v>
      </c>
      <c r="H66" s="1">
        <f t="shared" si="30"/>
        <v>119.02419322084731</v>
      </c>
      <c r="I66" s="1">
        <f t="shared" si="35"/>
        <v>516.69084960313432</v>
      </c>
      <c r="J66" s="3">
        <v>30132.227083536229</v>
      </c>
      <c r="K66" s="14">
        <f t="shared" si="17"/>
        <v>29615.536233933093</v>
      </c>
      <c r="L66" s="1">
        <f t="shared" si="34"/>
        <v>76.42297033625276</v>
      </c>
      <c r="M66" s="1">
        <f t="shared" si="36"/>
        <v>88.079442503305543</v>
      </c>
      <c r="N66" s="1">
        <f t="shared" si="37"/>
        <v>67.587452926173754</v>
      </c>
      <c r="O66" s="6">
        <v>11.619829438727802</v>
      </c>
      <c r="P66" s="9">
        <v>98.45758354755786</v>
      </c>
      <c r="Q66" s="2">
        <v>98.79069767441861</v>
      </c>
      <c r="R66" s="9">
        <v>98.770851624231781</v>
      </c>
      <c r="S66" s="9"/>
      <c r="T66" s="2">
        <v>98.129036553699393</v>
      </c>
      <c r="U66" s="13">
        <v>35158.303999999996</v>
      </c>
      <c r="V66" s="3">
        <v>25822.127351611878</v>
      </c>
      <c r="W66" s="99">
        <f t="shared" si="18"/>
        <v>0.48373512281163616</v>
      </c>
      <c r="X66" s="100">
        <f t="shared" si="19"/>
        <v>0.28590625304731559</v>
      </c>
      <c r="Y66" s="100">
        <f t="shared" si="20"/>
        <v>0.23035862414104824</v>
      </c>
      <c r="Z66" s="99">
        <f t="shared" si="21"/>
        <v>8.2948237080353385E-3</v>
      </c>
      <c r="AA66" s="100">
        <f t="shared" si="22"/>
        <v>4.9025631057513465E-3</v>
      </c>
      <c r="AB66" s="100">
        <f t="shared" si="23"/>
        <v>3.9500629306580609E-3</v>
      </c>
      <c r="AC66" s="101">
        <f t="shared" si="24"/>
        <v>1.7147449744444744E-2</v>
      </c>
      <c r="AD66" s="99">
        <f t="shared" si="25"/>
        <v>0.48750000000023758</v>
      </c>
      <c r="AE66" s="100">
        <f t="shared" si="26"/>
        <v>0.24999999999937189</v>
      </c>
      <c r="AF66" s="100">
        <f t="shared" si="27"/>
        <v>0.26250000000039048</v>
      </c>
      <c r="AG66" s="18"/>
      <c r="AH66" s="107">
        <v>1.030125900699542</v>
      </c>
      <c r="AI66" s="3">
        <f t="shared" si="32"/>
        <v>242.63200393145104</v>
      </c>
      <c r="AJ66" s="3">
        <f t="shared" si="32"/>
        <v>143.40494175862236</v>
      </c>
      <c r="AK66" s="3">
        <f t="shared" si="32"/>
        <v>115.54334585706454</v>
      </c>
      <c r="AL66" s="3">
        <f t="shared" si="32"/>
        <v>501.5802915471379</v>
      </c>
      <c r="AM66" s="3">
        <f t="shared" si="32"/>
        <v>29251.013942153979</v>
      </c>
      <c r="AN66" s="14">
        <f t="shared" si="31"/>
        <v>28749.433650606839</v>
      </c>
      <c r="AO66" s="1">
        <f t="shared" si="31"/>
        <v>74.187990307160646</v>
      </c>
      <c r="AP66" s="1">
        <f t="shared" si="31"/>
        <v>85.503570431043627</v>
      </c>
      <c r="AQ66" s="1">
        <f t="shared" si="31"/>
        <v>65.610866477851104</v>
      </c>
      <c r="AR66" s="6">
        <f t="shared" si="31"/>
        <v>11.280009007478563</v>
      </c>
      <c r="AS66" s="4" t="s">
        <v>36</v>
      </c>
    </row>
    <row r="67" spans="1:45" ht="12.5">
      <c r="A67" s="4">
        <v>2014</v>
      </c>
      <c r="B67" s="1">
        <v>3.1905956404738678</v>
      </c>
      <c r="C67" s="1">
        <v>1.6792608634022614</v>
      </c>
      <c r="D67" s="1">
        <v>1.6792608634089785</v>
      </c>
      <c r="E67" s="6">
        <f t="shared" si="10"/>
        <v>6.5491173672851071</v>
      </c>
      <c r="F67" s="1">
        <f t="shared" si="28"/>
        <v>247.6546622425814</v>
      </c>
      <c r="G67" s="1">
        <f t="shared" si="29"/>
        <v>149.71891498686205</v>
      </c>
      <c r="H67" s="1">
        <f t="shared" si="30"/>
        <v>114.90937122645569</v>
      </c>
      <c r="I67" s="1">
        <f t="shared" si="35"/>
        <v>512.28294845589915</v>
      </c>
      <c r="J67" s="3">
        <v>31097.82615628904</v>
      </c>
      <c r="K67" s="14">
        <f t="shared" si="17"/>
        <v>30585.54320783314</v>
      </c>
      <c r="L67" s="1">
        <f>L48/(P48/100)</f>
        <v>77.620197025593527</v>
      </c>
      <c r="M67" s="1">
        <f t="shared" ref="M67:N67" si="38">M48/(Q48/100)</f>
        <v>89.157627769353525</v>
      </c>
      <c r="N67" s="1">
        <f t="shared" si="38"/>
        <v>68.428541229255032</v>
      </c>
      <c r="O67" s="6">
        <v>11.68098155059702</v>
      </c>
      <c r="P67" s="9">
        <v>100.00000000000001</v>
      </c>
      <c r="Q67" s="2">
        <v>100</v>
      </c>
      <c r="R67" s="9">
        <v>99.999999999999986</v>
      </c>
      <c r="S67" s="9"/>
      <c r="T67" s="2">
        <v>100</v>
      </c>
      <c r="U67" s="13">
        <v>35587.792999999998</v>
      </c>
      <c r="V67" s="3">
        <v>26132.773716245738</v>
      </c>
      <c r="W67" s="99">
        <f t="shared" si="18"/>
        <v>0.48343335062986431</v>
      </c>
      <c r="X67" s="100">
        <f t="shared" si="19"/>
        <v>0.29225824407807882</v>
      </c>
      <c r="Y67" s="100">
        <f t="shared" si="20"/>
        <v>0.22430840529205684</v>
      </c>
      <c r="Z67" s="99">
        <f t="shared" si="21"/>
        <v>7.9637290721845909E-3</v>
      </c>
      <c r="AA67" s="100">
        <f t="shared" si="22"/>
        <v>4.8144495449429919E-3</v>
      </c>
      <c r="AB67" s="100">
        <f t="shared" si="23"/>
        <v>3.6950933691941388E-3</v>
      </c>
      <c r="AC67" s="101">
        <f t="shared" si="24"/>
        <v>1.647327198632172E-2</v>
      </c>
      <c r="AD67" s="99">
        <f t="shared" si="25"/>
        <v>0.48717948717973703</v>
      </c>
      <c r="AE67" s="100">
        <f t="shared" si="26"/>
        <v>0.25641025640961873</v>
      </c>
      <c r="AF67" s="100">
        <f t="shared" si="27"/>
        <v>0.25641025641064435</v>
      </c>
      <c r="AG67" s="18"/>
      <c r="AH67" s="107">
        <v>1.105</v>
      </c>
      <c r="AI67" s="3">
        <f t="shared" si="32"/>
        <v>224.1218662828791</v>
      </c>
      <c r="AJ67" s="3">
        <f t="shared" si="32"/>
        <v>135.49223075734122</v>
      </c>
      <c r="AK67" s="3">
        <f t="shared" si="32"/>
        <v>103.99038120041239</v>
      </c>
      <c r="AL67" s="3">
        <f t="shared" si="32"/>
        <v>463.60447824063272</v>
      </c>
      <c r="AM67" s="3">
        <f t="shared" si="32"/>
        <v>28142.829100714065</v>
      </c>
      <c r="AN67" s="14">
        <f t="shared" si="31"/>
        <v>27679.22462247343</v>
      </c>
      <c r="AO67" s="1">
        <f t="shared" si="31"/>
        <v>70.244522195107265</v>
      </c>
      <c r="AP67" s="1">
        <f t="shared" si="31"/>
        <v>80.685635990365185</v>
      </c>
      <c r="AQ67" s="1">
        <f t="shared" si="31"/>
        <v>61.926281655434416</v>
      </c>
      <c r="AR67" s="6">
        <f t="shared" si="31"/>
        <v>10.57102402768961</v>
      </c>
      <c r="AS67" s="4" t="s">
        <v>36</v>
      </c>
    </row>
    <row r="68" spans="1:45" ht="12.5">
      <c r="A68" s="4">
        <v>2015</v>
      </c>
      <c r="E68" s="5"/>
      <c r="F68" s="1"/>
      <c r="G68" s="1"/>
      <c r="H68" s="1"/>
      <c r="I68" s="1"/>
      <c r="J68" s="3"/>
      <c r="K68" s="5"/>
      <c r="L68" s="1"/>
      <c r="M68" s="1"/>
      <c r="N68" s="1"/>
      <c r="O68" s="6"/>
      <c r="P68" s="9"/>
      <c r="Q68" s="2"/>
      <c r="R68" s="9"/>
      <c r="S68" s="9"/>
      <c r="T68" s="7"/>
      <c r="U68" s="3">
        <v>35939.926999999996</v>
      </c>
      <c r="V68" s="14">
        <v>26284.238863565632</v>
      </c>
      <c r="Y68" s="5"/>
      <c r="Z68" s="1"/>
      <c r="AC68" s="5" t="str">
        <f>IFERROR(LN(B68)-LN(B67),"")</f>
        <v/>
      </c>
      <c r="AD68" s="4" t="str">
        <f>IFERROR(LN(C68)-LN(C67),"")</f>
        <v/>
      </c>
      <c r="AE68" s="4" t="str">
        <f>IFERROR(LN(D68)-LN(D67),"")</f>
        <v/>
      </c>
      <c r="AF68" s="4" t="str">
        <f>IFERROR(LN(F68)-LN(F67),"")</f>
        <v/>
      </c>
      <c r="AG68" s="4" t="str">
        <f>IFERROR(LN(G68)-LN(G67),"")</f>
        <v/>
      </c>
      <c r="AH68" s="107">
        <v>1.278</v>
      </c>
      <c r="AI68" s="3"/>
      <c r="AJ68" s="3"/>
      <c r="AK68" s="3"/>
      <c r="AL68" s="3"/>
      <c r="AM68" s="3"/>
      <c r="AN68" s="14"/>
      <c r="AO68" s="1"/>
      <c r="AP68" s="1"/>
      <c r="AQ68" s="1"/>
      <c r="AR68" s="6"/>
      <c r="AS68" s="4" t="s">
        <v>36</v>
      </c>
    </row>
    <row r="69" spans="1:45">
      <c r="B69" s="1"/>
      <c r="C69" s="69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47"/>
      <c r="AA69" s="47"/>
      <c r="AB69" s="47"/>
      <c r="AC69" s="47"/>
      <c r="AD69" s="1"/>
      <c r="AE69" s="1"/>
      <c r="AF69" s="1"/>
      <c r="AG69" s="1"/>
      <c r="AH69" s="33"/>
      <c r="AI69" s="1"/>
      <c r="AJ69" s="1"/>
      <c r="AK69" s="1"/>
      <c r="AL69" s="1"/>
      <c r="AM69" s="1"/>
      <c r="AN69" s="1"/>
      <c r="AO69" s="1"/>
      <c r="AP69" s="1"/>
    </row>
    <row r="70" spans="1:45">
      <c r="J70" s="2"/>
    </row>
    <row r="71" spans="1:45">
      <c r="J71" s="2"/>
    </row>
    <row r="72" spans="1:45">
      <c r="J72" s="2"/>
    </row>
    <row r="75" spans="1:45">
      <c r="J75" s="2"/>
    </row>
    <row r="76" spans="1:45">
      <c r="B76"/>
      <c r="C76"/>
      <c r="D76"/>
      <c r="E76"/>
      <c r="F76" s="139"/>
      <c r="G76" s="139"/>
      <c r="H76" s="139"/>
      <c r="I76" s="139"/>
      <c r="J76" s="139"/>
      <c r="O76" s="139"/>
      <c r="P76" s="139"/>
      <c r="Q76" s="139"/>
      <c r="R76" s="139"/>
      <c r="S76" s="139"/>
      <c r="T76" s="2"/>
    </row>
    <row r="77" spans="1:45">
      <c r="B77"/>
      <c r="C77"/>
      <c r="D77"/>
      <c r="E77"/>
      <c r="N77"/>
      <c r="T77" s="2"/>
    </row>
    <row r="78" spans="1:45">
      <c r="B78"/>
      <c r="C78" s="61"/>
      <c r="D78"/>
      <c r="E78"/>
      <c r="F78" s="27"/>
      <c r="G78" s="27"/>
      <c r="H78" s="27"/>
      <c r="I78" s="27"/>
      <c r="J78" s="27"/>
      <c r="M78" s="25"/>
      <c r="N78"/>
      <c r="O78" s="3"/>
      <c r="P78" s="3"/>
      <c r="Q78" s="3"/>
      <c r="R78" s="3"/>
      <c r="S78" s="3"/>
      <c r="T78" s="2"/>
    </row>
    <row r="79" spans="1:45">
      <c r="B79"/>
      <c r="C79" s="61"/>
      <c r="D79"/>
      <c r="E79"/>
      <c r="F79" s="27"/>
      <c r="G79" s="27"/>
      <c r="H79" s="27"/>
      <c r="I79" s="27"/>
      <c r="J79" s="27"/>
      <c r="M79" s="25"/>
      <c r="N79"/>
      <c r="O79" s="3"/>
      <c r="P79" s="3"/>
      <c r="Q79" s="3"/>
      <c r="R79" s="3"/>
      <c r="S79" s="3"/>
      <c r="T79" s="2"/>
    </row>
    <row r="80" spans="1:45">
      <c r="B80"/>
      <c r="C80" s="61"/>
      <c r="D80"/>
      <c r="E80"/>
      <c r="F80" s="27"/>
      <c r="G80" s="27"/>
      <c r="H80" s="27"/>
      <c r="I80" s="27"/>
      <c r="J80" s="27"/>
      <c r="M80" s="25"/>
      <c r="N80"/>
      <c r="O80" s="3"/>
      <c r="P80" s="3"/>
      <c r="Q80" s="3"/>
      <c r="R80" s="3"/>
      <c r="S80" s="3"/>
      <c r="T80" s="2"/>
    </row>
    <row r="81" spans="2:20">
      <c r="B81"/>
      <c r="C81" s="61"/>
      <c r="D81"/>
      <c r="E81"/>
      <c r="F81" s="27"/>
      <c r="G81" s="27"/>
      <c r="H81" s="27"/>
      <c r="I81" s="27"/>
      <c r="J81" s="27"/>
      <c r="M81" s="25"/>
      <c r="N81"/>
      <c r="O81" s="3"/>
      <c r="P81" s="3"/>
      <c r="Q81" s="3"/>
      <c r="R81" s="3"/>
      <c r="S81" s="3"/>
      <c r="T81" s="2"/>
    </row>
    <row r="82" spans="2:20">
      <c r="B82"/>
      <c r="C82" s="61"/>
      <c r="D82"/>
      <c r="E82"/>
      <c r="F82" s="27"/>
      <c r="G82" s="27"/>
      <c r="H82" s="27"/>
      <c r="I82" s="27"/>
      <c r="J82" s="27"/>
      <c r="M82" s="25"/>
      <c r="N82"/>
      <c r="O82" s="3"/>
      <c r="P82" s="3"/>
      <c r="Q82" s="3"/>
      <c r="R82" s="3"/>
      <c r="S82" s="3"/>
      <c r="T82" s="2"/>
    </row>
    <row r="83" spans="2:20">
      <c r="B83"/>
      <c r="C83" s="61"/>
      <c r="D83"/>
      <c r="E83"/>
      <c r="F83" s="27"/>
      <c r="G83" s="27"/>
      <c r="H83" s="27"/>
      <c r="I83" s="27"/>
      <c r="J83" s="27"/>
      <c r="M83" s="25"/>
      <c r="N83"/>
      <c r="O83" s="3"/>
      <c r="P83" s="3"/>
      <c r="Q83" s="3"/>
      <c r="R83" s="3"/>
      <c r="S83" s="3"/>
      <c r="T83" s="2"/>
    </row>
    <row r="84" spans="2:20">
      <c r="B84"/>
      <c r="C84" s="61"/>
      <c r="D84"/>
      <c r="E84"/>
      <c r="F84" s="27"/>
      <c r="G84" s="27"/>
      <c r="H84" s="27"/>
      <c r="I84" s="27"/>
      <c r="J84" s="27"/>
      <c r="M84" s="25"/>
      <c r="N84"/>
      <c r="O84" s="3"/>
      <c r="P84" s="3"/>
      <c r="Q84" s="3"/>
      <c r="R84" s="3"/>
      <c r="S84" s="3"/>
      <c r="T84" s="2"/>
    </row>
    <row r="85" spans="2:20">
      <c r="B85"/>
      <c r="C85" s="61"/>
      <c r="D85"/>
      <c r="E85"/>
      <c r="F85" s="27"/>
      <c r="G85" s="27"/>
      <c r="H85" s="27"/>
      <c r="I85" s="27"/>
      <c r="J85" s="27"/>
      <c r="M85" s="25"/>
      <c r="N85"/>
      <c r="O85" s="3"/>
      <c r="P85" s="3"/>
      <c r="Q85" s="3"/>
      <c r="R85" s="3"/>
      <c r="S85" s="3"/>
      <c r="T85" s="2"/>
    </row>
    <row r="86" spans="2:20">
      <c r="B86"/>
      <c r="C86" s="61"/>
      <c r="D86"/>
      <c r="E86"/>
      <c r="F86" s="27"/>
      <c r="G86" s="27"/>
      <c r="H86" s="27"/>
      <c r="I86" s="27"/>
      <c r="J86" s="27"/>
      <c r="M86" s="25"/>
      <c r="N86"/>
      <c r="O86" s="3"/>
      <c r="P86" s="3"/>
      <c r="Q86" s="3"/>
      <c r="R86" s="3"/>
      <c r="S86" s="3"/>
      <c r="T86" s="2"/>
    </row>
    <row r="87" spans="2:20">
      <c r="B87"/>
      <c r="C87" s="61"/>
      <c r="D87"/>
      <c r="E87"/>
      <c r="F87" s="27"/>
      <c r="G87" s="27"/>
      <c r="H87" s="27"/>
      <c r="I87" s="27"/>
      <c r="J87" s="27"/>
      <c r="M87" s="25"/>
      <c r="N87"/>
      <c r="O87" s="3"/>
      <c r="P87" s="3"/>
      <c r="Q87" s="3"/>
      <c r="R87" s="3"/>
      <c r="S87" s="3"/>
      <c r="T87" s="2"/>
    </row>
    <row r="88" spans="2:20">
      <c r="B88"/>
      <c r="C88" s="61"/>
      <c r="D88"/>
      <c r="E88"/>
      <c r="F88" s="27"/>
      <c r="G88" s="27"/>
      <c r="H88" s="27"/>
      <c r="I88" s="27"/>
      <c r="J88" s="27"/>
      <c r="M88" s="25"/>
      <c r="N88"/>
      <c r="O88" s="3"/>
      <c r="P88" s="3"/>
      <c r="Q88" s="3"/>
      <c r="R88" s="3"/>
      <c r="S88" s="3"/>
      <c r="T88" s="2"/>
    </row>
    <row r="89" spans="2:20">
      <c r="B89"/>
      <c r="C89" s="61"/>
      <c r="D89"/>
      <c r="E89"/>
      <c r="F89" s="27"/>
      <c r="G89" s="27"/>
      <c r="H89" s="27"/>
      <c r="I89" s="27"/>
      <c r="J89" s="27"/>
      <c r="M89" s="25"/>
      <c r="N89"/>
      <c r="O89" s="3"/>
      <c r="P89" s="3"/>
      <c r="Q89" s="3"/>
      <c r="R89" s="3"/>
      <c r="S89" s="3"/>
      <c r="T89" s="2"/>
    </row>
    <row r="90" spans="2:20">
      <c r="B90"/>
      <c r="C90" s="61"/>
      <c r="D90"/>
      <c r="E90"/>
      <c r="F90" s="27"/>
      <c r="G90" s="27"/>
      <c r="H90" s="27"/>
      <c r="I90" s="27"/>
      <c r="J90" s="27"/>
      <c r="M90" s="25"/>
      <c r="N90"/>
      <c r="O90" s="3"/>
      <c r="P90" s="3"/>
      <c r="Q90" s="3"/>
      <c r="R90" s="3"/>
      <c r="S90" s="3"/>
      <c r="T90" s="2"/>
    </row>
    <row r="91" spans="2:20">
      <c r="B91"/>
      <c r="C91" s="61"/>
      <c r="D91"/>
      <c r="E91"/>
      <c r="F91" s="27"/>
      <c r="G91" s="27"/>
      <c r="H91" s="27"/>
      <c r="I91" s="27"/>
      <c r="J91" s="27"/>
      <c r="M91" s="25"/>
      <c r="N91"/>
      <c r="O91" s="3"/>
      <c r="P91" s="3"/>
      <c r="Q91" s="3"/>
      <c r="R91" s="3"/>
      <c r="S91" s="3"/>
      <c r="T91" s="2"/>
    </row>
    <row r="92" spans="2:20">
      <c r="B92"/>
      <c r="C92" s="61"/>
      <c r="D92"/>
      <c r="E92"/>
      <c r="F92" s="27"/>
      <c r="G92" s="27"/>
      <c r="H92" s="27"/>
      <c r="I92" s="27"/>
      <c r="J92" s="27"/>
      <c r="M92" s="25"/>
      <c r="N92"/>
      <c r="O92" s="3"/>
      <c r="P92" s="3"/>
      <c r="Q92" s="3"/>
      <c r="R92" s="3"/>
      <c r="S92" s="3"/>
      <c r="T92" s="2"/>
    </row>
    <row r="93" spans="2:20">
      <c r="B93"/>
      <c r="C93" s="61"/>
      <c r="D93"/>
      <c r="E93"/>
      <c r="F93" s="27"/>
      <c r="G93" s="27"/>
      <c r="H93" s="27"/>
      <c r="I93" s="27"/>
      <c r="J93" s="27"/>
      <c r="M93" s="25"/>
      <c r="N93"/>
      <c r="O93" s="3"/>
      <c r="P93" s="3"/>
      <c r="Q93" s="3"/>
      <c r="R93" s="3"/>
      <c r="S93" s="3"/>
      <c r="T93" s="2"/>
    </row>
    <row r="94" spans="2:20">
      <c r="B94"/>
      <c r="C94" s="61"/>
      <c r="D94"/>
      <c r="E94"/>
      <c r="F94" s="27"/>
      <c r="G94" s="27"/>
      <c r="H94" s="27"/>
      <c r="I94" s="27"/>
      <c r="J94" s="27"/>
      <c r="M94" s="25"/>
      <c r="N94"/>
      <c r="O94" s="3"/>
      <c r="P94" s="3"/>
      <c r="Q94" s="3"/>
      <c r="R94" s="3"/>
      <c r="S94" s="3"/>
      <c r="T94" s="2"/>
    </row>
    <row r="95" spans="2:20">
      <c r="B95"/>
      <c r="C95" s="61"/>
      <c r="D95"/>
      <c r="E95"/>
      <c r="F95" s="27"/>
      <c r="G95" s="27"/>
      <c r="H95" s="27"/>
      <c r="I95" s="27"/>
      <c r="J95" s="27"/>
      <c r="M95" s="25"/>
      <c r="N95"/>
      <c r="O95" s="3"/>
      <c r="P95" s="3"/>
      <c r="Q95" s="3"/>
      <c r="R95" s="3"/>
      <c r="S95" s="3"/>
      <c r="T95" s="2"/>
    </row>
    <row r="96" spans="2:20">
      <c r="B96"/>
      <c r="C96" s="61"/>
      <c r="D96"/>
      <c r="E96"/>
      <c r="F96" s="27"/>
      <c r="G96" s="27"/>
      <c r="H96" s="27"/>
      <c r="I96" s="27"/>
      <c r="J96" s="27"/>
      <c r="M96" s="25"/>
      <c r="N96"/>
      <c r="O96" s="3"/>
      <c r="P96" s="3"/>
      <c r="Q96" s="3"/>
      <c r="R96" s="3"/>
      <c r="S96" s="3"/>
      <c r="T96" s="2"/>
    </row>
    <row r="97" spans="2:20">
      <c r="B97"/>
      <c r="C97" s="61"/>
      <c r="D97"/>
      <c r="E97"/>
      <c r="F97" s="27"/>
      <c r="G97" s="27"/>
      <c r="H97" s="27"/>
      <c r="I97" s="27"/>
      <c r="J97" s="27"/>
      <c r="M97" s="25"/>
      <c r="N97"/>
      <c r="O97" s="3"/>
      <c r="P97" s="3"/>
      <c r="Q97" s="3"/>
      <c r="R97" s="3"/>
      <c r="S97" s="3"/>
      <c r="T97" s="2"/>
    </row>
    <row r="98" spans="2:20">
      <c r="B98"/>
      <c r="C98" s="61"/>
      <c r="D98"/>
      <c r="E98"/>
      <c r="F98" s="27"/>
      <c r="G98" s="27"/>
      <c r="H98" s="27"/>
      <c r="I98" s="27"/>
      <c r="J98" s="27"/>
      <c r="M98" s="25"/>
      <c r="N98"/>
      <c r="O98" s="3"/>
      <c r="P98" s="3"/>
      <c r="Q98" s="3"/>
      <c r="R98" s="3"/>
      <c r="S98" s="3"/>
      <c r="T98" s="2"/>
    </row>
    <row r="99" spans="2:20">
      <c r="B99"/>
      <c r="C99" s="61"/>
      <c r="D99"/>
      <c r="E99"/>
      <c r="F99" s="27"/>
      <c r="G99" s="27"/>
      <c r="H99" s="27"/>
      <c r="I99" s="27"/>
      <c r="J99" s="27"/>
      <c r="M99" s="25"/>
      <c r="N99"/>
      <c r="O99" s="3"/>
      <c r="P99" s="3"/>
      <c r="Q99" s="3"/>
      <c r="R99" s="3"/>
      <c r="S99" s="3"/>
      <c r="T99" s="2"/>
    </row>
    <row r="100" spans="2:20">
      <c r="B100"/>
      <c r="C100" s="61"/>
      <c r="D100"/>
      <c r="E100"/>
      <c r="F100" s="27"/>
      <c r="G100" s="27"/>
      <c r="H100" s="27"/>
      <c r="I100" s="27"/>
      <c r="J100" s="27"/>
      <c r="M100" s="25"/>
      <c r="N100"/>
      <c r="O100" s="3"/>
      <c r="P100" s="3"/>
      <c r="Q100" s="3"/>
      <c r="R100" s="3"/>
      <c r="S100" s="3"/>
      <c r="T100" s="2"/>
    </row>
    <row r="101" spans="2:20">
      <c r="B101"/>
      <c r="C101" s="61"/>
      <c r="D101"/>
      <c r="E101"/>
      <c r="F101" s="27"/>
      <c r="G101" s="27"/>
      <c r="H101" s="27"/>
      <c r="I101" s="27"/>
      <c r="J101" s="27"/>
      <c r="M101" s="25"/>
      <c r="N101"/>
      <c r="O101" s="3"/>
      <c r="P101" s="3"/>
      <c r="Q101" s="3"/>
      <c r="R101" s="3"/>
      <c r="S101" s="3"/>
      <c r="T101" s="2"/>
    </row>
    <row r="102" spans="2:20">
      <c r="B102"/>
      <c r="C102" s="61"/>
      <c r="D102"/>
      <c r="E102"/>
      <c r="F102" s="27"/>
      <c r="G102" s="27"/>
      <c r="H102" s="27"/>
      <c r="I102" s="27"/>
      <c r="J102" s="27"/>
      <c r="M102" s="25"/>
      <c r="N102"/>
      <c r="O102" s="3"/>
      <c r="P102" s="3"/>
      <c r="Q102" s="3"/>
      <c r="R102" s="3"/>
      <c r="S102" s="3"/>
      <c r="T102" s="2"/>
    </row>
    <row r="103" spans="2:20">
      <c r="B103"/>
      <c r="C103" s="61"/>
      <c r="D103"/>
      <c r="E103"/>
      <c r="F103" s="27"/>
      <c r="G103" s="27"/>
      <c r="H103" s="27"/>
      <c r="I103" s="27"/>
      <c r="J103" s="27"/>
      <c r="M103" s="25"/>
      <c r="N103"/>
      <c r="O103" s="3"/>
      <c r="P103" s="3"/>
      <c r="Q103" s="3"/>
      <c r="R103" s="3"/>
      <c r="S103" s="3"/>
      <c r="T103" s="2"/>
    </row>
    <row r="104" spans="2:20">
      <c r="B104"/>
      <c r="C104" s="61"/>
      <c r="D104"/>
      <c r="E104"/>
      <c r="F104" s="27"/>
      <c r="G104" s="27"/>
      <c r="H104" s="27"/>
      <c r="I104" s="27"/>
      <c r="J104" s="27"/>
      <c r="M104" s="25"/>
      <c r="N104"/>
      <c r="O104" s="3"/>
      <c r="P104" s="3"/>
      <c r="Q104" s="3"/>
      <c r="R104" s="3"/>
      <c r="S104" s="3"/>
      <c r="T104" s="2"/>
    </row>
    <row r="105" spans="2:20">
      <c r="B105"/>
      <c r="C105" s="61"/>
      <c r="D105"/>
      <c r="E105"/>
      <c r="F105" s="27"/>
      <c r="G105" s="27"/>
      <c r="H105" s="27"/>
      <c r="I105" s="27"/>
      <c r="J105" s="27"/>
      <c r="M105" s="25"/>
      <c r="N105"/>
      <c r="O105" s="3"/>
      <c r="P105" s="3"/>
      <c r="Q105" s="3"/>
      <c r="R105" s="3"/>
      <c r="S105" s="3"/>
      <c r="T105" s="2"/>
    </row>
    <row r="106" spans="2:20">
      <c r="B106"/>
      <c r="C106" s="61"/>
      <c r="D106"/>
      <c r="E106"/>
      <c r="F106" s="27"/>
      <c r="G106" s="27"/>
      <c r="H106" s="27"/>
      <c r="I106" s="27"/>
      <c r="J106" s="27"/>
      <c r="M106" s="25"/>
      <c r="N106"/>
      <c r="O106" s="3"/>
      <c r="P106" s="3"/>
      <c r="Q106" s="3"/>
      <c r="R106" s="3"/>
      <c r="S106" s="3"/>
      <c r="T106" s="2"/>
    </row>
    <row r="107" spans="2:20">
      <c r="B107"/>
      <c r="C107" s="61"/>
      <c r="D107"/>
      <c r="E107"/>
      <c r="F107" s="27"/>
      <c r="G107" s="27"/>
      <c r="H107" s="27"/>
      <c r="I107" s="27"/>
      <c r="J107" s="27"/>
      <c r="M107" s="25"/>
      <c r="N107"/>
      <c r="O107" s="3"/>
      <c r="P107" s="3"/>
      <c r="Q107" s="3"/>
      <c r="R107" s="3"/>
      <c r="S107" s="3"/>
      <c r="T107" s="2"/>
    </row>
    <row r="108" spans="2:20">
      <c r="B108"/>
      <c r="C108" s="61"/>
      <c r="D108"/>
      <c r="E108"/>
      <c r="F108" s="27"/>
      <c r="G108" s="27"/>
      <c r="H108" s="27"/>
      <c r="I108" s="27"/>
      <c r="J108" s="27"/>
      <c r="M108" s="25"/>
      <c r="N108"/>
      <c r="O108" s="3"/>
      <c r="P108" s="3"/>
      <c r="Q108" s="3"/>
      <c r="R108" s="3"/>
      <c r="S108" s="3"/>
      <c r="T108" s="2"/>
    </row>
    <row r="109" spans="2:20">
      <c r="B109"/>
      <c r="C109" s="61"/>
      <c r="D109"/>
      <c r="E109"/>
      <c r="F109" s="27"/>
      <c r="G109" s="27"/>
      <c r="H109" s="27"/>
      <c r="I109" s="27"/>
      <c r="J109" s="27"/>
      <c r="M109" s="25"/>
      <c r="N109"/>
      <c r="O109" s="3"/>
      <c r="P109" s="3"/>
      <c r="Q109" s="3"/>
      <c r="R109" s="3"/>
      <c r="S109" s="3"/>
      <c r="T109" s="2"/>
    </row>
    <row r="110" spans="2:20">
      <c r="B110"/>
      <c r="C110" s="61"/>
      <c r="D110"/>
      <c r="E110"/>
      <c r="F110" s="27"/>
      <c r="G110" s="27"/>
      <c r="H110" s="27"/>
      <c r="I110" s="27"/>
      <c r="J110" s="27"/>
      <c r="M110" s="25"/>
      <c r="N110"/>
      <c r="O110" s="3"/>
      <c r="P110" s="3"/>
      <c r="Q110" s="3"/>
      <c r="R110" s="3"/>
      <c r="S110" s="3"/>
      <c r="T110" s="2"/>
    </row>
    <row r="111" spans="2:20">
      <c r="B111"/>
      <c r="C111" s="61"/>
      <c r="D111"/>
      <c r="E111"/>
      <c r="F111" s="27"/>
      <c r="G111" s="27"/>
      <c r="H111" s="27"/>
      <c r="I111" s="27"/>
      <c r="J111" s="27"/>
      <c r="M111" s="25"/>
      <c r="N111"/>
      <c r="O111" s="3"/>
      <c r="P111" s="3"/>
      <c r="Q111" s="3"/>
      <c r="R111" s="3"/>
      <c r="S111" s="3"/>
      <c r="T111" s="2"/>
    </row>
    <row r="112" spans="2:20">
      <c r="B112"/>
      <c r="C112" s="61"/>
      <c r="D112"/>
      <c r="E112"/>
      <c r="F112" s="27"/>
      <c r="G112" s="27"/>
      <c r="H112" s="27"/>
      <c r="I112" s="27"/>
      <c r="J112" s="27"/>
      <c r="M112" s="25"/>
      <c r="N112"/>
      <c r="O112" s="3"/>
      <c r="P112" s="3"/>
      <c r="Q112" s="3"/>
      <c r="R112" s="3"/>
      <c r="S112" s="3"/>
      <c r="T112" s="2"/>
    </row>
    <row r="113" spans="2:20">
      <c r="B113"/>
      <c r="C113" s="61"/>
      <c r="D113"/>
      <c r="E113"/>
      <c r="F113" s="27"/>
      <c r="G113" s="27"/>
      <c r="H113" s="27"/>
      <c r="I113" s="27"/>
      <c r="J113" s="27"/>
      <c r="M113" s="25"/>
      <c r="N113"/>
      <c r="O113" s="3"/>
      <c r="P113" s="3"/>
      <c r="Q113" s="3"/>
      <c r="R113" s="3"/>
      <c r="S113" s="3"/>
      <c r="T113" s="2"/>
    </row>
    <row r="114" spans="2:20">
      <c r="B114"/>
      <c r="C114" s="61"/>
      <c r="D114"/>
      <c r="E114"/>
      <c r="F114" s="27"/>
      <c r="G114" s="27"/>
      <c r="H114" s="27"/>
      <c r="I114" s="27"/>
      <c r="J114" s="27"/>
      <c r="M114" s="25"/>
      <c r="N114"/>
      <c r="O114" s="3"/>
      <c r="P114" s="3"/>
      <c r="Q114" s="3"/>
      <c r="R114" s="3"/>
      <c r="S114" s="3"/>
      <c r="T114" s="2"/>
    </row>
    <row r="115" spans="2:20">
      <c r="B115"/>
      <c r="C115" s="61"/>
      <c r="D115"/>
      <c r="E115"/>
      <c r="F115" s="27"/>
      <c r="G115" s="27"/>
      <c r="H115" s="27"/>
      <c r="I115" s="27"/>
      <c r="J115" s="27"/>
      <c r="M115" s="25"/>
      <c r="N115"/>
      <c r="O115" s="3"/>
      <c r="P115" s="3"/>
      <c r="Q115" s="3"/>
      <c r="R115" s="3"/>
      <c r="S115" s="3"/>
      <c r="T115" s="2"/>
    </row>
    <row r="116" spans="2:20">
      <c r="B116"/>
      <c r="C116" s="61"/>
      <c r="D116"/>
      <c r="E116"/>
      <c r="F116" s="27"/>
      <c r="G116" s="27"/>
      <c r="H116" s="27"/>
      <c r="I116" s="27"/>
      <c r="J116" s="27"/>
      <c r="M116" s="25"/>
      <c r="N116"/>
      <c r="O116" s="3"/>
      <c r="P116" s="3"/>
      <c r="Q116" s="3"/>
      <c r="R116" s="3"/>
      <c r="S116" s="3"/>
      <c r="T116" s="2"/>
    </row>
    <row r="117" spans="2:20">
      <c r="B117"/>
      <c r="C117" s="61"/>
      <c r="D117"/>
      <c r="E117"/>
      <c r="F117" s="27"/>
      <c r="G117" s="27"/>
      <c r="H117" s="27"/>
      <c r="I117" s="27"/>
      <c r="J117" s="27"/>
      <c r="M117" s="25"/>
      <c r="N117"/>
      <c r="O117" s="3"/>
      <c r="P117" s="3"/>
      <c r="Q117" s="3"/>
      <c r="R117" s="3"/>
      <c r="S117" s="3"/>
      <c r="T117" s="2"/>
    </row>
    <row r="118" spans="2:20">
      <c r="B118"/>
      <c r="C118" s="61"/>
      <c r="D118"/>
      <c r="E118"/>
      <c r="F118" s="27"/>
      <c r="G118" s="27"/>
      <c r="H118" s="27"/>
      <c r="I118" s="27"/>
      <c r="J118" s="27"/>
      <c r="M118" s="25"/>
      <c r="N118"/>
      <c r="O118" s="3"/>
      <c r="P118" s="3"/>
      <c r="Q118" s="3"/>
      <c r="R118" s="3"/>
      <c r="S118" s="3"/>
      <c r="T118" s="2"/>
    </row>
    <row r="119" spans="2:20">
      <c r="B119"/>
      <c r="C119" s="61"/>
      <c r="D119"/>
      <c r="E119"/>
      <c r="F119" s="27"/>
      <c r="G119" s="27"/>
      <c r="H119" s="27"/>
      <c r="I119" s="27"/>
      <c r="J119" s="27"/>
      <c r="M119" s="25"/>
      <c r="N119"/>
      <c r="O119" s="3"/>
      <c r="P119" s="3"/>
      <c r="Q119" s="3"/>
      <c r="R119" s="3"/>
      <c r="S119" s="3"/>
      <c r="T119" s="2"/>
    </row>
    <row r="120" spans="2:20">
      <c r="B120"/>
      <c r="C120" s="61"/>
      <c r="D120"/>
      <c r="E120"/>
      <c r="F120" s="27"/>
      <c r="G120" s="27"/>
      <c r="H120" s="27"/>
      <c r="I120" s="27"/>
      <c r="J120" s="27"/>
      <c r="M120" s="25"/>
      <c r="N120"/>
      <c r="O120" s="3"/>
      <c r="P120" s="3"/>
      <c r="Q120" s="3"/>
      <c r="R120" s="3"/>
      <c r="S120" s="3"/>
      <c r="T120" s="2"/>
    </row>
    <row r="121" spans="2:20">
      <c r="B121"/>
      <c r="C121" s="61"/>
      <c r="D121"/>
      <c r="E121"/>
      <c r="F121" s="27"/>
      <c r="G121" s="27"/>
      <c r="H121" s="27"/>
      <c r="I121" s="27"/>
      <c r="J121" s="27"/>
      <c r="M121" s="25"/>
      <c r="N121"/>
      <c r="O121" s="3"/>
      <c r="P121" s="3"/>
      <c r="Q121" s="3"/>
      <c r="R121" s="3"/>
      <c r="S121" s="3"/>
      <c r="T121" s="2"/>
    </row>
    <row r="122" spans="2:20">
      <c r="B122"/>
      <c r="C122" s="61"/>
      <c r="D122"/>
      <c r="E122"/>
      <c r="F122" s="27"/>
      <c r="G122" s="27"/>
      <c r="H122" s="27"/>
      <c r="I122" s="27"/>
      <c r="J122" s="27"/>
      <c r="M122" s="25"/>
      <c r="O122" s="3"/>
      <c r="P122" s="3"/>
      <c r="Q122" s="3"/>
      <c r="R122" s="3"/>
      <c r="S122" s="3"/>
      <c r="T122" s="2"/>
    </row>
    <row r="123" spans="2:20">
      <c r="B123"/>
      <c r="C123" s="61"/>
      <c r="D123"/>
      <c r="E123"/>
      <c r="F123" s="27"/>
      <c r="G123" s="27"/>
      <c r="H123" s="27"/>
      <c r="I123" s="27"/>
      <c r="J123" s="27"/>
      <c r="M123" s="25"/>
      <c r="O123" s="3"/>
      <c r="P123" s="3"/>
      <c r="Q123" s="3"/>
      <c r="R123" s="3"/>
      <c r="S123" s="3"/>
      <c r="T123" s="2"/>
    </row>
    <row r="124" spans="2:20">
      <c r="B124"/>
      <c r="C124" s="61"/>
      <c r="D124"/>
      <c r="E124"/>
      <c r="F124" s="27"/>
      <c r="G124" s="27"/>
      <c r="H124" s="27"/>
      <c r="I124" s="27"/>
      <c r="J124" s="27"/>
      <c r="M124" s="25"/>
      <c r="O124" s="3"/>
      <c r="P124" s="3"/>
      <c r="Q124" s="3"/>
      <c r="R124" s="3"/>
      <c r="S124" s="3"/>
      <c r="T124" s="2"/>
    </row>
    <row r="125" spans="2:20">
      <c r="B125"/>
      <c r="C125" s="61"/>
      <c r="D125"/>
      <c r="E125"/>
      <c r="F125" s="27"/>
      <c r="G125" s="27"/>
      <c r="H125" s="27"/>
      <c r="I125" s="27"/>
      <c r="J125" s="27"/>
      <c r="M125" s="25"/>
      <c r="O125" s="3"/>
      <c r="P125" s="3"/>
      <c r="Q125" s="3"/>
      <c r="R125" s="3"/>
      <c r="S125" s="3"/>
      <c r="T125" s="2"/>
    </row>
    <row r="126" spans="2:20">
      <c r="B126"/>
      <c r="C126" s="61"/>
      <c r="D126"/>
      <c r="E126"/>
      <c r="F126" s="27"/>
      <c r="G126" s="27"/>
      <c r="H126" s="27"/>
      <c r="I126" s="27"/>
      <c r="J126" s="27"/>
      <c r="M126" s="25"/>
      <c r="O126" s="3"/>
      <c r="P126" s="3"/>
      <c r="Q126" s="3"/>
      <c r="R126" s="3"/>
      <c r="S126" s="3"/>
      <c r="T126" s="2"/>
    </row>
    <row r="127" spans="2:20">
      <c r="B127"/>
      <c r="C127" s="61"/>
      <c r="D127"/>
      <c r="E127"/>
      <c r="F127" s="27"/>
      <c r="G127" s="27"/>
      <c r="H127" s="27"/>
      <c r="I127" s="27"/>
      <c r="J127" s="27"/>
      <c r="M127" s="25"/>
      <c r="O127" s="3"/>
      <c r="P127" s="3"/>
      <c r="Q127" s="3"/>
      <c r="R127" s="3"/>
      <c r="S127" s="3"/>
      <c r="T127" s="2"/>
    </row>
    <row r="128" spans="2:20">
      <c r="B128"/>
      <c r="C128" s="62"/>
      <c r="D128"/>
      <c r="E128"/>
      <c r="F128" s="27"/>
      <c r="G128" s="27"/>
      <c r="H128" s="27"/>
      <c r="I128" s="27"/>
      <c r="J128" s="27"/>
      <c r="M128" s="25"/>
      <c r="O128" s="3"/>
      <c r="P128" s="3"/>
      <c r="Q128" s="3"/>
      <c r="R128" s="3"/>
      <c r="S128" s="3"/>
      <c r="T128" s="2"/>
    </row>
    <row r="129" spans="2:20">
      <c r="B129"/>
      <c r="C129" s="62"/>
      <c r="D129"/>
      <c r="E129"/>
      <c r="F129" s="27"/>
      <c r="G129" s="27"/>
      <c r="H129" s="27"/>
      <c r="I129" s="27"/>
      <c r="J129" s="27"/>
      <c r="M129" s="25"/>
      <c r="O129" s="3"/>
      <c r="P129" s="3"/>
      <c r="Q129" s="3"/>
      <c r="R129" s="3"/>
      <c r="S129" s="3"/>
      <c r="T129" s="2"/>
    </row>
    <row r="130" spans="2:20">
      <c r="B130"/>
      <c r="C130" s="62"/>
      <c r="D130"/>
      <c r="E130"/>
      <c r="F130" s="27"/>
      <c r="G130" s="27"/>
      <c r="H130" s="27"/>
      <c r="I130" s="27"/>
      <c r="J130" s="27"/>
      <c r="M130" s="25"/>
      <c r="O130" s="3"/>
      <c r="P130" s="3"/>
      <c r="Q130" s="3"/>
      <c r="R130" s="3"/>
      <c r="S130" s="3"/>
      <c r="T130" s="2"/>
    </row>
    <row r="131" spans="2:20">
      <c r="B131"/>
      <c r="C131" s="61"/>
      <c r="D131"/>
      <c r="E131"/>
      <c r="F131" s="27"/>
      <c r="G131" s="27"/>
      <c r="H131" s="27"/>
      <c r="I131" s="27"/>
      <c r="J131" s="27"/>
      <c r="M131" s="25"/>
      <c r="O131" s="3"/>
      <c r="P131" s="3"/>
      <c r="Q131" s="3"/>
      <c r="R131" s="3"/>
      <c r="S131" s="3"/>
      <c r="T131" s="2"/>
    </row>
    <row r="132" spans="2:20">
      <c r="B132"/>
      <c r="C132" s="61"/>
      <c r="D132"/>
      <c r="E132"/>
      <c r="F132" s="27"/>
      <c r="G132" s="27"/>
      <c r="H132" s="27"/>
      <c r="I132" s="27"/>
      <c r="J132" s="27"/>
      <c r="M132" s="25"/>
      <c r="O132" s="3"/>
      <c r="P132" s="3"/>
      <c r="Q132" s="3"/>
      <c r="R132" s="3"/>
      <c r="S132" s="3"/>
      <c r="T132" s="2"/>
    </row>
    <row r="133" spans="2:20">
      <c r="B133"/>
      <c r="C133" s="61"/>
      <c r="D133"/>
      <c r="E133"/>
      <c r="F133" s="27"/>
      <c r="G133" s="27"/>
      <c r="H133" s="27"/>
      <c r="I133" s="27"/>
      <c r="J133" s="27"/>
      <c r="M133" s="25"/>
      <c r="O133" s="3"/>
      <c r="P133" s="3"/>
      <c r="Q133" s="3"/>
      <c r="R133" s="3"/>
      <c r="S133" s="3"/>
      <c r="T133" s="2"/>
    </row>
    <row r="134" spans="2:20">
      <c r="B134"/>
      <c r="C134" s="61"/>
      <c r="D134"/>
      <c r="E134"/>
      <c r="F134" s="27"/>
      <c r="G134" s="27"/>
      <c r="H134" s="27"/>
      <c r="I134" s="27"/>
      <c r="J134" s="27"/>
      <c r="M134" s="25"/>
      <c r="O134" s="3"/>
      <c r="P134" s="3"/>
      <c r="Q134" s="3"/>
      <c r="R134" s="3"/>
      <c r="S134" s="3"/>
      <c r="T134" s="2"/>
    </row>
    <row r="135" spans="2:20">
      <c r="B135"/>
      <c r="C135" s="61"/>
      <c r="D135"/>
      <c r="E135"/>
      <c r="F135" s="27"/>
      <c r="G135" s="27"/>
      <c r="H135" s="27"/>
      <c r="I135" s="27"/>
      <c r="J135" s="27"/>
      <c r="M135" s="25"/>
      <c r="O135" s="3"/>
      <c r="P135" s="3"/>
      <c r="Q135" s="3"/>
      <c r="R135" s="3"/>
      <c r="S135" s="3"/>
      <c r="T135" s="2"/>
    </row>
    <row r="136" spans="2:20">
      <c r="B136"/>
      <c r="C136" s="61"/>
      <c r="D136"/>
      <c r="E136"/>
      <c r="F136" s="27"/>
      <c r="G136" s="27"/>
      <c r="H136" s="27"/>
      <c r="I136" s="27"/>
      <c r="J136" s="27"/>
      <c r="M136" s="25"/>
      <c r="O136" s="3"/>
      <c r="P136" s="3"/>
      <c r="Q136" s="3"/>
      <c r="R136" s="3"/>
      <c r="S136" s="3"/>
      <c r="T136" s="2"/>
    </row>
    <row r="137" spans="2:20">
      <c r="B137"/>
      <c r="C137" s="61"/>
      <c r="D137"/>
      <c r="E137"/>
      <c r="F137" s="27"/>
      <c r="G137" s="27"/>
      <c r="H137" s="27"/>
      <c r="I137" s="27"/>
      <c r="J137" s="27"/>
      <c r="M137" s="25"/>
      <c r="O137" s="3"/>
      <c r="P137" s="3"/>
      <c r="Q137" s="3"/>
      <c r="R137" s="3"/>
      <c r="S137" s="3"/>
      <c r="T137" s="2"/>
    </row>
    <row r="138" spans="2:20">
      <c r="B138"/>
      <c r="C138" s="61"/>
      <c r="D138"/>
      <c r="E138"/>
      <c r="F138" s="27"/>
      <c r="G138" s="27"/>
      <c r="H138" s="27"/>
      <c r="I138" s="27"/>
      <c r="J138" s="27"/>
      <c r="M138" s="25"/>
      <c r="O138" s="3"/>
      <c r="P138" s="3"/>
      <c r="Q138" s="3"/>
      <c r="R138" s="3"/>
      <c r="S138" s="3"/>
      <c r="T138" s="2"/>
    </row>
    <row r="139" spans="2:20">
      <c r="B139"/>
      <c r="C139" s="61"/>
      <c r="D139"/>
      <c r="E139"/>
      <c r="F139" s="27"/>
      <c r="G139" s="27"/>
      <c r="H139" s="27"/>
      <c r="I139" s="27"/>
      <c r="J139" s="27"/>
      <c r="M139" s="25"/>
      <c r="O139" s="3"/>
      <c r="P139" s="3"/>
      <c r="Q139" s="3"/>
      <c r="R139" s="3"/>
      <c r="S139" s="3"/>
      <c r="T139" s="2"/>
    </row>
    <row r="140" spans="2:20">
      <c r="B140"/>
      <c r="C140" s="61"/>
      <c r="D140"/>
      <c r="E140"/>
      <c r="F140" s="27"/>
      <c r="G140" s="27"/>
      <c r="H140" s="27"/>
      <c r="I140" s="27"/>
      <c r="J140" s="27"/>
      <c r="M140" s="25"/>
      <c r="O140" s="3"/>
      <c r="P140" s="3"/>
      <c r="Q140" s="3"/>
      <c r="R140" s="3"/>
      <c r="S140" s="3"/>
      <c r="T140" s="2"/>
    </row>
    <row r="141" spans="2:20">
      <c r="B141"/>
      <c r="C141" s="68"/>
      <c r="D141"/>
      <c r="E141"/>
      <c r="F141" s="27"/>
      <c r="G141" s="27"/>
      <c r="H141" s="27"/>
      <c r="I141" s="27"/>
      <c r="J141" s="27"/>
      <c r="M141" s="25"/>
      <c r="O141" s="3"/>
      <c r="P141" s="3"/>
      <c r="Q141" s="3"/>
      <c r="R141" s="3"/>
      <c r="S141" s="3"/>
      <c r="T141" s="2"/>
    </row>
    <row r="142" spans="2:20">
      <c r="B142"/>
      <c r="C142" s="68"/>
      <c r="D142"/>
      <c r="E142"/>
      <c r="F142" s="27"/>
      <c r="G142" s="27"/>
      <c r="H142" s="27"/>
      <c r="I142" s="27"/>
      <c r="J142" s="27"/>
      <c r="M142" s="25"/>
      <c r="O142" s="3"/>
      <c r="P142" s="3"/>
      <c r="Q142" s="3"/>
      <c r="R142" s="3"/>
      <c r="S142" s="3"/>
    </row>
    <row r="143" spans="2:20">
      <c r="B143"/>
      <c r="C143" s="68"/>
      <c r="D143"/>
      <c r="E143"/>
      <c r="F143" s="25"/>
      <c r="G143" s="25"/>
      <c r="H143" s="25"/>
      <c r="I143" s="25"/>
      <c r="J143" s="25"/>
      <c r="M143" s="25"/>
      <c r="O143" s="3"/>
      <c r="P143" s="3"/>
      <c r="Q143" s="3"/>
      <c r="R143" s="3"/>
      <c r="S143" s="3"/>
    </row>
  </sheetData>
  <mergeCells count="11">
    <mergeCell ref="F76:J76"/>
    <mergeCell ref="W1:Y1"/>
    <mergeCell ref="AI1:AN1"/>
    <mergeCell ref="O76:S76"/>
    <mergeCell ref="AO1:AR1"/>
    <mergeCell ref="B1:E1"/>
    <mergeCell ref="L1:O1"/>
    <mergeCell ref="F1:K1"/>
    <mergeCell ref="P1:T1"/>
    <mergeCell ref="AD1:AF1"/>
    <mergeCell ref="Z1:AC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S141"/>
  <sheetViews>
    <sheetView zoomScaleNormal="100" zoomScalePageLayoutView="70" workbookViewId="0">
      <pane xSplit="1" ySplit="2" topLeftCell="AC60" activePane="bottomRight" state="frozen"/>
      <selection activeCell="H33" sqref="H33"/>
      <selection pane="topRight" activeCell="H33" sqref="H33"/>
      <selection pane="bottomLeft" activeCell="H33" sqref="H33"/>
      <selection pane="bottomRight" activeCell="AS3" sqref="AS3:AS68"/>
    </sheetView>
  </sheetViews>
  <sheetFormatPr defaultColWidth="8.81640625" defaultRowHeight="14.5"/>
  <cols>
    <col min="4" max="4" width="11.81640625" bestFit="1" customWidth="1"/>
    <col min="6" max="6" width="9.453125" bestFit="1" customWidth="1"/>
    <col min="7" max="8" width="9.26953125" bestFit="1" customWidth="1"/>
    <col min="10" max="10" width="9.453125" bestFit="1" customWidth="1"/>
    <col min="11" max="11" width="9.453125" customWidth="1"/>
    <col min="20" max="20" width="14.1796875" customWidth="1"/>
    <col min="21" max="21" width="15.81640625" bestFit="1" customWidth="1"/>
    <col min="22" max="22" width="13.1796875" bestFit="1" customWidth="1"/>
    <col min="28" max="30" width="8.81640625" style="4"/>
    <col min="34" max="34" width="12.81640625" customWidth="1"/>
    <col min="39" max="40" width="9.54296875" bestFit="1" customWidth="1"/>
  </cols>
  <sheetData>
    <row r="1" spans="1:45">
      <c r="A1" s="58" t="s">
        <v>55</v>
      </c>
      <c r="B1" s="139" t="s">
        <v>45</v>
      </c>
      <c r="C1" s="139"/>
      <c r="D1" s="139"/>
      <c r="E1" s="139"/>
      <c r="F1" s="139" t="s">
        <v>63</v>
      </c>
      <c r="G1" s="139"/>
      <c r="H1" s="139"/>
      <c r="I1" s="139"/>
      <c r="J1" s="139"/>
      <c r="K1" s="139"/>
      <c r="L1" s="139" t="s">
        <v>64</v>
      </c>
      <c r="M1" s="139"/>
      <c r="N1" s="139"/>
      <c r="O1" s="139"/>
      <c r="P1" s="139" t="s">
        <v>18</v>
      </c>
      <c r="Q1" s="139"/>
      <c r="R1" s="139"/>
      <c r="S1" s="139"/>
      <c r="T1" s="139"/>
      <c r="U1" s="4"/>
      <c r="W1" s="139" t="s">
        <v>41</v>
      </c>
      <c r="X1" s="139"/>
      <c r="Y1" s="139"/>
      <c r="Z1" s="139" t="s">
        <v>67</v>
      </c>
      <c r="AA1" s="139"/>
      <c r="AB1" s="139"/>
      <c r="AC1" s="139"/>
      <c r="AD1" s="139" t="s">
        <v>11</v>
      </c>
      <c r="AE1" s="139"/>
      <c r="AF1" s="139"/>
      <c r="AH1" s="24" t="s">
        <v>117</v>
      </c>
      <c r="AI1" s="139" t="s">
        <v>110</v>
      </c>
      <c r="AJ1" s="139"/>
      <c r="AK1" s="139"/>
      <c r="AL1" s="139"/>
      <c r="AM1" s="139"/>
      <c r="AN1" s="139"/>
      <c r="AO1" s="139" t="s">
        <v>112</v>
      </c>
      <c r="AP1" s="139"/>
      <c r="AQ1" s="139"/>
      <c r="AR1" s="139"/>
      <c r="AS1" t="s">
        <v>69</v>
      </c>
    </row>
    <row r="2" spans="1:45">
      <c r="A2" s="4" t="s">
        <v>15</v>
      </c>
      <c r="B2" s="4" t="s">
        <v>0</v>
      </c>
      <c r="C2" s="4" t="s">
        <v>1</v>
      </c>
      <c r="D2" s="4" t="s">
        <v>2</v>
      </c>
      <c r="E2" s="5" t="s">
        <v>3</v>
      </c>
      <c r="F2" s="4" t="s">
        <v>4</v>
      </c>
      <c r="G2" s="4" t="s">
        <v>1</v>
      </c>
      <c r="H2" s="4" t="s">
        <v>2</v>
      </c>
      <c r="I2" s="4" t="s">
        <v>3</v>
      </c>
      <c r="J2" s="4" t="s">
        <v>5</v>
      </c>
      <c r="K2" s="5" t="s">
        <v>19</v>
      </c>
      <c r="L2" s="4" t="s">
        <v>0</v>
      </c>
      <c r="M2" s="4" t="s">
        <v>6</v>
      </c>
      <c r="N2" s="4" t="s">
        <v>2</v>
      </c>
      <c r="O2" s="5" t="s">
        <v>3</v>
      </c>
      <c r="P2" s="4" t="s">
        <v>0</v>
      </c>
      <c r="Q2" s="4" t="s">
        <v>6</v>
      </c>
      <c r="R2" s="4" t="s">
        <v>2</v>
      </c>
      <c r="S2" s="4" t="s">
        <v>3</v>
      </c>
      <c r="T2" s="4" t="s">
        <v>17</v>
      </c>
      <c r="U2" s="8" t="s">
        <v>10</v>
      </c>
      <c r="V2" s="4" t="s">
        <v>8</v>
      </c>
      <c r="W2" s="8" t="s">
        <v>0</v>
      </c>
      <c r="X2" s="4" t="s">
        <v>1</v>
      </c>
      <c r="Y2" s="4" t="s">
        <v>2</v>
      </c>
      <c r="Z2" s="8" t="s">
        <v>0</v>
      </c>
      <c r="AA2" s="4" t="s">
        <v>1</v>
      </c>
      <c r="AB2" s="4" t="s">
        <v>2</v>
      </c>
      <c r="AC2" s="4" t="s">
        <v>3</v>
      </c>
      <c r="AD2" s="8" t="s">
        <v>0</v>
      </c>
      <c r="AE2" s="4" t="s">
        <v>1</v>
      </c>
      <c r="AF2" s="4" t="s">
        <v>2</v>
      </c>
      <c r="AH2" s="96"/>
      <c r="AI2" s="50" t="s">
        <v>4</v>
      </c>
      <c r="AJ2" s="50" t="s">
        <v>1</v>
      </c>
      <c r="AK2" s="50" t="s">
        <v>2</v>
      </c>
      <c r="AL2" s="50" t="s">
        <v>3</v>
      </c>
      <c r="AM2" s="50" t="s">
        <v>5</v>
      </c>
      <c r="AN2" s="51" t="s">
        <v>19</v>
      </c>
      <c r="AO2" s="50" t="s">
        <v>0</v>
      </c>
      <c r="AP2" s="50" t="s">
        <v>6</v>
      </c>
      <c r="AQ2" s="50" t="s">
        <v>2</v>
      </c>
      <c r="AR2" s="51" t="s">
        <v>3</v>
      </c>
      <c r="AS2" s="140" t="s">
        <v>69</v>
      </c>
    </row>
    <row r="3" spans="1:45">
      <c r="A3" s="4">
        <v>1950</v>
      </c>
      <c r="B3" s="1"/>
      <c r="C3" s="1"/>
      <c r="D3" s="1"/>
      <c r="E3" s="6"/>
      <c r="F3" s="1"/>
      <c r="G3" s="1"/>
      <c r="H3" s="1"/>
      <c r="I3" s="4"/>
      <c r="J3" s="4"/>
      <c r="K3" s="14"/>
      <c r="L3" s="4"/>
      <c r="M3" s="4"/>
      <c r="N3" s="4"/>
      <c r="O3" s="5"/>
      <c r="P3" s="4"/>
      <c r="Q3" s="4"/>
      <c r="R3" s="4"/>
      <c r="S3" s="4"/>
      <c r="T3" s="7"/>
      <c r="U3" s="3">
        <v>3837.297</v>
      </c>
      <c r="V3" s="3"/>
      <c r="W3" s="12" t="str">
        <f t="shared" ref="W3:W34" si="0">IFERROR(F3/$I3,"")</f>
        <v/>
      </c>
      <c r="X3" s="1" t="str">
        <f t="shared" ref="X3:X34" si="1">IFERROR(G3/$I3,"")</f>
        <v/>
      </c>
      <c r="Y3" s="1" t="str">
        <f t="shared" ref="Y3:Y34" si="2">IFERROR(H3/$I3,"")</f>
        <v/>
      </c>
      <c r="Z3" s="17" t="str">
        <f t="shared" ref="Z3:Z34" si="3">IFERROR(F3/$J3,"")</f>
        <v/>
      </c>
      <c r="AA3" s="18" t="str">
        <f t="shared" ref="AA3:AA34" si="4">IFERROR(G3/$J3,"")</f>
        <v/>
      </c>
      <c r="AB3" s="18" t="str">
        <f t="shared" ref="AB3:AB34" si="5">IFERROR(H3/$J3,"")</f>
        <v/>
      </c>
      <c r="AC3" s="19" t="str">
        <f t="shared" ref="AC3:AC34" si="6">IFERROR(I3/$J3,"")</f>
        <v/>
      </c>
      <c r="AD3" s="12" t="str">
        <f t="shared" ref="AD3:AD34" si="7">IFERROR(B3/$E3,"")</f>
        <v/>
      </c>
      <c r="AE3" s="1" t="str">
        <f t="shared" ref="AE3:AE34" si="8">IFERROR(C3/$E3,"")</f>
        <v/>
      </c>
      <c r="AF3" s="1" t="str">
        <f t="shared" ref="AF3:AF34" si="9">IFERROR(D3/$E3,"")</f>
        <v/>
      </c>
      <c r="AH3" s="96"/>
      <c r="AI3" s="3" t="str">
        <f t="shared" ref="AI3:AR18" si="10">IFERROR(F3/$AH3," ")</f>
        <v xml:space="preserve"> </v>
      </c>
      <c r="AJ3" s="3" t="str">
        <f t="shared" si="10"/>
        <v xml:space="preserve"> </v>
      </c>
      <c r="AK3" s="3" t="str">
        <f t="shared" si="10"/>
        <v xml:space="preserve"> </v>
      </c>
      <c r="AL3" s="3" t="str">
        <f t="shared" si="10"/>
        <v xml:space="preserve"> </v>
      </c>
      <c r="AM3" s="3" t="str">
        <f t="shared" si="10"/>
        <v xml:space="preserve"> </v>
      </c>
      <c r="AN3" s="108" t="str">
        <f t="shared" si="10"/>
        <v xml:space="preserve"> </v>
      </c>
      <c r="AO3" s="1" t="str">
        <f t="shared" si="10"/>
        <v xml:space="preserve"> </v>
      </c>
      <c r="AP3" s="1" t="str">
        <f t="shared" si="10"/>
        <v xml:space="preserve"> </v>
      </c>
      <c r="AQ3" s="1" t="str">
        <f t="shared" si="10"/>
        <v xml:space="preserve"> </v>
      </c>
      <c r="AR3" s="6" t="str">
        <f t="shared" si="10"/>
        <v xml:space="preserve"> </v>
      </c>
      <c r="AS3" t="s">
        <v>55</v>
      </c>
    </row>
    <row r="4" spans="1:45">
      <c r="A4" s="4">
        <v>1951</v>
      </c>
      <c r="B4" s="1"/>
      <c r="C4" s="1"/>
      <c r="D4" s="1"/>
      <c r="E4" s="6"/>
      <c r="F4" s="1"/>
      <c r="G4" s="1"/>
      <c r="H4" s="1"/>
      <c r="I4" s="4"/>
      <c r="J4" s="4"/>
      <c r="K4" s="14"/>
      <c r="L4" s="4"/>
      <c r="M4" s="4"/>
      <c r="N4" s="4"/>
      <c r="O4" s="5"/>
      <c r="P4" s="4"/>
      <c r="Q4" s="4"/>
      <c r="R4" s="4"/>
      <c r="S4" s="4"/>
      <c r="T4" s="7"/>
      <c r="U4" s="3">
        <v>3859.83</v>
      </c>
      <c r="V4" s="3"/>
      <c r="W4" s="12" t="str">
        <f t="shared" si="0"/>
        <v/>
      </c>
      <c r="X4" s="1" t="str">
        <f t="shared" si="1"/>
        <v/>
      </c>
      <c r="Y4" s="1" t="str">
        <f t="shared" si="2"/>
        <v/>
      </c>
      <c r="Z4" s="17" t="str">
        <f t="shared" si="3"/>
        <v/>
      </c>
      <c r="AA4" s="18" t="str">
        <f t="shared" si="4"/>
        <v/>
      </c>
      <c r="AB4" s="18" t="str">
        <f t="shared" si="5"/>
        <v/>
      </c>
      <c r="AC4" s="19" t="str">
        <f t="shared" si="6"/>
        <v/>
      </c>
      <c r="AD4" s="12" t="str">
        <f t="shared" si="7"/>
        <v/>
      </c>
      <c r="AE4" s="1" t="str">
        <f t="shared" si="8"/>
        <v/>
      </c>
      <c r="AF4" s="1" t="str">
        <f t="shared" si="9"/>
        <v/>
      </c>
      <c r="AH4" s="97"/>
      <c r="AI4" s="3" t="str">
        <f t="shared" si="10"/>
        <v xml:space="preserve"> </v>
      </c>
      <c r="AJ4" s="3" t="str">
        <f t="shared" si="10"/>
        <v xml:space="preserve"> </v>
      </c>
      <c r="AK4" s="3" t="str">
        <f t="shared" si="10"/>
        <v xml:space="preserve"> </v>
      </c>
      <c r="AL4" s="3" t="str">
        <f t="shared" si="10"/>
        <v xml:space="preserve"> </v>
      </c>
      <c r="AM4" s="3" t="str">
        <f t="shared" si="10"/>
        <v xml:space="preserve"> </v>
      </c>
      <c r="AN4" s="14" t="str">
        <f t="shared" si="10"/>
        <v xml:space="preserve"> </v>
      </c>
      <c r="AO4" s="1" t="str">
        <f t="shared" si="10"/>
        <v xml:space="preserve"> </v>
      </c>
      <c r="AP4" s="1" t="str">
        <f t="shared" si="10"/>
        <v xml:space="preserve"> </v>
      </c>
      <c r="AQ4" s="1" t="str">
        <f t="shared" si="10"/>
        <v xml:space="preserve"> </v>
      </c>
      <c r="AR4" s="6" t="str">
        <f t="shared" si="10"/>
        <v xml:space="preserve"> </v>
      </c>
      <c r="AS4" t="s">
        <v>55</v>
      </c>
    </row>
    <row r="5" spans="1:45">
      <c r="A5" s="4">
        <v>1952</v>
      </c>
      <c r="B5" s="1"/>
      <c r="C5" s="1"/>
      <c r="D5" s="1"/>
      <c r="E5" s="6"/>
      <c r="F5" s="1"/>
      <c r="G5" s="1"/>
      <c r="H5" s="1"/>
      <c r="I5" s="4"/>
      <c r="J5" s="4"/>
      <c r="K5" s="14"/>
      <c r="L5" s="4"/>
      <c r="M5" s="4"/>
      <c r="N5" s="4"/>
      <c r="O5" s="5"/>
      <c r="P5" s="4"/>
      <c r="Q5" s="4"/>
      <c r="R5" s="4"/>
      <c r="S5" s="4"/>
      <c r="T5" s="7"/>
      <c r="U5" s="3">
        <v>3882.2289999999998</v>
      </c>
      <c r="V5" s="3">
        <v>1709.4321241063265</v>
      </c>
      <c r="W5" s="12" t="str">
        <f t="shared" si="0"/>
        <v/>
      </c>
      <c r="X5" s="1" t="str">
        <f t="shared" si="1"/>
        <v/>
      </c>
      <c r="Y5" s="1" t="str">
        <f t="shared" si="2"/>
        <v/>
      </c>
      <c r="Z5" s="17" t="str">
        <f t="shared" si="3"/>
        <v/>
      </c>
      <c r="AA5" s="18" t="str">
        <f t="shared" si="4"/>
        <v/>
      </c>
      <c r="AB5" s="18" t="str">
        <f t="shared" si="5"/>
        <v/>
      </c>
      <c r="AC5" s="19" t="str">
        <f t="shared" si="6"/>
        <v/>
      </c>
      <c r="AD5" s="12" t="str">
        <f t="shared" si="7"/>
        <v/>
      </c>
      <c r="AE5" s="1" t="str">
        <f t="shared" si="8"/>
        <v/>
      </c>
      <c r="AF5" s="1" t="str">
        <f t="shared" si="9"/>
        <v/>
      </c>
      <c r="AH5" s="97"/>
      <c r="AI5" s="3" t="str">
        <f t="shared" si="10"/>
        <v xml:space="preserve"> </v>
      </c>
      <c r="AJ5" s="3" t="str">
        <f t="shared" si="10"/>
        <v xml:space="preserve"> </v>
      </c>
      <c r="AK5" s="3" t="str">
        <f t="shared" si="10"/>
        <v xml:space="preserve"> </v>
      </c>
      <c r="AL5" s="3" t="str">
        <f t="shared" si="10"/>
        <v xml:space="preserve"> </v>
      </c>
      <c r="AM5" s="3" t="str">
        <f t="shared" si="10"/>
        <v xml:space="preserve"> </v>
      </c>
      <c r="AN5" s="14" t="str">
        <f t="shared" si="10"/>
        <v xml:space="preserve"> </v>
      </c>
      <c r="AO5" s="1" t="str">
        <f t="shared" si="10"/>
        <v xml:space="preserve"> </v>
      </c>
      <c r="AP5" s="1" t="str">
        <f t="shared" si="10"/>
        <v xml:space="preserve"> </v>
      </c>
      <c r="AQ5" s="1" t="str">
        <f t="shared" si="10"/>
        <v xml:space="preserve"> </v>
      </c>
      <c r="AR5" s="6" t="str">
        <f t="shared" si="10"/>
        <v xml:space="preserve"> </v>
      </c>
      <c r="AS5" t="s">
        <v>55</v>
      </c>
    </row>
    <row r="6" spans="1:45">
      <c r="A6" s="4">
        <v>1953</v>
      </c>
      <c r="B6" s="1"/>
      <c r="C6" s="1"/>
      <c r="D6" s="1"/>
      <c r="E6" s="6"/>
      <c r="F6" s="1"/>
      <c r="G6" s="1"/>
      <c r="H6" s="1"/>
      <c r="I6" s="4"/>
      <c r="J6" s="4"/>
      <c r="K6" s="14"/>
      <c r="L6" s="4"/>
      <c r="M6" s="4"/>
      <c r="N6" s="4"/>
      <c r="O6" s="5"/>
      <c r="P6" s="4"/>
      <c r="Q6" s="4"/>
      <c r="R6" s="4"/>
      <c r="S6" s="4"/>
      <c r="T6" s="7"/>
      <c r="U6" s="3">
        <v>3906.4749999999999</v>
      </c>
      <c r="V6" s="3">
        <v>1843.3360942783677</v>
      </c>
      <c r="W6" s="12" t="str">
        <f t="shared" si="0"/>
        <v/>
      </c>
      <c r="X6" s="1" t="str">
        <f t="shared" si="1"/>
        <v/>
      </c>
      <c r="Y6" s="1" t="str">
        <f t="shared" si="2"/>
        <v/>
      </c>
      <c r="Z6" s="17" t="str">
        <f t="shared" si="3"/>
        <v/>
      </c>
      <c r="AA6" s="18" t="str">
        <f t="shared" si="4"/>
        <v/>
      </c>
      <c r="AB6" s="18" t="str">
        <f t="shared" si="5"/>
        <v/>
      </c>
      <c r="AC6" s="19" t="str">
        <f t="shared" si="6"/>
        <v/>
      </c>
      <c r="AD6" s="12" t="str">
        <f t="shared" si="7"/>
        <v/>
      </c>
      <c r="AE6" s="1" t="str">
        <f t="shared" si="8"/>
        <v/>
      </c>
      <c r="AF6" s="1" t="str">
        <f t="shared" si="9"/>
        <v/>
      </c>
      <c r="AH6" s="97"/>
      <c r="AI6" s="3" t="str">
        <f t="shared" si="10"/>
        <v xml:space="preserve"> </v>
      </c>
      <c r="AJ6" s="3" t="str">
        <f t="shared" si="10"/>
        <v xml:space="preserve"> </v>
      </c>
      <c r="AK6" s="3" t="str">
        <f t="shared" si="10"/>
        <v xml:space="preserve"> </v>
      </c>
      <c r="AL6" s="3" t="str">
        <f t="shared" si="10"/>
        <v xml:space="preserve"> </v>
      </c>
      <c r="AM6" s="3" t="str">
        <f t="shared" si="10"/>
        <v xml:space="preserve"> </v>
      </c>
      <c r="AN6" s="14" t="str">
        <f t="shared" si="10"/>
        <v xml:space="preserve"> </v>
      </c>
      <c r="AO6" s="1" t="str">
        <f t="shared" si="10"/>
        <v xml:space="preserve"> </v>
      </c>
      <c r="AP6" s="1" t="str">
        <f t="shared" si="10"/>
        <v xml:space="preserve"> </v>
      </c>
      <c r="AQ6" s="1" t="str">
        <f t="shared" si="10"/>
        <v xml:space="preserve"> </v>
      </c>
      <c r="AR6" s="6" t="str">
        <f t="shared" si="10"/>
        <v xml:space="preserve"> </v>
      </c>
      <c r="AS6" t="s">
        <v>55</v>
      </c>
    </row>
    <row r="7" spans="1:45">
      <c r="A7" s="4">
        <v>1954</v>
      </c>
      <c r="B7" s="1"/>
      <c r="C7" s="1"/>
      <c r="D7" s="1"/>
      <c r="E7" s="6"/>
      <c r="F7" s="1"/>
      <c r="G7" s="1"/>
      <c r="H7" s="1"/>
      <c r="I7" s="4"/>
      <c r="J7" s="4"/>
      <c r="K7" s="14"/>
      <c r="L7" s="4"/>
      <c r="M7" s="4"/>
      <c r="N7" s="4"/>
      <c r="O7" s="5"/>
      <c r="P7" s="4"/>
      <c r="Q7" s="4"/>
      <c r="R7" s="4"/>
      <c r="S7" s="4"/>
      <c r="T7" s="7"/>
      <c r="U7" s="3">
        <v>3929.5909999999999</v>
      </c>
      <c r="V7" s="3">
        <v>1993.5113288410212</v>
      </c>
      <c r="W7" s="12" t="str">
        <f t="shared" si="0"/>
        <v/>
      </c>
      <c r="X7" s="1" t="str">
        <f t="shared" si="1"/>
        <v/>
      </c>
      <c r="Y7" s="1" t="str">
        <f t="shared" si="2"/>
        <v/>
      </c>
      <c r="Z7" s="17" t="str">
        <f t="shared" si="3"/>
        <v/>
      </c>
      <c r="AA7" s="18" t="str">
        <f t="shared" si="4"/>
        <v/>
      </c>
      <c r="AB7" s="18" t="str">
        <f t="shared" si="5"/>
        <v/>
      </c>
      <c r="AC7" s="19" t="str">
        <f t="shared" si="6"/>
        <v/>
      </c>
      <c r="AD7" s="12" t="str">
        <f t="shared" si="7"/>
        <v/>
      </c>
      <c r="AE7" s="1" t="str">
        <f t="shared" si="8"/>
        <v/>
      </c>
      <c r="AF7" s="1" t="str">
        <f t="shared" si="9"/>
        <v/>
      </c>
      <c r="AH7" s="97"/>
      <c r="AI7" s="3" t="str">
        <f t="shared" si="10"/>
        <v xml:space="preserve"> </v>
      </c>
      <c r="AJ7" s="3" t="str">
        <f t="shared" si="10"/>
        <v xml:space="preserve"> </v>
      </c>
      <c r="AK7" s="3" t="str">
        <f t="shared" si="10"/>
        <v xml:space="preserve"> </v>
      </c>
      <c r="AL7" s="3" t="str">
        <f t="shared" si="10"/>
        <v xml:space="preserve"> </v>
      </c>
      <c r="AM7" s="3" t="str">
        <f t="shared" si="10"/>
        <v xml:space="preserve"> </v>
      </c>
      <c r="AN7" s="14" t="str">
        <f t="shared" si="10"/>
        <v xml:space="preserve"> </v>
      </c>
      <c r="AO7" s="1" t="str">
        <f t="shared" si="10"/>
        <v xml:space="preserve"> </v>
      </c>
      <c r="AP7" s="1" t="str">
        <f t="shared" si="10"/>
        <v xml:space="preserve"> </v>
      </c>
      <c r="AQ7" s="1" t="str">
        <f t="shared" si="10"/>
        <v xml:space="preserve"> </v>
      </c>
      <c r="AR7" s="6" t="str">
        <f t="shared" si="10"/>
        <v xml:space="preserve"> </v>
      </c>
      <c r="AS7" t="s">
        <v>55</v>
      </c>
    </row>
    <row r="8" spans="1:45">
      <c r="A8" s="4">
        <v>1955</v>
      </c>
      <c r="B8" s="1"/>
      <c r="C8" s="1"/>
      <c r="D8" s="1"/>
      <c r="E8" s="6"/>
      <c r="F8" s="1"/>
      <c r="G8" s="1"/>
      <c r="H8" s="1"/>
      <c r="I8" s="1"/>
      <c r="J8" s="1"/>
      <c r="K8" s="14"/>
      <c r="L8" s="1"/>
      <c r="M8" s="1"/>
      <c r="N8" s="1"/>
      <c r="O8" s="6"/>
      <c r="P8" s="2"/>
      <c r="Q8" s="2"/>
      <c r="R8" s="2"/>
      <c r="S8" s="2"/>
      <c r="T8" s="7"/>
      <c r="U8" s="3">
        <v>3955.5259999999998</v>
      </c>
      <c r="V8" s="3">
        <v>2340.381086741957</v>
      </c>
      <c r="W8" s="12" t="str">
        <f t="shared" si="0"/>
        <v/>
      </c>
      <c r="X8" s="1" t="str">
        <f t="shared" si="1"/>
        <v/>
      </c>
      <c r="Y8" s="1" t="str">
        <f t="shared" si="2"/>
        <v/>
      </c>
      <c r="Z8" s="17" t="str">
        <f t="shared" si="3"/>
        <v/>
      </c>
      <c r="AA8" s="18" t="str">
        <f t="shared" si="4"/>
        <v/>
      </c>
      <c r="AB8" s="18" t="str">
        <f t="shared" si="5"/>
        <v/>
      </c>
      <c r="AC8" s="19" t="str">
        <f t="shared" si="6"/>
        <v/>
      </c>
      <c r="AD8" s="12" t="str">
        <f t="shared" si="7"/>
        <v/>
      </c>
      <c r="AE8" s="1" t="str">
        <f t="shared" si="8"/>
        <v/>
      </c>
      <c r="AF8" s="1" t="str">
        <f t="shared" si="9"/>
        <v/>
      </c>
      <c r="AH8" s="97"/>
      <c r="AI8" s="3" t="str">
        <f>IFERROR(F8/$AH8," ")</f>
        <v xml:space="preserve"> </v>
      </c>
      <c r="AJ8" s="3" t="str">
        <f t="shared" si="10"/>
        <v xml:space="preserve"> </v>
      </c>
      <c r="AK8" s="3" t="str">
        <f t="shared" si="10"/>
        <v xml:space="preserve"> </v>
      </c>
      <c r="AL8" s="3" t="str">
        <f t="shared" si="10"/>
        <v xml:space="preserve"> </v>
      </c>
      <c r="AM8" s="3" t="str">
        <f t="shared" si="10"/>
        <v xml:space="preserve"> </v>
      </c>
      <c r="AN8" s="14" t="str">
        <f t="shared" si="10"/>
        <v xml:space="preserve"> </v>
      </c>
      <c r="AO8" s="1" t="str">
        <f>IFERROR(L8/$AH8," ")</f>
        <v xml:space="preserve"> </v>
      </c>
      <c r="AP8" s="1" t="str">
        <f t="shared" si="10"/>
        <v xml:space="preserve"> </v>
      </c>
      <c r="AQ8" s="1" t="str">
        <f t="shared" si="10"/>
        <v xml:space="preserve"> </v>
      </c>
      <c r="AR8" s="6" t="str">
        <f t="shared" si="10"/>
        <v xml:space="preserve"> </v>
      </c>
      <c r="AS8" t="s">
        <v>55</v>
      </c>
    </row>
    <row r="9" spans="1:45">
      <c r="A9" s="4">
        <v>1956</v>
      </c>
      <c r="B9" s="1"/>
      <c r="C9" s="1"/>
      <c r="D9" s="1"/>
      <c r="E9" s="6"/>
      <c r="F9" s="1"/>
      <c r="G9" s="1"/>
      <c r="H9" s="1"/>
      <c r="I9" s="1"/>
      <c r="J9" s="4"/>
      <c r="K9" s="14"/>
      <c r="L9" s="1"/>
      <c r="M9" s="1"/>
      <c r="N9" s="1"/>
      <c r="O9" s="6"/>
      <c r="P9" s="2"/>
      <c r="Q9" s="2"/>
      <c r="R9" s="2"/>
      <c r="S9" s="2"/>
      <c r="T9" s="7"/>
      <c r="U9" s="3">
        <v>3973.442</v>
      </c>
      <c r="V9" s="3">
        <v>2225.6647187169328</v>
      </c>
      <c r="W9" s="12" t="str">
        <f t="shared" si="0"/>
        <v/>
      </c>
      <c r="X9" s="1" t="str">
        <f t="shared" si="1"/>
        <v/>
      </c>
      <c r="Y9" s="1" t="str">
        <f t="shared" si="2"/>
        <v/>
      </c>
      <c r="Z9" s="17" t="str">
        <f t="shared" si="3"/>
        <v/>
      </c>
      <c r="AA9" s="18" t="str">
        <f t="shared" si="4"/>
        <v/>
      </c>
      <c r="AB9" s="18" t="str">
        <f t="shared" si="5"/>
        <v/>
      </c>
      <c r="AC9" s="19" t="str">
        <f t="shared" si="6"/>
        <v/>
      </c>
      <c r="AD9" s="12" t="str">
        <f t="shared" si="7"/>
        <v/>
      </c>
      <c r="AE9" s="1" t="str">
        <f t="shared" si="8"/>
        <v/>
      </c>
      <c r="AF9" s="1" t="str">
        <f t="shared" si="9"/>
        <v/>
      </c>
      <c r="AH9" s="97"/>
      <c r="AI9" s="3" t="str">
        <f t="shared" ref="AI9:AR43" si="11">IFERROR(F9/$AH9," ")</f>
        <v xml:space="preserve"> </v>
      </c>
      <c r="AJ9" s="3" t="str">
        <f t="shared" si="10"/>
        <v xml:space="preserve"> </v>
      </c>
      <c r="AK9" s="3" t="str">
        <f t="shared" si="10"/>
        <v xml:space="preserve"> </v>
      </c>
      <c r="AL9" s="3" t="str">
        <f t="shared" si="10"/>
        <v xml:space="preserve"> </v>
      </c>
      <c r="AM9" s="3" t="str">
        <f t="shared" si="10"/>
        <v xml:space="preserve"> </v>
      </c>
      <c r="AN9" s="14" t="str">
        <f t="shared" si="10"/>
        <v xml:space="preserve"> </v>
      </c>
      <c r="AO9" s="1" t="str">
        <f t="shared" si="10"/>
        <v xml:space="preserve"> </v>
      </c>
      <c r="AP9" s="1" t="str">
        <f t="shared" si="10"/>
        <v xml:space="preserve"> </v>
      </c>
      <c r="AQ9" s="1" t="str">
        <f t="shared" si="10"/>
        <v xml:space="preserve"> </v>
      </c>
      <c r="AR9" s="6" t="str">
        <f t="shared" si="10"/>
        <v xml:space="preserve"> </v>
      </c>
      <c r="AS9" t="s">
        <v>55</v>
      </c>
    </row>
    <row r="10" spans="1:45">
      <c r="A10" s="4">
        <v>1957</v>
      </c>
      <c r="B10" s="1"/>
      <c r="C10" s="1"/>
      <c r="D10" s="1"/>
      <c r="E10" s="6"/>
      <c r="F10" s="1"/>
      <c r="G10" s="1"/>
      <c r="H10" s="1"/>
      <c r="I10" s="1"/>
      <c r="J10" s="4"/>
      <c r="K10" s="14"/>
      <c r="L10" s="1"/>
      <c r="M10" s="1"/>
      <c r="N10" s="1"/>
      <c r="O10" s="6"/>
      <c r="P10" s="2"/>
      <c r="Q10" s="2"/>
      <c r="R10" s="2"/>
      <c r="S10" s="2"/>
      <c r="T10" s="7"/>
      <c r="U10" s="3">
        <v>3991.2420000000002</v>
      </c>
      <c r="V10" s="3">
        <v>2624.6689133824771</v>
      </c>
      <c r="W10" s="12" t="str">
        <f t="shared" si="0"/>
        <v/>
      </c>
      <c r="X10" s="1" t="str">
        <f t="shared" si="1"/>
        <v/>
      </c>
      <c r="Y10" s="1" t="str">
        <f t="shared" si="2"/>
        <v/>
      </c>
      <c r="Z10" s="17" t="str">
        <f t="shared" si="3"/>
        <v/>
      </c>
      <c r="AA10" s="18" t="str">
        <f t="shared" si="4"/>
        <v/>
      </c>
      <c r="AB10" s="18" t="str">
        <f t="shared" si="5"/>
        <v/>
      </c>
      <c r="AC10" s="19" t="str">
        <f t="shared" si="6"/>
        <v/>
      </c>
      <c r="AD10" s="12" t="str">
        <f t="shared" si="7"/>
        <v/>
      </c>
      <c r="AE10" s="1" t="str">
        <f t="shared" si="8"/>
        <v/>
      </c>
      <c r="AF10" s="1" t="str">
        <f t="shared" si="9"/>
        <v/>
      </c>
      <c r="AH10" s="97"/>
      <c r="AI10" s="3" t="str">
        <f t="shared" si="11"/>
        <v xml:space="preserve"> </v>
      </c>
      <c r="AJ10" s="3" t="str">
        <f t="shared" si="10"/>
        <v xml:space="preserve"> </v>
      </c>
      <c r="AK10" s="3" t="str">
        <f t="shared" si="10"/>
        <v xml:space="preserve"> </v>
      </c>
      <c r="AL10" s="3" t="str">
        <f t="shared" si="10"/>
        <v xml:space="preserve"> </v>
      </c>
      <c r="AM10" s="3" t="str">
        <f t="shared" si="10"/>
        <v xml:space="preserve"> </v>
      </c>
      <c r="AN10" s="14" t="str">
        <f t="shared" si="10"/>
        <v xml:space="preserve"> </v>
      </c>
      <c r="AO10" s="1" t="str">
        <f t="shared" si="10"/>
        <v xml:space="preserve"> </v>
      </c>
      <c r="AP10" s="1" t="str">
        <f t="shared" si="10"/>
        <v xml:space="preserve"> </v>
      </c>
      <c r="AQ10" s="1" t="str">
        <f t="shared" si="10"/>
        <v xml:space="preserve"> </v>
      </c>
      <c r="AR10" s="6" t="str">
        <f t="shared" si="10"/>
        <v xml:space="preserve"> </v>
      </c>
      <c r="AS10" t="s">
        <v>55</v>
      </c>
    </row>
    <row r="11" spans="1:45">
      <c r="A11" s="4">
        <v>1958</v>
      </c>
      <c r="B11" s="1"/>
      <c r="C11" s="1"/>
      <c r="D11" s="1"/>
      <c r="E11" s="6"/>
      <c r="F11" s="1"/>
      <c r="G11" s="1"/>
      <c r="H11" s="1"/>
      <c r="I11" s="1"/>
      <c r="J11" s="4"/>
      <c r="K11" s="14"/>
      <c r="L11" s="1"/>
      <c r="M11" s="1"/>
      <c r="N11" s="1"/>
      <c r="O11" s="6"/>
      <c r="P11" s="2"/>
      <c r="Q11" s="2"/>
      <c r="R11" s="2"/>
      <c r="S11" s="2"/>
      <c r="T11" s="7"/>
      <c r="U11" s="3">
        <v>4004.029</v>
      </c>
      <c r="V11" s="3">
        <v>2675.09893524476</v>
      </c>
      <c r="W11" s="12" t="str">
        <f t="shared" si="0"/>
        <v/>
      </c>
      <c r="X11" s="1" t="str">
        <f t="shared" si="1"/>
        <v/>
      </c>
      <c r="Y11" s="1" t="str">
        <f t="shared" si="2"/>
        <v/>
      </c>
      <c r="Z11" s="17" t="str">
        <f t="shared" si="3"/>
        <v/>
      </c>
      <c r="AA11" s="18" t="str">
        <f t="shared" si="4"/>
        <v/>
      </c>
      <c r="AB11" s="18" t="str">
        <f t="shared" si="5"/>
        <v/>
      </c>
      <c r="AC11" s="19" t="str">
        <f t="shared" si="6"/>
        <v/>
      </c>
      <c r="AD11" s="12" t="str">
        <f t="shared" si="7"/>
        <v/>
      </c>
      <c r="AE11" s="1" t="str">
        <f t="shared" si="8"/>
        <v/>
      </c>
      <c r="AF11" s="1" t="str">
        <f t="shared" si="9"/>
        <v/>
      </c>
      <c r="AH11" s="97"/>
      <c r="AI11" s="3" t="str">
        <f t="shared" si="11"/>
        <v xml:space="preserve"> </v>
      </c>
      <c r="AJ11" s="3" t="str">
        <f t="shared" si="10"/>
        <v xml:space="preserve"> </v>
      </c>
      <c r="AK11" s="3" t="str">
        <f t="shared" si="10"/>
        <v xml:space="preserve"> </v>
      </c>
      <c r="AL11" s="3" t="str">
        <f t="shared" si="10"/>
        <v xml:space="preserve"> </v>
      </c>
      <c r="AM11" s="3" t="str">
        <f t="shared" si="10"/>
        <v xml:space="preserve"> </v>
      </c>
      <c r="AN11" s="14" t="str">
        <f t="shared" si="10"/>
        <v xml:space="preserve"> </v>
      </c>
      <c r="AO11" s="1" t="str">
        <f t="shared" si="10"/>
        <v xml:space="preserve"> </v>
      </c>
      <c r="AP11" s="1" t="str">
        <f t="shared" si="10"/>
        <v xml:space="preserve"> </v>
      </c>
      <c r="AQ11" s="1" t="str">
        <f t="shared" si="10"/>
        <v xml:space="preserve"> </v>
      </c>
      <c r="AR11" s="6" t="str">
        <f t="shared" si="10"/>
        <v xml:space="preserve"> </v>
      </c>
      <c r="AS11" t="s">
        <v>55</v>
      </c>
    </row>
    <row r="12" spans="1:45">
      <c r="A12" s="4">
        <v>1959</v>
      </c>
      <c r="B12" s="1"/>
      <c r="C12" s="1"/>
      <c r="D12" s="1"/>
      <c r="E12" s="6"/>
      <c r="F12" s="1"/>
      <c r="G12" s="1"/>
      <c r="H12" s="1"/>
      <c r="I12" s="1"/>
      <c r="J12" s="3"/>
      <c r="K12" s="14"/>
      <c r="L12" s="1"/>
      <c r="M12" s="1"/>
      <c r="N12" s="1"/>
      <c r="O12" s="6"/>
      <c r="P12" s="2"/>
      <c r="Q12" s="2"/>
      <c r="R12" s="2"/>
      <c r="S12" s="2"/>
      <c r="T12" s="7"/>
      <c r="U12" s="3">
        <v>4020.6309999999999</v>
      </c>
      <c r="V12" s="3">
        <v>2897.0038006000923</v>
      </c>
      <c r="W12" s="12" t="str">
        <f t="shared" si="0"/>
        <v/>
      </c>
      <c r="X12" s="1" t="str">
        <f t="shared" si="1"/>
        <v/>
      </c>
      <c r="Y12" s="1" t="str">
        <f t="shared" si="2"/>
        <v/>
      </c>
      <c r="Z12" s="17" t="str">
        <f t="shared" si="3"/>
        <v/>
      </c>
      <c r="AA12" s="18" t="str">
        <f t="shared" si="4"/>
        <v/>
      </c>
      <c r="AB12" s="18" t="str">
        <f t="shared" si="5"/>
        <v/>
      </c>
      <c r="AC12" s="19" t="str">
        <f t="shared" si="6"/>
        <v/>
      </c>
      <c r="AD12" s="12" t="str">
        <f t="shared" si="7"/>
        <v/>
      </c>
      <c r="AE12" s="1" t="str">
        <f t="shared" si="8"/>
        <v/>
      </c>
      <c r="AF12" s="1" t="str">
        <f t="shared" si="9"/>
        <v/>
      </c>
      <c r="AH12" s="97"/>
      <c r="AI12" s="3" t="str">
        <f t="shared" si="11"/>
        <v xml:space="preserve"> </v>
      </c>
      <c r="AJ12" s="3" t="str">
        <f t="shared" si="10"/>
        <v xml:space="preserve"> </v>
      </c>
      <c r="AK12" s="3" t="str">
        <f t="shared" si="10"/>
        <v xml:space="preserve"> </v>
      </c>
      <c r="AL12" s="3" t="str">
        <f t="shared" si="10"/>
        <v xml:space="preserve"> </v>
      </c>
      <c r="AM12" s="3" t="str">
        <f t="shared" si="10"/>
        <v xml:space="preserve"> </v>
      </c>
      <c r="AN12" s="14" t="str">
        <f t="shared" si="10"/>
        <v xml:space="preserve"> </v>
      </c>
      <c r="AO12" s="1" t="str">
        <f t="shared" si="10"/>
        <v xml:space="preserve"> </v>
      </c>
      <c r="AP12" s="1" t="str">
        <f t="shared" si="10"/>
        <v xml:space="preserve"> </v>
      </c>
      <c r="AQ12" s="1" t="str">
        <f t="shared" si="10"/>
        <v xml:space="preserve"> </v>
      </c>
      <c r="AR12" s="6" t="str">
        <f t="shared" si="10"/>
        <v xml:space="preserve"> </v>
      </c>
      <c r="AS12" t="s">
        <v>55</v>
      </c>
    </row>
    <row r="13" spans="1:45">
      <c r="A13" s="4">
        <v>1960</v>
      </c>
      <c r="B13" s="1"/>
      <c r="C13" s="1"/>
      <c r="D13" s="1"/>
      <c r="E13" s="6"/>
      <c r="F13" s="1"/>
      <c r="G13" s="1"/>
      <c r="H13" s="1"/>
      <c r="I13" s="1"/>
      <c r="J13" s="3"/>
      <c r="K13" s="14"/>
      <c r="L13" s="1"/>
      <c r="M13" s="1"/>
      <c r="N13" s="1"/>
      <c r="O13" s="6"/>
      <c r="P13" s="2"/>
      <c r="Q13" s="2"/>
      <c r="R13" s="2"/>
      <c r="S13" s="2"/>
      <c r="T13" s="7"/>
      <c r="U13" s="3">
        <v>4036.145</v>
      </c>
      <c r="V13" s="3">
        <v>3163.669343560075</v>
      </c>
      <c r="W13" s="12" t="str">
        <f t="shared" si="0"/>
        <v/>
      </c>
      <c r="X13" s="1" t="str">
        <f t="shared" si="1"/>
        <v/>
      </c>
      <c r="Y13" s="1" t="str">
        <f t="shared" si="2"/>
        <v/>
      </c>
      <c r="Z13" s="17" t="str">
        <f t="shared" si="3"/>
        <v/>
      </c>
      <c r="AA13" s="18" t="str">
        <f t="shared" si="4"/>
        <v/>
      </c>
      <c r="AB13" s="18" t="str">
        <f t="shared" si="5"/>
        <v/>
      </c>
      <c r="AC13" s="19" t="str">
        <f t="shared" si="6"/>
        <v/>
      </c>
      <c r="AD13" s="12" t="str">
        <f t="shared" si="7"/>
        <v/>
      </c>
      <c r="AE13" s="1" t="str">
        <f t="shared" si="8"/>
        <v/>
      </c>
      <c r="AF13" s="1" t="str">
        <f t="shared" si="9"/>
        <v/>
      </c>
      <c r="AH13" s="107"/>
      <c r="AI13" s="3" t="str">
        <f t="shared" si="11"/>
        <v xml:space="preserve"> </v>
      </c>
      <c r="AJ13" s="3" t="str">
        <f t="shared" si="10"/>
        <v xml:space="preserve"> </v>
      </c>
      <c r="AK13" s="3" t="str">
        <f t="shared" si="10"/>
        <v xml:space="preserve"> </v>
      </c>
      <c r="AL13" s="3" t="str">
        <f t="shared" si="10"/>
        <v xml:space="preserve"> </v>
      </c>
      <c r="AM13" s="3" t="str">
        <f t="shared" si="10"/>
        <v xml:space="preserve"> </v>
      </c>
      <c r="AN13" s="14" t="str">
        <f t="shared" si="10"/>
        <v xml:space="preserve"> </v>
      </c>
      <c r="AO13" s="1" t="str">
        <f t="shared" si="10"/>
        <v xml:space="preserve"> </v>
      </c>
      <c r="AP13" s="1" t="str">
        <f t="shared" si="10"/>
        <v xml:space="preserve"> </v>
      </c>
      <c r="AQ13" s="1" t="str">
        <f t="shared" si="10"/>
        <v xml:space="preserve"> </v>
      </c>
      <c r="AR13" s="6" t="str">
        <f t="shared" si="10"/>
        <v xml:space="preserve"> </v>
      </c>
      <c r="AS13" t="s">
        <v>55</v>
      </c>
    </row>
    <row r="14" spans="1:45">
      <c r="A14" s="4">
        <v>1961</v>
      </c>
      <c r="B14" s="1">
        <v>0.88769586947714463</v>
      </c>
      <c r="C14" s="1"/>
      <c r="D14" s="1"/>
      <c r="E14" s="6"/>
      <c r="F14" s="1"/>
      <c r="G14" s="1"/>
      <c r="H14" s="1"/>
      <c r="I14" s="1"/>
      <c r="J14" s="3"/>
      <c r="K14" s="14"/>
      <c r="L14" s="1"/>
      <c r="M14" s="1"/>
      <c r="N14" s="1"/>
      <c r="O14" s="6"/>
      <c r="P14" s="2"/>
      <c r="Q14" s="2"/>
      <c r="R14" s="2"/>
      <c r="S14" s="2"/>
      <c r="T14" s="7"/>
      <c r="U14" s="3">
        <v>4055.4430000000002</v>
      </c>
      <c r="V14" s="3">
        <v>3374.0076350246009</v>
      </c>
      <c r="W14" s="12" t="str">
        <f t="shared" si="0"/>
        <v/>
      </c>
      <c r="X14" s="1" t="str">
        <f t="shared" si="1"/>
        <v/>
      </c>
      <c r="Y14" s="1" t="str">
        <f t="shared" si="2"/>
        <v/>
      </c>
      <c r="Z14" s="17" t="str">
        <f t="shared" si="3"/>
        <v/>
      </c>
      <c r="AA14" s="18" t="str">
        <f t="shared" si="4"/>
        <v/>
      </c>
      <c r="AB14" s="18" t="str">
        <f t="shared" si="5"/>
        <v/>
      </c>
      <c r="AC14" s="19" t="str">
        <f t="shared" si="6"/>
        <v/>
      </c>
      <c r="AD14" s="12" t="str">
        <f t="shared" si="7"/>
        <v/>
      </c>
      <c r="AE14" s="1" t="str">
        <f t="shared" si="8"/>
        <v/>
      </c>
      <c r="AF14" s="1" t="str">
        <f t="shared" si="9"/>
        <v/>
      </c>
      <c r="AH14" s="107"/>
      <c r="AI14" s="3" t="str">
        <f t="shared" si="11"/>
        <v xml:space="preserve"> </v>
      </c>
      <c r="AJ14" s="3" t="str">
        <f t="shared" si="10"/>
        <v xml:space="preserve"> </v>
      </c>
      <c r="AK14" s="3" t="str">
        <f t="shared" si="10"/>
        <v xml:space="preserve"> </v>
      </c>
      <c r="AL14" s="3" t="str">
        <f t="shared" si="10"/>
        <v xml:space="preserve"> </v>
      </c>
      <c r="AM14" s="3" t="str">
        <f t="shared" si="10"/>
        <v xml:space="preserve"> </v>
      </c>
      <c r="AN14" s="14" t="str">
        <f t="shared" si="10"/>
        <v xml:space="preserve"> </v>
      </c>
      <c r="AO14" s="1" t="str">
        <f t="shared" si="10"/>
        <v xml:space="preserve"> </v>
      </c>
      <c r="AP14" s="1" t="str">
        <f t="shared" si="10"/>
        <v xml:space="preserve"> </v>
      </c>
      <c r="AQ14" s="1" t="str">
        <f t="shared" si="10"/>
        <v xml:space="preserve"> </v>
      </c>
      <c r="AR14" s="6" t="str">
        <f t="shared" si="10"/>
        <v xml:space="preserve"> </v>
      </c>
      <c r="AS14" t="s">
        <v>55</v>
      </c>
    </row>
    <row r="15" spans="1:45">
      <c r="A15" s="4">
        <v>1962</v>
      </c>
      <c r="B15" s="1">
        <v>0.93829179869188639</v>
      </c>
      <c r="C15" s="1"/>
      <c r="D15" s="1"/>
      <c r="E15" s="6"/>
      <c r="F15" s="1"/>
      <c r="G15" s="1"/>
      <c r="H15" s="1"/>
      <c r="I15" s="1"/>
      <c r="J15" s="3"/>
      <c r="K15" s="14"/>
      <c r="L15" s="1"/>
      <c r="M15" s="1"/>
      <c r="N15" s="1"/>
      <c r="O15" s="6"/>
      <c r="P15" s="2"/>
      <c r="Q15" s="2"/>
      <c r="R15" s="2"/>
      <c r="S15" s="2"/>
      <c r="T15" s="7"/>
      <c r="U15" s="3">
        <v>4076.5569999999998</v>
      </c>
      <c r="V15" s="3">
        <v>3439.8810702412384</v>
      </c>
      <c r="W15" s="12" t="str">
        <f t="shared" si="0"/>
        <v/>
      </c>
      <c r="X15" s="1" t="str">
        <f t="shared" si="1"/>
        <v/>
      </c>
      <c r="Y15" s="1" t="str">
        <f t="shared" si="2"/>
        <v/>
      </c>
      <c r="Z15" s="17" t="str">
        <f t="shared" si="3"/>
        <v/>
      </c>
      <c r="AA15" s="18" t="str">
        <f t="shared" si="4"/>
        <v/>
      </c>
      <c r="AB15" s="18" t="str">
        <f t="shared" si="5"/>
        <v/>
      </c>
      <c r="AC15" s="19" t="str">
        <f t="shared" si="6"/>
        <v/>
      </c>
      <c r="AD15" s="12" t="str">
        <f t="shared" si="7"/>
        <v/>
      </c>
      <c r="AE15" s="1" t="str">
        <f t="shared" si="8"/>
        <v/>
      </c>
      <c r="AF15" s="1" t="str">
        <f t="shared" si="9"/>
        <v/>
      </c>
      <c r="AH15" s="107"/>
      <c r="AI15" s="3" t="str">
        <f t="shared" si="11"/>
        <v xml:space="preserve"> </v>
      </c>
      <c r="AJ15" s="3" t="str">
        <f t="shared" si="10"/>
        <v xml:space="preserve"> </v>
      </c>
      <c r="AK15" s="3" t="str">
        <f t="shared" si="10"/>
        <v xml:space="preserve"> </v>
      </c>
      <c r="AL15" s="3" t="str">
        <f t="shared" si="10"/>
        <v xml:space="preserve"> </v>
      </c>
      <c r="AM15" s="3" t="str">
        <f t="shared" si="10"/>
        <v xml:space="preserve"> </v>
      </c>
      <c r="AN15" s="14" t="str">
        <f t="shared" si="10"/>
        <v xml:space="preserve"> </v>
      </c>
      <c r="AO15" s="1" t="str">
        <f t="shared" si="10"/>
        <v xml:space="preserve"> </v>
      </c>
      <c r="AP15" s="1" t="str">
        <f t="shared" si="10"/>
        <v xml:space="preserve"> </v>
      </c>
      <c r="AQ15" s="1" t="str">
        <f t="shared" si="10"/>
        <v xml:space="preserve"> </v>
      </c>
      <c r="AR15" s="6" t="str">
        <f t="shared" si="10"/>
        <v xml:space="preserve"> </v>
      </c>
      <c r="AS15" t="s">
        <v>55</v>
      </c>
    </row>
    <row r="16" spans="1:45">
      <c r="A16" s="4">
        <v>1963</v>
      </c>
      <c r="B16" s="1">
        <v>0.98816495571801033</v>
      </c>
      <c r="C16" s="1"/>
      <c r="D16" s="1"/>
      <c r="E16" s="6"/>
      <c r="F16" s="1"/>
      <c r="G16" s="1"/>
      <c r="H16" s="1"/>
      <c r="I16" s="1"/>
      <c r="J16" s="3"/>
      <c r="K16" s="14"/>
      <c r="L16" s="1"/>
      <c r="M16" s="1"/>
      <c r="N16" s="1"/>
      <c r="O16" s="6"/>
      <c r="P16" s="2"/>
      <c r="Q16" s="2"/>
      <c r="R16" s="2"/>
      <c r="S16" s="2"/>
      <c r="T16" s="7"/>
      <c r="U16" s="3">
        <v>4098.5060000000003</v>
      </c>
      <c r="V16" s="3">
        <v>3782.6264379272825</v>
      </c>
      <c r="W16" s="12" t="str">
        <f t="shared" si="0"/>
        <v/>
      </c>
      <c r="X16" s="1" t="str">
        <f t="shared" si="1"/>
        <v/>
      </c>
      <c r="Y16" s="1" t="str">
        <f t="shared" si="2"/>
        <v/>
      </c>
      <c r="Z16" s="17" t="str">
        <f t="shared" si="3"/>
        <v/>
      </c>
      <c r="AA16" s="18" t="str">
        <f t="shared" si="4"/>
        <v/>
      </c>
      <c r="AB16" s="18" t="str">
        <f t="shared" si="5"/>
        <v/>
      </c>
      <c r="AC16" s="19" t="str">
        <f t="shared" si="6"/>
        <v/>
      </c>
      <c r="AD16" s="12" t="str">
        <f t="shared" si="7"/>
        <v/>
      </c>
      <c r="AE16" s="1" t="str">
        <f t="shared" si="8"/>
        <v/>
      </c>
      <c r="AF16" s="1" t="str">
        <f t="shared" si="9"/>
        <v/>
      </c>
      <c r="AH16" s="107"/>
      <c r="AI16" s="3" t="str">
        <f t="shared" si="11"/>
        <v xml:space="preserve"> </v>
      </c>
      <c r="AJ16" s="3" t="str">
        <f t="shared" si="10"/>
        <v xml:space="preserve"> </v>
      </c>
      <c r="AK16" s="3" t="str">
        <f t="shared" si="10"/>
        <v xml:space="preserve"> </v>
      </c>
      <c r="AL16" s="3" t="str">
        <f t="shared" si="10"/>
        <v xml:space="preserve"> </v>
      </c>
      <c r="AM16" s="3" t="str">
        <f t="shared" si="10"/>
        <v xml:space="preserve"> </v>
      </c>
      <c r="AN16" s="14" t="str">
        <f t="shared" si="10"/>
        <v xml:space="preserve"> </v>
      </c>
      <c r="AO16" s="1" t="str">
        <f t="shared" si="10"/>
        <v xml:space="preserve"> </v>
      </c>
      <c r="AP16" s="1" t="str">
        <f t="shared" si="10"/>
        <v xml:space="preserve"> </v>
      </c>
      <c r="AQ16" s="1" t="str">
        <f t="shared" si="10"/>
        <v xml:space="preserve"> </v>
      </c>
      <c r="AR16" s="6" t="str">
        <f t="shared" si="10"/>
        <v xml:space="preserve"> </v>
      </c>
      <c r="AS16" t="s">
        <v>55</v>
      </c>
    </row>
    <row r="17" spans="1:45">
      <c r="A17" s="4">
        <v>1964</v>
      </c>
      <c r="B17" s="1">
        <v>1.0392475798901826</v>
      </c>
      <c r="C17" s="1"/>
      <c r="D17" s="1"/>
      <c r="E17" s="6"/>
      <c r="F17" s="1"/>
      <c r="G17" s="1"/>
      <c r="H17" s="1"/>
      <c r="I17" s="1"/>
      <c r="J17" s="3"/>
      <c r="K17" s="14"/>
      <c r="L17" s="1"/>
      <c r="M17" s="1"/>
      <c r="N17" s="1"/>
      <c r="O17" s="6"/>
      <c r="P17" s="2"/>
      <c r="Q17" s="2"/>
      <c r="R17" s="2"/>
      <c r="S17" s="2"/>
      <c r="T17" s="7"/>
      <c r="U17" s="3">
        <v>4113.5529999999999</v>
      </c>
      <c r="V17" s="3">
        <v>4114.8733976127542</v>
      </c>
      <c r="W17" s="12" t="str">
        <f t="shared" si="0"/>
        <v/>
      </c>
      <c r="X17" s="1" t="str">
        <f t="shared" si="1"/>
        <v/>
      </c>
      <c r="Y17" s="1" t="str">
        <f t="shared" si="2"/>
        <v/>
      </c>
      <c r="Z17" s="17" t="str">
        <f t="shared" si="3"/>
        <v/>
      </c>
      <c r="AA17" s="18" t="str">
        <f t="shared" si="4"/>
        <v/>
      </c>
      <c r="AB17" s="18" t="str">
        <f t="shared" si="5"/>
        <v/>
      </c>
      <c r="AC17" s="19" t="str">
        <f t="shared" si="6"/>
        <v/>
      </c>
      <c r="AD17" s="12" t="str">
        <f t="shared" si="7"/>
        <v/>
      </c>
      <c r="AE17" s="1" t="str">
        <f t="shared" si="8"/>
        <v/>
      </c>
      <c r="AF17" s="1" t="str">
        <f t="shared" si="9"/>
        <v/>
      </c>
      <c r="AH17" s="107"/>
      <c r="AI17" s="3" t="str">
        <f t="shared" si="11"/>
        <v xml:space="preserve"> </v>
      </c>
      <c r="AJ17" s="3" t="str">
        <f t="shared" si="10"/>
        <v xml:space="preserve"> </v>
      </c>
      <c r="AK17" s="3" t="str">
        <f t="shared" si="10"/>
        <v xml:space="preserve"> </v>
      </c>
      <c r="AL17" s="3" t="str">
        <f t="shared" si="10"/>
        <v xml:space="preserve"> </v>
      </c>
      <c r="AM17" s="3" t="str">
        <f t="shared" si="10"/>
        <v xml:space="preserve"> </v>
      </c>
      <c r="AN17" s="14" t="str">
        <f t="shared" si="10"/>
        <v xml:space="preserve"> </v>
      </c>
      <c r="AO17" s="1" t="str">
        <f t="shared" si="10"/>
        <v xml:space="preserve"> </v>
      </c>
      <c r="AP17" s="1" t="str">
        <f t="shared" si="10"/>
        <v xml:space="preserve"> </v>
      </c>
      <c r="AQ17" s="1" t="str">
        <f t="shared" si="10"/>
        <v xml:space="preserve"> </v>
      </c>
      <c r="AR17" s="6" t="str">
        <f t="shared" si="10"/>
        <v xml:space="preserve"> </v>
      </c>
      <c r="AS17" t="s">
        <v>55</v>
      </c>
    </row>
    <row r="18" spans="1:45">
      <c r="A18" s="4">
        <v>1965</v>
      </c>
      <c r="B18" s="1">
        <v>1.0887150331949214</v>
      </c>
      <c r="C18" s="1"/>
      <c r="D18" s="1"/>
      <c r="E18" s="6"/>
      <c r="F18" s="1"/>
      <c r="G18" s="1"/>
      <c r="H18" s="1"/>
      <c r="I18" s="1"/>
      <c r="J18" s="3"/>
      <c r="K18" s="14"/>
      <c r="L18" s="1"/>
      <c r="M18" s="1"/>
      <c r="N18" s="1"/>
      <c r="O18" s="6"/>
      <c r="P18" s="2"/>
      <c r="Q18" s="2"/>
      <c r="R18" s="2"/>
      <c r="S18" s="2"/>
      <c r="T18" s="7"/>
      <c r="U18" s="3">
        <v>4133.3130000000001</v>
      </c>
      <c r="V18" s="3">
        <v>4209.3145028205736</v>
      </c>
      <c r="W18" s="12" t="str">
        <f t="shared" si="0"/>
        <v/>
      </c>
      <c r="X18" s="1" t="str">
        <f t="shared" si="1"/>
        <v/>
      </c>
      <c r="Y18" s="1" t="str">
        <f t="shared" si="2"/>
        <v/>
      </c>
      <c r="Z18" s="17" t="str">
        <f t="shared" si="3"/>
        <v/>
      </c>
      <c r="AA18" s="18" t="str">
        <f t="shared" si="4"/>
        <v/>
      </c>
      <c r="AB18" s="18" t="str">
        <f t="shared" si="5"/>
        <v/>
      </c>
      <c r="AC18" s="19" t="str">
        <f t="shared" si="6"/>
        <v/>
      </c>
      <c r="AD18" s="12" t="str">
        <f t="shared" si="7"/>
        <v/>
      </c>
      <c r="AE18" s="1" t="str">
        <f t="shared" si="8"/>
        <v/>
      </c>
      <c r="AF18" s="1" t="str">
        <f t="shared" si="9"/>
        <v/>
      </c>
      <c r="AH18" s="107"/>
      <c r="AI18" s="3" t="str">
        <f t="shared" si="11"/>
        <v xml:space="preserve"> </v>
      </c>
      <c r="AJ18" s="3" t="str">
        <f t="shared" si="10"/>
        <v xml:space="preserve"> </v>
      </c>
      <c r="AK18" s="3" t="str">
        <f t="shared" si="10"/>
        <v xml:space="preserve"> </v>
      </c>
      <c r="AL18" s="3" t="str">
        <f t="shared" si="10"/>
        <v xml:space="preserve"> </v>
      </c>
      <c r="AM18" s="3" t="str">
        <f t="shared" si="10"/>
        <v xml:space="preserve"> </v>
      </c>
      <c r="AN18" s="14" t="str">
        <f t="shared" si="10"/>
        <v xml:space="preserve"> </v>
      </c>
      <c r="AO18" s="1" t="str">
        <f t="shared" si="10"/>
        <v xml:space="preserve"> </v>
      </c>
      <c r="AP18" s="1" t="str">
        <f t="shared" si="10"/>
        <v xml:space="preserve"> </v>
      </c>
      <c r="AQ18" s="1" t="str">
        <f t="shared" si="10"/>
        <v xml:space="preserve"> </v>
      </c>
      <c r="AR18" s="6" t="str">
        <f t="shared" si="10"/>
        <v xml:space="preserve"> </v>
      </c>
      <c r="AS18" t="s">
        <v>55</v>
      </c>
    </row>
    <row r="19" spans="1:45">
      <c r="A19" s="4">
        <v>1966</v>
      </c>
      <c r="B19" s="1">
        <v>1.1369569977597735</v>
      </c>
      <c r="C19" s="1"/>
      <c r="D19" s="1"/>
      <c r="E19" s="6"/>
      <c r="F19" s="1"/>
      <c r="G19" s="1"/>
      <c r="H19" s="1"/>
      <c r="I19" s="1"/>
      <c r="J19" s="3"/>
      <c r="K19" s="14"/>
      <c r="L19" s="1"/>
      <c r="M19" s="1"/>
      <c r="N19" s="1"/>
      <c r="O19" s="6"/>
      <c r="P19" s="2"/>
      <c r="Q19" s="2"/>
      <c r="R19" s="2"/>
      <c r="S19" s="2"/>
      <c r="T19" s="7"/>
      <c r="U19" s="3">
        <v>4155.83</v>
      </c>
      <c r="V19" s="3">
        <v>4485.4318637347978</v>
      </c>
      <c r="W19" s="12" t="str">
        <f t="shared" si="0"/>
        <v/>
      </c>
      <c r="X19" s="1" t="str">
        <f t="shared" si="1"/>
        <v/>
      </c>
      <c r="Y19" s="1" t="str">
        <f t="shared" si="2"/>
        <v/>
      </c>
      <c r="Z19" s="17" t="str">
        <f t="shared" si="3"/>
        <v/>
      </c>
      <c r="AA19" s="18" t="str">
        <f t="shared" si="4"/>
        <v/>
      </c>
      <c r="AB19" s="18" t="str">
        <f t="shared" si="5"/>
        <v/>
      </c>
      <c r="AC19" s="19" t="str">
        <f t="shared" si="6"/>
        <v/>
      </c>
      <c r="AD19" s="12" t="str">
        <f t="shared" si="7"/>
        <v/>
      </c>
      <c r="AE19" s="1" t="str">
        <f t="shared" si="8"/>
        <v/>
      </c>
      <c r="AF19" s="1" t="str">
        <f t="shared" si="9"/>
        <v/>
      </c>
      <c r="AH19" s="107"/>
      <c r="AI19" s="3" t="str">
        <f t="shared" si="11"/>
        <v xml:space="preserve"> </v>
      </c>
      <c r="AJ19" s="3" t="str">
        <f t="shared" si="11"/>
        <v xml:space="preserve"> </v>
      </c>
      <c r="AK19" s="3" t="str">
        <f t="shared" si="11"/>
        <v xml:space="preserve"> </v>
      </c>
      <c r="AL19" s="3" t="str">
        <f t="shared" si="11"/>
        <v xml:space="preserve"> </v>
      </c>
      <c r="AM19" s="3" t="str">
        <f t="shared" si="11"/>
        <v xml:space="preserve"> </v>
      </c>
      <c r="AN19" s="14" t="str">
        <f t="shared" si="11"/>
        <v xml:space="preserve"> </v>
      </c>
      <c r="AO19" s="1" t="str">
        <f t="shared" si="11"/>
        <v xml:space="preserve"> </v>
      </c>
      <c r="AP19" s="1" t="str">
        <f t="shared" si="11"/>
        <v xml:space="preserve"> </v>
      </c>
      <c r="AQ19" s="1" t="str">
        <f t="shared" si="11"/>
        <v xml:space="preserve"> </v>
      </c>
      <c r="AR19" s="6" t="str">
        <f t="shared" si="11"/>
        <v xml:space="preserve"> </v>
      </c>
      <c r="AS19" t="s">
        <v>55</v>
      </c>
    </row>
    <row r="20" spans="1:45">
      <c r="A20" s="4">
        <v>1967</v>
      </c>
      <c r="B20" s="1">
        <v>1.1858088150392179</v>
      </c>
      <c r="C20" s="1"/>
      <c r="D20" s="1"/>
      <c r="E20" s="6"/>
      <c r="F20" s="1"/>
      <c r="G20" s="1"/>
      <c r="H20" s="1"/>
      <c r="I20" s="1"/>
      <c r="J20" s="3"/>
      <c r="K20" s="14"/>
      <c r="L20" s="1"/>
      <c r="M20" s="1"/>
      <c r="N20" s="1"/>
      <c r="O20" s="6"/>
      <c r="P20" s="2"/>
      <c r="Q20" s="2"/>
      <c r="R20" s="2"/>
      <c r="S20" s="2"/>
      <c r="T20" s="7"/>
      <c r="U20" s="3">
        <v>4174.366</v>
      </c>
      <c r="V20" s="3">
        <v>4608.8201835265672</v>
      </c>
      <c r="W20" s="12" t="str">
        <f t="shared" si="0"/>
        <v/>
      </c>
      <c r="X20" s="1" t="str">
        <f t="shared" si="1"/>
        <v/>
      </c>
      <c r="Y20" s="1" t="str">
        <f t="shared" si="2"/>
        <v/>
      </c>
      <c r="Z20" s="17" t="str">
        <f t="shared" si="3"/>
        <v/>
      </c>
      <c r="AA20" s="18" t="str">
        <f t="shared" si="4"/>
        <v/>
      </c>
      <c r="AB20" s="18" t="str">
        <f t="shared" si="5"/>
        <v/>
      </c>
      <c r="AC20" s="19" t="str">
        <f t="shared" si="6"/>
        <v/>
      </c>
      <c r="AD20" s="12" t="str">
        <f t="shared" si="7"/>
        <v/>
      </c>
      <c r="AE20" s="1" t="str">
        <f t="shared" si="8"/>
        <v/>
      </c>
      <c r="AF20" s="1" t="str">
        <f t="shared" si="9"/>
        <v/>
      </c>
      <c r="AH20" s="107"/>
      <c r="AI20" s="3" t="str">
        <f t="shared" si="11"/>
        <v xml:space="preserve"> </v>
      </c>
      <c r="AJ20" s="3" t="str">
        <f t="shared" si="11"/>
        <v xml:space="preserve"> </v>
      </c>
      <c r="AK20" s="3" t="str">
        <f t="shared" si="11"/>
        <v xml:space="preserve"> </v>
      </c>
      <c r="AL20" s="3" t="str">
        <f t="shared" si="11"/>
        <v xml:space="preserve"> </v>
      </c>
      <c r="AM20" s="3" t="str">
        <f t="shared" si="11"/>
        <v xml:space="preserve"> </v>
      </c>
      <c r="AN20" s="14" t="str">
        <f t="shared" si="11"/>
        <v xml:space="preserve"> </v>
      </c>
      <c r="AO20" s="1" t="str">
        <f t="shared" si="11"/>
        <v xml:space="preserve"> </v>
      </c>
      <c r="AP20" s="1" t="str">
        <f t="shared" si="11"/>
        <v xml:space="preserve"> </v>
      </c>
      <c r="AQ20" s="1" t="str">
        <f t="shared" si="11"/>
        <v xml:space="preserve"> </v>
      </c>
      <c r="AR20" s="6" t="str">
        <f t="shared" si="11"/>
        <v xml:space="preserve"> </v>
      </c>
      <c r="AS20" t="s">
        <v>55</v>
      </c>
    </row>
    <row r="21" spans="1:45">
      <c r="A21" s="4">
        <v>1968</v>
      </c>
      <c r="B21" s="1">
        <v>1.23511212550744</v>
      </c>
      <c r="C21" s="1"/>
      <c r="D21" s="1"/>
      <c r="E21" s="6"/>
      <c r="F21" s="1"/>
      <c r="G21" s="1"/>
      <c r="H21" s="1"/>
      <c r="I21" s="1"/>
      <c r="J21" s="3"/>
      <c r="K21" s="14"/>
      <c r="L21" s="1"/>
      <c r="M21" s="1"/>
      <c r="N21" s="1"/>
      <c r="O21" s="6"/>
      <c r="P21" s="2"/>
      <c r="Q21" s="2"/>
      <c r="R21" s="2"/>
      <c r="S21" s="2"/>
      <c r="T21" s="7"/>
      <c r="U21" s="3">
        <v>4189.9030000000002</v>
      </c>
      <c r="V21" s="3">
        <v>4787.5402404955857</v>
      </c>
      <c r="W21" s="12" t="str">
        <f t="shared" si="0"/>
        <v/>
      </c>
      <c r="X21" s="1" t="str">
        <f t="shared" si="1"/>
        <v/>
      </c>
      <c r="Y21" s="1" t="str">
        <f t="shared" si="2"/>
        <v/>
      </c>
      <c r="Z21" s="17" t="str">
        <f t="shared" si="3"/>
        <v/>
      </c>
      <c r="AA21" s="18" t="str">
        <f t="shared" si="4"/>
        <v/>
      </c>
      <c r="AB21" s="18" t="str">
        <f t="shared" si="5"/>
        <v/>
      </c>
      <c r="AC21" s="19" t="str">
        <f t="shared" si="6"/>
        <v/>
      </c>
      <c r="AD21" s="12" t="str">
        <f t="shared" si="7"/>
        <v/>
      </c>
      <c r="AE21" s="1" t="str">
        <f t="shared" si="8"/>
        <v/>
      </c>
      <c r="AF21" s="1" t="str">
        <f t="shared" si="9"/>
        <v/>
      </c>
      <c r="AH21" s="107"/>
      <c r="AI21" s="3" t="str">
        <f t="shared" si="11"/>
        <v xml:space="preserve"> </v>
      </c>
      <c r="AJ21" s="3" t="str">
        <f t="shared" si="11"/>
        <v xml:space="preserve"> </v>
      </c>
      <c r="AK21" s="3" t="str">
        <f t="shared" si="11"/>
        <v xml:space="preserve"> </v>
      </c>
      <c r="AL21" s="3" t="str">
        <f t="shared" si="11"/>
        <v xml:space="preserve"> </v>
      </c>
      <c r="AM21" s="3" t="str">
        <f t="shared" si="11"/>
        <v xml:space="preserve"> </v>
      </c>
      <c r="AN21" s="14" t="str">
        <f t="shared" si="11"/>
        <v xml:space="preserve"> </v>
      </c>
      <c r="AO21" s="1" t="str">
        <f t="shared" si="11"/>
        <v xml:space="preserve"> </v>
      </c>
      <c r="AP21" s="1" t="str">
        <f t="shared" si="11"/>
        <v xml:space="preserve"> </v>
      </c>
      <c r="AQ21" s="1" t="str">
        <f t="shared" si="11"/>
        <v xml:space="preserve"> </v>
      </c>
      <c r="AR21" s="6" t="str">
        <f t="shared" si="11"/>
        <v xml:space="preserve"> </v>
      </c>
      <c r="AS21" t="s">
        <v>55</v>
      </c>
    </row>
    <row r="22" spans="1:45">
      <c r="A22" s="4">
        <v>1969</v>
      </c>
      <c r="B22" s="1">
        <v>1.285545634370348</v>
      </c>
      <c r="C22" s="1"/>
      <c r="D22" s="1"/>
      <c r="E22" s="6"/>
      <c r="F22" s="1"/>
      <c r="G22" s="1"/>
      <c r="H22" s="1"/>
      <c r="I22" s="1"/>
      <c r="J22" s="3"/>
      <c r="K22" s="14"/>
      <c r="L22" s="1"/>
      <c r="M22" s="1"/>
      <c r="N22" s="1"/>
      <c r="O22" s="6"/>
      <c r="P22" s="2"/>
      <c r="Q22" s="2"/>
      <c r="R22" s="2"/>
      <c r="S22" s="2"/>
      <c r="T22" s="7"/>
      <c r="U22" s="3">
        <v>4200.5510000000004</v>
      </c>
      <c r="V22" s="3">
        <v>5125.4004435811112</v>
      </c>
      <c r="W22" s="12" t="str">
        <f t="shared" si="0"/>
        <v/>
      </c>
      <c r="X22" s="1" t="str">
        <f t="shared" si="1"/>
        <v/>
      </c>
      <c r="Y22" s="1" t="str">
        <f t="shared" si="2"/>
        <v/>
      </c>
      <c r="Z22" s="17" t="str">
        <f t="shared" si="3"/>
        <v/>
      </c>
      <c r="AA22" s="18" t="str">
        <f t="shared" si="4"/>
        <v/>
      </c>
      <c r="AB22" s="18" t="str">
        <f t="shared" si="5"/>
        <v/>
      </c>
      <c r="AC22" s="19" t="str">
        <f t="shared" si="6"/>
        <v/>
      </c>
      <c r="AD22" s="12" t="str">
        <f t="shared" si="7"/>
        <v/>
      </c>
      <c r="AE22" s="1" t="str">
        <f t="shared" si="8"/>
        <v/>
      </c>
      <c r="AF22" s="1" t="str">
        <f t="shared" si="9"/>
        <v/>
      </c>
      <c r="AH22" s="107"/>
      <c r="AI22" s="3" t="str">
        <f t="shared" si="11"/>
        <v xml:space="preserve"> </v>
      </c>
      <c r="AJ22" s="3" t="str">
        <f t="shared" si="11"/>
        <v xml:space="preserve"> </v>
      </c>
      <c r="AK22" s="3" t="str">
        <f t="shared" si="11"/>
        <v xml:space="preserve"> </v>
      </c>
      <c r="AL22" s="3" t="str">
        <f t="shared" si="11"/>
        <v xml:space="preserve"> </v>
      </c>
      <c r="AM22" s="3" t="str">
        <f t="shared" si="11"/>
        <v xml:space="preserve"> </v>
      </c>
      <c r="AN22" s="14" t="str">
        <f t="shared" si="11"/>
        <v xml:space="preserve"> </v>
      </c>
      <c r="AO22" s="1" t="str">
        <f t="shared" si="11"/>
        <v xml:space="preserve"> </v>
      </c>
      <c r="AP22" s="1" t="str">
        <f t="shared" si="11"/>
        <v xml:space="preserve"> </v>
      </c>
      <c r="AQ22" s="1" t="str">
        <f t="shared" si="11"/>
        <v xml:space="preserve"> </v>
      </c>
      <c r="AR22" s="6" t="str">
        <f t="shared" si="11"/>
        <v xml:space="preserve"> </v>
      </c>
      <c r="AS22" t="s">
        <v>55</v>
      </c>
    </row>
    <row r="23" spans="1:45">
      <c r="A23" s="4">
        <v>1970</v>
      </c>
      <c r="B23" s="1">
        <v>1.3375694852485702</v>
      </c>
      <c r="C23" s="1"/>
      <c r="D23" s="1"/>
      <c r="E23" s="6"/>
      <c r="F23" s="1"/>
      <c r="G23" s="1"/>
      <c r="H23" s="1"/>
      <c r="I23" s="1"/>
      <c r="J23" s="3"/>
      <c r="K23" s="14"/>
      <c r="L23" s="1"/>
      <c r="M23" s="1"/>
      <c r="N23" s="1"/>
      <c r="O23" s="6"/>
      <c r="P23" s="2"/>
      <c r="Q23" s="2"/>
      <c r="R23" s="2"/>
      <c r="S23" s="2"/>
      <c r="T23" s="7"/>
      <c r="U23" s="3">
        <v>4205.3890000000001</v>
      </c>
      <c r="V23" s="3">
        <v>5463.635529311302</v>
      </c>
      <c r="W23" s="12" t="str">
        <f t="shared" si="0"/>
        <v/>
      </c>
      <c r="X23" s="1" t="str">
        <f t="shared" si="1"/>
        <v/>
      </c>
      <c r="Y23" s="1" t="str">
        <f t="shared" si="2"/>
        <v/>
      </c>
      <c r="Z23" s="17" t="str">
        <f t="shared" si="3"/>
        <v/>
      </c>
      <c r="AA23" s="18" t="str">
        <f t="shared" si="4"/>
        <v/>
      </c>
      <c r="AB23" s="18" t="str">
        <f t="shared" si="5"/>
        <v/>
      </c>
      <c r="AC23" s="19" t="str">
        <f t="shared" si="6"/>
        <v/>
      </c>
      <c r="AD23" s="12" t="str">
        <f t="shared" si="7"/>
        <v/>
      </c>
      <c r="AE23" s="1" t="str">
        <f t="shared" si="8"/>
        <v/>
      </c>
      <c r="AF23" s="1" t="str">
        <f t="shared" si="9"/>
        <v/>
      </c>
      <c r="AH23" s="107"/>
      <c r="AI23" s="3" t="str">
        <f t="shared" si="11"/>
        <v xml:space="preserve"> </v>
      </c>
      <c r="AJ23" s="3" t="str">
        <f t="shared" si="11"/>
        <v xml:space="preserve"> </v>
      </c>
      <c r="AK23" s="3" t="str">
        <f t="shared" si="11"/>
        <v xml:space="preserve"> </v>
      </c>
      <c r="AL23" s="3" t="str">
        <f t="shared" si="11"/>
        <v xml:space="preserve"> </v>
      </c>
      <c r="AM23" s="3" t="str">
        <f t="shared" si="11"/>
        <v xml:space="preserve"> </v>
      </c>
      <c r="AN23" s="14" t="str">
        <f t="shared" si="11"/>
        <v xml:space="preserve"> </v>
      </c>
      <c r="AO23" s="1" t="str">
        <f t="shared" si="11"/>
        <v xml:space="preserve"> </v>
      </c>
      <c r="AP23" s="1" t="str">
        <f t="shared" si="11"/>
        <v xml:space="preserve"> </v>
      </c>
      <c r="AQ23" s="1" t="str">
        <f t="shared" si="11"/>
        <v xml:space="preserve"> </v>
      </c>
      <c r="AR23" s="6" t="str">
        <f t="shared" si="11"/>
        <v xml:space="preserve"> </v>
      </c>
      <c r="AS23" t="s">
        <v>55</v>
      </c>
    </row>
    <row r="24" spans="1:45">
      <c r="A24" s="4">
        <v>1971</v>
      </c>
      <c r="B24" s="1">
        <v>1.3876142735934158</v>
      </c>
      <c r="C24" s="1"/>
      <c r="D24" s="1"/>
      <c r="E24" s="6"/>
      <c r="F24" s="1"/>
      <c r="G24" s="1"/>
      <c r="H24" s="1"/>
      <c r="I24" s="1"/>
      <c r="J24" s="3"/>
      <c r="K24" s="14"/>
      <c r="L24" s="1"/>
      <c r="M24" s="1"/>
      <c r="N24" s="1"/>
      <c r="O24" s="6"/>
      <c r="P24" s="2"/>
      <c r="Q24" s="2"/>
      <c r="R24" s="2"/>
      <c r="S24" s="2"/>
      <c r="T24" s="7"/>
      <c r="U24" s="3">
        <v>4215.8689999999997</v>
      </c>
      <c r="V24" s="3">
        <v>5878.2175765063221</v>
      </c>
      <c r="W24" s="12" t="str">
        <f t="shared" si="0"/>
        <v/>
      </c>
      <c r="X24" s="1" t="str">
        <f t="shared" si="1"/>
        <v/>
      </c>
      <c r="Y24" s="1" t="str">
        <f t="shared" si="2"/>
        <v/>
      </c>
      <c r="Z24" s="17" t="str">
        <f t="shared" si="3"/>
        <v/>
      </c>
      <c r="AA24" s="18" t="str">
        <f t="shared" si="4"/>
        <v/>
      </c>
      <c r="AB24" s="18" t="str">
        <f t="shared" si="5"/>
        <v/>
      </c>
      <c r="AC24" s="19" t="str">
        <f t="shared" si="6"/>
        <v/>
      </c>
      <c r="AD24" s="12" t="str">
        <f t="shared" si="7"/>
        <v/>
      </c>
      <c r="AE24" s="1" t="str">
        <f t="shared" si="8"/>
        <v/>
      </c>
      <c r="AF24" s="1" t="str">
        <f t="shared" si="9"/>
        <v/>
      </c>
      <c r="AH24" s="107"/>
      <c r="AI24" s="3" t="str">
        <f t="shared" si="11"/>
        <v xml:space="preserve"> </v>
      </c>
      <c r="AJ24" s="3" t="str">
        <f t="shared" si="11"/>
        <v xml:space="preserve"> </v>
      </c>
      <c r="AK24" s="3" t="str">
        <f t="shared" si="11"/>
        <v xml:space="preserve"> </v>
      </c>
      <c r="AL24" s="3" t="str">
        <f t="shared" si="11"/>
        <v xml:space="preserve"> </v>
      </c>
      <c r="AM24" s="3" t="str">
        <f t="shared" si="11"/>
        <v xml:space="preserve"> </v>
      </c>
      <c r="AN24" s="14" t="str">
        <f t="shared" si="11"/>
        <v xml:space="preserve"> </v>
      </c>
      <c r="AO24" s="1" t="str">
        <f t="shared" si="11"/>
        <v xml:space="preserve"> </v>
      </c>
      <c r="AP24" s="1" t="str">
        <f t="shared" si="11"/>
        <v xml:space="preserve"> </v>
      </c>
      <c r="AQ24" s="1" t="str">
        <f t="shared" si="11"/>
        <v xml:space="preserve"> </v>
      </c>
      <c r="AR24" s="6" t="str">
        <f t="shared" si="11"/>
        <v xml:space="preserve"> </v>
      </c>
      <c r="AS24" t="s">
        <v>55</v>
      </c>
    </row>
    <row r="25" spans="1:45">
      <c r="A25" s="4">
        <v>1972</v>
      </c>
      <c r="B25" s="1">
        <v>1.4377643297178193</v>
      </c>
      <c r="C25" s="1"/>
      <c r="D25" s="1"/>
      <c r="E25" s="6"/>
      <c r="F25" s="1"/>
      <c r="G25" s="1"/>
      <c r="H25" s="1"/>
      <c r="I25" s="1"/>
      <c r="J25" s="3"/>
      <c r="K25" s="14"/>
      <c r="L25" s="1"/>
      <c r="M25" s="1"/>
      <c r="N25" s="1"/>
      <c r="O25" s="6"/>
      <c r="P25" s="2"/>
      <c r="Q25" s="2"/>
      <c r="R25" s="2"/>
      <c r="S25" s="2"/>
      <c r="T25" s="7"/>
      <c r="U25" s="3">
        <v>4225.3100000000004</v>
      </c>
      <c r="V25" s="3">
        <v>6013.530890334112</v>
      </c>
      <c r="W25" s="12" t="str">
        <f t="shared" si="0"/>
        <v/>
      </c>
      <c r="X25" s="1" t="str">
        <f t="shared" si="1"/>
        <v/>
      </c>
      <c r="Y25" s="1" t="str">
        <f t="shared" si="2"/>
        <v/>
      </c>
      <c r="Z25" s="17" t="str">
        <f t="shared" si="3"/>
        <v/>
      </c>
      <c r="AA25" s="18" t="str">
        <f t="shared" si="4"/>
        <v/>
      </c>
      <c r="AB25" s="18" t="str">
        <f t="shared" si="5"/>
        <v/>
      </c>
      <c r="AC25" s="19" t="str">
        <f t="shared" si="6"/>
        <v/>
      </c>
      <c r="AD25" s="12" t="str">
        <f t="shared" si="7"/>
        <v/>
      </c>
      <c r="AE25" s="1" t="str">
        <f t="shared" si="8"/>
        <v/>
      </c>
      <c r="AF25" s="1" t="str">
        <f t="shared" si="9"/>
        <v/>
      </c>
      <c r="AH25" s="107"/>
      <c r="AI25" s="3" t="str">
        <f t="shared" si="11"/>
        <v xml:space="preserve"> </v>
      </c>
      <c r="AJ25" s="3" t="str">
        <f t="shared" si="11"/>
        <v xml:space="preserve"> </v>
      </c>
      <c r="AK25" s="3" t="str">
        <f t="shared" si="11"/>
        <v xml:space="preserve"> </v>
      </c>
      <c r="AL25" s="3" t="str">
        <f t="shared" si="11"/>
        <v xml:space="preserve"> </v>
      </c>
      <c r="AM25" s="3" t="str">
        <f t="shared" si="11"/>
        <v xml:space="preserve"> </v>
      </c>
      <c r="AN25" s="14" t="str">
        <f t="shared" si="11"/>
        <v xml:space="preserve"> </v>
      </c>
      <c r="AO25" s="1" t="str">
        <f t="shared" si="11"/>
        <v xml:space="preserve"> </v>
      </c>
      <c r="AP25" s="1" t="str">
        <f t="shared" si="11"/>
        <v xml:space="preserve"> </v>
      </c>
      <c r="AQ25" s="1" t="str">
        <f t="shared" si="11"/>
        <v xml:space="preserve"> </v>
      </c>
      <c r="AR25" s="6" t="str">
        <f t="shared" si="11"/>
        <v xml:space="preserve"> </v>
      </c>
      <c r="AS25" t="s">
        <v>55</v>
      </c>
    </row>
    <row r="26" spans="1:45">
      <c r="A26" s="4">
        <v>1973</v>
      </c>
      <c r="B26" s="1">
        <v>1.4877213398748992</v>
      </c>
      <c r="C26" s="1"/>
      <c r="D26" s="1"/>
      <c r="E26" s="6"/>
      <c r="F26" s="1"/>
      <c r="G26" s="1"/>
      <c r="H26" s="1"/>
      <c r="I26" s="1"/>
      <c r="J26" s="3"/>
      <c r="K26" s="14"/>
      <c r="L26" s="1"/>
      <c r="M26" s="1"/>
      <c r="N26" s="1"/>
      <c r="O26" s="6"/>
      <c r="P26" s="2"/>
      <c r="Q26" s="2"/>
      <c r="R26" s="2"/>
      <c r="S26" s="2"/>
      <c r="T26" s="7"/>
      <c r="U26" s="3">
        <v>4234.6639999999998</v>
      </c>
      <c r="V26" s="3">
        <v>6224.391562452528</v>
      </c>
      <c r="W26" s="12" t="str">
        <f t="shared" si="0"/>
        <v/>
      </c>
      <c r="X26" s="1" t="str">
        <f t="shared" si="1"/>
        <v/>
      </c>
      <c r="Y26" s="1" t="str">
        <f t="shared" si="2"/>
        <v/>
      </c>
      <c r="Z26" s="17" t="str">
        <f t="shared" si="3"/>
        <v/>
      </c>
      <c r="AA26" s="18" t="str">
        <f t="shared" si="4"/>
        <v/>
      </c>
      <c r="AB26" s="18" t="str">
        <f t="shared" si="5"/>
        <v/>
      </c>
      <c r="AC26" s="19" t="str">
        <f t="shared" si="6"/>
        <v/>
      </c>
      <c r="AD26" s="12" t="str">
        <f t="shared" si="7"/>
        <v/>
      </c>
      <c r="AE26" s="1" t="str">
        <f t="shared" si="8"/>
        <v/>
      </c>
      <c r="AF26" s="1" t="str">
        <f t="shared" si="9"/>
        <v/>
      </c>
      <c r="AH26" s="107"/>
      <c r="AI26" s="3" t="str">
        <f t="shared" si="11"/>
        <v xml:space="preserve"> </v>
      </c>
      <c r="AJ26" s="3" t="str">
        <f t="shared" si="11"/>
        <v xml:space="preserve"> </v>
      </c>
      <c r="AK26" s="3" t="str">
        <f t="shared" si="11"/>
        <v xml:space="preserve"> </v>
      </c>
      <c r="AL26" s="3" t="str">
        <f t="shared" si="11"/>
        <v xml:space="preserve"> </v>
      </c>
      <c r="AM26" s="3" t="str">
        <f t="shared" si="11"/>
        <v xml:space="preserve"> </v>
      </c>
      <c r="AN26" s="14" t="str">
        <f t="shared" si="11"/>
        <v xml:space="preserve"> </v>
      </c>
      <c r="AO26" s="1" t="str">
        <f t="shared" si="11"/>
        <v xml:space="preserve"> </v>
      </c>
      <c r="AP26" s="1" t="str">
        <f t="shared" si="11"/>
        <v xml:space="preserve"> </v>
      </c>
      <c r="AQ26" s="1" t="str">
        <f t="shared" si="11"/>
        <v xml:space="preserve"> </v>
      </c>
      <c r="AR26" s="6" t="str">
        <f t="shared" si="11"/>
        <v xml:space="preserve"> </v>
      </c>
      <c r="AS26" t="s">
        <v>55</v>
      </c>
    </row>
    <row r="27" spans="1:45">
      <c r="A27" s="4">
        <v>1974</v>
      </c>
      <c r="B27" s="1">
        <v>1.5368048872515145</v>
      </c>
      <c r="C27" s="1"/>
      <c r="D27" s="1"/>
      <c r="E27" s="6"/>
      <c r="F27" s="1"/>
      <c r="G27" s="1"/>
      <c r="H27" s="1"/>
      <c r="I27" s="1"/>
      <c r="J27" s="3"/>
      <c r="K27" s="14"/>
      <c r="L27" s="1"/>
      <c r="M27" s="1"/>
      <c r="N27" s="1"/>
      <c r="O27" s="6"/>
      <c r="P27" s="2"/>
      <c r="Q27" s="2"/>
      <c r="R27" s="2"/>
      <c r="S27" s="2"/>
      <c r="T27" s="7"/>
      <c r="U27" s="3">
        <v>4245.8220000000001</v>
      </c>
      <c r="V27" s="3">
        <v>6735.1199813898229</v>
      </c>
      <c r="W27" s="12" t="str">
        <f t="shared" si="0"/>
        <v/>
      </c>
      <c r="X27" s="1" t="str">
        <f t="shared" si="1"/>
        <v/>
      </c>
      <c r="Y27" s="1" t="str">
        <f t="shared" si="2"/>
        <v/>
      </c>
      <c r="Z27" s="17" t="str">
        <f t="shared" si="3"/>
        <v/>
      </c>
      <c r="AA27" s="18" t="str">
        <f t="shared" si="4"/>
        <v/>
      </c>
      <c r="AB27" s="18" t="str">
        <f t="shared" si="5"/>
        <v/>
      </c>
      <c r="AC27" s="19" t="str">
        <f t="shared" si="6"/>
        <v/>
      </c>
      <c r="AD27" s="12" t="str">
        <f t="shared" si="7"/>
        <v/>
      </c>
      <c r="AE27" s="1" t="str">
        <f t="shared" si="8"/>
        <v/>
      </c>
      <c r="AF27" s="1" t="str">
        <f t="shared" si="9"/>
        <v/>
      </c>
      <c r="AH27" s="107"/>
      <c r="AI27" s="3" t="str">
        <f t="shared" si="11"/>
        <v xml:space="preserve"> </v>
      </c>
      <c r="AJ27" s="3" t="str">
        <f t="shared" si="11"/>
        <v xml:space="preserve"> </v>
      </c>
      <c r="AK27" s="3" t="str">
        <f t="shared" si="11"/>
        <v xml:space="preserve"> </v>
      </c>
      <c r="AL27" s="3" t="str">
        <f t="shared" si="11"/>
        <v xml:space="preserve"> </v>
      </c>
      <c r="AM27" s="3" t="str">
        <f t="shared" si="11"/>
        <v xml:space="preserve"> </v>
      </c>
      <c r="AN27" s="14" t="str">
        <f t="shared" si="11"/>
        <v xml:space="preserve"> </v>
      </c>
      <c r="AO27" s="1" t="str">
        <f t="shared" si="11"/>
        <v xml:space="preserve"> </v>
      </c>
      <c r="AP27" s="1" t="str">
        <f t="shared" si="11"/>
        <v xml:space="preserve"> </v>
      </c>
      <c r="AQ27" s="1" t="str">
        <f t="shared" si="11"/>
        <v xml:space="preserve"> </v>
      </c>
      <c r="AR27" s="6" t="str">
        <f t="shared" si="11"/>
        <v xml:space="preserve"> </v>
      </c>
      <c r="AS27" t="s">
        <v>55</v>
      </c>
    </row>
    <row r="28" spans="1:45">
      <c r="A28" s="4">
        <v>1975</v>
      </c>
      <c r="B28" s="1">
        <v>1.5863689776733254</v>
      </c>
      <c r="C28" s="1"/>
      <c r="D28" s="1"/>
      <c r="E28" s="6"/>
      <c r="F28" s="1"/>
      <c r="G28" s="1"/>
      <c r="H28" s="1"/>
      <c r="I28" s="1"/>
      <c r="J28" s="3"/>
      <c r="K28" s="14"/>
      <c r="L28" s="1"/>
      <c r="M28" s="1"/>
      <c r="N28" s="1"/>
      <c r="O28" s="6"/>
      <c r="P28" s="2"/>
      <c r="Q28" s="2"/>
      <c r="R28" s="2"/>
      <c r="S28" s="2"/>
      <c r="T28" s="7"/>
      <c r="U28" s="3">
        <v>4255</v>
      </c>
      <c r="V28" s="3">
        <v>6900.6494150514272</v>
      </c>
      <c r="W28" s="12" t="str">
        <f t="shared" si="0"/>
        <v/>
      </c>
      <c r="X28" s="1" t="str">
        <f t="shared" si="1"/>
        <v/>
      </c>
      <c r="Y28" s="1" t="str">
        <f t="shared" si="2"/>
        <v/>
      </c>
      <c r="Z28" s="17" t="str">
        <f t="shared" si="3"/>
        <v/>
      </c>
      <c r="AA28" s="18" t="str">
        <f t="shared" si="4"/>
        <v/>
      </c>
      <c r="AB28" s="18" t="str">
        <f t="shared" si="5"/>
        <v/>
      </c>
      <c r="AC28" s="19" t="str">
        <f t="shared" si="6"/>
        <v/>
      </c>
      <c r="AD28" s="12" t="str">
        <f t="shared" si="7"/>
        <v/>
      </c>
      <c r="AE28" s="1" t="str">
        <f t="shared" si="8"/>
        <v/>
      </c>
      <c r="AF28" s="1" t="str">
        <f t="shared" si="9"/>
        <v/>
      </c>
      <c r="AH28" s="107"/>
      <c r="AI28" s="3" t="str">
        <f t="shared" si="11"/>
        <v xml:space="preserve"> </v>
      </c>
      <c r="AJ28" s="3" t="str">
        <f t="shared" si="11"/>
        <v xml:space="preserve"> </v>
      </c>
      <c r="AK28" s="3" t="str">
        <f t="shared" si="11"/>
        <v xml:space="preserve"> </v>
      </c>
      <c r="AL28" s="3" t="str">
        <f t="shared" si="11"/>
        <v xml:space="preserve"> </v>
      </c>
      <c r="AM28" s="3" t="str">
        <f t="shared" si="11"/>
        <v xml:space="preserve"> </v>
      </c>
      <c r="AN28" s="14" t="str">
        <f t="shared" si="11"/>
        <v xml:space="preserve"> </v>
      </c>
      <c r="AO28" s="1" t="str">
        <f t="shared" si="11"/>
        <v xml:space="preserve"> </v>
      </c>
      <c r="AP28" s="1" t="str">
        <f t="shared" si="11"/>
        <v xml:space="preserve"> </v>
      </c>
      <c r="AQ28" s="1" t="str">
        <f t="shared" si="11"/>
        <v xml:space="preserve"> </v>
      </c>
      <c r="AR28" s="6" t="str">
        <f t="shared" si="11"/>
        <v xml:space="preserve"> </v>
      </c>
      <c r="AS28" t="s">
        <v>55</v>
      </c>
    </row>
    <row r="29" spans="1:45">
      <c r="A29" s="4">
        <v>1976</v>
      </c>
      <c r="B29" s="1">
        <v>1.6272734292961943</v>
      </c>
      <c r="C29" s="1"/>
      <c r="D29" s="1"/>
      <c r="E29" s="6"/>
      <c r="F29" s="1"/>
      <c r="G29" s="1"/>
      <c r="H29" s="1"/>
      <c r="I29" s="1"/>
      <c r="J29" s="3"/>
      <c r="K29" s="14"/>
      <c r="L29" s="1"/>
      <c r="M29" s="1"/>
      <c r="N29" s="1"/>
      <c r="O29" s="6"/>
      <c r="P29" s="2"/>
      <c r="Q29" s="2"/>
      <c r="R29" s="2"/>
      <c r="S29" s="2"/>
      <c r="T29" s="7"/>
      <c r="U29" s="3">
        <v>4286.3109999999997</v>
      </c>
      <c r="V29" s="3">
        <v>7160.9550209956169</v>
      </c>
      <c r="W29" s="12" t="str">
        <f t="shared" si="0"/>
        <v/>
      </c>
      <c r="X29" s="1" t="str">
        <f t="shared" si="1"/>
        <v/>
      </c>
      <c r="Y29" s="1" t="str">
        <f t="shared" si="2"/>
        <v/>
      </c>
      <c r="Z29" s="17" t="str">
        <f t="shared" si="3"/>
        <v/>
      </c>
      <c r="AA29" s="18" t="str">
        <f t="shared" si="4"/>
        <v/>
      </c>
      <c r="AB29" s="18" t="str">
        <f t="shared" si="5"/>
        <v/>
      </c>
      <c r="AC29" s="19" t="str">
        <f t="shared" si="6"/>
        <v/>
      </c>
      <c r="AD29" s="12" t="str">
        <f t="shared" si="7"/>
        <v/>
      </c>
      <c r="AE29" s="1" t="str">
        <f t="shared" si="8"/>
        <v/>
      </c>
      <c r="AF29" s="1" t="str">
        <f t="shared" si="9"/>
        <v/>
      </c>
      <c r="AH29" s="107"/>
      <c r="AI29" s="3" t="str">
        <f t="shared" si="11"/>
        <v xml:space="preserve"> </v>
      </c>
      <c r="AJ29" s="3" t="str">
        <f t="shared" si="11"/>
        <v xml:space="preserve"> </v>
      </c>
      <c r="AK29" s="3" t="str">
        <f t="shared" si="11"/>
        <v xml:space="preserve"> </v>
      </c>
      <c r="AL29" s="3" t="str">
        <f t="shared" si="11"/>
        <v xml:space="preserve"> </v>
      </c>
      <c r="AM29" s="3" t="str">
        <f t="shared" si="11"/>
        <v xml:space="preserve"> </v>
      </c>
      <c r="AN29" s="14" t="str">
        <f t="shared" si="11"/>
        <v xml:space="preserve"> </v>
      </c>
      <c r="AO29" s="1" t="str">
        <f t="shared" si="11"/>
        <v xml:space="preserve"> </v>
      </c>
      <c r="AP29" s="1" t="str">
        <f t="shared" si="11"/>
        <v xml:space="preserve"> </v>
      </c>
      <c r="AQ29" s="1" t="str">
        <f t="shared" si="11"/>
        <v xml:space="preserve"> </v>
      </c>
      <c r="AR29" s="6" t="str">
        <f t="shared" si="11"/>
        <v xml:space="preserve"> </v>
      </c>
      <c r="AS29" t="s">
        <v>55</v>
      </c>
    </row>
    <row r="30" spans="1:45">
      <c r="A30" s="4">
        <v>1977</v>
      </c>
      <c r="B30" s="1">
        <v>1.667178783853281</v>
      </c>
      <c r="C30" s="1"/>
      <c r="D30" s="1"/>
      <c r="E30" s="6"/>
      <c r="F30" s="1"/>
      <c r="G30" s="1"/>
      <c r="H30" s="1"/>
      <c r="I30" s="1"/>
      <c r="J30" s="3"/>
      <c r="K30" s="14"/>
      <c r="L30" s="1"/>
      <c r="M30" s="1"/>
      <c r="N30" s="1"/>
      <c r="O30" s="6"/>
      <c r="P30" s="2"/>
      <c r="Q30" s="2"/>
      <c r="R30" s="2"/>
      <c r="S30" s="2"/>
      <c r="T30" s="7"/>
      <c r="U30" s="3">
        <v>4318.6729999999998</v>
      </c>
      <c r="V30" s="3">
        <v>7732.6983402908118</v>
      </c>
      <c r="W30" s="12" t="str">
        <f t="shared" si="0"/>
        <v/>
      </c>
      <c r="X30" s="1" t="str">
        <f t="shared" si="1"/>
        <v/>
      </c>
      <c r="Y30" s="1" t="str">
        <f t="shared" si="2"/>
        <v/>
      </c>
      <c r="Z30" s="17" t="str">
        <f t="shared" si="3"/>
        <v/>
      </c>
      <c r="AA30" s="18" t="str">
        <f t="shared" si="4"/>
        <v/>
      </c>
      <c r="AB30" s="18" t="str">
        <f t="shared" si="5"/>
        <v/>
      </c>
      <c r="AC30" s="19" t="str">
        <f t="shared" si="6"/>
        <v/>
      </c>
      <c r="AD30" s="12" t="str">
        <f t="shared" si="7"/>
        <v/>
      </c>
      <c r="AE30" s="1" t="str">
        <f t="shared" si="8"/>
        <v/>
      </c>
      <c r="AF30" s="1" t="str">
        <f t="shared" si="9"/>
        <v/>
      </c>
      <c r="AH30" s="107"/>
      <c r="AI30" s="3" t="str">
        <f t="shared" si="11"/>
        <v xml:space="preserve"> </v>
      </c>
      <c r="AJ30" s="3" t="str">
        <f t="shared" si="11"/>
        <v xml:space="preserve"> </v>
      </c>
      <c r="AK30" s="3" t="str">
        <f t="shared" si="11"/>
        <v xml:space="preserve"> </v>
      </c>
      <c r="AL30" s="3" t="str">
        <f t="shared" si="11"/>
        <v xml:space="preserve"> </v>
      </c>
      <c r="AM30" s="3" t="str">
        <f t="shared" si="11"/>
        <v xml:space="preserve"> </v>
      </c>
      <c r="AN30" s="14" t="str">
        <f t="shared" si="11"/>
        <v xml:space="preserve"> </v>
      </c>
      <c r="AO30" s="1" t="str">
        <f t="shared" si="11"/>
        <v xml:space="preserve"> </v>
      </c>
      <c r="AP30" s="1" t="str">
        <f t="shared" si="11"/>
        <v xml:space="preserve"> </v>
      </c>
      <c r="AQ30" s="1" t="str">
        <f t="shared" si="11"/>
        <v xml:space="preserve"> </v>
      </c>
      <c r="AR30" s="6" t="str">
        <f t="shared" si="11"/>
        <v xml:space="preserve"> </v>
      </c>
      <c r="AS30" t="s">
        <v>55</v>
      </c>
    </row>
    <row r="31" spans="1:45">
      <c r="A31" s="4">
        <v>1978</v>
      </c>
      <c r="B31" s="1">
        <v>1.7071940351904997</v>
      </c>
      <c r="C31" s="1"/>
      <c r="D31" s="1"/>
      <c r="E31" s="6"/>
      <c r="F31" s="1"/>
      <c r="G31" s="1"/>
      <c r="H31" s="1"/>
      <c r="I31" s="1"/>
      <c r="J31" s="3"/>
      <c r="K31" s="14"/>
      <c r="L31" s="1"/>
      <c r="M31" s="1"/>
      <c r="N31" s="1"/>
      <c r="O31" s="6"/>
      <c r="P31" s="2"/>
      <c r="Q31" s="2"/>
      <c r="R31" s="2"/>
      <c r="S31" s="2"/>
      <c r="T31" s="7"/>
      <c r="U31" s="3">
        <v>4349.2420000000002</v>
      </c>
      <c r="V31" s="3">
        <v>8281.9427735854351</v>
      </c>
      <c r="W31" s="12" t="str">
        <f t="shared" si="0"/>
        <v/>
      </c>
      <c r="X31" s="1" t="str">
        <f t="shared" si="1"/>
        <v/>
      </c>
      <c r="Y31" s="1" t="str">
        <f t="shared" si="2"/>
        <v/>
      </c>
      <c r="Z31" s="17" t="str">
        <f t="shared" si="3"/>
        <v/>
      </c>
      <c r="AA31" s="18" t="str">
        <f t="shared" si="4"/>
        <v/>
      </c>
      <c r="AB31" s="18" t="str">
        <f t="shared" si="5"/>
        <v/>
      </c>
      <c r="AC31" s="19" t="str">
        <f t="shared" si="6"/>
        <v/>
      </c>
      <c r="AD31" s="12" t="str">
        <f t="shared" si="7"/>
        <v/>
      </c>
      <c r="AE31" s="1" t="str">
        <f t="shared" si="8"/>
        <v/>
      </c>
      <c r="AF31" s="1" t="str">
        <f t="shared" si="9"/>
        <v/>
      </c>
      <c r="AH31" s="107"/>
      <c r="AI31" s="3" t="str">
        <f t="shared" si="11"/>
        <v xml:space="preserve"> </v>
      </c>
      <c r="AJ31" s="3" t="str">
        <f t="shared" si="11"/>
        <v xml:space="preserve"> </v>
      </c>
      <c r="AK31" s="3" t="str">
        <f t="shared" si="11"/>
        <v xml:space="preserve"> </v>
      </c>
      <c r="AL31" s="3" t="str">
        <f t="shared" si="11"/>
        <v xml:space="preserve"> </v>
      </c>
      <c r="AM31" s="3" t="str">
        <f t="shared" si="11"/>
        <v xml:space="preserve"> </v>
      </c>
      <c r="AN31" s="14" t="str">
        <f t="shared" si="11"/>
        <v xml:space="preserve"> </v>
      </c>
      <c r="AO31" s="1" t="str">
        <f t="shared" si="11"/>
        <v xml:space="preserve"> </v>
      </c>
      <c r="AP31" s="1" t="str">
        <f t="shared" si="11"/>
        <v xml:space="preserve"> </v>
      </c>
      <c r="AQ31" s="1" t="str">
        <f t="shared" si="11"/>
        <v xml:space="preserve"> </v>
      </c>
      <c r="AR31" s="6" t="str">
        <f t="shared" si="11"/>
        <v xml:space="preserve"> </v>
      </c>
      <c r="AS31" t="s">
        <v>55</v>
      </c>
    </row>
    <row r="32" spans="1:45">
      <c r="A32" s="4">
        <v>1979</v>
      </c>
      <c r="B32" s="1">
        <v>1.7466116305156114</v>
      </c>
      <c r="C32" s="1"/>
      <c r="D32" s="1"/>
      <c r="E32" s="6"/>
      <c r="F32" s="1"/>
      <c r="G32" s="1"/>
      <c r="H32" s="1"/>
      <c r="I32" s="1"/>
      <c r="J32" s="3"/>
      <c r="K32" s="14"/>
      <c r="L32" s="1"/>
      <c r="M32" s="1"/>
      <c r="N32" s="1"/>
      <c r="O32" s="6"/>
      <c r="P32" s="2"/>
      <c r="Q32" s="2"/>
      <c r="R32" s="2"/>
      <c r="S32" s="2"/>
      <c r="T32" s="7"/>
      <c r="U32" s="3">
        <v>4379.9089999999997</v>
      </c>
      <c r="V32" s="3">
        <v>8737.4727069417295</v>
      </c>
      <c r="W32" s="12" t="str">
        <f t="shared" si="0"/>
        <v/>
      </c>
      <c r="X32" s="1" t="str">
        <f t="shared" si="1"/>
        <v/>
      </c>
      <c r="Y32" s="1" t="str">
        <f t="shared" si="2"/>
        <v/>
      </c>
      <c r="Z32" s="17" t="str">
        <f t="shared" si="3"/>
        <v/>
      </c>
      <c r="AA32" s="18" t="str">
        <f t="shared" si="4"/>
        <v/>
      </c>
      <c r="AB32" s="18" t="str">
        <f t="shared" si="5"/>
        <v/>
      </c>
      <c r="AC32" s="19" t="str">
        <f t="shared" si="6"/>
        <v/>
      </c>
      <c r="AD32" s="12" t="str">
        <f t="shared" si="7"/>
        <v/>
      </c>
      <c r="AE32" s="1" t="str">
        <f t="shared" si="8"/>
        <v/>
      </c>
      <c r="AF32" s="1" t="str">
        <f t="shared" si="9"/>
        <v/>
      </c>
      <c r="AH32" s="107"/>
      <c r="AI32" s="3" t="str">
        <f t="shared" si="11"/>
        <v xml:space="preserve"> </v>
      </c>
      <c r="AJ32" s="3" t="str">
        <f t="shared" si="11"/>
        <v xml:space="preserve"> </v>
      </c>
      <c r="AK32" s="3" t="str">
        <f t="shared" si="11"/>
        <v xml:space="preserve"> </v>
      </c>
      <c r="AL32" s="3" t="str">
        <f t="shared" si="11"/>
        <v xml:space="preserve"> </v>
      </c>
      <c r="AM32" s="3" t="str">
        <f t="shared" si="11"/>
        <v xml:space="preserve"> </v>
      </c>
      <c r="AN32" s="14" t="str">
        <f t="shared" si="11"/>
        <v xml:space="preserve"> </v>
      </c>
      <c r="AO32" s="1" t="str">
        <f t="shared" si="11"/>
        <v xml:space="preserve"> </v>
      </c>
      <c r="AP32" s="1" t="str">
        <f t="shared" si="11"/>
        <v xml:space="preserve"> </v>
      </c>
      <c r="AQ32" s="1" t="str">
        <f t="shared" si="11"/>
        <v xml:space="preserve"> </v>
      </c>
      <c r="AR32" s="6" t="str">
        <f t="shared" si="11"/>
        <v xml:space="preserve"> </v>
      </c>
      <c r="AS32" t="s">
        <v>55</v>
      </c>
    </row>
    <row r="33" spans="1:45">
      <c r="A33" s="4">
        <v>1980</v>
      </c>
      <c r="B33" s="1">
        <v>1.8480492813141685</v>
      </c>
      <c r="C33" s="1"/>
      <c r="D33" s="1"/>
      <c r="E33" s="6"/>
      <c r="F33" s="1"/>
      <c r="G33" s="1"/>
      <c r="H33" s="1"/>
      <c r="I33" s="1"/>
      <c r="J33" s="3"/>
      <c r="K33" s="14"/>
      <c r="L33" s="1"/>
      <c r="M33" s="1"/>
      <c r="N33" s="1"/>
      <c r="O33" s="6"/>
      <c r="P33" s="2"/>
      <c r="Q33" s="2"/>
      <c r="R33" s="2"/>
      <c r="S33" s="2"/>
      <c r="T33" s="7"/>
      <c r="U33" s="3">
        <v>4383</v>
      </c>
      <c r="V33" s="3">
        <v>8861.4222330268567</v>
      </c>
      <c r="W33" s="12" t="str">
        <f t="shared" si="0"/>
        <v/>
      </c>
      <c r="X33" s="1" t="str">
        <f t="shared" si="1"/>
        <v/>
      </c>
      <c r="Y33" s="1" t="str">
        <f t="shared" si="2"/>
        <v/>
      </c>
      <c r="Z33" s="17" t="str">
        <f t="shared" si="3"/>
        <v/>
      </c>
      <c r="AA33" s="18" t="str">
        <f t="shared" si="4"/>
        <v/>
      </c>
      <c r="AB33" s="18" t="str">
        <f t="shared" si="5"/>
        <v/>
      </c>
      <c r="AC33" s="19" t="str">
        <f t="shared" si="6"/>
        <v/>
      </c>
      <c r="AD33" s="12" t="str">
        <f t="shared" si="7"/>
        <v/>
      </c>
      <c r="AE33" s="1" t="str">
        <f t="shared" si="8"/>
        <v/>
      </c>
      <c r="AF33" s="1" t="str">
        <f t="shared" si="9"/>
        <v/>
      </c>
      <c r="AH33" s="107"/>
      <c r="AI33" s="3" t="str">
        <f t="shared" si="11"/>
        <v xml:space="preserve"> </v>
      </c>
      <c r="AJ33" s="3" t="str">
        <f t="shared" si="11"/>
        <v xml:space="preserve"> </v>
      </c>
      <c r="AK33" s="3" t="str">
        <f t="shared" si="11"/>
        <v xml:space="preserve"> </v>
      </c>
      <c r="AL33" s="3" t="str">
        <f t="shared" si="11"/>
        <v xml:space="preserve"> </v>
      </c>
      <c r="AM33" s="3" t="str">
        <f t="shared" si="11"/>
        <v xml:space="preserve"> </v>
      </c>
      <c r="AN33" s="14" t="str">
        <f t="shared" si="11"/>
        <v xml:space="preserve"> </v>
      </c>
      <c r="AO33" s="1" t="str">
        <f t="shared" si="11"/>
        <v xml:space="preserve"> </v>
      </c>
      <c r="AP33" s="1" t="str">
        <f t="shared" si="11"/>
        <v xml:space="preserve"> </v>
      </c>
      <c r="AQ33" s="1" t="str">
        <f t="shared" si="11"/>
        <v xml:space="preserve"> </v>
      </c>
      <c r="AR33" s="6" t="str">
        <f t="shared" si="11"/>
        <v xml:space="preserve"> </v>
      </c>
      <c r="AS33" t="s">
        <v>55</v>
      </c>
    </row>
    <row r="34" spans="1:45">
      <c r="A34" s="4">
        <v>1981</v>
      </c>
      <c r="B34" s="1">
        <v>1.9472404869331055</v>
      </c>
      <c r="C34" s="1"/>
      <c r="D34" s="1"/>
      <c r="E34" s="6"/>
      <c r="F34" s="1"/>
      <c r="G34" s="1"/>
      <c r="H34" s="1"/>
      <c r="I34" s="1"/>
      <c r="J34" s="3"/>
      <c r="K34" s="14"/>
      <c r="L34" s="1"/>
      <c r="M34" s="1"/>
      <c r="N34" s="1"/>
      <c r="O34" s="6"/>
      <c r="P34" s="2"/>
      <c r="Q34" s="2"/>
      <c r="R34" s="2"/>
      <c r="S34" s="2"/>
      <c r="T34" s="7"/>
      <c r="U34" s="3">
        <v>4390.8289999999997</v>
      </c>
      <c r="V34" s="3">
        <v>8921.5186222876437</v>
      </c>
      <c r="W34" s="12" t="str">
        <f t="shared" si="0"/>
        <v/>
      </c>
      <c r="X34" s="1" t="str">
        <f t="shared" si="1"/>
        <v/>
      </c>
      <c r="Y34" s="1" t="str">
        <f t="shared" si="2"/>
        <v/>
      </c>
      <c r="Z34" s="17" t="str">
        <f t="shared" si="3"/>
        <v/>
      </c>
      <c r="AA34" s="18" t="str">
        <f t="shared" si="4"/>
        <v/>
      </c>
      <c r="AB34" s="18" t="str">
        <f t="shared" si="5"/>
        <v/>
      </c>
      <c r="AC34" s="19" t="str">
        <f t="shared" si="6"/>
        <v/>
      </c>
      <c r="AD34" s="12" t="str">
        <f t="shared" si="7"/>
        <v/>
      </c>
      <c r="AE34" s="1" t="str">
        <f t="shared" si="8"/>
        <v/>
      </c>
      <c r="AF34" s="1" t="str">
        <f t="shared" si="9"/>
        <v/>
      </c>
      <c r="AH34" s="107"/>
      <c r="AI34" s="3" t="str">
        <f t="shared" si="11"/>
        <v xml:space="preserve"> </v>
      </c>
      <c r="AJ34" s="3" t="str">
        <f t="shared" si="11"/>
        <v xml:space="preserve"> </v>
      </c>
      <c r="AK34" s="3" t="str">
        <f t="shared" si="11"/>
        <v xml:space="preserve"> </v>
      </c>
      <c r="AL34" s="3" t="str">
        <f t="shared" si="11"/>
        <v xml:space="preserve"> </v>
      </c>
      <c r="AM34" s="3" t="str">
        <f t="shared" si="11"/>
        <v xml:space="preserve"> </v>
      </c>
      <c r="AN34" s="14" t="str">
        <f t="shared" si="11"/>
        <v xml:space="preserve"> </v>
      </c>
      <c r="AO34" s="1" t="str">
        <f t="shared" si="11"/>
        <v xml:space="preserve"> </v>
      </c>
      <c r="AP34" s="1" t="str">
        <f t="shared" si="11"/>
        <v xml:space="preserve"> </v>
      </c>
      <c r="AQ34" s="1" t="str">
        <f t="shared" si="11"/>
        <v xml:space="preserve"> </v>
      </c>
      <c r="AR34" s="6" t="str">
        <f t="shared" si="11"/>
        <v xml:space="preserve"> </v>
      </c>
      <c r="AS34" t="s">
        <v>55</v>
      </c>
    </row>
    <row r="35" spans="1:45">
      <c r="A35" s="4">
        <v>1982</v>
      </c>
      <c r="B35" s="1">
        <v>2.0392589061233957</v>
      </c>
      <c r="C35" s="1"/>
      <c r="D35" s="1"/>
      <c r="E35" s="6"/>
      <c r="F35" s="1"/>
      <c r="G35" s="1"/>
      <c r="H35" s="1"/>
      <c r="I35" s="1"/>
      <c r="J35" s="3"/>
      <c r="K35" s="14"/>
      <c r="L35" s="1"/>
      <c r="M35" s="1"/>
      <c r="N35" s="1"/>
      <c r="O35" s="6"/>
      <c r="P35" s="2"/>
      <c r="Q35" s="2"/>
      <c r="R35" s="2"/>
      <c r="S35" s="2"/>
      <c r="T35" s="7"/>
      <c r="U35" s="3">
        <v>4413.3680000000004</v>
      </c>
      <c r="V35" s="3">
        <v>8847.3652433006446</v>
      </c>
      <c r="W35" s="12" t="str">
        <f t="shared" ref="W35:W67" si="12">IFERROR(F35/$I35,"")</f>
        <v/>
      </c>
      <c r="X35" s="1" t="str">
        <f t="shared" ref="X35:X67" si="13">IFERROR(G35/$I35,"")</f>
        <v/>
      </c>
      <c r="Y35" s="1" t="str">
        <f t="shared" ref="Y35:Y67" si="14">IFERROR(H35/$I35,"")</f>
        <v/>
      </c>
      <c r="Z35" s="17" t="str">
        <f t="shared" ref="Z35:Z67" si="15">IFERROR(F35/$J35,"")</f>
        <v/>
      </c>
      <c r="AA35" s="18" t="str">
        <f t="shared" ref="AA35:AA66" si="16">IFERROR(G35/$J35,"")</f>
        <v/>
      </c>
      <c r="AB35" s="18" t="str">
        <f t="shared" ref="AB35:AB67" si="17">IFERROR(H35/$J35,"")</f>
        <v/>
      </c>
      <c r="AC35" s="19" t="str">
        <f t="shared" ref="AC35:AC66" si="18">IFERROR(I35/$J35,"")</f>
        <v/>
      </c>
      <c r="AD35" s="12" t="str">
        <f t="shared" ref="AD35:AD67" si="19">IFERROR(B35/$E35,"")</f>
        <v/>
      </c>
      <c r="AE35" s="1" t="str">
        <f t="shared" ref="AE35:AE67" si="20">IFERROR(C35/$E35,"")</f>
        <v/>
      </c>
      <c r="AF35" s="1" t="str">
        <f t="shared" ref="AF35:AF67" si="21">IFERROR(D35/$E35,"")</f>
        <v/>
      </c>
      <c r="AH35" s="107"/>
      <c r="AI35" s="3" t="str">
        <f t="shared" si="11"/>
        <v xml:space="preserve"> </v>
      </c>
      <c r="AJ35" s="3" t="str">
        <f t="shared" si="11"/>
        <v xml:space="preserve"> </v>
      </c>
      <c r="AK35" s="3" t="str">
        <f t="shared" si="11"/>
        <v xml:space="preserve"> </v>
      </c>
      <c r="AL35" s="3" t="str">
        <f t="shared" si="11"/>
        <v xml:space="preserve"> </v>
      </c>
      <c r="AM35" s="3" t="str">
        <f t="shared" si="11"/>
        <v xml:space="preserve"> </v>
      </c>
      <c r="AN35" s="14" t="str">
        <f t="shared" si="11"/>
        <v xml:space="preserve"> </v>
      </c>
      <c r="AO35" s="1" t="str">
        <f t="shared" si="11"/>
        <v xml:space="preserve"> </v>
      </c>
      <c r="AP35" s="1" t="str">
        <f t="shared" si="11"/>
        <v xml:space="preserve"> </v>
      </c>
      <c r="AQ35" s="1" t="str">
        <f t="shared" si="11"/>
        <v xml:space="preserve"> </v>
      </c>
      <c r="AR35" s="6" t="str">
        <f t="shared" si="11"/>
        <v xml:space="preserve"> </v>
      </c>
      <c r="AS35" t="s">
        <v>55</v>
      </c>
    </row>
    <row r="36" spans="1:45">
      <c r="A36" s="4">
        <v>1983</v>
      </c>
      <c r="B36" s="1">
        <v>2.1327298196929276</v>
      </c>
      <c r="C36" s="1"/>
      <c r="D36" s="1"/>
      <c r="E36" s="6"/>
      <c r="F36" s="1"/>
      <c r="G36" s="1"/>
      <c r="H36" s="1"/>
      <c r="I36" s="1"/>
      <c r="J36" s="3"/>
      <c r="K36" s="14"/>
      <c r="L36" s="1"/>
      <c r="M36" s="1"/>
      <c r="N36" s="1"/>
      <c r="O36" s="6"/>
      <c r="P36" s="2"/>
      <c r="Q36" s="2"/>
      <c r="R36" s="2"/>
      <c r="S36" s="2"/>
      <c r="T36" s="7"/>
      <c r="U36" s="3">
        <v>4430.9409999999998</v>
      </c>
      <c r="V36" s="3">
        <v>8662.3203856170203</v>
      </c>
      <c r="W36" s="12" t="str">
        <f t="shared" si="12"/>
        <v/>
      </c>
      <c r="X36" s="1" t="str">
        <f t="shared" si="13"/>
        <v/>
      </c>
      <c r="Y36" s="1" t="str">
        <f t="shared" si="14"/>
        <v/>
      </c>
      <c r="Z36" s="17" t="str">
        <f t="shared" si="15"/>
        <v/>
      </c>
      <c r="AA36" s="18" t="str">
        <f t="shared" si="16"/>
        <v/>
      </c>
      <c r="AB36" s="18" t="str">
        <f t="shared" si="17"/>
        <v/>
      </c>
      <c r="AC36" s="19" t="str">
        <f t="shared" si="18"/>
        <v/>
      </c>
      <c r="AD36" s="12" t="str">
        <f t="shared" si="19"/>
        <v/>
      </c>
      <c r="AE36" s="1" t="str">
        <f t="shared" si="20"/>
        <v/>
      </c>
      <c r="AF36" s="1" t="str">
        <f t="shared" si="21"/>
        <v/>
      </c>
      <c r="AH36" s="107"/>
      <c r="AI36" s="3" t="str">
        <f t="shared" si="11"/>
        <v xml:space="preserve"> </v>
      </c>
      <c r="AJ36" s="3" t="str">
        <f t="shared" si="11"/>
        <v xml:space="preserve"> </v>
      </c>
      <c r="AK36" s="3" t="str">
        <f t="shared" si="11"/>
        <v xml:space="preserve"> </v>
      </c>
      <c r="AL36" s="3" t="str">
        <f t="shared" si="11"/>
        <v xml:space="preserve"> </v>
      </c>
      <c r="AM36" s="3" t="str">
        <f t="shared" si="11"/>
        <v xml:space="preserve"> </v>
      </c>
      <c r="AN36" s="14" t="str">
        <f t="shared" si="11"/>
        <v xml:space="preserve"> </v>
      </c>
      <c r="AO36" s="1" t="str">
        <f t="shared" si="11"/>
        <v xml:space="preserve"> </v>
      </c>
      <c r="AP36" s="1" t="str">
        <f t="shared" si="11"/>
        <v xml:space="preserve"> </v>
      </c>
      <c r="AQ36" s="1" t="str">
        <f t="shared" si="11"/>
        <v xml:space="preserve"> </v>
      </c>
      <c r="AR36" s="6" t="str">
        <f t="shared" si="11"/>
        <v xml:space="preserve"> </v>
      </c>
      <c r="AS36" t="s">
        <v>55</v>
      </c>
    </row>
    <row r="37" spans="1:45">
      <c r="A37" s="4">
        <v>1984</v>
      </c>
      <c r="B37" s="1">
        <v>2.2287990555295152</v>
      </c>
      <c r="C37" s="1"/>
      <c r="D37" s="1"/>
      <c r="E37" s="6"/>
      <c r="F37" s="1"/>
      <c r="G37" s="1"/>
      <c r="H37" s="1"/>
      <c r="I37" s="1"/>
      <c r="J37" s="3"/>
      <c r="K37" s="14"/>
      <c r="L37" s="1"/>
      <c r="M37" s="1"/>
      <c r="N37" s="1"/>
      <c r="O37" s="6"/>
      <c r="P37" s="2"/>
      <c r="Q37" s="2"/>
      <c r="R37" s="2"/>
      <c r="S37" s="2"/>
      <c r="T37" s="7"/>
      <c r="U37" s="3">
        <v>4441.8540000000003</v>
      </c>
      <c r="V37" s="3">
        <v>8821.0586368303102</v>
      </c>
      <c r="W37" s="70" t="str">
        <f t="shared" si="12"/>
        <v/>
      </c>
      <c r="X37" s="71" t="str">
        <f t="shared" si="13"/>
        <v/>
      </c>
      <c r="Y37" s="71" t="str">
        <f t="shared" si="14"/>
        <v/>
      </c>
      <c r="Z37" s="70" t="str">
        <f t="shared" si="15"/>
        <v/>
      </c>
      <c r="AA37" s="71" t="str">
        <f t="shared" si="16"/>
        <v/>
      </c>
      <c r="AB37" s="71" t="str">
        <f t="shared" si="17"/>
        <v/>
      </c>
      <c r="AC37" s="72" t="str">
        <f t="shared" si="18"/>
        <v/>
      </c>
      <c r="AD37" s="70" t="str">
        <f t="shared" si="19"/>
        <v/>
      </c>
      <c r="AE37" s="71" t="str">
        <f t="shared" si="20"/>
        <v/>
      </c>
      <c r="AF37" s="71" t="str">
        <f t="shared" si="21"/>
        <v/>
      </c>
      <c r="AH37" s="107"/>
      <c r="AI37" s="3" t="str">
        <f t="shared" si="11"/>
        <v xml:space="preserve"> </v>
      </c>
      <c r="AJ37" s="3" t="str">
        <f t="shared" si="11"/>
        <v xml:space="preserve"> </v>
      </c>
      <c r="AK37" s="3" t="str">
        <f t="shared" si="11"/>
        <v xml:space="preserve"> </v>
      </c>
      <c r="AL37" s="3" t="str">
        <f t="shared" si="11"/>
        <v xml:space="preserve"> </v>
      </c>
      <c r="AM37" s="3" t="str">
        <f t="shared" si="11"/>
        <v xml:space="preserve"> </v>
      </c>
      <c r="AN37" s="14" t="str">
        <f t="shared" si="11"/>
        <v xml:space="preserve"> </v>
      </c>
      <c r="AO37" s="1" t="str">
        <f t="shared" si="11"/>
        <v xml:space="preserve"> </v>
      </c>
      <c r="AP37" s="1" t="str">
        <f t="shared" si="11"/>
        <v xml:space="preserve"> </v>
      </c>
      <c r="AQ37" s="1" t="str">
        <f t="shared" si="11"/>
        <v xml:space="preserve"> </v>
      </c>
      <c r="AR37" s="6" t="str">
        <f t="shared" si="11"/>
        <v xml:space="preserve"> </v>
      </c>
      <c r="AS37" t="s">
        <v>55</v>
      </c>
    </row>
    <row r="38" spans="1:45">
      <c r="A38" s="4">
        <v>1985</v>
      </c>
      <c r="B38" s="1">
        <v>2.3217345308548425</v>
      </c>
      <c r="C38" s="1"/>
      <c r="D38" s="1"/>
      <c r="E38" s="6"/>
      <c r="F38" s="1"/>
      <c r="G38" s="1"/>
      <c r="H38" s="1"/>
      <c r="I38" s="1"/>
      <c r="J38" s="3"/>
      <c r="K38" s="14"/>
      <c r="L38" s="1"/>
      <c r="M38" s="1"/>
      <c r="N38" s="1"/>
      <c r="O38" s="6"/>
      <c r="P38" s="2"/>
      <c r="Q38" s="2"/>
      <c r="R38" s="2"/>
      <c r="S38" s="2"/>
      <c r="T38" s="7"/>
      <c r="U38" s="3">
        <v>4457.8739999999998</v>
      </c>
      <c r="V38" s="3">
        <v>8811.9311856365748</v>
      </c>
      <c r="W38" s="70" t="str">
        <f t="shared" si="12"/>
        <v/>
      </c>
      <c r="X38" s="71" t="str">
        <f t="shared" si="13"/>
        <v/>
      </c>
      <c r="Y38" s="71" t="str">
        <f t="shared" si="14"/>
        <v/>
      </c>
      <c r="Z38" s="70" t="str">
        <f t="shared" si="15"/>
        <v/>
      </c>
      <c r="AA38" s="71" t="str">
        <f t="shared" si="16"/>
        <v/>
      </c>
      <c r="AB38" s="71" t="str">
        <f t="shared" si="17"/>
        <v/>
      </c>
      <c r="AC38" s="72" t="str">
        <f t="shared" si="18"/>
        <v/>
      </c>
      <c r="AD38" s="70" t="str">
        <f t="shared" si="19"/>
        <v/>
      </c>
      <c r="AE38" s="71" t="str">
        <f t="shared" si="20"/>
        <v/>
      </c>
      <c r="AF38" s="71" t="str">
        <f t="shared" si="21"/>
        <v/>
      </c>
      <c r="AH38" s="107"/>
      <c r="AI38" s="3" t="str">
        <f t="shared" si="11"/>
        <v xml:space="preserve"> </v>
      </c>
      <c r="AJ38" s="3" t="str">
        <f t="shared" si="11"/>
        <v xml:space="preserve"> </v>
      </c>
      <c r="AK38" s="3" t="str">
        <f t="shared" si="11"/>
        <v xml:space="preserve"> </v>
      </c>
      <c r="AL38" s="3" t="str">
        <f t="shared" si="11"/>
        <v xml:space="preserve"> </v>
      </c>
      <c r="AM38" s="3" t="str">
        <f t="shared" si="11"/>
        <v xml:space="preserve"> </v>
      </c>
      <c r="AN38" s="14" t="str">
        <f t="shared" si="11"/>
        <v xml:space="preserve"> </v>
      </c>
      <c r="AO38" s="1" t="str">
        <f t="shared" si="11"/>
        <v xml:space="preserve"> </v>
      </c>
      <c r="AP38" s="1" t="str">
        <f t="shared" si="11"/>
        <v xml:space="preserve"> </v>
      </c>
      <c r="AQ38" s="1" t="str">
        <f t="shared" si="11"/>
        <v xml:space="preserve"> </v>
      </c>
      <c r="AR38" s="6" t="str">
        <f t="shared" si="11"/>
        <v xml:space="preserve"> </v>
      </c>
      <c r="AS38" t="s">
        <v>55</v>
      </c>
    </row>
    <row r="39" spans="1:45">
      <c r="A39" s="4">
        <v>1986</v>
      </c>
      <c r="B39" s="1">
        <v>2.4151607692018695</v>
      </c>
      <c r="C39" s="1"/>
      <c r="D39" s="1"/>
      <c r="E39" s="6"/>
      <c r="F39" s="1"/>
      <c r="G39" s="1"/>
      <c r="H39" s="1"/>
      <c r="I39" s="1"/>
      <c r="J39" s="3"/>
      <c r="K39" s="14"/>
      <c r="L39" s="1"/>
      <c r="M39" s="1"/>
      <c r="N39" s="1"/>
      <c r="O39" s="6"/>
      <c r="P39" s="2"/>
      <c r="Q39" s="2"/>
      <c r="R39" s="2"/>
      <c r="S39" s="2"/>
      <c r="T39" s="7"/>
      <c r="U39" s="3">
        <v>4471.7520000000004</v>
      </c>
      <c r="V39" s="3">
        <v>9036.536593900446</v>
      </c>
      <c r="W39" s="70" t="str">
        <f t="shared" si="12"/>
        <v/>
      </c>
      <c r="X39" s="71" t="str">
        <f t="shared" si="13"/>
        <v/>
      </c>
      <c r="Y39" s="71" t="str">
        <f t="shared" si="14"/>
        <v/>
      </c>
      <c r="Z39" s="70" t="str">
        <f t="shared" si="15"/>
        <v/>
      </c>
      <c r="AA39" s="71" t="str">
        <f t="shared" si="16"/>
        <v/>
      </c>
      <c r="AB39" s="71" t="str">
        <f t="shared" si="17"/>
        <v/>
      </c>
      <c r="AC39" s="72" t="str">
        <f t="shared" si="18"/>
        <v/>
      </c>
      <c r="AD39" s="70" t="str">
        <f t="shared" si="19"/>
        <v/>
      </c>
      <c r="AE39" s="71" t="str">
        <f t="shared" si="20"/>
        <v/>
      </c>
      <c r="AF39" s="71" t="str">
        <f t="shared" si="21"/>
        <v/>
      </c>
      <c r="AH39" s="107"/>
      <c r="AI39" s="3" t="str">
        <f t="shared" si="11"/>
        <v xml:space="preserve"> </v>
      </c>
      <c r="AJ39" s="3" t="str">
        <f t="shared" si="11"/>
        <v xml:space="preserve"> </v>
      </c>
      <c r="AK39" s="3" t="str">
        <f t="shared" si="11"/>
        <v xml:space="preserve"> </v>
      </c>
      <c r="AL39" s="3" t="str">
        <f t="shared" si="11"/>
        <v xml:space="preserve"> </v>
      </c>
      <c r="AM39" s="3" t="str">
        <f t="shared" si="11"/>
        <v xml:space="preserve"> </v>
      </c>
      <c r="AN39" s="14" t="str">
        <f t="shared" si="11"/>
        <v xml:space="preserve"> </v>
      </c>
      <c r="AO39" s="1" t="str">
        <f t="shared" si="11"/>
        <v xml:space="preserve"> </v>
      </c>
      <c r="AP39" s="1" t="str">
        <f t="shared" si="11"/>
        <v xml:space="preserve"> </v>
      </c>
      <c r="AQ39" s="1" t="str">
        <f t="shared" si="11"/>
        <v xml:space="preserve"> </v>
      </c>
      <c r="AR39" s="6" t="str">
        <f t="shared" si="11"/>
        <v xml:space="preserve"> </v>
      </c>
      <c r="AS39" t="s">
        <v>55</v>
      </c>
    </row>
    <row r="40" spans="1:45">
      <c r="A40" s="4">
        <v>1987</v>
      </c>
      <c r="B40" s="1">
        <v>2.5979024545637963</v>
      </c>
      <c r="C40" s="1">
        <v>5.2275835324093265</v>
      </c>
      <c r="D40" s="1">
        <v>2.9077440317165149</v>
      </c>
      <c r="E40" s="6">
        <f>SUM(B40:D40)</f>
        <v>10.733230018689637</v>
      </c>
      <c r="F40" s="1"/>
      <c r="G40" s="1"/>
      <c r="H40" s="1"/>
      <c r="I40" s="1"/>
      <c r="J40" s="3"/>
      <c r="K40" s="14"/>
      <c r="L40" s="1"/>
      <c r="M40" s="1"/>
      <c r="N40" s="1"/>
      <c r="O40" s="6"/>
      <c r="P40" s="2"/>
      <c r="Q40" s="2"/>
      <c r="R40" s="2"/>
      <c r="S40" s="2"/>
      <c r="T40" s="7"/>
      <c r="U40" s="3">
        <v>4484.3100000000004</v>
      </c>
      <c r="V40" s="3">
        <v>9016.359639008755</v>
      </c>
      <c r="W40" s="99" t="str">
        <f t="shared" si="12"/>
        <v/>
      </c>
      <c r="X40" s="100" t="str">
        <f t="shared" si="13"/>
        <v/>
      </c>
      <c r="Y40" s="100" t="str">
        <f t="shared" si="14"/>
        <v/>
      </c>
      <c r="Z40" s="99" t="str">
        <f t="shared" si="15"/>
        <v/>
      </c>
      <c r="AA40" s="100" t="str">
        <f t="shared" si="16"/>
        <v/>
      </c>
      <c r="AB40" s="100" t="str">
        <f t="shared" si="17"/>
        <v/>
      </c>
      <c r="AC40" s="101" t="str">
        <f t="shared" si="18"/>
        <v/>
      </c>
      <c r="AD40" s="99">
        <f t="shared" si="19"/>
        <v>0.24204293116239023</v>
      </c>
      <c r="AE40" s="100">
        <f t="shared" si="20"/>
        <v>0.48704663212347088</v>
      </c>
      <c r="AF40" s="100">
        <f t="shared" si="21"/>
        <v>0.27091043671413889</v>
      </c>
      <c r="AH40" s="107"/>
      <c r="AI40" s="3" t="str">
        <f t="shared" si="11"/>
        <v xml:space="preserve"> </v>
      </c>
      <c r="AJ40" s="3" t="str">
        <f t="shared" si="11"/>
        <v xml:space="preserve"> </v>
      </c>
      <c r="AK40" s="3" t="str">
        <f t="shared" si="11"/>
        <v xml:space="preserve"> </v>
      </c>
      <c r="AL40" s="3" t="str">
        <f t="shared" si="11"/>
        <v xml:space="preserve"> </v>
      </c>
      <c r="AM40" s="3" t="str">
        <f t="shared" si="11"/>
        <v xml:space="preserve"> </v>
      </c>
      <c r="AN40" s="14" t="str">
        <f t="shared" si="11"/>
        <v xml:space="preserve"> </v>
      </c>
      <c r="AO40" s="1" t="str">
        <f t="shared" si="11"/>
        <v xml:space="preserve"> </v>
      </c>
      <c r="AP40" s="1" t="str">
        <f t="shared" si="11"/>
        <v xml:space="preserve"> </v>
      </c>
      <c r="AQ40" s="1" t="str">
        <f t="shared" si="11"/>
        <v xml:space="preserve"> </v>
      </c>
      <c r="AR40" s="6" t="str">
        <f t="shared" si="11"/>
        <v xml:space="preserve"> </v>
      </c>
      <c r="AS40" t="s">
        <v>55</v>
      </c>
    </row>
    <row r="41" spans="1:45">
      <c r="A41" s="4">
        <v>1988</v>
      </c>
      <c r="B41" s="1">
        <v>2.49395146891574</v>
      </c>
      <c r="C41" s="1">
        <v>4.0078517216001721</v>
      </c>
      <c r="D41" s="1">
        <v>2.3186577554479424</v>
      </c>
      <c r="E41" s="6">
        <f t="shared" ref="E41:E67" si="22">SUM(B41:D41)</f>
        <v>8.8204609459638554</v>
      </c>
      <c r="F41" s="1"/>
      <c r="G41" s="1"/>
      <c r="H41" s="1"/>
      <c r="I41" s="1"/>
      <c r="J41" s="3"/>
      <c r="K41" s="14"/>
      <c r="L41" s="1"/>
      <c r="M41" s="1"/>
      <c r="N41" s="1"/>
      <c r="O41" s="6"/>
      <c r="P41" s="2"/>
      <c r="Q41" s="2"/>
      <c r="R41" s="2"/>
      <c r="S41" s="2"/>
      <c r="T41" s="7"/>
      <c r="U41" s="3">
        <v>4493.6760000000004</v>
      </c>
      <c r="V41" s="3">
        <v>8917.0305484238233</v>
      </c>
      <c r="W41" s="99" t="str">
        <f t="shared" si="12"/>
        <v/>
      </c>
      <c r="X41" s="100" t="str">
        <f t="shared" si="13"/>
        <v/>
      </c>
      <c r="Y41" s="100" t="str">
        <f t="shared" si="14"/>
        <v/>
      </c>
      <c r="Z41" s="99" t="str">
        <f t="shared" si="15"/>
        <v/>
      </c>
      <c r="AA41" s="100" t="str">
        <f t="shared" si="16"/>
        <v/>
      </c>
      <c r="AB41" s="100" t="str">
        <f t="shared" si="17"/>
        <v/>
      </c>
      <c r="AC41" s="101" t="str">
        <f t="shared" si="18"/>
        <v/>
      </c>
      <c r="AD41" s="99">
        <f t="shared" si="19"/>
        <v>0.28274616079525239</v>
      </c>
      <c r="AE41" s="100">
        <f t="shared" si="20"/>
        <v>0.45438121047790825</v>
      </c>
      <c r="AF41" s="100">
        <f t="shared" si="21"/>
        <v>0.26287262872683931</v>
      </c>
      <c r="AH41" s="107"/>
      <c r="AI41" s="3" t="str">
        <f t="shared" si="11"/>
        <v xml:space="preserve"> </v>
      </c>
      <c r="AJ41" s="3" t="str">
        <f t="shared" si="11"/>
        <v xml:space="preserve"> </v>
      </c>
      <c r="AK41" s="3" t="str">
        <f t="shared" si="11"/>
        <v xml:space="preserve"> </v>
      </c>
      <c r="AL41" s="3" t="str">
        <f t="shared" si="11"/>
        <v xml:space="preserve"> </v>
      </c>
      <c r="AM41" s="3" t="str">
        <f t="shared" si="11"/>
        <v xml:space="preserve"> </v>
      </c>
      <c r="AN41" s="14" t="str">
        <f t="shared" si="11"/>
        <v xml:space="preserve"> </v>
      </c>
      <c r="AO41" s="1" t="str">
        <f t="shared" si="11"/>
        <v xml:space="preserve"> </v>
      </c>
      <c r="AP41" s="1" t="str">
        <f t="shared" si="11"/>
        <v xml:space="preserve"> </v>
      </c>
      <c r="AQ41" s="1" t="str">
        <f t="shared" si="11"/>
        <v xml:space="preserve"> </v>
      </c>
      <c r="AR41" s="6" t="str">
        <f t="shared" si="11"/>
        <v xml:space="preserve"> </v>
      </c>
      <c r="AS41" t="s">
        <v>55</v>
      </c>
    </row>
    <row r="42" spans="1:45">
      <c r="A42" s="4">
        <v>1989</v>
      </c>
      <c r="B42" s="1">
        <v>2.2942130289581328</v>
      </c>
      <c r="C42" s="1">
        <v>4.0768245462199912</v>
      </c>
      <c r="D42" s="1">
        <v>2.3581632179209961</v>
      </c>
      <c r="E42" s="6">
        <f t="shared" si="22"/>
        <v>8.7292007930991211</v>
      </c>
      <c r="F42" s="1"/>
      <c r="G42" s="1"/>
      <c r="H42" s="1"/>
      <c r="I42" s="1"/>
      <c r="J42" s="3"/>
      <c r="K42" s="14"/>
      <c r="L42" s="1"/>
      <c r="M42" s="1"/>
      <c r="N42" s="1"/>
      <c r="O42" s="6"/>
      <c r="P42" s="2"/>
      <c r="Q42" s="2"/>
      <c r="R42" s="2"/>
      <c r="S42" s="2"/>
      <c r="T42" s="7"/>
      <c r="U42" s="3">
        <v>4501.3969999999999</v>
      </c>
      <c r="V42" s="3">
        <v>8743.6606878988114</v>
      </c>
      <c r="W42" s="99" t="str">
        <f t="shared" si="12"/>
        <v/>
      </c>
      <c r="X42" s="100" t="str">
        <f t="shared" si="13"/>
        <v/>
      </c>
      <c r="Y42" s="100" t="str">
        <f t="shared" si="14"/>
        <v/>
      </c>
      <c r="Z42" s="99" t="str">
        <f t="shared" si="15"/>
        <v/>
      </c>
      <c r="AA42" s="100" t="str">
        <f t="shared" si="16"/>
        <v/>
      </c>
      <c r="AB42" s="100" t="str">
        <f t="shared" si="17"/>
        <v/>
      </c>
      <c r="AC42" s="101" t="str">
        <f t="shared" si="18"/>
        <v/>
      </c>
      <c r="AD42" s="99">
        <f t="shared" si="19"/>
        <v>0.26282051282081004</v>
      </c>
      <c r="AE42" s="100">
        <f t="shared" si="20"/>
        <v>0.46703296703209407</v>
      </c>
      <c r="AF42" s="100">
        <f t="shared" si="21"/>
        <v>0.27014652014709578</v>
      </c>
      <c r="AH42" s="107"/>
      <c r="AI42" s="3" t="str">
        <f t="shared" si="11"/>
        <v xml:space="preserve"> </v>
      </c>
      <c r="AJ42" s="3" t="str">
        <f t="shared" si="11"/>
        <v xml:space="preserve"> </v>
      </c>
      <c r="AK42" s="3" t="str">
        <f t="shared" si="11"/>
        <v xml:space="preserve"> </v>
      </c>
      <c r="AL42" s="3" t="str">
        <f t="shared" si="11"/>
        <v xml:space="preserve"> </v>
      </c>
      <c r="AM42" s="3" t="str">
        <f t="shared" si="11"/>
        <v xml:space="preserve"> </v>
      </c>
      <c r="AN42" s="14" t="str">
        <f t="shared" si="11"/>
        <v xml:space="preserve"> </v>
      </c>
      <c r="AO42" s="1" t="str">
        <f t="shared" si="11"/>
        <v xml:space="preserve"> </v>
      </c>
      <c r="AP42" s="1" t="str">
        <f t="shared" si="11"/>
        <v xml:space="preserve"> </v>
      </c>
      <c r="AQ42" s="1" t="str">
        <f t="shared" si="11"/>
        <v xml:space="preserve"> </v>
      </c>
      <c r="AR42" s="6" t="str">
        <f t="shared" si="11"/>
        <v xml:space="preserve"> </v>
      </c>
      <c r="AS42" t="s">
        <v>55</v>
      </c>
    </row>
    <row r="43" spans="1:45">
      <c r="A43" s="4">
        <v>1990</v>
      </c>
      <c r="B43" s="1">
        <v>3.1282213662466671</v>
      </c>
      <c r="C43" s="1">
        <v>6.0960211239495763</v>
      </c>
      <c r="D43" s="1">
        <v>3.5292753875638718</v>
      </c>
      <c r="E43" s="6">
        <f t="shared" si="22"/>
        <v>12.753517877760114</v>
      </c>
      <c r="F43" s="1"/>
      <c r="G43" s="1"/>
      <c r="H43" s="1"/>
      <c r="I43" s="1"/>
      <c r="J43" s="3"/>
      <c r="K43" s="14"/>
      <c r="L43" s="1"/>
      <c r="M43" s="1"/>
      <c r="N43" s="1"/>
      <c r="O43" s="6"/>
      <c r="P43" s="2"/>
      <c r="Q43" s="2"/>
      <c r="R43" s="2"/>
      <c r="S43" s="2"/>
      <c r="T43" s="7"/>
      <c r="U43" s="3">
        <v>4508.3469999999998</v>
      </c>
      <c r="V43" s="3">
        <v>8122.8607790579954</v>
      </c>
      <c r="W43" s="99" t="str">
        <f t="shared" si="12"/>
        <v/>
      </c>
      <c r="X43" s="100" t="str">
        <f t="shared" si="13"/>
        <v/>
      </c>
      <c r="Y43" s="100" t="str">
        <f t="shared" si="14"/>
        <v/>
      </c>
      <c r="Z43" s="99" t="str">
        <f t="shared" si="15"/>
        <v/>
      </c>
      <c r="AA43" s="100" t="str">
        <f t="shared" si="16"/>
        <v/>
      </c>
      <c r="AB43" s="100" t="str">
        <f t="shared" si="17"/>
        <v/>
      </c>
      <c r="AC43" s="101" t="str">
        <f t="shared" si="18"/>
        <v/>
      </c>
      <c r="AD43" s="99">
        <f t="shared" si="19"/>
        <v>0.24528301886820839</v>
      </c>
      <c r="AE43" s="100">
        <f t="shared" si="20"/>
        <v>0.47798742138276701</v>
      </c>
      <c r="AF43" s="100">
        <f t="shared" si="21"/>
        <v>0.27672955974902469</v>
      </c>
      <c r="AH43" s="107"/>
      <c r="AI43" s="3" t="str">
        <f t="shared" si="11"/>
        <v xml:space="preserve"> </v>
      </c>
      <c r="AJ43" s="3" t="str">
        <f t="shared" si="11"/>
        <v xml:space="preserve"> </v>
      </c>
      <c r="AK43" s="3" t="str">
        <f t="shared" si="11"/>
        <v xml:space="preserve"> </v>
      </c>
      <c r="AL43" s="3" t="str">
        <f t="shared" si="11"/>
        <v xml:space="preserve"> </v>
      </c>
      <c r="AM43" s="3" t="str">
        <f t="shared" si="11"/>
        <v xml:space="preserve"> </v>
      </c>
      <c r="AN43" s="14" t="str">
        <f t="shared" ref="AN43:AR67" si="23">IFERROR(K43/$AH43," ")</f>
        <v xml:space="preserve"> </v>
      </c>
      <c r="AO43" s="1" t="str">
        <f t="shared" si="23"/>
        <v xml:space="preserve"> </v>
      </c>
      <c r="AP43" s="1" t="str">
        <f t="shared" si="23"/>
        <v xml:space="preserve"> </v>
      </c>
      <c r="AQ43" s="1" t="str">
        <f t="shared" si="23"/>
        <v xml:space="preserve"> </v>
      </c>
      <c r="AR43" s="6" t="str">
        <f t="shared" si="23"/>
        <v xml:space="preserve"> </v>
      </c>
      <c r="AS43" t="s">
        <v>55</v>
      </c>
    </row>
    <row r="44" spans="1:45">
      <c r="A44" s="4">
        <v>1991</v>
      </c>
      <c r="B44" s="1">
        <v>2.5509739783751937</v>
      </c>
      <c r="C44" s="1">
        <v>4.9329559897138884</v>
      </c>
      <c r="D44" s="1">
        <v>3.5327368344095578</v>
      </c>
      <c r="E44" s="6">
        <f t="shared" si="22"/>
        <v>11.016666802498641</v>
      </c>
      <c r="F44" s="1"/>
      <c r="G44" s="1"/>
      <c r="H44" s="1"/>
      <c r="I44" s="1"/>
      <c r="J44" s="3"/>
      <c r="K44" s="14"/>
      <c r="L44" s="1"/>
      <c r="M44" s="1"/>
      <c r="N44" s="1"/>
      <c r="O44" s="6"/>
      <c r="P44" s="2"/>
      <c r="Q44" s="2"/>
      <c r="R44" s="2"/>
      <c r="S44" s="2"/>
      <c r="T44" s="7"/>
      <c r="U44" s="3">
        <v>4540.6409999999996</v>
      </c>
      <c r="V44" s="3">
        <v>6792.1702940380192</v>
      </c>
      <c r="W44" s="99" t="str">
        <f t="shared" si="12"/>
        <v/>
      </c>
      <c r="X44" s="100" t="str">
        <f t="shared" si="13"/>
        <v/>
      </c>
      <c r="Y44" s="100" t="str">
        <f t="shared" si="14"/>
        <v/>
      </c>
      <c r="Z44" s="99" t="str">
        <f t="shared" si="15"/>
        <v/>
      </c>
      <c r="AA44" s="100" t="str">
        <f t="shared" si="16"/>
        <v/>
      </c>
      <c r="AB44" s="100" t="str">
        <f t="shared" si="17"/>
        <v/>
      </c>
      <c r="AC44" s="101" t="str">
        <f t="shared" si="18"/>
        <v/>
      </c>
      <c r="AD44" s="99">
        <f t="shared" si="19"/>
        <v>0.23155588020476564</v>
      </c>
      <c r="AE44" s="100">
        <f t="shared" si="20"/>
        <v>0.44777209641985966</v>
      </c>
      <c r="AF44" s="100">
        <f t="shared" si="21"/>
        <v>0.32067202337537465</v>
      </c>
      <c r="AH44" s="107"/>
      <c r="AI44" s="3" t="str">
        <f t="shared" ref="AI44:AM67" si="24">IFERROR(F44/$AH44," ")</f>
        <v xml:space="preserve"> </v>
      </c>
      <c r="AJ44" s="3" t="str">
        <f t="shared" si="24"/>
        <v xml:space="preserve"> </v>
      </c>
      <c r="AK44" s="3" t="str">
        <f t="shared" si="24"/>
        <v xml:space="preserve"> </v>
      </c>
      <c r="AL44" s="3" t="str">
        <f t="shared" si="24"/>
        <v xml:space="preserve"> </v>
      </c>
      <c r="AM44" s="3" t="str">
        <f t="shared" si="24"/>
        <v xml:space="preserve"> </v>
      </c>
      <c r="AN44" s="14" t="str">
        <f t="shared" si="23"/>
        <v xml:space="preserve"> </v>
      </c>
      <c r="AO44" s="1" t="str">
        <f t="shared" si="23"/>
        <v xml:space="preserve"> </v>
      </c>
      <c r="AP44" s="1" t="str">
        <f t="shared" si="23"/>
        <v xml:space="preserve"> </v>
      </c>
      <c r="AQ44" s="1" t="str">
        <f t="shared" si="23"/>
        <v xml:space="preserve"> </v>
      </c>
      <c r="AR44" s="6" t="str">
        <f t="shared" si="23"/>
        <v xml:space="preserve"> </v>
      </c>
      <c r="AS44" t="s">
        <v>55</v>
      </c>
    </row>
    <row r="45" spans="1:45">
      <c r="A45" s="4">
        <v>1992</v>
      </c>
      <c r="B45" s="1">
        <v>2.8177755667576045</v>
      </c>
      <c r="C45" s="1">
        <v>5.0865289600342845</v>
      </c>
      <c r="D45" s="1">
        <v>1.3564077226812348</v>
      </c>
      <c r="E45" s="6">
        <f t="shared" si="22"/>
        <v>9.2607122494731229</v>
      </c>
      <c r="F45" s="1"/>
      <c r="G45" s="1"/>
      <c r="H45" s="1"/>
      <c r="I45" s="1"/>
      <c r="J45" s="3"/>
      <c r="K45" s="14"/>
      <c r="L45" s="1"/>
      <c r="M45" s="1"/>
      <c r="N45" s="1"/>
      <c r="O45" s="6"/>
      <c r="P45" s="2"/>
      <c r="Q45" s="2"/>
      <c r="R45" s="2"/>
      <c r="S45" s="2"/>
      <c r="T45" s="7"/>
      <c r="U45" s="3">
        <v>4494.0129999999999</v>
      </c>
      <c r="V45" s="3">
        <v>6051.3882722858998</v>
      </c>
      <c r="W45" s="99" t="str">
        <f t="shared" si="12"/>
        <v/>
      </c>
      <c r="X45" s="100" t="str">
        <f t="shared" si="13"/>
        <v/>
      </c>
      <c r="Y45" s="100" t="str">
        <f t="shared" si="14"/>
        <v/>
      </c>
      <c r="Z45" s="99" t="str">
        <f t="shared" si="15"/>
        <v/>
      </c>
      <c r="AA45" s="100" t="str">
        <f t="shared" si="16"/>
        <v/>
      </c>
      <c r="AB45" s="100" t="str">
        <f t="shared" si="17"/>
        <v/>
      </c>
      <c r="AC45" s="101" t="str">
        <f t="shared" si="18"/>
        <v/>
      </c>
      <c r="AD45" s="99">
        <f t="shared" si="19"/>
        <v>0.30427201394989012</v>
      </c>
      <c r="AE45" s="100">
        <f t="shared" si="20"/>
        <v>0.54925893635488743</v>
      </c>
      <c r="AF45" s="100">
        <f t="shared" si="21"/>
        <v>0.14646904969522251</v>
      </c>
      <c r="AH45" s="107">
        <v>0.26329825000000001</v>
      </c>
      <c r="AI45" s="3"/>
      <c r="AJ45" s="3"/>
      <c r="AK45" s="3"/>
      <c r="AL45" s="3"/>
      <c r="AM45" s="3"/>
      <c r="AN45" s="14"/>
      <c r="AO45" s="1"/>
      <c r="AP45" s="1"/>
      <c r="AQ45" s="1"/>
      <c r="AR45" s="6"/>
      <c r="AS45" t="s">
        <v>55</v>
      </c>
    </row>
    <row r="46" spans="1:45">
      <c r="A46" s="4">
        <v>1993</v>
      </c>
      <c r="B46" s="1">
        <v>2.6653894445912663</v>
      </c>
      <c r="C46" s="1">
        <v>4.8608926041032285</v>
      </c>
      <c r="D46" s="1">
        <v>1.5959930716869439</v>
      </c>
      <c r="E46" s="6">
        <f t="shared" si="22"/>
        <v>9.1222751203814383</v>
      </c>
      <c r="F46" s="1"/>
      <c r="G46" s="1"/>
      <c r="H46" s="1"/>
      <c r="I46" s="1"/>
      <c r="J46" s="3"/>
      <c r="K46" s="14"/>
      <c r="L46" s="1"/>
      <c r="M46" s="1"/>
      <c r="N46" s="1"/>
      <c r="O46" s="6"/>
      <c r="P46" s="2"/>
      <c r="Q46" s="2"/>
      <c r="R46" s="2"/>
      <c r="S46" s="2"/>
      <c r="T46" s="7">
        <v>25.925758589632007</v>
      </c>
      <c r="U46" s="3">
        <v>4486.0659999999998</v>
      </c>
      <c r="V46" s="3">
        <v>5363.5192520875025</v>
      </c>
      <c r="W46" s="99" t="str">
        <f t="shared" si="12"/>
        <v/>
      </c>
      <c r="X46" s="100" t="str">
        <f t="shared" si="13"/>
        <v/>
      </c>
      <c r="Y46" s="100" t="str">
        <f t="shared" si="14"/>
        <v/>
      </c>
      <c r="Z46" s="99" t="str">
        <f t="shared" si="15"/>
        <v/>
      </c>
      <c r="AA46" s="100" t="str">
        <f t="shared" si="16"/>
        <v/>
      </c>
      <c r="AB46" s="100" t="str">
        <f t="shared" si="17"/>
        <v/>
      </c>
      <c r="AC46" s="101" t="str">
        <f t="shared" si="18"/>
        <v/>
      </c>
      <c r="AD46" s="99">
        <f t="shared" si="19"/>
        <v>0.29218472468958112</v>
      </c>
      <c r="AE46" s="100">
        <f t="shared" si="20"/>
        <v>0.53285968028335184</v>
      </c>
      <c r="AF46" s="100">
        <f t="shared" si="21"/>
        <v>0.17495559502706701</v>
      </c>
      <c r="AH46" s="107">
        <v>3.5791489166666701</v>
      </c>
      <c r="AI46" s="3"/>
      <c r="AJ46" s="3"/>
      <c r="AK46" s="3"/>
      <c r="AL46" s="3"/>
      <c r="AM46" s="3"/>
      <c r="AN46" s="14"/>
      <c r="AO46" s="1"/>
      <c r="AP46" s="1"/>
      <c r="AQ46" s="1"/>
      <c r="AR46" s="6"/>
      <c r="AS46" t="s">
        <v>55</v>
      </c>
    </row>
    <row r="47" spans="1:45">
      <c r="A47" s="4">
        <v>1994</v>
      </c>
      <c r="B47" s="1">
        <v>3.324888493467518</v>
      </c>
      <c r="C47" s="1">
        <v>4.3085352115708995</v>
      </c>
      <c r="D47" s="1">
        <v>1.8047072018350299</v>
      </c>
      <c r="E47" s="6">
        <f t="shared" si="22"/>
        <v>9.4381309068734467</v>
      </c>
      <c r="F47" s="1"/>
      <c r="G47" s="1"/>
      <c r="H47" s="1"/>
      <c r="I47" s="1"/>
      <c r="J47" s="3"/>
      <c r="K47" s="14"/>
      <c r="L47" s="1"/>
      <c r="M47" s="1"/>
      <c r="N47" s="1"/>
      <c r="O47" s="6"/>
      <c r="P47" s="2"/>
      <c r="Q47" s="2"/>
      <c r="R47" s="2"/>
      <c r="S47" s="2"/>
      <c r="T47" s="7">
        <v>53.751249489711149</v>
      </c>
      <c r="U47" s="3">
        <v>4511.1869999999999</v>
      </c>
      <c r="V47" s="3">
        <v>5667.4114907406401</v>
      </c>
      <c r="W47" s="99" t="str">
        <f t="shared" si="12"/>
        <v/>
      </c>
      <c r="X47" s="100" t="str">
        <f t="shared" si="13"/>
        <v/>
      </c>
      <c r="Y47" s="100" t="str">
        <f t="shared" si="14"/>
        <v/>
      </c>
      <c r="Z47" s="99" t="str">
        <f t="shared" si="15"/>
        <v/>
      </c>
      <c r="AA47" s="100" t="str">
        <f t="shared" si="16"/>
        <v/>
      </c>
      <c r="AB47" s="100" t="str">
        <f t="shared" si="17"/>
        <v/>
      </c>
      <c r="AC47" s="101" t="str">
        <f t="shared" si="18"/>
        <v/>
      </c>
      <c r="AD47" s="99">
        <f t="shared" si="19"/>
        <v>0.35228251507362784</v>
      </c>
      <c r="AE47" s="100">
        <f t="shared" si="20"/>
        <v>0.45650301464171794</v>
      </c>
      <c r="AF47" s="100">
        <f t="shared" si="21"/>
        <v>0.1912144702846543</v>
      </c>
      <c r="AH47" s="107">
        <v>5.99801141666667</v>
      </c>
      <c r="AI47" s="3"/>
      <c r="AJ47" s="3"/>
      <c r="AK47" s="3"/>
      <c r="AL47" s="3"/>
      <c r="AM47" s="3"/>
      <c r="AN47" s="14"/>
      <c r="AO47" s="1"/>
      <c r="AP47" s="1"/>
      <c r="AQ47" s="1"/>
      <c r="AR47" s="6"/>
      <c r="AS47" t="s">
        <v>55</v>
      </c>
    </row>
    <row r="48" spans="1:45">
      <c r="A48" s="4">
        <v>1995</v>
      </c>
      <c r="B48" s="1">
        <v>3.3846248626167812</v>
      </c>
      <c r="C48" s="1">
        <v>4.0370826674464588</v>
      </c>
      <c r="D48" s="1">
        <v>1.4761857834560241</v>
      </c>
      <c r="E48" s="6">
        <f t="shared" si="22"/>
        <v>8.8978933135192637</v>
      </c>
      <c r="F48" s="1"/>
      <c r="G48" s="1"/>
      <c r="H48" s="1"/>
      <c r="I48" s="1"/>
      <c r="J48" s="3">
        <v>17317.858207927933</v>
      </c>
      <c r="K48" s="14">
        <f t="shared" ref="K48:K67" si="25">J48-I48</f>
        <v>17317.858207927933</v>
      </c>
      <c r="L48" s="1"/>
      <c r="M48" s="1"/>
      <c r="N48" s="1"/>
      <c r="O48" s="6"/>
      <c r="P48" s="2"/>
      <c r="Q48" s="2"/>
      <c r="R48" s="2"/>
      <c r="S48" s="2"/>
      <c r="T48" s="7">
        <v>55.874479719034433</v>
      </c>
      <c r="U48" s="3">
        <v>4496.683</v>
      </c>
      <c r="V48" s="3">
        <v>6027.0768931936482</v>
      </c>
      <c r="W48" s="99" t="str">
        <f t="shared" si="12"/>
        <v/>
      </c>
      <c r="X48" s="100" t="str">
        <f t="shared" si="13"/>
        <v/>
      </c>
      <c r="Y48" s="100" t="str">
        <f t="shared" si="14"/>
        <v/>
      </c>
      <c r="Z48" s="99"/>
      <c r="AA48" s="100"/>
      <c r="AB48" s="100"/>
      <c r="AC48" s="101"/>
      <c r="AD48" s="99">
        <f t="shared" si="19"/>
        <v>0.38038496791979476</v>
      </c>
      <c r="AE48" s="100">
        <f t="shared" si="20"/>
        <v>0.45371219064996027</v>
      </c>
      <c r="AF48" s="100">
        <f t="shared" si="21"/>
        <v>0.16590284143024506</v>
      </c>
      <c r="AH48" s="107">
        <v>5.23075608333333</v>
      </c>
      <c r="AI48" s="3"/>
      <c r="AJ48" s="3"/>
      <c r="AK48" s="3"/>
      <c r="AL48" s="3"/>
      <c r="AM48" s="3">
        <f t="shared" si="24"/>
        <v>3310.7753319080452</v>
      </c>
      <c r="AN48" s="14">
        <f t="shared" si="23"/>
        <v>3310.7753319080452</v>
      </c>
      <c r="AO48" s="1"/>
      <c r="AP48" s="1"/>
      <c r="AQ48" s="1"/>
      <c r="AR48" s="6"/>
      <c r="AS48" t="s">
        <v>55</v>
      </c>
    </row>
    <row r="49" spans="1:45">
      <c r="A49" s="4">
        <v>1996</v>
      </c>
      <c r="B49" s="1">
        <v>3.3572963109382177</v>
      </c>
      <c r="C49" s="1">
        <v>4.4218048973199977</v>
      </c>
      <c r="D49" s="1">
        <v>1.3101644140259807</v>
      </c>
      <c r="E49" s="6">
        <f t="shared" si="22"/>
        <v>9.089265622284195</v>
      </c>
      <c r="F49" s="1"/>
      <c r="G49" s="1"/>
      <c r="H49" s="1"/>
      <c r="I49" s="1"/>
      <c r="J49" s="3">
        <v>18426.444401135297</v>
      </c>
      <c r="K49" s="14">
        <f t="shared" si="25"/>
        <v>18426.444401135297</v>
      </c>
      <c r="L49" s="1"/>
      <c r="M49" s="1"/>
      <c r="N49" s="1"/>
      <c r="O49" s="6"/>
      <c r="P49" s="2"/>
      <c r="Q49" s="2"/>
      <c r="R49" s="2"/>
      <c r="S49" s="2"/>
      <c r="T49" s="7">
        <v>58.277082346952888</v>
      </c>
      <c r="U49" s="3">
        <v>4464.03</v>
      </c>
      <c r="V49" s="3">
        <v>6638.4365733076083</v>
      </c>
      <c r="W49" s="99" t="str">
        <f t="shared" si="12"/>
        <v/>
      </c>
      <c r="X49" s="100" t="str">
        <f t="shared" si="13"/>
        <v/>
      </c>
      <c r="Y49" s="100" t="str">
        <f t="shared" si="14"/>
        <v/>
      </c>
      <c r="Z49" s="99"/>
      <c r="AA49" s="100"/>
      <c r="AB49" s="100"/>
      <c r="AC49" s="101"/>
      <c r="AD49" s="99">
        <f t="shared" si="19"/>
        <v>0.3693693693698552</v>
      </c>
      <c r="AE49" s="100">
        <f t="shared" si="20"/>
        <v>0.486486486485667</v>
      </c>
      <c r="AF49" s="100">
        <f t="shared" si="21"/>
        <v>0.1441441441444779</v>
      </c>
      <c r="AH49" s="107">
        <v>5.4341611666666703</v>
      </c>
      <c r="AI49" s="3"/>
      <c r="AJ49" s="3"/>
      <c r="AK49" s="3"/>
      <c r="AL49" s="3"/>
      <c r="AM49" s="3">
        <f t="shared" si="24"/>
        <v>3390.8534980824152</v>
      </c>
      <c r="AN49" s="14">
        <f t="shared" si="23"/>
        <v>3390.8534980824152</v>
      </c>
      <c r="AO49" s="1"/>
      <c r="AP49" s="1"/>
      <c r="AQ49" s="1"/>
      <c r="AR49" s="6"/>
      <c r="AS49" t="s">
        <v>55</v>
      </c>
    </row>
    <row r="50" spans="1:45">
      <c r="A50" s="4">
        <v>1997</v>
      </c>
      <c r="B50" s="1">
        <v>3.629339152011529</v>
      </c>
      <c r="C50" s="1">
        <v>5.5918098699376406</v>
      </c>
      <c r="D50" s="1">
        <v>1.6258125613099581</v>
      </c>
      <c r="E50" s="6">
        <f t="shared" si="22"/>
        <v>10.846961583259128</v>
      </c>
      <c r="F50" s="1"/>
      <c r="G50" s="1"/>
      <c r="H50" s="1"/>
      <c r="I50" s="1"/>
      <c r="J50" s="3">
        <v>21668.157053679806</v>
      </c>
      <c r="K50" s="14">
        <f t="shared" si="25"/>
        <v>21668.157053679806</v>
      </c>
      <c r="L50" s="1"/>
      <c r="M50" s="1"/>
      <c r="N50" s="1"/>
      <c r="O50" s="6"/>
      <c r="P50" s="2"/>
      <c r="Q50" s="2"/>
      <c r="R50" s="2"/>
      <c r="S50" s="2"/>
      <c r="T50" s="7">
        <v>60.707622214730939</v>
      </c>
      <c r="U50" s="3">
        <v>4444.5950000000003</v>
      </c>
      <c r="V50" s="3">
        <v>6965.925150491461</v>
      </c>
      <c r="W50" s="99" t="str">
        <f t="shared" si="12"/>
        <v/>
      </c>
      <c r="X50" s="100" t="str">
        <f t="shared" si="13"/>
        <v/>
      </c>
      <c r="Y50" s="100" t="str">
        <f t="shared" si="14"/>
        <v/>
      </c>
      <c r="Z50" s="99"/>
      <c r="AA50" s="100"/>
      <c r="AB50" s="100"/>
      <c r="AC50" s="101"/>
      <c r="AD50" s="99">
        <f t="shared" si="19"/>
        <v>0.33459500378547857</v>
      </c>
      <c r="AE50" s="100">
        <f t="shared" si="20"/>
        <v>0.51551854655481311</v>
      </c>
      <c r="AF50" s="100">
        <f t="shared" si="21"/>
        <v>0.14988644965970821</v>
      </c>
      <c r="AH50" s="107">
        <v>6.1605825833333299</v>
      </c>
      <c r="AI50" s="3"/>
      <c r="AJ50" s="3"/>
      <c r="AK50" s="3"/>
      <c r="AL50" s="3"/>
      <c r="AM50" s="3">
        <f t="shared" si="24"/>
        <v>3517.2253209136811</v>
      </c>
      <c r="AN50" s="14">
        <f t="shared" si="23"/>
        <v>3517.2253209136811</v>
      </c>
      <c r="AO50" s="1"/>
      <c r="AP50" s="1"/>
      <c r="AQ50" s="1"/>
      <c r="AR50" s="6"/>
      <c r="AS50" t="s">
        <v>55</v>
      </c>
    </row>
    <row r="51" spans="1:45">
      <c r="A51" s="4">
        <v>1998</v>
      </c>
      <c r="B51" s="1">
        <v>3.6037369243344375</v>
      </c>
      <c r="C51" s="1">
        <v>5.578387293816025</v>
      </c>
      <c r="D51" s="1">
        <v>2.205026245941998</v>
      </c>
      <c r="E51" s="6">
        <f t="shared" si="22"/>
        <v>11.387150464092461</v>
      </c>
      <c r="F51" s="1"/>
      <c r="G51" s="1"/>
      <c r="H51" s="1"/>
      <c r="I51" s="1"/>
      <c r="J51" s="3">
        <v>22879.661281911773</v>
      </c>
      <c r="K51" s="14">
        <f t="shared" si="25"/>
        <v>22879.661281911773</v>
      </c>
      <c r="L51" s="1"/>
      <c r="M51" s="1"/>
      <c r="N51" s="1"/>
      <c r="O51" s="6"/>
      <c r="P51" s="2"/>
      <c r="Q51" s="2"/>
      <c r="R51" s="2"/>
      <c r="S51" s="2"/>
      <c r="T51" s="7">
        <v>64.590898555203822</v>
      </c>
      <c r="U51" s="3">
        <v>4420.1949999999997</v>
      </c>
      <c r="V51" s="3">
        <v>7252.6564156677159</v>
      </c>
      <c r="W51" s="99" t="str">
        <f t="shared" si="12"/>
        <v/>
      </c>
      <c r="X51" s="100" t="str">
        <f t="shared" si="13"/>
        <v/>
      </c>
      <c r="Y51" s="100" t="str">
        <f t="shared" si="14"/>
        <v/>
      </c>
      <c r="Z51" s="99"/>
      <c r="AA51" s="100"/>
      <c r="AB51" s="100"/>
      <c r="AC51" s="101"/>
      <c r="AD51" s="99">
        <f t="shared" si="19"/>
        <v>0.31647398843971014</v>
      </c>
      <c r="AE51" s="100">
        <f t="shared" si="20"/>
        <v>0.48988439306273929</v>
      </c>
      <c r="AF51" s="100">
        <f t="shared" si="21"/>
        <v>0.19364161849755057</v>
      </c>
      <c r="AH51" s="107">
        <v>6.3632856666666697</v>
      </c>
      <c r="AI51" s="3"/>
      <c r="AJ51" s="3"/>
      <c r="AK51" s="3"/>
      <c r="AL51" s="3"/>
      <c r="AM51" s="3">
        <f t="shared" si="24"/>
        <v>3595.5734946435318</v>
      </c>
      <c r="AN51" s="14">
        <f t="shared" si="23"/>
        <v>3595.5734946435318</v>
      </c>
      <c r="AO51" s="1"/>
      <c r="AP51" s="1"/>
      <c r="AQ51" s="1"/>
      <c r="AR51" s="6"/>
      <c r="AS51" t="s">
        <v>55</v>
      </c>
    </row>
    <row r="52" spans="1:45">
      <c r="A52" s="4">
        <v>1999</v>
      </c>
      <c r="B52" s="1">
        <v>3.7598216097718877</v>
      </c>
      <c r="C52" s="1">
        <v>5.4171113982735086</v>
      </c>
      <c r="D52" s="1">
        <v>0.84101272850244757</v>
      </c>
      <c r="E52" s="6">
        <f t="shared" si="22"/>
        <v>10.017945736547842</v>
      </c>
      <c r="F52" s="1"/>
      <c r="G52" s="1"/>
      <c r="H52" s="1"/>
      <c r="I52" s="1"/>
      <c r="J52" s="3">
        <v>23118.172604331339</v>
      </c>
      <c r="K52" s="14">
        <f t="shared" si="25"/>
        <v>23118.172604331339</v>
      </c>
      <c r="L52" s="1"/>
      <c r="M52" s="1"/>
      <c r="N52" s="1"/>
      <c r="O52" s="6"/>
      <c r="P52" s="2"/>
      <c r="Q52" s="2"/>
      <c r="R52" s="2"/>
      <c r="S52" s="2"/>
      <c r="T52" s="7">
        <v>67.186896391872295</v>
      </c>
      <c r="U52" s="3">
        <v>4408.3829999999998</v>
      </c>
      <c r="V52" s="3">
        <v>7111.0783844834305</v>
      </c>
      <c r="W52" s="99" t="str">
        <f t="shared" si="12"/>
        <v/>
      </c>
      <c r="X52" s="100" t="str">
        <f t="shared" si="13"/>
        <v/>
      </c>
      <c r="Y52" s="100" t="str">
        <f t="shared" si="14"/>
        <v/>
      </c>
      <c r="Z52" s="99"/>
      <c r="AA52" s="100"/>
      <c r="AB52" s="100"/>
      <c r="AC52" s="101"/>
      <c r="AD52" s="99">
        <f t="shared" si="19"/>
        <v>0.37530864197588598</v>
      </c>
      <c r="AE52" s="100">
        <f t="shared" si="20"/>
        <v>0.54074074073995049</v>
      </c>
      <c r="AF52" s="100">
        <f t="shared" si="21"/>
        <v>8.3950617284163725E-2</v>
      </c>
      <c r="AH52" s="107">
        <v>7.1117428333333299</v>
      </c>
      <c r="AI52" s="3"/>
      <c r="AJ52" s="3"/>
      <c r="AK52" s="3"/>
      <c r="AL52" s="3"/>
      <c r="AM52" s="3">
        <f t="shared" si="24"/>
        <v>3250.704243125123</v>
      </c>
      <c r="AN52" s="14">
        <f t="shared" si="23"/>
        <v>3250.704243125123</v>
      </c>
      <c r="AO52" s="1"/>
      <c r="AP52" s="1"/>
      <c r="AQ52" s="1"/>
      <c r="AR52" s="6"/>
      <c r="AS52" t="s">
        <v>55</v>
      </c>
    </row>
    <row r="53" spans="1:45">
      <c r="A53" s="4">
        <v>2000</v>
      </c>
      <c r="B53" s="1">
        <v>4.2000482648263615</v>
      </c>
      <c r="C53" s="1">
        <v>4.8118663191370263</v>
      </c>
      <c r="D53" s="1">
        <v>1.4799382665446268</v>
      </c>
      <c r="E53" s="6">
        <f t="shared" si="22"/>
        <v>10.491852850508016</v>
      </c>
      <c r="F53" s="1"/>
      <c r="G53" s="1"/>
      <c r="H53" s="1"/>
      <c r="I53" s="1"/>
      <c r="J53" s="3">
        <v>25155.822282880999</v>
      </c>
      <c r="K53" s="14">
        <f t="shared" si="25"/>
        <v>25155.822282880999</v>
      </c>
      <c r="L53" s="1"/>
      <c r="M53" s="1"/>
      <c r="N53" s="1"/>
      <c r="O53" s="6"/>
      <c r="P53" s="2"/>
      <c r="Q53" s="2"/>
      <c r="R53" s="2"/>
      <c r="S53" s="2"/>
      <c r="T53" s="7">
        <v>70.285096190991453</v>
      </c>
      <c r="U53" s="3">
        <v>4410.83</v>
      </c>
      <c r="V53" s="3">
        <v>7391.374284605854</v>
      </c>
      <c r="W53" s="99" t="str">
        <f t="shared" si="12"/>
        <v/>
      </c>
      <c r="X53" s="100" t="str">
        <f t="shared" si="13"/>
        <v/>
      </c>
      <c r="Y53" s="100" t="str">
        <f t="shared" si="14"/>
        <v/>
      </c>
      <c r="Z53" s="99"/>
      <c r="AA53" s="100"/>
      <c r="AB53" s="100"/>
      <c r="AC53" s="101"/>
      <c r="AD53" s="99">
        <f t="shared" si="19"/>
        <v>0.40031520882634142</v>
      </c>
      <c r="AE53" s="100">
        <f t="shared" si="20"/>
        <v>0.45862884160675543</v>
      </c>
      <c r="AF53" s="100">
        <f t="shared" si="21"/>
        <v>0.14105594956690307</v>
      </c>
      <c r="AH53" s="107">
        <v>8.2776664166666691</v>
      </c>
      <c r="AI53" s="3"/>
      <c r="AJ53" s="3"/>
      <c r="AK53" s="3"/>
      <c r="AL53" s="3"/>
      <c r="AM53" s="3">
        <f t="shared" si="24"/>
        <v>3038.9992803081559</v>
      </c>
      <c r="AN53" s="14">
        <f t="shared" si="23"/>
        <v>3038.9992803081559</v>
      </c>
      <c r="AO53" s="1"/>
      <c r="AP53" s="1"/>
      <c r="AQ53" s="1"/>
      <c r="AR53" s="6"/>
      <c r="AS53" t="s">
        <v>55</v>
      </c>
    </row>
    <row r="54" spans="1:45">
      <c r="A54" s="4">
        <v>2001</v>
      </c>
      <c r="B54" s="1">
        <v>4.3095158443113224</v>
      </c>
      <c r="C54" s="1">
        <v>5.0471060561110042</v>
      </c>
      <c r="D54" s="1">
        <v>1.5083305455104714</v>
      </c>
      <c r="E54" s="6">
        <f t="shared" si="22"/>
        <v>10.864952445932797</v>
      </c>
      <c r="F54" s="1"/>
      <c r="G54" s="1"/>
      <c r="H54" s="1"/>
      <c r="I54" s="1"/>
      <c r="J54" s="3">
        <v>27232.387663292866</v>
      </c>
      <c r="K54" s="14">
        <f t="shared" si="25"/>
        <v>27232.387663292866</v>
      </c>
      <c r="L54" s="1"/>
      <c r="M54" s="1"/>
      <c r="N54" s="1"/>
      <c r="O54" s="6"/>
      <c r="P54" s="2"/>
      <c r="Q54" s="2"/>
      <c r="R54" s="2"/>
      <c r="S54" s="2"/>
      <c r="T54" s="7">
        <v>72.935177315923923</v>
      </c>
      <c r="U54" s="3">
        <v>4439.1099999999997</v>
      </c>
      <c r="V54" s="3">
        <v>7827.5490271432991</v>
      </c>
      <c r="W54" s="99" t="str">
        <f t="shared" si="12"/>
        <v/>
      </c>
      <c r="X54" s="100" t="str">
        <f t="shared" si="13"/>
        <v/>
      </c>
      <c r="Y54" s="100" t="str">
        <f t="shared" si="14"/>
        <v/>
      </c>
      <c r="Z54" s="99"/>
      <c r="AA54" s="100"/>
      <c r="AB54" s="100"/>
      <c r="AC54" s="101"/>
      <c r="AD54" s="99">
        <f t="shared" si="19"/>
        <v>0.39664378337196987</v>
      </c>
      <c r="AE54" s="100">
        <f t="shared" si="20"/>
        <v>0.4645308924477019</v>
      </c>
      <c r="AF54" s="100">
        <f t="shared" si="21"/>
        <v>0.13882532418032831</v>
      </c>
      <c r="AH54" s="107">
        <v>8.3415409999999994</v>
      </c>
      <c r="AI54" s="3"/>
      <c r="AJ54" s="3"/>
      <c r="AK54" s="3"/>
      <c r="AL54" s="3"/>
      <c r="AM54" s="3">
        <f t="shared" si="24"/>
        <v>3264.6710797552714</v>
      </c>
      <c r="AN54" s="14">
        <f t="shared" si="23"/>
        <v>3264.6710797552714</v>
      </c>
      <c r="AO54" s="1"/>
      <c r="AP54" s="1"/>
      <c r="AQ54" s="1"/>
      <c r="AR54" s="6"/>
      <c r="AS54" t="s">
        <v>55</v>
      </c>
    </row>
    <row r="55" spans="1:45">
      <c r="A55" s="4">
        <v>2002</v>
      </c>
      <c r="B55" s="1">
        <v>4.1537552336733334</v>
      </c>
      <c r="C55" s="1">
        <v>5.4689723216737338</v>
      </c>
      <c r="D55" s="1">
        <v>1.4983485812864685</v>
      </c>
      <c r="E55" s="6">
        <f t="shared" si="22"/>
        <v>11.121076136633535</v>
      </c>
      <c r="F55" s="1"/>
      <c r="G55" s="1"/>
      <c r="H55" s="1"/>
      <c r="I55" s="1"/>
      <c r="J55" s="3">
        <v>29803.221833421856</v>
      </c>
      <c r="K55" s="14">
        <f t="shared" si="25"/>
        <v>29803.221833421856</v>
      </c>
      <c r="L55" s="1"/>
      <c r="M55" s="1"/>
      <c r="N55" s="1"/>
      <c r="O55" s="6"/>
      <c r="P55" s="2"/>
      <c r="Q55" s="2"/>
      <c r="R55" s="2"/>
      <c r="S55" s="2"/>
      <c r="T55" s="7">
        <v>74.163640577918841</v>
      </c>
      <c r="U55" s="3">
        <v>4481.0200000000004</v>
      </c>
      <c r="V55" s="3">
        <v>8259.4335263115245</v>
      </c>
      <c r="W55" s="99" t="str">
        <f t="shared" si="12"/>
        <v/>
      </c>
      <c r="X55" s="100" t="str">
        <f t="shared" si="13"/>
        <v/>
      </c>
      <c r="Y55" s="100" t="str">
        <f t="shared" si="14"/>
        <v/>
      </c>
      <c r="Z55" s="99"/>
      <c r="AA55" s="100"/>
      <c r="AB55" s="100"/>
      <c r="AC55" s="101"/>
      <c r="AD55" s="99">
        <f t="shared" si="19"/>
        <v>0.37350299401247677</v>
      </c>
      <c r="AE55" s="100">
        <f t="shared" si="20"/>
        <v>0.49176646706505223</v>
      </c>
      <c r="AF55" s="100">
        <f t="shared" si="21"/>
        <v>0.13473053892247105</v>
      </c>
      <c r="AH55" s="107">
        <v>7.8716825000000004</v>
      </c>
      <c r="AI55" s="3"/>
      <c r="AJ55" s="3"/>
      <c r="AK55" s="3"/>
      <c r="AL55" s="3"/>
      <c r="AM55" s="3">
        <f t="shared" si="24"/>
        <v>3786.1310886740994</v>
      </c>
      <c r="AN55" s="14">
        <f t="shared" si="23"/>
        <v>3786.1310886740994</v>
      </c>
      <c r="AO55" s="1"/>
      <c r="AP55" s="1"/>
      <c r="AQ55" s="1"/>
      <c r="AR55" s="6"/>
      <c r="AS55" t="s">
        <v>55</v>
      </c>
    </row>
    <row r="56" spans="1:45">
      <c r="A56" s="4">
        <v>2003</v>
      </c>
      <c r="B56" s="1">
        <v>4.2845483545353122</v>
      </c>
      <c r="C56" s="1">
        <v>5.6987840418550668</v>
      </c>
      <c r="D56" s="1">
        <v>1.5230230479027473</v>
      </c>
      <c r="E56" s="6">
        <f t="shared" si="22"/>
        <v>11.506355444293126</v>
      </c>
      <c r="F56" s="1"/>
      <c r="G56" s="1"/>
      <c r="H56" s="1"/>
      <c r="I56" s="1"/>
      <c r="J56" s="3">
        <v>31554.713581970125</v>
      </c>
      <c r="K56" s="14">
        <f t="shared" si="25"/>
        <v>31554.713581970125</v>
      </c>
      <c r="L56" s="1"/>
      <c r="M56" s="1"/>
      <c r="N56" s="1"/>
      <c r="O56" s="6"/>
      <c r="P56" s="2"/>
      <c r="Q56" s="2"/>
      <c r="R56" s="2"/>
      <c r="S56" s="2"/>
      <c r="T56" s="7">
        <v>75.461639496253071</v>
      </c>
      <c r="U56" s="3">
        <v>4497.7790000000005</v>
      </c>
      <c r="V56" s="3">
        <v>8702.7586744643377</v>
      </c>
      <c r="W56" s="99" t="str">
        <f t="shared" si="12"/>
        <v/>
      </c>
      <c r="X56" s="100" t="str">
        <f t="shared" si="13"/>
        <v/>
      </c>
      <c r="Y56" s="100" t="str">
        <f t="shared" si="14"/>
        <v/>
      </c>
      <c r="Z56" s="99"/>
      <c r="AA56" s="100"/>
      <c r="AB56" s="100"/>
      <c r="AC56" s="101"/>
      <c r="AD56" s="99">
        <f t="shared" si="19"/>
        <v>0.37236363636414038</v>
      </c>
      <c r="AE56" s="100">
        <f t="shared" si="20"/>
        <v>0.49527272727191179</v>
      </c>
      <c r="AF56" s="100">
        <f t="shared" si="21"/>
        <v>0.13236363636394788</v>
      </c>
      <c r="AH56" s="107">
        <v>6.7049688333333304</v>
      </c>
      <c r="AI56" s="3"/>
      <c r="AJ56" s="3"/>
      <c r="AK56" s="3"/>
      <c r="AL56" s="3"/>
      <c r="AM56" s="3">
        <f t="shared" si="24"/>
        <v>4706.1685693597638</v>
      </c>
      <c r="AN56" s="14">
        <f t="shared" si="23"/>
        <v>4706.1685693597638</v>
      </c>
      <c r="AO56" s="1"/>
      <c r="AP56" s="1"/>
      <c r="AQ56" s="1"/>
      <c r="AR56" s="6"/>
      <c r="AS56" t="s">
        <v>55</v>
      </c>
    </row>
    <row r="57" spans="1:45">
      <c r="A57" s="4">
        <v>2004</v>
      </c>
      <c r="B57" s="1">
        <v>4.1520786491317194</v>
      </c>
      <c r="C57" s="1">
        <v>5.4632613804200822</v>
      </c>
      <c r="D57" s="1">
        <v>1.1010572935967593</v>
      </c>
      <c r="E57" s="6">
        <f t="shared" si="22"/>
        <v>10.716397323148563</v>
      </c>
      <c r="F57" s="3">
        <f t="shared" ref="F57:F67" si="26">L57*B57</f>
        <v>1234.5606097764403</v>
      </c>
      <c r="G57" s="3">
        <f t="shared" ref="G57:G66" si="27">M57*C57</f>
        <v>3939.3604615937966</v>
      </c>
      <c r="H57" s="3">
        <f t="shared" ref="H57:H67" si="28">N57*D57</f>
        <v>657.90550865394675</v>
      </c>
      <c r="I57" s="3">
        <f t="shared" ref="I57:I67" si="29">SUM(F57:H57)</f>
        <v>5831.8265800241834</v>
      </c>
      <c r="J57" s="3">
        <v>33513.743273375323</v>
      </c>
      <c r="K57" s="14">
        <f t="shared" si="25"/>
        <v>27681.916693351141</v>
      </c>
      <c r="L57" s="1">
        <f t="shared" ref="L57:L66" si="30">L$67*(P57/100)</f>
        <v>297.3355550561671</v>
      </c>
      <c r="M57" s="1">
        <f t="shared" ref="M57:M66" si="31">M$67*(Q57/100)</f>
        <v>721.06388241136847</v>
      </c>
      <c r="N57" s="1">
        <f t="shared" ref="N57:N65" si="32">N$67*(R57/100)</f>
        <v>597.52159354469688</v>
      </c>
      <c r="O57" s="6">
        <f>I57/E57</f>
        <v>544.1965619758065</v>
      </c>
      <c r="P57" s="2">
        <v>66.874184155035636</v>
      </c>
      <c r="Q57" s="2">
        <v>74.522738630684657</v>
      </c>
      <c r="R57" s="2">
        <v>79.597817299919143</v>
      </c>
      <c r="S57" s="43">
        <v>73.589508996645321</v>
      </c>
      <c r="T57" s="7">
        <v>77.006876303793774</v>
      </c>
      <c r="U57" s="3">
        <v>4496.8689999999997</v>
      </c>
      <c r="V57" s="3">
        <v>9071.7196042173236</v>
      </c>
      <c r="W57" s="99">
        <f t="shared" si="12"/>
        <v>0.21169364226384813</v>
      </c>
      <c r="X57" s="100">
        <f t="shared" si="13"/>
        <v>0.67549341660592743</v>
      </c>
      <c r="Y57" s="100">
        <f t="shared" si="14"/>
        <v>0.11281294113022451</v>
      </c>
      <c r="Z57" s="99">
        <f t="shared" si="15"/>
        <v>3.683744306644568E-2</v>
      </c>
      <c r="AA57" s="100">
        <f t="shared" si="16"/>
        <v>0.11754462727305619</v>
      </c>
      <c r="AB57" s="100">
        <f t="shared" si="17"/>
        <v>1.963091688348086E-2</v>
      </c>
      <c r="AC57" s="101">
        <f t="shared" si="18"/>
        <v>0.17401298722298272</v>
      </c>
      <c r="AD57" s="99">
        <f t="shared" si="19"/>
        <v>0.38745098039270959</v>
      </c>
      <c r="AE57" s="100">
        <f t="shared" si="20"/>
        <v>0.50980392156782528</v>
      </c>
      <c r="AF57" s="100">
        <f t="shared" si="21"/>
        <v>0.10274509803946499</v>
      </c>
      <c r="AH57" s="107">
        <v>6.0343406666666697</v>
      </c>
      <c r="AI57" s="3">
        <f t="shared" si="24"/>
        <v>204.58914701254403</v>
      </c>
      <c r="AJ57" s="3">
        <f t="shared" si="24"/>
        <v>652.82367688562624</v>
      </c>
      <c r="AK57" s="3">
        <f t="shared" si="24"/>
        <v>109.02690865435834</v>
      </c>
      <c r="AL57" s="3">
        <f t="shared" si="24"/>
        <v>966.43973255252865</v>
      </c>
      <c r="AM57" s="3">
        <f t="shared" si="24"/>
        <v>5553.836802503246</v>
      </c>
      <c r="AN57" s="14">
        <f t="shared" si="23"/>
        <v>4587.3970699507172</v>
      </c>
      <c r="AO57" s="1">
        <f t="shared" si="23"/>
        <v>49.273909359912444</v>
      </c>
      <c r="AP57" s="1">
        <f t="shared" si="23"/>
        <v>119.49339989942587</v>
      </c>
      <c r="AQ57" s="1">
        <f t="shared" si="23"/>
        <v>99.020195668661827</v>
      </c>
      <c r="AR57" s="1">
        <f t="shared" si="23"/>
        <v>90.183268071342937</v>
      </c>
      <c r="AS57" t="s">
        <v>55</v>
      </c>
    </row>
    <row r="58" spans="1:45">
      <c r="A58" s="4">
        <v>2005</v>
      </c>
      <c r="B58" s="1">
        <v>4.0870509193994113</v>
      </c>
      <c r="C58" s="1">
        <v>4.2977236471906117</v>
      </c>
      <c r="D58" s="1">
        <v>1.0702174572458645</v>
      </c>
      <c r="E58" s="6">
        <f t="shared" si="22"/>
        <v>9.4549920238358869</v>
      </c>
      <c r="F58" s="3">
        <f t="shared" si="26"/>
        <v>1248.9818190419544</v>
      </c>
      <c r="G58" s="3">
        <f t="shared" si="27"/>
        <v>3207.4125892031539</v>
      </c>
      <c r="H58" s="3">
        <f t="shared" si="28"/>
        <v>642.72535820519363</v>
      </c>
      <c r="I58" s="3">
        <f t="shared" si="29"/>
        <v>5099.1197664503015</v>
      </c>
      <c r="J58" s="3">
        <v>35991.871712563261</v>
      </c>
      <c r="K58" s="14">
        <f t="shared" si="25"/>
        <v>30892.75194611296</v>
      </c>
      <c r="L58" s="1">
        <f t="shared" si="30"/>
        <v>305.59487602994955</v>
      </c>
      <c r="M58" s="1">
        <f t="shared" si="31"/>
        <v>746.30498666423432</v>
      </c>
      <c r="N58" s="1">
        <f t="shared" si="32"/>
        <v>600.55585325547372</v>
      </c>
      <c r="O58" s="6">
        <f t="shared" ref="O58:O67" si="33">I58/E58</f>
        <v>539.30450217149848</v>
      </c>
      <c r="P58" s="2">
        <v>68.731800381564412</v>
      </c>
      <c r="Q58" s="2">
        <v>77.131434282858578</v>
      </c>
      <c r="R58" s="2">
        <v>80.002021018593368</v>
      </c>
      <c r="S58" s="43">
        <v>73.589508996645321</v>
      </c>
      <c r="T58" s="7">
        <v>79.564243220273795</v>
      </c>
      <c r="U58" s="3">
        <v>4495.9040000000005</v>
      </c>
      <c r="V58" s="3">
        <v>9460.7016696933406</v>
      </c>
      <c r="W58" s="99">
        <f t="shared" si="12"/>
        <v>0.24494067138011547</v>
      </c>
      <c r="X58" s="100">
        <f t="shared" si="13"/>
        <v>0.62901299363595065</v>
      </c>
      <c r="Y58" s="100">
        <f t="shared" si="14"/>
        <v>0.12604633498393392</v>
      </c>
      <c r="Z58" s="99">
        <f t="shared" si="15"/>
        <v>3.4701774584453934E-2</v>
      </c>
      <c r="AA58" s="100">
        <f t="shared" si="16"/>
        <v>8.9114915023537938E-2</v>
      </c>
      <c r="AB58" s="100">
        <f t="shared" si="17"/>
        <v>1.7857514144807452E-2</v>
      </c>
      <c r="AC58" s="101">
        <f t="shared" si="18"/>
        <v>0.14167420375279932</v>
      </c>
      <c r="AD58" s="99">
        <f t="shared" si="19"/>
        <v>0.43226381461729635</v>
      </c>
      <c r="AE58" s="100">
        <f t="shared" si="20"/>
        <v>0.45454545454465933</v>
      </c>
      <c r="AF58" s="100">
        <f t="shared" si="21"/>
        <v>0.11319073083804439</v>
      </c>
      <c r="AH58" s="107">
        <v>5.9492369166666697</v>
      </c>
      <c r="AI58" s="3">
        <f t="shared" si="24"/>
        <v>209.93983540022697</v>
      </c>
      <c r="AJ58" s="3">
        <f t="shared" si="24"/>
        <v>539.13008241740226</v>
      </c>
      <c r="AK58" s="3">
        <f t="shared" si="24"/>
        <v>108.03492400926432</v>
      </c>
      <c r="AL58" s="3">
        <f t="shared" si="24"/>
        <v>857.10484182689356</v>
      </c>
      <c r="AM58" s="3">
        <f t="shared" si="24"/>
        <v>6049.8299557936152</v>
      </c>
      <c r="AN58" s="14">
        <f t="shared" si="23"/>
        <v>5192.7251139667214</v>
      </c>
      <c r="AO58" s="1">
        <f t="shared" si="23"/>
        <v>51.367071157282631</v>
      </c>
      <c r="AP58" s="1">
        <f t="shared" si="23"/>
        <v>125.44549782064918</v>
      </c>
      <c r="AQ58" s="1">
        <f t="shared" si="23"/>
        <v>100.94670319365302</v>
      </c>
      <c r="AR58" s="1">
        <f t="shared" si="23"/>
        <v>90.651038061813878</v>
      </c>
      <c r="AS58" t="s">
        <v>55</v>
      </c>
    </row>
    <row r="59" spans="1:45">
      <c r="A59" s="4">
        <v>2006</v>
      </c>
      <c r="B59" s="1">
        <v>4.2193614424803947</v>
      </c>
      <c r="C59" s="1">
        <v>4.3884741255325759</v>
      </c>
      <c r="D59" s="1">
        <v>1.073865537466024</v>
      </c>
      <c r="E59" s="6">
        <f t="shared" si="22"/>
        <v>9.681701105478993</v>
      </c>
      <c r="F59" s="3">
        <f t="shared" si="26"/>
        <v>1353.462158862875</v>
      </c>
      <c r="G59" s="3">
        <f t="shared" si="27"/>
        <v>3534.0277064034913</v>
      </c>
      <c r="H59" s="3">
        <f t="shared" si="28"/>
        <v>666.58450725313503</v>
      </c>
      <c r="I59" s="3">
        <f t="shared" si="29"/>
        <v>5554.0743725195007</v>
      </c>
      <c r="J59" s="3">
        <v>38431.45601678759</v>
      </c>
      <c r="K59" s="14">
        <f t="shared" si="25"/>
        <v>32877.381644268091</v>
      </c>
      <c r="L59" s="1">
        <f t="shared" si="30"/>
        <v>320.77416863041447</v>
      </c>
      <c r="M59" s="1">
        <f t="shared" si="31"/>
        <v>805.29760579928427</v>
      </c>
      <c r="N59" s="1">
        <f t="shared" si="32"/>
        <v>620.73368033213853</v>
      </c>
      <c r="O59" s="6">
        <f t="shared" si="33"/>
        <v>573.66720083688415</v>
      </c>
      <c r="P59" s="2">
        <v>72.145797770860511</v>
      </c>
      <c r="Q59" s="2">
        <v>83.228385807096444</v>
      </c>
      <c r="R59" s="2">
        <v>82.68997574777687</v>
      </c>
      <c r="S59" s="43">
        <v>77.17800142319814</v>
      </c>
      <c r="T59" s="7">
        <v>82.121610136753716</v>
      </c>
      <c r="U59" s="3">
        <v>4494.7489999999998</v>
      </c>
      <c r="V59" s="3">
        <v>9915.4674668307416</v>
      </c>
      <c r="W59" s="99">
        <f t="shared" si="12"/>
        <v>0.24368815901341676</v>
      </c>
      <c r="X59" s="100">
        <f t="shared" si="13"/>
        <v>0.63629463153917876</v>
      </c>
      <c r="Y59" s="100">
        <f t="shared" si="14"/>
        <v>0.12001720944740457</v>
      </c>
      <c r="Z59" s="99">
        <f t="shared" si="15"/>
        <v>3.5217561319343636E-2</v>
      </c>
      <c r="AA59" s="100">
        <f t="shared" si="16"/>
        <v>9.1956643663455295E-2</v>
      </c>
      <c r="AB59" s="100">
        <f t="shared" si="17"/>
        <v>1.7344763283544559E-2</v>
      </c>
      <c r="AC59" s="101">
        <f t="shared" si="18"/>
        <v>0.14451896826634347</v>
      </c>
      <c r="AD59" s="99">
        <f t="shared" si="19"/>
        <v>0.43580786026255308</v>
      </c>
      <c r="AE59" s="100">
        <f t="shared" si="20"/>
        <v>0.45327510916951202</v>
      </c>
      <c r="AF59" s="100">
        <f t="shared" si="21"/>
        <v>0.11091703056793505</v>
      </c>
      <c r="AH59" s="107">
        <v>5.8377932499999998</v>
      </c>
      <c r="AI59" s="3">
        <f t="shared" si="24"/>
        <v>231.8448257589244</v>
      </c>
      <c r="AJ59" s="3">
        <f t="shared" si="24"/>
        <v>605.3704807725918</v>
      </c>
      <c r="AK59" s="3">
        <f t="shared" si="24"/>
        <v>114.18432937020081</v>
      </c>
      <c r="AL59" s="3">
        <f t="shared" si="24"/>
        <v>951.39963590171692</v>
      </c>
      <c r="AM59" s="3">
        <f t="shared" si="24"/>
        <v>6583.2163577885512</v>
      </c>
      <c r="AN59" s="14">
        <f t="shared" si="23"/>
        <v>5631.8167218868348</v>
      </c>
      <c r="AO59" s="1">
        <f t="shared" si="23"/>
        <v>54.94784671081225</v>
      </c>
      <c r="AP59" s="1">
        <f t="shared" si="23"/>
        <v>137.94555088076891</v>
      </c>
      <c r="AQ59" s="1">
        <f t="shared" si="23"/>
        <v>106.33019254872353</v>
      </c>
      <c r="AR59" s="1">
        <f t="shared" si="23"/>
        <v>98.267817353224046</v>
      </c>
      <c r="AS59" t="s">
        <v>55</v>
      </c>
    </row>
    <row r="60" spans="1:45">
      <c r="A60" s="4">
        <v>2007</v>
      </c>
      <c r="B60" s="1">
        <v>4.3402432114425027</v>
      </c>
      <c r="C60" s="1">
        <v>4.8986370748882466</v>
      </c>
      <c r="D60" s="1">
        <v>1.0491036222600558</v>
      </c>
      <c r="E60" s="6">
        <f t="shared" si="22"/>
        <v>10.287983908590805</v>
      </c>
      <c r="F60" s="3">
        <f t="shared" si="26"/>
        <v>1441.4555039883032</v>
      </c>
      <c r="G60" s="3">
        <f t="shared" si="27"/>
        <v>3982.2864311493081</v>
      </c>
      <c r="H60" s="3">
        <f t="shared" si="28"/>
        <v>675.72499946685457</v>
      </c>
      <c r="I60" s="3">
        <f t="shared" si="29"/>
        <v>6099.4669346044657</v>
      </c>
      <c r="J60" s="3">
        <v>42054.30942698838</v>
      </c>
      <c r="K60" s="14">
        <f t="shared" si="25"/>
        <v>35954.842492383912</v>
      </c>
      <c r="L60" s="1">
        <f t="shared" si="30"/>
        <v>332.11399310252659</v>
      </c>
      <c r="M60" s="1">
        <f t="shared" si="31"/>
        <v>812.9376335233319</v>
      </c>
      <c r="N60" s="1">
        <f t="shared" si="32"/>
        <v>644.09748010511896</v>
      </c>
      <c r="O60" s="6">
        <f t="shared" si="33"/>
        <v>592.87290773376992</v>
      </c>
      <c r="P60" s="2">
        <v>74.696254644040565</v>
      </c>
      <c r="Q60" s="2">
        <v>84.017991004497745</v>
      </c>
      <c r="R60" s="2">
        <v>85.802344381568304</v>
      </c>
      <c r="S60" s="43">
        <v>79.373792823015151</v>
      </c>
      <c r="T60" s="7">
        <v>84.470370084215645</v>
      </c>
      <c r="U60" s="3">
        <v>4493.3119999999999</v>
      </c>
      <c r="V60" s="3">
        <v>10473.199104829442</v>
      </c>
      <c r="W60" s="99">
        <f t="shared" si="12"/>
        <v>0.23632483288177344</v>
      </c>
      <c r="X60" s="100">
        <f t="shared" si="13"/>
        <v>0.65289089585130256</v>
      </c>
      <c r="Y60" s="100">
        <f t="shared" si="14"/>
        <v>0.11078427126692401</v>
      </c>
      <c r="Z60" s="99">
        <f t="shared" si="15"/>
        <v>3.4276047416516325E-2</v>
      </c>
      <c r="AA60" s="100">
        <f t="shared" si="16"/>
        <v>9.4693896663861826E-2</v>
      </c>
      <c r="AB60" s="100">
        <f t="shared" si="17"/>
        <v>1.6067913340486521E-2</v>
      </c>
      <c r="AC60" s="101">
        <f t="shared" si="18"/>
        <v>0.14503785742086467</v>
      </c>
      <c r="AD60" s="99">
        <f t="shared" si="19"/>
        <v>0.42187500000055955</v>
      </c>
      <c r="AE60" s="100">
        <f t="shared" si="20"/>
        <v>0.47615131578867687</v>
      </c>
      <c r="AF60" s="100">
        <f t="shared" si="21"/>
        <v>0.10197368421076357</v>
      </c>
      <c r="AH60" s="107">
        <v>5.3645356666666704</v>
      </c>
      <c r="AI60" s="3">
        <f t="shared" si="24"/>
        <v>268.70088923911879</v>
      </c>
      <c r="AJ60" s="3">
        <f t="shared" si="24"/>
        <v>742.33571712344633</v>
      </c>
      <c r="AK60" s="3">
        <f t="shared" si="24"/>
        <v>125.96150747315765</v>
      </c>
      <c r="AL60" s="3">
        <f t="shared" si="24"/>
        <v>1136.9981138357227</v>
      </c>
      <c r="AM60" s="3">
        <f t="shared" si="24"/>
        <v>7839.3195683829645</v>
      </c>
      <c r="AN60" s="14">
        <f t="shared" si="23"/>
        <v>6702.321454547241</v>
      </c>
      <c r="AO60" s="1">
        <f t="shared" si="23"/>
        <v>61.909177930564546</v>
      </c>
      <c r="AP60" s="1">
        <f t="shared" si="23"/>
        <v>151.53923545976946</v>
      </c>
      <c r="AQ60" s="1">
        <f t="shared" si="23"/>
        <v>120.06583982791152</v>
      </c>
      <c r="AR60" s="1">
        <f t="shared" si="23"/>
        <v>110.51709683238248</v>
      </c>
      <c r="AS60" t="s">
        <v>55</v>
      </c>
    </row>
    <row r="61" spans="1:45">
      <c r="A61" s="4">
        <v>2008</v>
      </c>
      <c r="B61" s="1">
        <v>4.2343234961173311</v>
      </c>
      <c r="C61" s="1">
        <v>4.5639414928073849</v>
      </c>
      <c r="D61" s="1">
        <v>1.0480161946488507</v>
      </c>
      <c r="E61" s="6">
        <f t="shared" si="22"/>
        <v>9.8462811835735664</v>
      </c>
      <c r="F61" s="3">
        <f t="shared" si="26"/>
        <v>1484.3521331601396</v>
      </c>
      <c r="G61" s="3">
        <f t="shared" si="27"/>
        <v>3911.4668806056579</v>
      </c>
      <c r="H61" s="3">
        <f t="shared" si="28"/>
        <v>695.13779480425853</v>
      </c>
      <c r="I61" s="3">
        <f t="shared" si="29"/>
        <v>6090.9568085700557</v>
      </c>
      <c r="J61" s="3">
        <v>45006.885829658102</v>
      </c>
      <c r="K61" s="14">
        <f t="shared" si="25"/>
        <v>38915.929021088043</v>
      </c>
      <c r="L61" s="1">
        <f t="shared" si="30"/>
        <v>350.55236911426783</v>
      </c>
      <c r="M61" s="1">
        <f t="shared" si="31"/>
        <v>857.03703405707449</v>
      </c>
      <c r="N61" s="1">
        <f t="shared" si="32"/>
        <v>663.28917277578148</v>
      </c>
      <c r="O61" s="6">
        <f t="shared" si="33"/>
        <v>618.60480063595242</v>
      </c>
      <c r="P61" s="2">
        <v>78.843257355156126</v>
      </c>
      <c r="Q61" s="2">
        <v>88.575712143928044</v>
      </c>
      <c r="R61" s="2">
        <v>88.358932902182701</v>
      </c>
      <c r="S61" s="43">
        <v>83.2774219782454</v>
      </c>
      <c r="T61" s="7">
        <v>89.616008653326375</v>
      </c>
      <c r="U61" s="3">
        <v>4491.5429999999997</v>
      </c>
      <c r="V61" s="3">
        <v>10724.555883345349</v>
      </c>
      <c r="W61" s="99">
        <f t="shared" si="12"/>
        <v>0.24369769476474318</v>
      </c>
      <c r="X61" s="100">
        <f t="shared" si="13"/>
        <v>0.64217609868816883</v>
      </c>
      <c r="Y61" s="100">
        <f t="shared" si="14"/>
        <v>0.11412620654708806</v>
      </c>
      <c r="Z61" s="99">
        <f t="shared" si="15"/>
        <v>3.2980556325938881E-2</v>
      </c>
      <c r="AA61" s="100">
        <f t="shared" si="16"/>
        <v>8.6908187680653212E-2</v>
      </c>
      <c r="AB61" s="100">
        <f t="shared" si="17"/>
        <v>1.5445143159542598E-2</v>
      </c>
      <c r="AC61" s="101">
        <f t="shared" si="18"/>
        <v>0.13533388716613468</v>
      </c>
      <c r="AD61" s="99">
        <f t="shared" si="19"/>
        <v>0.43004291845548781</v>
      </c>
      <c r="AE61" s="100">
        <f t="shared" si="20"/>
        <v>0.46351931330392576</v>
      </c>
      <c r="AF61" s="100">
        <f t="shared" si="21"/>
        <v>0.10643776824058647</v>
      </c>
      <c r="AH61" s="107">
        <v>4.9350397499999996</v>
      </c>
      <c r="AI61" s="3">
        <f t="shared" si="24"/>
        <v>300.77815141410758</v>
      </c>
      <c r="AJ61" s="3">
        <f t="shared" si="24"/>
        <v>792.59075483751838</v>
      </c>
      <c r="AK61" s="3">
        <f t="shared" si="24"/>
        <v>140.85758778422374</v>
      </c>
      <c r="AL61" s="3">
        <f t="shared" si="24"/>
        <v>1234.2264940358498</v>
      </c>
      <c r="AM61" s="3">
        <f t="shared" si="24"/>
        <v>9119.8628804678028</v>
      </c>
      <c r="AN61" s="14">
        <f t="shared" si="23"/>
        <v>7885.6363864319528</v>
      </c>
      <c r="AO61" s="1">
        <f t="shared" si="23"/>
        <v>71.033342561074178</v>
      </c>
      <c r="AP61" s="1">
        <f t="shared" si="23"/>
        <v>173.66365368325037</v>
      </c>
      <c r="AQ61" s="1">
        <f t="shared" si="23"/>
        <v>134.40401828086218</v>
      </c>
      <c r="AR61" s="1">
        <f t="shared" si="23"/>
        <v>125.34950719210569</v>
      </c>
      <c r="AS61" t="s">
        <v>55</v>
      </c>
    </row>
    <row r="62" spans="1:45">
      <c r="A62" s="4">
        <v>2009</v>
      </c>
      <c r="B62" s="1">
        <v>3.9950115266474744</v>
      </c>
      <c r="C62" s="1">
        <v>4.9325300878543885</v>
      </c>
      <c r="D62" s="1">
        <v>1.0388719191926654</v>
      </c>
      <c r="E62" s="6">
        <f t="shared" si="22"/>
        <v>9.9664135336945279</v>
      </c>
      <c r="F62" s="3">
        <f t="shared" si="26"/>
        <v>1450.9358436585364</v>
      </c>
      <c r="G62" s="3">
        <f t="shared" si="27"/>
        <v>4391.4562140767102</v>
      </c>
      <c r="H62" s="3">
        <f t="shared" si="28"/>
        <v>692.53992383126138</v>
      </c>
      <c r="I62" s="3">
        <f t="shared" si="29"/>
        <v>6534.9319815665076</v>
      </c>
      <c r="J62" s="3">
        <v>43058.040610380936</v>
      </c>
      <c r="K62" s="14">
        <f t="shared" si="25"/>
        <v>36523.108628814429</v>
      </c>
      <c r="L62" s="1">
        <f t="shared" si="30"/>
        <v>363.18689795524313</v>
      </c>
      <c r="M62" s="1">
        <f t="shared" si="31"/>
        <v>890.30500288077496</v>
      </c>
      <c r="N62" s="1">
        <f t="shared" si="32"/>
        <v>666.62685845763576</v>
      </c>
      <c r="O62" s="6">
        <f t="shared" si="33"/>
        <v>655.6954474619339</v>
      </c>
      <c r="P62" s="2">
        <v>81.684908123305533</v>
      </c>
      <c r="Q62" s="2">
        <v>92.013993003498257</v>
      </c>
      <c r="R62" s="2">
        <v>88.803556992724324</v>
      </c>
      <c r="S62" s="43">
        <v>87.01839991867439</v>
      </c>
      <c r="T62" s="7">
        <v>91.763887815808062</v>
      </c>
      <c r="U62" s="3">
        <v>4489</v>
      </c>
      <c r="V62" s="3">
        <v>9984.234094736843</v>
      </c>
      <c r="W62" s="99">
        <f t="shared" si="12"/>
        <v>0.22202768869688042</v>
      </c>
      <c r="X62" s="100">
        <f t="shared" si="13"/>
        <v>0.67199723370709386</v>
      </c>
      <c r="Y62" s="100">
        <f t="shared" si="14"/>
        <v>0.10597507759602581</v>
      </c>
      <c r="Z62" s="99">
        <f t="shared" si="15"/>
        <v>3.369721016308224E-2</v>
      </c>
      <c r="AA62" s="100">
        <f t="shared" si="16"/>
        <v>0.1019892255157093</v>
      </c>
      <c r="AB62" s="100">
        <f t="shared" si="17"/>
        <v>1.608386991172784E-2</v>
      </c>
      <c r="AC62" s="101">
        <f t="shared" si="18"/>
        <v>0.15177030559051935</v>
      </c>
      <c r="AD62" s="99">
        <f t="shared" si="19"/>
        <v>0.40084745762767204</v>
      </c>
      <c r="AE62" s="100">
        <f t="shared" si="20"/>
        <v>0.49491525423648663</v>
      </c>
      <c r="AF62" s="100">
        <f t="shared" si="21"/>
        <v>0.10423728813584136</v>
      </c>
      <c r="AH62" s="107">
        <v>5.2839464166666703</v>
      </c>
      <c r="AI62" s="3">
        <f t="shared" si="24"/>
        <v>274.59321674458732</v>
      </c>
      <c r="AJ62" s="3">
        <f t="shared" si="24"/>
        <v>831.0940096260515</v>
      </c>
      <c r="AK62" s="3">
        <f t="shared" si="24"/>
        <v>131.06490286253583</v>
      </c>
      <c r="AL62" s="3">
        <f t="shared" si="24"/>
        <v>1236.7521292331746</v>
      </c>
      <c r="AM62" s="3">
        <f t="shared" si="24"/>
        <v>8148.8412665516225</v>
      </c>
      <c r="AN62" s="14">
        <f t="shared" si="23"/>
        <v>6912.0891373184477</v>
      </c>
      <c r="AO62" s="1">
        <f t="shared" si="23"/>
        <v>68.734023647491171</v>
      </c>
      <c r="AP62" s="1">
        <f t="shared" si="23"/>
        <v>168.49243589461224</v>
      </c>
      <c r="AQ62" s="1">
        <f t="shared" si="23"/>
        <v>126.1607907973774</v>
      </c>
      <c r="AR62" s="1">
        <f t="shared" si="23"/>
        <v>124.09199408111587</v>
      </c>
      <c r="AS62" t="s">
        <v>55</v>
      </c>
    </row>
    <row r="63" spans="1:45">
      <c r="A63" s="4">
        <v>2010</v>
      </c>
      <c r="B63" s="1">
        <v>3.7695037490478178</v>
      </c>
      <c r="C63" s="1">
        <v>5.1133402873701543</v>
      </c>
      <c r="D63" s="1">
        <v>1.0057644532222847</v>
      </c>
      <c r="E63" s="6">
        <f t="shared" si="22"/>
        <v>9.8886084896402551</v>
      </c>
      <c r="F63" s="3">
        <f t="shared" si="26"/>
        <v>1395.4558112630993</v>
      </c>
      <c r="G63" s="3">
        <f t="shared" si="27"/>
        <v>4676.0592163597366</v>
      </c>
      <c r="H63" s="3">
        <f t="shared" si="28"/>
        <v>678.63303054510789</v>
      </c>
      <c r="I63" s="3">
        <f t="shared" si="29"/>
        <v>6750.1480581679443</v>
      </c>
      <c r="J63" s="3">
        <v>43769.081830901072</v>
      </c>
      <c r="K63" s="14">
        <f t="shared" si="25"/>
        <v>37018.933772733129</v>
      </c>
      <c r="L63" s="1">
        <f t="shared" si="30"/>
        <v>370.19615953839906</v>
      </c>
      <c r="M63" s="1">
        <f t="shared" si="31"/>
        <v>914.48230580497591</v>
      </c>
      <c r="N63" s="1">
        <f t="shared" si="32"/>
        <v>674.74350318396341</v>
      </c>
      <c r="O63" s="6">
        <f t="shared" si="33"/>
        <v>682.61859747402264</v>
      </c>
      <c r="P63" s="2">
        <v>83.261371623656984</v>
      </c>
      <c r="Q63" s="2">
        <v>94.512743628185916</v>
      </c>
      <c r="R63" s="2">
        <v>89.884801940177852</v>
      </c>
      <c r="S63" s="43">
        <v>88.990545898139686</v>
      </c>
      <c r="T63" s="7">
        <v>92.714208452445632</v>
      </c>
      <c r="U63" s="3">
        <v>4417.7809999999999</v>
      </c>
      <c r="V63" s="3">
        <v>9849.4934706966433</v>
      </c>
      <c r="W63" s="99">
        <f t="shared" si="12"/>
        <v>0.20672965974050644</v>
      </c>
      <c r="X63" s="100">
        <f t="shared" si="13"/>
        <v>0.69273431872379765</v>
      </c>
      <c r="Y63" s="100">
        <f t="shared" si="14"/>
        <v>0.10053602153569584</v>
      </c>
      <c r="Z63" s="99">
        <f t="shared" si="15"/>
        <v>3.1882227199883921E-2</v>
      </c>
      <c r="AA63" s="100">
        <f t="shared" si="16"/>
        <v>0.10683475688216124</v>
      </c>
      <c r="AB63" s="100">
        <f t="shared" si="17"/>
        <v>1.5504849591475583E-2</v>
      </c>
      <c r="AC63" s="101">
        <f t="shared" si="18"/>
        <v>0.15422183367352074</v>
      </c>
      <c r="AD63" s="99">
        <f t="shared" si="19"/>
        <v>0.38119658119713379</v>
      </c>
      <c r="AE63" s="100">
        <f t="shared" si="20"/>
        <v>0.51709401709321556</v>
      </c>
      <c r="AF63" s="100">
        <f t="shared" si="21"/>
        <v>0.10170940170965087</v>
      </c>
      <c r="AH63" s="107">
        <v>5.4980105833333299</v>
      </c>
      <c r="AI63" s="3">
        <f t="shared" si="24"/>
        <v>253.81104494292615</v>
      </c>
      <c r="AJ63" s="3">
        <f t="shared" si="24"/>
        <v>850.50022103172068</v>
      </c>
      <c r="AK63" s="3">
        <f t="shared" si="24"/>
        <v>123.43247075629795</v>
      </c>
      <c r="AL63" s="3">
        <f t="shared" si="24"/>
        <v>1227.7437367309449</v>
      </c>
      <c r="AM63" s="3">
        <f t="shared" si="24"/>
        <v>7960.8944303568042</v>
      </c>
      <c r="AN63" s="14">
        <f t="shared" si="23"/>
        <v>6733.1506936258602</v>
      </c>
      <c r="AO63" s="1">
        <f t="shared" si="23"/>
        <v>67.332747714348116</v>
      </c>
      <c r="AP63" s="1">
        <f t="shared" si="23"/>
        <v>166.32967360541969</v>
      </c>
      <c r="AQ63" s="1">
        <f t="shared" si="23"/>
        <v>122.72502807276889</v>
      </c>
      <c r="AR63" s="1">
        <f t="shared" si="23"/>
        <v>124.15738149782992</v>
      </c>
      <c r="AS63" t="s">
        <v>55</v>
      </c>
    </row>
    <row r="64" spans="1:45">
      <c r="A64" s="4">
        <v>2011</v>
      </c>
      <c r="B64" s="1">
        <v>3.9708754360939293</v>
      </c>
      <c r="C64" s="1">
        <v>4.9762673018134205</v>
      </c>
      <c r="D64" s="1">
        <v>1.0138405368760592</v>
      </c>
      <c r="E64" s="6">
        <f t="shared" si="22"/>
        <v>9.9609832747834091</v>
      </c>
      <c r="F64" s="3">
        <f t="shared" si="26"/>
        <v>1548.5377202565724</v>
      </c>
      <c r="G64" s="3">
        <f t="shared" si="27"/>
        <v>4646.9585740544335</v>
      </c>
      <c r="H64" s="3">
        <f t="shared" si="28"/>
        <v>698.46380995702498</v>
      </c>
      <c r="I64" s="3">
        <f t="shared" si="29"/>
        <v>6893.9601042680306</v>
      </c>
      <c r="J64" s="3">
        <v>46397.607403783848</v>
      </c>
      <c r="K64" s="14">
        <f t="shared" si="25"/>
        <v>39503.647299515818</v>
      </c>
      <c r="L64" s="1">
        <f t="shared" si="30"/>
        <v>389.97388489724017</v>
      </c>
      <c r="M64" s="1">
        <f t="shared" si="31"/>
        <v>933.82414814433662</v>
      </c>
      <c r="N64" s="1">
        <f t="shared" si="32"/>
        <v>688.92866733184428</v>
      </c>
      <c r="O64" s="6">
        <f t="shared" si="33"/>
        <v>692.09634371341042</v>
      </c>
      <c r="P64" s="2">
        <v>87.709609398533971</v>
      </c>
      <c r="Q64" s="2">
        <v>96.511744127936041</v>
      </c>
      <c r="R64" s="2">
        <v>91.774454324979786</v>
      </c>
      <c r="S64" s="43">
        <v>91.348988512757956</v>
      </c>
      <c r="T64" s="7">
        <v>94.800278142625658</v>
      </c>
      <c r="U64" s="3">
        <v>4280.6220000000003</v>
      </c>
      <c r="V64" s="3">
        <v>10136.498751622994</v>
      </c>
      <c r="W64" s="99">
        <f t="shared" si="12"/>
        <v>0.22462237913124522</v>
      </c>
      <c r="X64" s="100">
        <f t="shared" si="13"/>
        <v>0.6740622956575445</v>
      </c>
      <c r="Y64" s="100">
        <f t="shared" si="14"/>
        <v>0.10131532521121032</v>
      </c>
      <c r="Z64" s="99">
        <f t="shared" si="15"/>
        <v>3.3375378751325117E-2</v>
      </c>
      <c r="AA64" s="100">
        <f t="shared" si="16"/>
        <v>0.10015513372518131</v>
      </c>
      <c r="AB64" s="100">
        <f t="shared" si="17"/>
        <v>1.5053875599198751E-2</v>
      </c>
      <c r="AC64" s="101">
        <f t="shared" si="18"/>
        <v>0.14858438807570518</v>
      </c>
      <c r="AD64" s="99">
        <f t="shared" si="19"/>
        <v>0.39864291772744409</v>
      </c>
      <c r="AE64" s="100">
        <f t="shared" si="20"/>
        <v>0.49957591178885141</v>
      </c>
      <c r="AF64" s="100">
        <f t="shared" si="21"/>
        <v>0.1017811704837045</v>
      </c>
      <c r="AH64" s="107">
        <v>5.3438697499999996</v>
      </c>
      <c r="AI64" s="3">
        <f t="shared" si="24"/>
        <v>289.77834279298673</v>
      </c>
      <c r="AJ64" s="3">
        <f t="shared" si="24"/>
        <v>869.58679598327296</v>
      </c>
      <c r="AK64" s="3">
        <f t="shared" si="24"/>
        <v>130.70374889976034</v>
      </c>
      <c r="AL64" s="3">
        <f t="shared" si="24"/>
        <v>1290.06888767602</v>
      </c>
      <c r="AM64" s="3">
        <f t="shared" si="24"/>
        <v>8682.398631400747</v>
      </c>
      <c r="AN64" s="14">
        <f t="shared" si="23"/>
        <v>7392.3297437247275</v>
      </c>
      <c r="AO64" s="1">
        <f t="shared" si="23"/>
        <v>72.975933759845134</v>
      </c>
      <c r="AP64" s="1">
        <f t="shared" si="23"/>
        <v>174.74680181797783</v>
      </c>
      <c r="AQ64" s="1">
        <f t="shared" si="23"/>
        <v>128.91943470962113</v>
      </c>
      <c r="AR64" s="1">
        <f t="shared" si="23"/>
        <v>129.5122029711541</v>
      </c>
      <c r="AS64" t="s">
        <v>55</v>
      </c>
    </row>
    <row r="65" spans="1:45">
      <c r="A65" s="4">
        <v>2012</v>
      </c>
      <c r="B65" s="1">
        <v>3.8332235576464191</v>
      </c>
      <c r="C65" s="1">
        <v>4.5355581167600807</v>
      </c>
      <c r="D65" s="1">
        <v>1.0492709076128726</v>
      </c>
      <c r="E65" s="6">
        <f t="shared" si="22"/>
        <v>9.4180525820193708</v>
      </c>
      <c r="F65" s="3">
        <f t="shared" si="26"/>
        <v>1556.4653880856522</v>
      </c>
      <c r="G65" s="3">
        <f t="shared" si="27"/>
        <v>4369.1959210160703</v>
      </c>
      <c r="H65" s="3">
        <f t="shared" si="28"/>
        <v>730.75261514244403</v>
      </c>
      <c r="I65" s="3">
        <f t="shared" si="29"/>
        <v>6656.413924244167</v>
      </c>
      <c r="J65" s="3">
        <v>46584.390885841502</v>
      </c>
      <c r="K65" s="14">
        <f t="shared" si="25"/>
        <v>39927.976961597335</v>
      </c>
      <c r="L65" s="1">
        <f t="shared" si="30"/>
        <v>406.04607706243843</v>
      </c>
      <c r="M65" s="1">
        <f t="shared" si="31"/>
        <v>963.32045771186176</v>
      </c>
      <c r="N65" s="1">
        <f t="shared" si="32"/>
        <v>696.43846011601659</v>
      </c>
      <c r="O65" s="6">
        <f t="shared" si="33"/>
        <v>706.77179451645543</v>
      </c>
      <c r="P65" s="2">
        <v>91.324430163671039</v>
      </c>
      <c r="Q65" s="2">
        <v>99.560219890054981</v>
      </c>
      <c r="R65" s="2">
        <v>92.774858528698459</v>
      </c>
      <c r="S65" s="43">
        <v>94.185219070854941</v>
      </c>
      <c r="T65" s="7">
        <v>98.04527543846126</v>
      </c>
      <c r="U65" s="3">
        <v>4267.558</v>
      </c>
      <c r="V65" s="3">
        <v>9945.1214667389704</v>
      </c>
      <c r="W65" s="99">
        <f t="shared" si="12"/>
        <v>0.23382941713054423</v>
      </c>
      <c r="X65" s="100">
        <f t="shared" si="13"/>
        <v>0.65638885603289621</v>
      </c>
      <c r="Y65" s="100">
        <f t="shared" si="14"/>
        <v>0.10978172683655947</v>
      </c>
      <c r="Z65" s="99">
        <f t="shared" si="15"/>
        <v>3.3411736388265459E-2</v>
      </c>
      <c r="AA65" s="100">
        <f t="shared" si="16"/>
        <v>9.3790985304994287E-2</v>
      </c>
      <c r="AB65" s="100">
        <f t="shared" si="17"/>
        <v>1.5686640980950194E-2</v>
      </c>
      <c r="AC65" s="101">
        <f t="shared" si="18"/>
        <v>0.14288936267420996</v>
      </c>
      <c r="AD65" s="99">
        <f t="shared" si="19"/>
        <v>0.40700808625391205</v>
      </c>
      <c r="AE65" s="100">
        <f t="shared" si="20"/>
        <v>0.48158131176918845</v>
      </c>
      <c r="AF65" s="100">
        <f t="shared" si="21"/>
        <v>0.1114106019768997</v>
      </c>
      <c r="AH65" s="107">
        <v>5.8502918333333298</v>
      </c>
      <c r="AI65" s="3">
        <f t="shared" si="24"/>
        <v>266.04918736144867</v>
      </c>
      <c r="AJ65" s="3">
        <f t="shared" si="24"/>
        <v>746.83384102680338</v>
      </c>
      <c r="AK65" s="3">
        <f t="shared" si="24"/>
        <v>124.90874574475407</v>
      </c>
      <c r="AL65" s="3">
        <f t="shared" si="24"/>
        <v>1137.7917741330064</v>
      </c>
      <c r="AM65" s="3">
        <f t="shared" si="24"/>
        <v>7962.746511279428</v>
      </c>
      <c r="AN65" s="14">
        <f t="shared" si="23"/>
        <v>6824.9547371464223</v>
      </c>
      <c r="AO65" s="1">
        <f t="shared" si="23"/>
        <v>69.406123425997521</v>
      </c>
      <c r="AP65" s="1">
        <f t="shared" si="23"/>
        <v>164.66194937885504</v>
      </c>
      <c r="AQ65" s="1">
        <f t="shared" si="23"/>
        <v>119.04337081919651</v>
      </c>
      <c r="AR65" s="1">
        <f t="shared" si="23"/>
        <v>120.80966465458475</v>
      </c>
      <c r="AS65" t="s">
        <v>55</v>
      </c>
    </row>
    <row r="66" spans="1:45">
      <c r="A66" s="4">
        <v>2013</v>
      </c>
      <c r="B66" s="1">
        <v>3.8942365334643481</v>
      </c>
      <c r="C66" s="1">
        <v>5.2517046061159061</v>
      </c>
      <c r="D66" s="1">
        <v>1.0774902826807558</v>
      </c>
      <c r="E66" s="6">
        <f t="shared" si="22"/>
        <v>10.22343142226101</v>
      </c>
      <c r="F66" s="3">
        <f t="shared" si="26"/>
        <v>1656.6938852600867</v>
      </c>
      <c r="G66" s="3">
        <f t="shared" si="27"/>
        <v>5052.9798263808043</v>
      </c>
      <c r="H66" s="3">
        <f t="shared" si="28"/>
        <v>781.21963021681529</v>
      </c>
      <c r="I66" s="3">
        <f t="shared" si="29"/>
        <v>7490.8933418577062</v>
      </c>
      <c r="J66" s="3">
        <v>46776.74771321749</v>
      </c>
      <c r="K66" s="14">
        <f t="shared" si="25"/>
        <v>39285.854371359783</v>
      </c>
      <c r="L66" s="1">
        <f t="shared" si="30"/>
        <v>425.4219976171496</v>
      </c>
      <c r="M66" s="1">
        <f t="shared" si="31"/>
        <v>962.15994717150011</v>
      </c>
      <c r="N66" s="1">
        <f>N$67*(R66/100)</f>
        <v>725.03635789008683</v>
      </c>
      <c r="O66" s="6">
        <f t="shared" si="33"/>
        <v>732.71810925895795</v>
      </c>
      <c r="P66" s="2">
        <v>95.682297419419612</v>
      </c>
      <c r="Q66" s="2">
        <v>99.440279860069964</v>
      </c>
      <c r="R66" s="2">
        <v>96.584478577202916</v>
      </c>
      <c r="S66" s="43">
        <v>97.895699908508689</v>
      </c>
      <c r="T66" s="7">
        <v>100.20860696901802</v>
      </c>
      <c r="U66" s="3">
        <v>4252.7</v>
      </c>
      <c r="V66" s="3">
        <v>9873.6896213120672</v>
      </c>
      <c r="W66" s="99">
        <f t="shared" si="12"/>
        <v>0.22116105645274539</v>
      </c>
      <c r="X66" s="100">
        <f t="shared" si="13"/>
        <v>0.67454969598161296</v>
      </c>
      <c r="Y66" s="100">
        <f t="shared" si="14"/>
        <v>0.10428924756564169</v>
      </c>
      <c r="Z66" s="99">
        <f t="shared" si="15"/>
        <v>3.5417038726528703E-2</v>
      </c>
      <c r="AA66" s="100">
        <f t="shared" si="16"/>
        <v>0.10802332512213129</v>
      </c>
      <c r="AB66" s="100">
        <f t="shared" si="17"/>
        <v>1.6701024940989424E-2</v>
      </c>
      <c r="AC66" s="101">
        <f t="shared" si="18"/>
        <v>0.16014138878964942</v>
      </c>
      <c r="AD66" s="99">
        <f t="shared" si="19"/>
        <v>0.38091286307108618</v>
      </c>
      <c r="AE66" s="100">
        <f t="shared" si="20"/>
        <v>0.51369294605728777</v>
      </c>
      <c r="AF66" s="100">
        <f t="shared" si="21"/>
        <v>0.10539419087162601</v>
      </c>
      <c r="AH66" s="107">
        <v>5.70488016666667</v>
      </c>
      <c r="AI66" s="3">
        <f t="shared" si="24"/>
        <v>290.39941889403156</v>
      </c>
      <c r="AJ66" s="3">
        <f t="shared" si="24"/>
        <v>885.72935430004532</v>
      </c>
      <c r="AK66" s="3">
        <f t="shared" si="24"/>
        <v>136.93883261237329</v>
      </c>
      <c r="AL66" s="3">
        <f t="shared" si="24"/>
        <v>1313.06760580645</v>
      </c>
      <c r="AM66" s="3">
        <f t="shared" si="24"/>
        <v>8199.4268672866601</v>
      </c>
      <c r="AN66" s="14">
        <f t="shared" si="23"/>
        <v>6886.3592614802092</v>
      </c>
      <c r="AO66" s="1">
        <f t="shared" si="23"/>
        <v>74.571592248837945</v>
      </c>
      <c r="AP66" s="1">
        <f t="shared" si="23"/>
        <v>168.65559294187329</v>
      </c>
      <c r="AQ66" s="1">
        <f t="shared" si="23"/>
        <v>127.09054996920673</v>
      </c>
      <c r="AR66" s="1">
        <f t="shared" si="23"/>
        <v>128.4370727960586</v>
      </c>
      <c r="AS66" t="s">
        <v>55</v>
      </c>
    </row>
    <row r="67" spans="1:45">
      <c r="A67" s="4">
        <v>2014</v>
      </c>
      <c r="B67" s="1">
        <v>3.5966012195404056</v>
      </c>
      <c r="C67" s="1">
        <v>5.3141270974137349</v>
      </c>
      <c r="D67" s="1">
        <v>1.1138410396223744</v>
      </c>
      <c r="E67" s="6">
        <f t="shared" si="22"/>
        <v>10.024569356576514</v>
      </c>
      <c r="F67" s="3">
        <f t="shared" si="26"/>
        <v>1599.1184542132589</v>
      </c>
      <c r="G67" s="3">
        <f>M67*C67</f>
        <v>5141.820049687296</v>
      </c>
      <c r="H67" s="3">
        <f t="shared" si="28"/>
        <v>836.13357190803151</v>
      </c>
      <c r="I67" s="3">
        <f t="shared" si="29"/>
        <v>7577.0720758085863</v>
      </c>
      <c r="J67" s="3">
        <v>46249.287581126504</v>
      </c>
      <c r="K67" s="14">
        <f t="shared" si="25"/>
        <v>38672.215505317916</v>
      </c>
      <c r="L67" s="1">
        <v>444.61933825891418</v>
      </c>
      <c r="M67" s="1">
        <v>967.57566302652106</v>
      </c>
      <c r="N67" s="1">
        <v>750.67585244614975</v>
      </c>
      <c r="O67" s="6">
        <f t="shared" si="33"/>
        <v>755.85013243862966</v>
      </c>
      <c r="P67" s="2">
        <v>100</v>
      </c>
      <c r="Q67" s="2">
        <v>100</v>
      </c>
      <c r="R67" s="2">
        <v>100</v>
      </c>
      <c r="S67" s="43">
        <v>100</v>
      </c>
      <c r="T67" s="7">
        <v>100</v>
      </c>
      <c r="U67" s="3">
        <v>4255.853000000001</v>
      </c>
      <c r="V67" s="3">
        <v>9830.8127841995829</v>
      </c>
      <c r="W67" s="99">
        <f t="shared" si="12"/>
        <v>0.21104701634273543</v>
      </c>
      <c r="X67" s="100">
        <f t="shared" si="13"/>
        <v>0.67860249952005203</v>
      </c>
      <c r="Y67" s="100">
        <f t="shared" si="14"/>
        <v>0.11035048413721255</v>
      </c>
      <c r="Z67" s="99">
        <f t="shared" si="15"/>
        <v>3.4576066742827628E-2</v>
      </c>
      <c r="AA67" s="100">
        <f>IFERROR(G67/$J67,"")</f>
        <v>0.11117620008022738</v>
      </c>
      <c r="AB67" s="100">
        <f t="shared" si="17"/>
        <v>1.8078842197111863E-2</v>
      </c>
      <c r="AC67" s="101">
        <f>IFERROR(I67/$J67,"")</f>
        <v>0.16383110902016687</v>
      </c>
      <c r="AD67" s="99">
        <f t="shared" si="19"/>
        <v>0.3587786259547292</v>
      </c>
      <c r="AE67" s="100">
        <f t="shared" si="20"/>
        <v>0.5301102629338843</v>
      </c>
      <c r="AF67" s="100">
        <f t="shared" si="21"/>
        <v>0.11111111111138661</v>
      </c>
      <c r="AH67" s="107">
        <v>5.7481654166666702</v>
      </c>
      <c r="AI67" s="3">
        <f t="shared" si="24"/>
        <v>278.19631800724676</v>
      </c>
      <c r="AJ67" s="3">
        <f t="shared" si="24"/>
        <v>894.5149759919417</v>
      </c>
      <c r="AK67" s="3">
        <f t="shared" si="24"/>
        <v>145.46094471875878</v>
      </c>
      <c r="AL67" s="3">
        <f t="shared" si="24"/>
        <v>1318.1722387179473</v>
      </c>
      <c r="AM67" s="3">
        <f t="shared" si="24"/>
        <v>8045.921477316534</v>
      </c>
      <c r="AN67" s="14">
        <f t="shared" si="23"/>
        <v>6727.7492385985861</v>
      </c>
      <c r="AO67" s="1">
        <f t="shared" si="23"/>
        <v>77.349781370200461</v>
      </c>
      <c r="AP67" s="1">
        <f t="shared" si="23"/>
        <v>168.32773465792377</v>
      </c>
      <c r="AQ67" s="1">
        <f t="shared" si="23"/>
        <v>130.59398921777421</v>
      </c>
      <c r="AR67" s="1">
        <f t="shared" si="23"/>
        <v>131.49415120293165</v>
      </c>
      <c r="AS67" t="s">
        <v>55</v>
      </c>
    </row>
    <row r="68" spans="1:45">
      <c r="A68" s="4">
        <v>2015</v>
      </c>
      <c r="B68" s="4"/>
      <c r="C68" s="4"/>
      <c r="D68" s="4"/>
      <c r="E68" s="6"/>
      <c r="F68" s="1"/>
      <c r="G68" s="1"/>
      <c r="H68" s="1"/>
      <c r="I68" s="1"/>
      <c r="J68" s="4"/>
      <c r="K68" s="5"/>
      <c r="L68" s="1"/>
      <c r="M68" s="1"/>
      <c r="N68" s="1"/>
      <c r="O68" s="6"/>
      <c r="P68" s="2">
        <v>100.78321116577969</v>
      </c>
      <c r="Q68" s="2">
        <v>99.610194902548713</v>
      </c>
      <c r="R68" s="2">
        <v>100.80840743734842</v>
      </c>
      <c r="S68" s="43">
        <v>101.65700925078784</v>
      </c>
      <c r="T68" s="7"/>
      <c r="U68" s="3">
        <v>4240.317</v>
      </c>
      <c r="V68" s="14">
        <v>10066.881742610974</v>
      </c>
      <c r="W68" s="4"/>
      <c r="X68" s="4"/>
      <c r="Y68" s="5"/>
      <c r="Z68" s="1"/>
      <c r="AA68" s="4"/>
      <c r="AC68" s="5" t="str">
        <f>IFERROR(LN(B68)-LN(B67),"")</f>
        <v/>
      </c>
      <c r="AD68" s="4" t="str">
        <f>IFERROR(LN(C68)-LN(C67),"")</f>
        <v/>
      </c>
      <c r="AE68" s="4" t="str">
        <f>IFERROR(LN(D68)-LN(D67),"")</f>
        <v/>
      </c>
      <c r="AF68" s="4" t="str">
        <f>IFERROR(LN(F68)-LN(F67),"")</f>
        <v/>
      </c>
      <c r="AH68" s="107">
        <v>6.8583037500000001</v>
      </c>
      <c r="AI68" s="3"/>
      <c r="AJ68" s="3"/>
      <c r="AK68" s="3"/>
      <c r="AL68" s="3"/>
      <c r="AM68" s="3"/>
      <c r="AN68" s="14"/>
      <c r="AO68" s="1"/>
      <c r="AP68" s="1"/>
      <c r="AQ68" s="1"/>
      <c r="AR68" s="6"/>
      <c r="AS68" t="s">
        <v>55</v>
      </c>
    </row>
    <row r="69" spans="1:45">
      <c r="L69" s="1"/>
      <c r="AH69" s="33"/>
    </row>
    <row r="70" spans="1:45"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46"/>
      <c r="AA70" s="46"/>
      <c r="AB70" s="46"/>
      <c r="AC70" s="46"/>
      <c r="AD70" s="33"/>
      <c r="AE70" s="33"/>
      <c r="AF70" s="33"/>
    </row>
    <row r="71" spans="1:45">
      <c r="AB71"/>
      <c r="AC71"/>
      <c r="AD71"/>
    </row>
    <row r="72" spans="1:45">
      <c r="AE72" s="4"/>
      <c r="AF72" s="4"/>
    </row>
    <row r="73" spans="1:45">
      <c r="D73" s="27"/>
      <c r="AB73" s="82"/>
      <c r="AC73" s="88"/>
      <c r="AD73" s="88"/>
      <c r="AE73" s="88"/>
      <c r="AF73" s="88"/>
    </row>
    <row r="74" spans="1:45">
      <c r="D74" s="27"/>
      <c r="AB74" s="82"/>
      <c r="AC74" s="63"/>
      <c r="AD74" s="63"/>
      <c r="AE74" s="63"/>
      <c r="AF74" s="63"/>
    </row>
    <row r="75" spans="1:45">
      <c r="D75" s="27"/>
      <c r="AB75" s="82"/>
      <c r="AC75" s="63"/>
      <c r="AD75" s="63"/>
      <c r="AE75" s="63"/>
      <c r="AF75" s="63"/>
    </row>
    <row r="76" spans="1:45">
      <c r="D76" s="27"/>
      <c r="X76" s="23"/>
      <c r="Y76" s="23"/>
      <c r="Z76" s="23"/>
      <c r="AB76" s="82"/>
      <c r="AC76" s="88"/>
      <c r="AD76" s="88"/>
      <c r="AE76" s="88"/>
      <c r="AF76" s="88"/>
    </row>
    <row r="77" spans="1:45">
      <c r="D77" s="27"/>
      <c r="X77" s="23"/>
      <c r="Y77" s="23"/>
      <c r="Z77" s="23"/>
      <c r="AB77" s="85"/>
      <c r="AC77" s="85"/>
      <c r="AD77" s="85"/>
      <c r="AE77" s="85"/>
      <c r="AF77" s="85"/>
    </row>
    <row r="78" spans="1:45">
      <c r="D78" s="27"/>
      <c r="X78" s="23"/>
      <c r="Y78" s="23"/>
      <c r="Z78" s="23"/>
      <c r="AB78" s="85"/>
      <c r="AC78" s="85"/>
      <c r="AD78" s="85"/>
      <c r="AE78" s="85"/>
      <c r="AF78" s="85"/>
    </row>
    <row r="79" spans="1:45">
      <c r="D79" s="27"/>
      <c r="X79" s="23"/>
      <c r="Y79" s="23"/>
      <c r="Z79" s="23"/>
      <c r="AB79" s="85"/>
      <c r="AC79" s="86"/>
      <c r="AD79" s="86"/>
      <c r="AE79" s="86"/>
      <c r="AF79" s="86"/>
    </row>
    <row r="80" spans="1:45">
      <c r="D80" s="27"/>
      <c r="X80" s="23"/>
      <c r="Y80" s="23"/>
      <c r="Z80" s="23"/>
      <c r="AB80" s="85"/>
      <c r="AC80" s="85"/>
      <c r="AD80" s="85"/>
      <c r="AE80" s="85"/>
      <c r="AF80" s="85"/>
    </row>
    <row r="81" spans="4:32">
      <c r="D81" s="27"/>
      <c r="X81" s="23"/>
      <c r="Y81" s="23"/>
      <c r="Z81" s="23"/>
      <c r="AB81" s="82"/>
      <c r="AC81" s="88"/>
      <c r="AD81" s="88"/>
      <c r="AE81" s="88"/>
      <c r="AF81" s="88"/>
    </row>
    <row r="82" spans="4:32">
      <c r="D82" s="27"/>
      <c r="X82" s="23"/>
      <c r="Y82" s="23"/>
      <c r="Z82" s="23"/>
      <c r="AB82" s="82"/>
      <c r="AC82" s="63"/>
      <c r="AD82" s="63"/>
      <c r="AE82" s="63"/>
      <c r="AF82" s="63"/>
    </row>
    <row r="83" spans="4:32">
      <c r="D83" s="27"/>
      <c r="X83" s="23"/>
      <c r="Y83" s="23"/>
      <c r="Z83" s="23"/>
      <c r="AB83" s="82"/>
      <c r="AC83" s="81"/>
      <c r="AD83" s="81"/>
      <c r="AE83" s="81"/>
      <c r="AF83" s="81"/>
    </row>
    <row r="84" spans="4:32">
      <c r="D84" s="27"/>
      <c r="X84" s="23"/>
      <c r="Y84" s="23"/>
      <c r="Z84" s="23"/>
      <c r="AB84" s="82"/>
      <c r="AC84" s="81"/>
      <c r="AD84" s="81"/>
      <c r="AE84" s="81"/>
      <c r="AF84" s="81"/>
    </row>
    <row r="85" spans="4:32">
      <c r="D85" s="27"/>
      <c r="X85" s="23"/>
      <c r="Y85" s="23"/>
      <c r="Z85" s="23"/>
      <c r="AB85"/>
      <c r="AC85"/>
      <c r="AD85"/>
    </row>
    <row r="86" spans="4:32">
      <c r="D86" s="27"/>
      <c r="X86" s="23"/>
      <c r="Y86" s="23"/>
      <c r="Z86" s="23"/>
      <c r="AB86"/>
      <c r="AC86"/>
      <c r="AD86"/>
    </row>
    <row r="87" spans="4:32">
      <c r="D87" s="27"/>
      <c r="X87" s="23"/>
      <c r="Y87" s="23"/>
      <c r="Z87" s="23"/>
      <c r="AB87"/>
      <c r="AC87"/>
      <c r="AD87"/>
    </row>
    <row r="88" spans="4:32">
      <c r="D88" s="27"/>
      <c r="AB88"/>
      <c r="AC88" s="88"/>
      <c r="AD88" s="63"/>
      <c r="AE88" s="81"/>
      <c r="AF88" s="88"/>
    </row>
    <row r="89" spans="4:32">
      <c r="D89" s="27"/>
      <c r="AB89"/>
      <c r="AC89" s="88"/>
      <c r="AD89" s="63"/>
      <c r="AE89" s="81"/>
      <c r="AF89" s="88"/>
    </row>
    <row r="90" spans="4:32">
      <c r="D90" s="27"/>
      <c r="AB90"/>
      <c r="AC90" s="88"/>
      <c r="AD90" s="63"/>
      <c r="AE90" s="81"/>
      <c r="AF90" s="88"/>
    </row>
    <row r="91" spans="4:32">
      <c r="D91" s="27"/>
      <c r="AB91"/>
      <c r="AC91" s="88"/>
      <c r="AD91" s="63"/>
      <c r="AE91" s="81"/>
      <c r="AF91" s="88"/>
    </row>
    <row r="92" spans="4:32">
      <c r="D92" s="27"/>
      <c r="AB92"/>
      <c r="AC92" s="88"/>
      <c r="AD92" s="63"/>
      <c r="AE92" s="81"/>
      <c r="AF92" s="88"/>
    </row>
    <row r="93" spans="4:32">
      <c r="AB93"/>
      <c r="AC93" s="88"/>
      <c r="AD93" s="63"/>
      <c r="AE93" s="81"/>
      <c r="AF93" s="88"/>
    </row>
    <row r="94" spans="4:32">
      <c r="AB94"/>
      <c r="AC94"/>
      <c r="AD94"/>
      <c r="AE94" s="81"/>
    </row>
    <row r="95" spans="4:32">
      <c r="AB95"/>
      <c r="AC95"/>
      <c r="AD95"/>
      <c r="AE95" s="81"/>
    </row>
    <row r="96" spans="4:32">
      <c r="AB96"/>
      <c r="AC96"/>
      <c r="AD96"/>
      <c r="AE96" s="81"/>
    </row>
    <row r="97" spans="18:31">
      <c r="AB97"/>
      <c r="AC97"/>
      <c r="AD97"/>
      <c r="AE97" s="81"/>
    </row>
    <row r="98" spans="18:31">
      <c r="AB98"/>
      <c r="AC98"/>
      <c r="AD98"/>
      <c r="AE98" s="81"/>
    </row>
    <row r="99" spans="18:31">
      <c r="AB99"/>
      <c r="AC99"/>
      <c r="AD99"/>
      <c r="AE99" s="81"/>
    </row>
    <row r="100" spans="18:31">
      <c r="AB100"/>
      <c r="AC100"/>
      <c r="AD100"/>
      <c r="AE100" s="81"/>
    </row>
    <row r="101" spans="18:31">
      <c r="AB101"/>
      <c r="AC101"/>
      <c r="AD101"/>
    </row>
    <row r="102" spans="18:31">
      <c r="AB102"/>
      <c r="AC102"/>
      <c r="AD102"/>
    </row>
    <row r="104" spans="18:31">
      <c r="R104" s="25"/>
      <c r="S104" s="25"/>
      <c r="T104" s="25"/>
    </row>
    <row r="105" spans="18:31">
      <c r="R105" s="25"/>
      <c r="S105" s="25"/>
      <c r="T105" s="25"/>
    </row>
    <row r="106" spans="18:31">
      <c r="R106" s="25"/>
      <c r="S106" s="25"/>
      <c r="T106" s="25"/>
    </row>
    <row r="107" spans="18:31">
      <c r="R107" s="25"/>
      <c r="S107" s="25"/>
      <c r="T107" s="25"/>
    </row>
    <row r="108" spans="18:31">
      <c r="R108" s="25"/>
      <c r="S108" s="25"/>
      <c r="T108" s="25"/>
    </row>
    <row r="109" spans="18:31">
      <c r="R109" s="25"/>
      <c r="S109" s="25"/>
      <c r="T109" s="25"/>
    </row>
    <row r="110" spans="18:31">
      <c r="R110" s="25"/>
      <c r="S110" s="25"/>
      <c r="T110" s="25"/>
    </row>
    <row r="111" spans="18:31">
      <c r="R111" s="25"/>
      <c r="S111" s="25"/>
      <c r="T111" s="25"/>
    </row>
    <row r="112" spans="18:31">
      <c r="R112" s="25"/>
      <c r="S112" s="25"/>
      <c r="T112" s="25"/>
    </row>
    <row r="113" spans="18:20">
      <c r="R113" s="25"/>
      <c r="S113" s="25"/>
      <c r="T113" s="25"/>
    </row>
    <row r="114" spans="18:20">
      <c r="R114" s="25"/>
      <c r="S114" s="25"/>
      <c r="T114" s="25"/>
    </row>
    <row r="115" spans="18:20">
      <c r="R115" s="25"/>
      <c r="S115" s="25"/>
      <c r="T115" s="25"/>
    </row>
    <row r="116" spans="18:20">
      <c r="R116" s="25"/>
      <c r="S116" s="25"/>
      <c r="T116" s="25"/>
    </row>
    <row r="117" spans="18:20">
      <c r="R117" s="25"/>
      <c r="S117" s="25"/>
      <c r="T117" s="25"/>
    </row>
    <row r="118" spans="18:20">
      <c r="R118" s="25"/>
      <c r="S118" s="25"/>
      <c r="T118" s="25"/>
    </row>
    <row r="119" spans="18:20">
      <c r="R119" s="25"/>
      <c r="S119" s="25"/>
      <c r="T119" s="25"/>
    </row>
    <row r="120" spans="18:20">
      <c r="R120" s="25"/>
      <c r="S120" s="25"/>
      <c r="T120" s="25"/>
    </row>
    <row r="121" spans="18:20">
      <c r="R121" s="25"/>
      <c r="S121" s="25"/>
      <c r="T121" s="25"/>
    </row>
    <row r="122" spans="18:20">
      <c r="R122" s="25"/>
      <c r="S122" s="25"/>
      <c r="T122" s="25"/>
    </row>
    <row r="123" spans="18:20">
      <c r="R123" s="25"/>
      <c r="S123" s="25"/>
      <c r="T123" s="25"/>
    </row>
    <row r="124" spans="18:20">
      <c r="R124" s="25"/>
      <c r="S124" s="25"/>
      <c r="T124" s="25"/>
    </row>
    <row r="125" spans="18:20">
      <c r="R125" s="25"/>
      <c r="S125" s="25"/>
      <c r="T125" s="25"/>
    </row>
    <row r="126" spans="18:20">
      <c r="R126" s="25"/>
      <c r="S126" s="25"/>
      <c r="T126" s="25"/>
    </row>
    <row r="127" spans="18:20">
      <c r="R127" s="25"/>
      <c r="S127" s="25"/>
      <c r="T127" s="25"/>
    </row>
    <row r="128" spans="18:20">
      <c r="R128" s="25"/>
      <c r="S128" s="25"/>
      <c r="T128" s="25"/>
    </row>
    <row r="129" spans="17:20">
      <c r="R129" s="25"/>
      <c r="S129" s="25"/>
      <c r="T129" s="25"/>
    </row>
    <row r="130" spans="17:20">
      <c r="R130" s="25"/>
      <c r="S130" s="25"/>
      <c r="T130" s="25"/>
    </row>
    <row r="131" spans="17:20">
      <c r="R131" s="25"/>
      <c r="S131" s="25"/>
      <c r="T131" s="25"/>
    </row>
    <row r="132" spans="17:20">
      <c r="R132" s="25"/>
      <c r="S132" s="25"/>
      <c r="T132" s="25"/>
    </row>
    <row r="133" spans="17:20">
      <c r="R133" s="25"/>
      <c r="S133" s="25"/>
      <c r="T133" s="25"/>
    </row>
    <row r="134" spans="17:20">
      <c r="R134" s="25"/>
      <c r="S134" s="25"/>
      <c r="T134" s="25"/>
    </row>
    <row r="135" spans="17:20">
      <c r="Q135" s="25"/>
      <c r="R135" s="25"/>
      <c r="S135" s="25"/>
      <c r="T135" s="25"/>
    </row>
    <row r="136" spans="17:20">
      <c r="Q136" s="25"/>
      <c r="R136" s="25"/>
      <c r="S136" s="25"/>
      <c r="T136" s="25"/>
    </row>
    <row r="137" spans="17:20">
      <c r="Q137" s="25"/>
      <c r="R137" s="25"/>
      <c r="S137" s="25"/>
      <c r="T137" s="25"/>
    </row>
    <row r="138" spans="17:20">
      <c r="Q138" s="25"/>
      <c r="R138" s="25"/>
      <c r="S138" s="25"/>
      <c r="T138" s="25"/>
    </row>
    <row r="139" spans="17:20">
      <c r="Q139" s="25"/>
      <c r="R139" s="25"/>
      <c r="S139" s="25"/>
      <c r="T139" s="25"/>
    </row>
    <row r="140" spans="17:20">
      <c r="Q140" s="25"/>
      <c r="R140" s="25"/>
      <c r="S140" s="25"/>
      <c r="T140" s="25"/>
    </row>
    <row r="141" spans="17:20">
      <c r="Q141" s="25"/>
      <c r="R141" s="25"/>
      <c r="S141" s="25"/>
      <c r="T141" s="25"/>
    </row>
  </sheetData>
  <mergeCells count="9">
    <mergeCell ref="AI1:AN1"/>
    <mergeCell ref="AO1:AR1"/>
    <mergeCell ref="AD1:AF1"/>
    <mergeCell ref="F1:K1"/>
    <mergeCell ref="B1:E1"/>
    <mergeCell ref="L1:O1"/>
    <mergeCell ref="P1:T1"/>
    <mergeCell ref="W1:Y1"/>
    <mergeCell ref="Z1:AC1"/>
  </mergeCells>
  <pageMargins left="0.7" right="0.7" top="0.75" bottom="0.75" header="0.3" footer="0.3"/>
  <pageSetup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S150"/>
  <sheetViews>
    <sheetView zoomScaleNormal="100" zoomScalePageLayoutView="70" workbookViewId="0">
      <pane xSplit="1" ySplit="2" topLeftCell="AB60" activePane="bottomRight" state="frozen"/>
      <selection activeCell="H33" sqref="H33"/>
      <selection pane="topRight" activeCell="H33" sqref="H33"/>
      <selection pane="bottomLeft" activeCell="H33" sqref="H33"/>
      <selection pane="bottomRight" activeCell="AS3" sqref="AS3:AS68"/>
    </sheetView>
  </sheetViews>
  <sheetFormatPr defaultColWidth="8.81640625" defaultRowHeight="14.5"/>
  <cols>
    <col min="1" max="1" width="10.453125" customWidth="1"/>
    <col min="6" max="6" width="9.453125" bestFit="1" customWidth="1"/>
    <col min="7" max="8" width="9.26953125" bestFit="1" customWidth="1"/>
    <col min="10" max="10" width="9.453125" bestFit="1" customWidth="1"/>
    <col min="11" max="11" width="9.453125" customWidth="1"/>
    <col min="20" max="20" width="14.1796875" customWidth="1"/>
    <col min="21" max="21" width="15.81640625" bestFit="1" customWidth="1"/>
    <col min="22" max="22" width="13.1796875" bestFit="1" customWidth="1"/>
    <col min="28" max="30" width="8.81640625" style="4"/>
    <col min="34" max="34" width="12.81640625" customWidth="1"/>
    <col min="39" max="40" width="9.54296875" bestFit="1" customWidth="1"/>
  </cols>
  <sheetData>
    <row r="1" spans="1:45">
      <c r="A1" s="58" t="s">
        <v>53</v>
      </c>
      <c r="B1" s="139" t="s">
        <v>45</v>
      </c>
      <c r="C1" s="139"/>
      <c r="D1" s="139"/>
      <c r="E1" s="139"/>
      <c r="F1" s="139" t="s">
        <v>63</v>
      </c>
      <c r="G1" s="139"/>
      <c r="H1" s="139"/>
      <c r="I1" s="139"/>
      <c r="J1" s="139"/>
      <c r="K1" s="139"/>
      <c r="L1" s="139" t="s">
        <v>64</v>
      </c>
      <c r="M1" s="139"/>
      <c r="N1" s="139"/>
      <c r="O1" s="139"/>
      <c r="P1" s="139" t="s">
        <v>18</v>
      </c>
      <c r="Q1" s="139"/>
      <c r="R1" s="139"/>
      <c r="S1" s="139"/>
      <c r="T1" s="139"/>
      <c r="U1" s="4"/>
      <c r="W1" s="139" t="s">
        <v>66</v>
      </c>
      <c r="X1" s="139"/>
      <c r="Y1" s="139"/>
      <c r="Z1" s="139" t="s">
        <v>67</v>
      </c>
      <c r="AA1" s="139"/>
      <c r="AB1" s="139"/>
      <c r="AC1" s="139"/>
      <c r="AD1" s="139" t="s">
        <v>11</v>
      </c>
      <c r="AE1" s="139"/>
      <c r="AF1" s="139"/>
      <c r="AH1" s="24" t="s">
        <v>117</v>
      </c>
      <c r="AI1" s="139" t="s">
        <v>110</v>
      </c>
      <c r="AJ1" s="139"/>
      <c r="AK1" s="139"/>
      <c r="AL1" s="139"/>
      <c r="AM1" s="139"/>
      <c r="AN1" s="139"/>
      <c r="AO1" s="139" t="s">
        <v>112</v>
      </c>
      <c r="AP1" s="139"/>
      <c r="AQ1" s="139"/>
      <c r="AR1" s="139"/>
      <c r="AS1" t="s">
        <v>69</v>
      </c>
    </row>
    <row r="2" spans="1:45">
      <c r="A2" s="4" t="s">
        <v>15</v>
      </c>
      <c r="B2" s="4" t="s">
        <v>0</v>
      </c>
      <c r="C2" s="4" t="s">
        <v>1</v>
      </c>
      <c r="D2" s="4" t="s">
        <v>2</v>
      </c>
      <c r="E2" s="5" t="s">
        <v>3</v>
      </c>
      <c r="F2" s="4" t="s">
        <v>4</v>
      </c>
      <c r="G2" s="4" t="s">
        <v>1</v>
      </c>
      <c r="H2" s="4" t="s">
        <v>2</v>
      </c>
      <c r="I2" s="4" t="s">
        <v>3</v>
      </c>
      <c r="J2" s="4" t="s">
        <v>5</v>
      </c>
      <c r="K2" s="5" t="s">
        <v>19</v>
      </c>
      <c r="L2" s="4" t="s">
        <v>0</v>
      </c>
      <c r="M2" s="4" t="s">
        <v>6</v>
      </c>
      <c r="N2" s="4" t="s">
        <v>2</v>
      </c>
      <c r="O2" s="5" t="s">
        <v>3</v>
      </c>
      <c r="P2" s="4" t="s">
        <v>0</v>
      </c>
      <c r="Q2" s="4" t="s">
        <v>6</v>
      </c>
      <c r="R2" s="4" t="s">
        <v>2</v>
      </c>
      <c r="S2" s="4" t="s">
        <v>3</v>
      </c>
      <c r="T2" s="4" t="s">
        <v>17</v>
      </c>
      <c r="U2" s="3" t="s">
        <v>10</v>
      </c>
      <c r="V2" s="4" t="s">
        <v>8</v>
      </c>
      <c r="W2" s="8" t="s">
        <v>0</v>
      </c>
      <c r="X2" s="4" t="s">
        <v>1</v>
      </c>
      <c r="Y2" s="4" t="s">
        <v>2</v>
      </c>
      <c r="Z2" s="8" t="s">
        <v>0</v>
      </c>
      <c r="AA2" s="4" t="s">
        <v>1</v>
      </c>
      <c r="AB2" s="4" t="s">
        <v>2</v>
      </c>
      <c r="AC2" s="4" t="s">
        <v>3</v>
      </c>
      <c r="AD2" s="8" t="s">
        <v>0</v>
      </c>
      <c r="AE2" s="4" t="s">
        <v>1</v>
      </c>
      <c r="AF2" s="4" t="s">
        <v>2</v>
      </c>
      <c r="AH2" s="96"/>
      <c r="AI2" s="50" t="s">
        <v>4</v>
      </c>
      <c r="AJ2" s="50" t="s">
        <v>1</v>
      </c>
      <c r="AK2" s="50" t="s">
        <v>2</v>
      </c>
      <c r="AL2" s="50" t="s">
        <v>3</v>
      </c>
      <c r="AM2" s="50" t="s">
        <v>5</v>
      </c>
      <c r="AN2" s="51" t="s">
        <v>19</v>
      </c>
      <c r="AO2" s="50" t="s">
        <v>0</v>
      </c>
      <c r="AP2" s="50" t="s">
        <v>6</v>
      </c>
      <c r="AQ2" s="50" t="s">
        <v>2</v>
      </c>
      <c r="AR2" s="51" t="s">
        <v>3</v>
      </c>
      <c r="AS2" s="140" t="s">
        <v>69</v>
      </c>
    </row>
    <row r="3" spans="1:45">
      <c r="A3" s="4">
        <v>1950</v>
      </c>
      <c r="B3" s="1"/>
      <c r="C3" s="1">
        <v>0.16295949426363851</v>
      </c>
      <c r="D3" s="1"/>
      <c r="E3" s="6"/>
      <c r="F3" s="1"/>
      <c r="G3" s="1"/>
      <c r="H3" s="1"/>
      <c r="I3" s="4"/>
      <c r="J3" s="4"/>
      <c r="K3" s="14"/>
      <c r="L3" s="4"/>
      <c r="M3" s="4"/>
      <c r="N3" s="4"/>
      <c r="O3" s="5"/>
      <c r="P3" s="2">
        <v>12.407427265716242</v>
      </c>
      <c r="Q3" s="4"/>
      <c r="R3" s="4"/>
      <c r="S3" s="4"/>
      <c r="T3" s="7"/>
      <c r="U3" s="3">
        <v>4271</v>
      </c>
      <c r="V3" s="3">
        <v>6943.1046593303681</v>
      </c>
      <c r="W3" s="12" t="str">
        <f t="shared" ref="W3:W34" si="0">IFERROR(F3/$I3,"")</f>
        <v/>
      </c>
      <c r="X3" s="1" t="str">
        <f t="shared" ref="X3:X34" si="1">IFERROR(G3/$I3,"")</f>
        <v/>
      </c>
      <c r="Y3" s="1" t="str">
        <f t="shared" ref="Y3:Y34" si="2">IFERROR(H3/$I3,"")</f>
        <v/>
      </c>
      <c r="Z3" s="17" t="str">
        <f t="shared" ref="Z3:Z22" si="3">IFERROR(F3/$J3,"")</f>
        <v/>
      </c>
      <c r="AA3" s="18" t="str">
        <f t="shared" ref="AA3:AA22" si="4">IFERROR(G3/$J3,"")</f>
        <v/>
      </c>
      <c r="AB3" s="18" t="str">
        <f t="shared" ref="AB3:AB22" si="5">IFERROR(H3/$J3,"")</f>
        <v/>
      </c>
      <c r="AC3" s="19" t="str">
        <f t="shared" ref="AC3:AC22" si="6">IFERROR(I3/$J3,"")</f>
        <v/>
      </c>
      <c r="AD3" s="12" t="str">
        <f t="shared" ref="AD3:AD34" si="7">IFERROR(B3/$E3,"")</f>
        <v/>
      </c>
      <c r="AE3" s="1" t="str">
        <f t="shared" ref="AE3:AE34" si="8">IFERROR(C3/$E3,"")</f>
        <v/>
      </c>
      <c r="AF3" s="1" t="str">
        <f t="shared" ref="AF3:AF34" si="9">IFERROR(D3/$E3,"")</f>
        <v/>
      </c>
      <c r="AH3" s="107">
        <v>6.8994999999999997</v>
      </c>
      <c r="AI3" s="3"/>
      <c r="AJ3" s="3"/>
      <c r="AK3" s="3"/>
      <c r="AL3" s="3"/>
      <c r="AM3" s="3"/>
      <c r="AN3" s="108"/>
      <c r="AO3" s="1"/>
      <c r="AP3" s="1"/>
      <c r="AQ3" s="1"/>
      <c r="AR3" s="6"/>
      <c r="AS3" t="s">
        <v>53</v>
      </c>
    </row>
    <row r="4" spans="1:45">
      <c r="A4" s="4">
        <v>1951</v>
      </c>
      <c r="B4" s="1"/>
      <c r="C4" s="1">
        <v>0.21749132125977666</v>
      </c>
      <c r="D4" s="1"/>
      <c r="E4" s="6"/>
      <c r="F4" s="1"/>
      <c r="G4" s="1"/>
      <c r="H4" s="1"/>
      <c r="I4" s="4"/>
      <c r="J4" s="4"/>
      <c r="K4" s="14"/>
      <c r="L4" s="4"/>
      <c r="M4" s="4"/>
      <c r="N4" s="4"/>
      <c r="O4" s="5"/>
      <c r="P4" s="2">
        <v>14.848232629463702</v>
      </c>
      <c r="Q4" s="4"/>
      <c r="R4" s="4"/>
      <c r="S4" s="4"/>
      <c r="T4" s="7"/>
      <c r="U4" s="3">
        <v>4303.62</v>
      </c>
      <c r="V4" s="3">
        <v>6936.4860280415087</v>
      </c>
      <c r="W4" s="12" t="str">
        <f t="shared" si="0"/>
        <v/>
      </c>
      <c r="X4" s="1" t="str">
        <f t="shared" si="1"/>
        <v/>
      </c>
      <c r="Y4" s="1" t="str">
        <f t="shared" si="2"/>
        <v/>
      </c>
      <c r="Z4" s="17" t="str">
        <f t="shared" si="3"/>
        <v/>
      </c>
      <c r="AA4" s="18" t="str">
        <f t="shared" si="4"/>
        <v/>
      </c>
      <c r="AB4" s="18" t="str">
        <f t="shared" si="5"/>
        <v/>
      </c>
      <c r="AC4" s="19" t="str">
        <f t="shared" si="6"/>
        <v/>
      </c>
      <c r="AD4" s="12" t="str">
        <f t="shared" si="7"/>
        <v/>
      </c>
      <c r="AE4" s="1" t="str">
        <f t="shared" si="8"/>
        <v/>
      </c>
      <c r="AF4" s="1" t="str">
        <f t="shared" si="9"/>
        <v/>
      </c>
      <c r="AH4" s="107">
        <v>6.9008000000000003</v>
      </c>
      <c r="AI4" s="3"/>
      <c r="AJ4" s="3"/>
      <c r="AK4" s="3"/>
      <c r="AL4" s="3"/>
      <c r="AM4" s="3"/>
      <c r="AN4" s="14"/>
      <c r="AO4" s="1"/>
      <c r="AP4" s="1"/>
      <c r="AQ4" s="1"/>
      <c r="AR4" s="6"/>
      <c r="AS4" t="s">
        <v>53</v>
      </c>
    </row>
    <row r="5" spans="1:45">
      <c r="A5" s="4">
        <v>1952</v>
      </c>
      <c r="B5" s="1"/>
      <c r="C5" s="1">
        <v>0.16612828795569912</v>
      </c>
      <c r="D5" s="1"/>
      <c r="E5" s="6"/>
      <c r="F5" s="1"/>
      <c r="G5" s="1"/>
      <c r="H5" s="1"/>
      <c r="I5" s="4"/>
      <c r="J5" s="4"/>
      <c r="K5" s="14"/>
      <c r="L5" s="4"/>
      <c r="M5" s="4"/>
      <c r="N5" s="4"/>
      <c r="O5" s="5"/>
      <c r="P5" s="2">
        <v>14.848232629463702</v>
      </c>
      <c r="Q5" s="4"/>
      <c r="R5" s="4"/>
      <c r="S5" s="4"/>
      <c r="T5" s="7"/>
      <c r="U5" s="3">
        <v>4334</v>
      </c>
      <c r="V5" s="3">
        <v>6955.2376557452699</v>
      </c>
      <c r="W5" s="12" t="str">
        <f t="shared" si="0"/>
        <v/>
      </c>
      <c r="X5" s="1" t="str">
        <f t="shared" si="1"/>
        <v/>
      </c>
      <c r="Y5" s="1" t="str">
        <f t="shared" si="2"/>
        <v/>
      </c>
      <c r="Z5" s="17" t="str">
        <f t="shared" si="3"/>
        <v/>
      </c>
      <c r="AA5" s="18" t="str">
        <f t="shared" si="4"/>
        <v/>
      </c>
      <c r="AB5" s="18" t="str">
        <f t="shared" si="5"/>
        <v/>
      </c>
      <c r="AC5" s="19" t="str">
        <f t="shared" si="6"/>
        <v/>
      </c>
      <c r="AD5" s="12" t="str">
        <f t="shared" si="7"/>
        <v/>
      </c>
      <c r="AE5" s="1" t="str">
        <f t="shared" si="8"/>
        <v/>
      </c>
      <c r="AF5" s="1" t="str">
        <f t="shared" si="9"/>
        <v/>
      </c>
      <c r="AH5" s="107">
        <v>6.9005000000000001</v>
      </c>
      <c r="AI5" s="3"/>
      <c r="AJ5" s="3"/>
      <c r="AK5" s="3"/>
      <c r="AL5" s="3"/>
      <c r="AM5" s="3"/>
      <c r="AN5" s="14"/>
      <c r="AO5" s="1"/>
      <c r="AP5" s="1"/>
      <c r="AQ5" s="1"/>
      <c r="AR5" s="6"/>
      <c r="AS5" t="s">
        <v>53</v>
      </c>
    </row>
    <row r="6" spans="1:45">
      <c r="A6" s="4">
        <v>1953</v>
      </c>
      <c r="B6" s="1"/>
      <c r="C6" s="1">
        <v>0.24443386553390947</v>
      </c>
      <c r="D6" s="1"/>
      <c r="E6" s="6"/>
      <c r="F6" s="1"/>
      <c r="G6" s="1"/>
      <c r="H6" s="1"/>
      <c r="I6" s="4"/>
      <c r="J6" s="4"/>
      <c r="K6" s="14"/>
      <c r="L6" s="4"/>
      <c r="M6" s="4"/>
      <c r="N6" s="4"/>
      <c r="O6" s="5"/>
      <c r="P6" s="2">
        <v>14.848232629463702</v>
      </c>
      <c r="Q6" s="4"/>
      <c r="R6" s="4"/>
      <c r="S6" s="4"/>
      <c r="T6" s="7"/>
      <c r="U6" s="3">
        <v>4369.28</v>
      </c>
      <c r="V6" s="3">
        <v>7291.5903764464629</v>
      </c>
      <c r="W6" s="12" t="str">
        <f t="shared" si="0"/>
        <v/>
      </c>
      <c r="X6" s="1" t="str">
        <f t="shared" si="1"/>
        <v/>
      </c>
      <c r="Y6" s="1" t="str">
        <f t="shared" si="2"/>
        <v/>
      </c>
      <c r="Z6" s="17" t="str">
        <f t="shared" si="3"/>
        <v/>
      </c>
      <c r="AA6" s="18" t="str">
        <f t="shared" si="4"/>
        <v/>
      </c>
      <c r="AB6" s="18" t="str">
        <f t="shared" si="5"/>
        <v/>
      </c>
      <c r="AC6" s="19" t="str">
        <f t="shared" si="6"/>
        <v/>
      </c>
      <c r="AD6" s="12" t="str">
        <f t="shared" si="7"/>
        <v/>
      </c>
      <c r="AE6" s="1" t="str">
        <f t="shared" si="8"/>
        <v/>
      </c>
      <c r="AF6" s="1" t="str">
        <f t="shared" si="9"/>
        <v/>
      </c>
      <c r="AH6" s="107">
        <v>6.8994999999999997</v>
      </c>
      <c r="AI6" s="3"/>
      <c r="AJ6" s="3"/>
      <c r="AK6" s="3"/>
      <c r="AL6" s="3"/>
      <c r="AM6" s="3"/>
      <c r="AN6" s="14"/>
      <c r="AO6" s="1"/>
      <c r="AP6" s="1"/>
      <c r="AQ6" s="1"/>
      <c r="AR6" s="6"/>
      <c r="AS6" t="s">
        <v>53</v>
      </c>
    </row>
    <row r="7" spans="1:45">
      <c r="A7" s="4">
        <v>1954</v>
      </c>
      <c r="B7" s="1"/>
      <c r="C7" s="1">
        <v>0.28052655469813886</v>
      </c>
      <c r="D7" s="1"/>
      <c r="E7" s="6"/>
      <c r="F7" s="1"/>
      <c r="G7" s="1"/>
      <c r="H7" s="1"/>
      <c r="I7" s="4"/>
      <c r="J7" s="4"/>
      <c r="K7" s="14"/>
      <c r="L7" s="4"/>
      <c r="M7" s="4"/>
      <c r="N7" s="4"/>
      <c r="O7" s="5"/>
      <c r="P7" s="2">
        <v>14.441431735505791</v>
      </c>
      <c r="Q7" s="4"/>
      <c r="R7" s="4"/>
      <c r="S7" s="4"/>
      <c r="T7" s="7"/>
      <c r="U7" s="3">
        <v>4406</v>
      </c>
      <c r="V7" s="3">
        <v>7371.3118474807079</v>
      </c>
      <c r="W7" s="12" t="str">
        <f t="shared" si="0"/>
        <v/>
      </c>
      <c r="X7" s="1" t="str">
        <f t="shared" si="1"/>
        <v/>
      </c>
      <c r="Y7" s="1" t="str">
        <f t="shared" si="2"/>
        <v/>
      </c>
      <c r="Z7" s="17" t="str">
        <f t="shared" si="3"/>
        <v/>
      </c>
      <c r="AA7" s="18" t="str">
        <f t="shared" si="4"/>
        <v/>
      </c>
      <c r="AB7" s="18" t="str">
        <f t="shared" si="5"/>
        <v/>
      </c>
      <c r="AC7" s="19" t="str">
        <f t="shared" si="6"/>
        <v/>
      </c>
      <c r="AD7" s="12" t="str">
        <f t="shared" si="7"/>
        <v/>
      </c>
      <c r="AE7" s="1" t="str">
        <f t="shared" si="8"/>
        <v/>
      </c>
      <c r="AF7" s="1" t="str">
        <f t="shared" si="9"/>
        <v/>
      </c>
      <c r="AH7" s="107">
        <v>6.9042000000000003</v>
      </c>
      <c r="AI7" s="3"/>
      <c r="AJ7" s="3"/>
      <c r="AK7" s="3"/>
      <c r="AL7" s="3"/>
      <c r="AM7" s="3"/>
      <c r="AN7" s="14"/>
      <c r="AO7" s="1"/>
      <c r="AP7" s="1"/>
      <c r="AQ7" s="1"/>
      <c r="AR7" s="6"/>
      <c r="AS7" t="s">
        <v>53</v>
      </c>
    </row>
    <row r="8" spans="1:45">
      <c r="A8" s="4">
        <v>1955</v>
      </c>
      <c r="B8" s="1"/>
      <c r="C8" s="1">
        <v>0.26222122099571976</v>
      </c>
      <c r="D8" s="1"/>
      <c r="E8" s="6"/>
      <c r="F8" s="1"/>
      <c r="G8" s="1"/>
      <c r="H8" s="1"/>
      <c r="I8" s="1"/>
      <c r="J8" s="1"/>
      <c r="K8" s="14"/>
      <c r="L8" s="1"/>
      <c r="M8" s="1"/>
      <c r="N8" s="1"/>
      <c r="O8" s="6"/>
      <c r="P8" s="2">
        <v>16.068635311337431</v>
      </c>
      <c r="Q8" s="2"/>
      <c r="R8" s="2"/>
      <c r="S8" s="2"/>
      <c r="T8" s="7"/>
      <c r="U8" s="3">
        <v>4439</v>
      </c>
      <c r="V8" s="3">
        <v>7395.3593151610721</v>
      </c>
      <c r="W8" s="12" t="str">
        <f t="shared" si="0"/>
        <v/>
      </c>
      <c r="X8" s="1" t="str">
        <f t="shared" si="1"/>
        <v/>
      </c>
      <c r="Y8" s="1" t="str">
        <f t="shared" si="2"/>
        <v/>
      </c>
      <c r="Z8" s="17" t="str">
        <f t="shared" si="3"/>
        <v/>
      </c>
      <c r="AA8" s="18" t="str">
        <f t="shared" si="4"/>
        <v/>
      </c>
      <c r="AB8" s="18" t="str">
        <f t="shared" si="5"/>
        <v/>
      </c>
      <c r="AC8" s="19" t="str">
        <f t="shared" si="6"/>
        <v/>
      </c>
      <c r="AD8" s="12" t="str">
        <f t="shared" si="7"/>
        <v/>
      </c>
      <c r="AE8" s="1" t="str">
        <f t="shared" si="8"/>
        <v/>
      </c>
      <c r="AF8" s="1" t="str">
        <f t="shared" si="9"/>
        <v/>
      </c>
      <c r="AH8" s="107">
        <v>6.9050000000000002</v>
      </c>
      <c r="AI8" s="3"/>
      <c r="AJ8" s="3"/>
      <c r="AK8" s="3"/>
      <c r="AL8" s="3"/>
      <c r="AM8" s="3"/>
      <c r="AN8" s="14"/>
      <c r="AO8" s="1"/>
      <c r="AP8" s="1"/>
      <c r="AQ8" s="1"/>
      <c r="AR8" s="6"/>
      <c r="AS8" t="s">
        <v>53</v>
      </c>
    </row>
    <row r="9" spans="1:45">
      <c r="A9" s="4">
        <v>1956</v>
      </c>
      <c r="B9" s="1"/>
      <c r="C9" s="1">
        <v>0.24717500684544913</v>
      </c>
      <c r="D9" s="1"/>
      <c r="E9" s="6"/>
      <c r="F9" s="1"/>
      <c r="G9" s="1"/>
      <c r="H9" s="1"/>
      <c r="I9" s="1"/>
      <c r="J9" s="4"/>
      <c r="K9" s="14"/>
      <c r="L9" s="1"/>
      <c r="M9" s="1"/>
      <c r="N9" s="1"/>
      <c r="O9" s="6"/>
      <c r="P9" s="2">
        <v>16.272035758316385</v>
      </c>
      <c r="Q9" s="2"/>
      <c r="R9" s="2"/>
      <c r="S9" s="2"/>
      <c r="T9" s="7"/>
      <c r="U9" s="3">
        <v>4466.4709999999995</v>
      </c>
      <c r="V9" s="3">
        <v>7438.7586978623622</v>
      </c>
      <c r="W9" s="70" t="str">
        <f t="shared" si="0"/>
        <v/>
      </c>
      <c r="X9" s="71" t="str">
        <f t="shared" si="1"/>
        <v/>
      </c>
      <c r="Y9" s="71" t="str">
        <f t="shared" si="2"/>
        <v/>
      </c>
      <c r="Z9" s="70" t="str">
        <f t="shared" si="3"/>
        <v/>
      </c>
      <c r="AA9" s="71" t="str">
        <f t="shared" si="4"/>
        <v/>
      </c>
      <c r="AB9" s="71" t="str">
        <f t="shared" si="5"/>
        <v/>
      </c>
      <c r="AC9" s="72" t="str">
        <f t="shared" si="6"/>
        <v/>
      </c>
      <c r="AD9" s="70" t="str">
        <f t="shared" si="7"/>
        <v/>
      </c>
      <c r="AE9" s="71" t="str">
        <f t="shared" si="8"/>
        <v/>
      </c>
      <c r="AF9" s="71" t="str">
        <f t="shared" si="9"/>
        <v/>
      </c>
      <c r="AH9" s="107">
        <v>6.9050000000000002</v>
      </c>
      <c r="AI9" s="3"/>
      <c r="AJ9" s="3"/>
      <c r="AK9" s="3"/>
      <c r="AL9" s="3"/>
      <c r="AM9" s="3"/>
      <c r="AN9" s="14"/>
      <c r="AO9" s="1"/>
      <c r="AP9" s="1"/>
      <c r="AQ9" s="1"/>
      <c r="AR9" s="6"/>
      <c r="AS9" t="s">
        <v>53</v>
      </c>
    </row>
    <row r="10" spans="1:45">
      <c r="A10" s="4">
        <v>1957</v>
      </c>
      <c r="B10" s="1"/>
      <c r="C10" s="1">
        <v>0.26738974796510828</v>
      </c>
      <c r="D10" s="1"/>
      <c r="E10" s="6"/>
      <c r="F10" s="1"/>
      <c r="G10" s="1"/>
      <c r="H10" s="1"/>
      <c r="I10" s="1"/>
      <c r="J10" s="4"/>
      <c r="K10" s="14"/>
      <c r="L10" s="1"/>
      <c r="M10" s="1"/>
      <c r="N10" s="1"/>
      <c r="O10" s="6"/>
      <c r="P10" s="2">
        <v>17.085637546232206</v>
      </c>
      <c r="Q10" s="2"/>
      <c r="R10" s="2"/>
      <c r="S10" s="2"/>
      <c r="T10" s="7"/>
      <c r="U10" s="3">
        <v>4487.8310000000001</v>
      </c>
      <c r="V10" s="3">
        <v>7965.0949423006341</v>
      </c>
      <c r="W10" s="70" t="str">
        <f t="shared" si="0"/>
        <v/>
      </c>
      <c r="X10" s="71" t="str">
        <f t="shared" si="1"/>
        <v/>
      </c>
      <c r="Y10" s="71" t="str">
        <f t="shared" si="2"/>
        <v/>
      </c>
      <c r="Z10" s="70" t="str">
        <f t="shared" si="3"/>
        <v/>
      </c>
      <c r="AA10" s="71" t="str">
        <f t="shared" si="4"/>
        <v/>
      </c>
      <c r="AB10" s="71" t="str">
        <f t="shared" si="5"/>
        <v/>
      </c>
      <c r="AC10" s="72" t="str">
        <f t="shared" si="6"/>
        <v/>
      </c>
      <c r="AD10" s="70" t="str">
        <f t="shared" si="7"/>
        <v/>
      </c>
      <c r="AE10" s="71" t="str">
        <f t="shared" si="8"/>
        <v/>
      </c>
      <c r="AF10" s="71" t="str">
        <f t="shared" si="9"/>
        <v/>
      </c>
      <c r="AH10" s="107">
        <v>6.9050000000000002</v>
      </c>
      <c r="AI10" s="3"/>
      <c r="AJ10" s="3"/>
      <c r="AK10" s="3"/>
      <c r="AL10" s="3"/>
      <c r="AM10" s="3"/>
      <c r="AN10" s="14"/>
      <c r="AO10" s="1"/>
      <c r="AP10" s="1"/>
      <c r="AQ10" s="1"/>
      <c r="AR10" s="6"/>
      <c r="AS10" t="s">
        <v>53</v>
      </c>
    </row>
    <row r="11" spans="1:45">
      <c r="A11" s="4">
        <v>1958</v>
      </c>
      <c r="B11" s="1"/>
      <c r="C11" s="1">
        <v>0.28703479765375634</v>
      </c>
      <c r="D11" s="1"/>
      <c r="E11" s="6"/>
      <c r="F11" s="1"/>
      <c r="G11" s="1"/>
      <c r="H11" s="1"/>
      <c r="I11" s="1"/>
      <c r="J11" s="4"/>
      <c r="K11" s="14"/>
      <c r="L11" s="1"/>
      <c r="M11" s="1"/>
      <c r="N11" s="1"/>
      <c r="O11" s="6"/>
      <c r="P11" s="2">
        <v>17.085637546232206</v>
      </c>
      <c r="Q11" s="2"/>
      <c r="R11" s="2"/>
      <c r="S11" s="2"/>
      <c r="T11" s="7"/>
      <c r="U11" s="3">
        <v>4515.1319999999996</v>
      </c>
      <c r="V11" s="3">
        <v>8095.2229082117647</v>
      </c>
      <c r="W11" s="70" t="str">
        <f t="shared" si="0"/>
        <v/>
      </c>
      <c r="X11" s="71" t="str">
        <f t="shared" si="1"/>
        <v/>
      </c>
      <c r="Y11" s="71" t="str">
        <f t="shared" si="2"/>
        <v/>
      </c>
      <c r="Z11" s="70" t="str">
        <f t="shared" si="3"/>
        <v/>
      </c>
      <c r="AA11" s="71" t="str">
        <f t="shared" si="4"/>
        <v/>
      </c>
      <c r="AB11" s="71" t="str">
        <f t="shared" si="5"/>
        <v/>
      </c>
      <c r="AC11" s="72" t="str">
        <f t="shared" si="6"/>
        <v/>
      </c>
      <c r="AD11" s="70" t="str">
        <f t="shared" si="7"/>
        <v/>
      </c>
      <c r="AE11" s="71" t="str">
        <f t="shared" si="8"/>
        <v/>
      </c>
      <c r="AF11" s="71" t="str">
        <f t="shared" si="9"/>
        <v/>
      </c>
      <c r="AH11" s="107">
        <v>6.9050000000000002</v>
      </c>
      <c r="AI11" s="3"/>
      <c r="AJ11" s="3"/>
      <c r="AK11" s="3"/>
      <c r="AL11" s="3"/>
      <c r="AM11" s="3"/>
      <c r="AN11" s="14"/>
      <c r="AO11" s="1"/>
      <c r="AP11" s="1"/>
      <c r="AQ11" s="1"/>
      <c r="AR11" s="6"/>
      <c r="AS11" t="s">
        <v>53</v>
      </c>
    </row>
    <row r="12" spans="1:45">
      <c r="A12" s="4">
        <v>1959</v>
      </c>
      <c r="B12" s="1"/>
      <c r="C12" s="1">
        <v>0.2982424808143867</v>
      </c>
      <c r="D12" s="1"/>
      <c r="E12" s="6"/>
      <c r="F12" s="1"/>
      <c r="G12" s="1"/>
      <c r="H12" s="1"/>
      <c r="I12" s="1"/>
      <c r="J12" s="3"/>
      <c r="K12" s="14"/>
      <c r="L12" s="1"/>
      <c r="M12" s="1"/>
      <c r="N12" s="1"/>
      <c r="O12" s="6"/>
      <c r="P12" s="2">
        <v>17.085637546232206</v>
      </c>
      <c r="Q12" s="2"/>
      <c r="R12" s="2"/>
      <c r="S12" s="2"/>
      <c r="T12" s="7"/>
      <c r="U12" s="3">
        <v>4546.6360000000004</v>
      </c>
      <c r="V12" s="3">
        <v>8637.1550306644294</v>
      </c>
      <c r="W12" s="70" t="str">
        <f t="shared" si="0"/>
        <v/>
      </c>
      <c r="X12" s="71" t="str">
        <f t="shared" si="1"/>
        <v/>
      </c>
      <c r="Y12" s="71" t="str">
        <f t="shared" si="2"/>
        <v/>
      </c>
      <c r="Z12" s="70" t="str">
        <f t="shared" si="3"/>
        <v/>
      </c>
      <c r="AA12" s="71" t="str">
        <f t="shared" si="4"/>
        <v/>
      </c>
      <c r="AB12" s="71" t="str">
        <f t="shared" si="5"/>
        <v/>
      </c>
      <c r="AC12" s="72" t="str">
        <f t="shared" si="6"/>
        <v/>
      </c>
      <c r="AD12" s="70" t="str">
        <f t="shared" si="7"/>
        <v/>
      </c>
      <c r="AE12" s="71" t="str">
        <f t="shared" si="8"/>
        <v/>
      </c>
      <c r="AF12" s="71" t="str">
        <f t="shared" si="9"/>
        <v/>
      </c>
      <c r="AH12" s="107">
        <v>6.8926999999999996</v>
      </c>
      <c r="AI12" s="3"/>
      <c r="AJ12" s="3"/>
      <c r="AK12" s="3"/>
      <c r="AL12" s="3"/>
      <c r="AM12" s="3"/>
      <c r="AN12" s="14"/>
      <c r="AO12" s="1"/>
      <c r="AP12" s="1"/>
      <c r="AQ12" s="1"/>
      <c r="AR12" s="6"/>
      <c r="AS12" t="s">
        <v>53</v>
      </c>
    </row>
    <row r="13" spans="1:45">
      <c r="A13" s="4">
        <v>1960</v>
      </c>
      <c r="B13" s="1"/>
      <c r="C13" s="1">
        <v>0.32481990831696134</v>
      </c>
      <c r="D13" s="1"/>
      <c r="E13" s="6"/>
      <c r="F13" s="1"/>
      <c r="G13" s="1"/>
      <c r="H13" s="1"/>
      <c r="I13" s="1"/>
      <c r="J13" s="3"/>
      <c r="K13" s="14"/>
      <c r="L13" s="1"/>
      <c r="M13" s="1"/>
      <c r="N13" s="1"/>
      <c r="O13" s="6"/>
      <c r="P13" s="2">
        <v>17.085637546232206</v>
      </c>
      <c r="Q13" s="2"/>
      <c r="R13" s="2"/>
      <c r="S13" s="2"/>
      <c r="T13" s="7">
        <v>7.7313925823505514</v>
      </c>
      <c r="U13" s="3">
        <v>4581</v>
      </c>
      <c r="V13" s="3">
        <v>8811.831477843265</v>
      </c>
      <c r="W13" s="70" t="str">
        <f t="shared" si="0"/>
        <v/>
      </c>
      <c r="X13" s="71" t="str">
        <f t="shared" si="1"/>
        <v/>
      </c>
      <c r="Y13" s="71" t="str">
        <f t="shared" si="2"/>
        <v/>
      </c>
      <c r="Z13" s="70" t="str">
        <f t="shared" si="3"/>
        <v/>
      </c>
      <c r="AA13" s="71" t="str">
        <f t="shared" si="4"/>
        <v/>
      </c>
      <c r="AB13" s="71" t="str">
        <f t="shared" si="5"/>
        <v/>
      </c>
      <c r="AC13" s="72" t="str">
        <f t="shared" si="6"/>
        <v/>
      </c>
      <c r="AD13" s="70" t="str">
        <f t="shared" si="7"/>
        <v/>
      </c>
      <c r="AE13" s="71" t="str">
        <f t="shared" si="8"/>
        <v/>
      </c>
      <c r="AF13" s="71" t="str">
        <f t="shared" si="9"/>
        <v/>
      </c>
      <c r="AH13" s="107">
        <v>6.8940999999999999</v>
      </c>
      <c r="AI13" s="3"/>
      <c r="AJ13" s="3"/>
      <c r="AK13" s="3"/>
      <c r="AL13" s="3"/>
      <c r="AM13" s="3"/>
      <c r="AN13" s="14"/>
      <c r="AO13" s="1"/>
      <c r="AP13" s="1"/>
      <c r="AQ13" s="1"/>
      <c r="AR13" s="6"/>
      <c r="AS13" t="s">
        <v>53</v>
      </c>
    </row>
    <row r="14" spans="1:45">
      <c r="A14" s="4">
        <v>1961</v>
      </c>
      <c r="B14" s="1">
        <v>3.7745891244192298</v>
      </c>
      <c r="C14" s="1">
        <v>0.39772012642866611</v>
      </c>
      <c r="D14" s="1">
        <v>0.74291117955840447</v>
      </c>
      <c r="E14" s="6">
        <f>SUM(B14:D14)</f>
        <v>4.9152204304063005</v>
      </c>
      <c r="F14" s="1"/>
      <c r="G14" s="1"/>
      <c r="H14" s="1"/>
      <c r="I14" s="1"/>
      <c r="J14" s="3"/>
      <c r="K14" s="14"/>
      <c r="L14" s="1"/>
      <c r="M14" s="1"/>
      <c r="N14" s="1"/>
      <c r="O14" s="6"/>
      <c r="P14" s="2">
        <v>17.854491235812656</v>
      </c>
      <c r="Q14" s="2"/>
      <c r="R14" s="2"/>
      <c r="S14" s="2"/>
      <c r="T14" s="7">
        <v>7.9982515387862412</v>
      </c>
      <c r="U14" s="3">
        <v>4609.817</v>
      </c>
      <c r="V14" s="3">
        <v>9311.8663929609356</v>
      </c>
      <c r="W14" s="99" t="str">
        <f t="shared" si="0"/>
        <v/>
      </c>
      <c r="X14" s="100" t="str">
        <f t="shared" si="1"/>
        <v/>
      </c>
      <c r="Y14" s="100" t="str">
        <f t="shared" si="2"/>
        <v/>
      </c>
      <c r="Z14" s="99" t="str">
        <f t="shared" si="3"/>
        <v/>
      </c>
      <c r="AA14" s="100" t="str">
        <f t="shared" si="4"/>
        <v/>
      </c>
      <c r="AB14" s="100" t="str">
        <f t="shared" si="5"/>
        <v/>
      </c>
      <c r="AC14" s="101" t="str">
        <f t="shared" si="6"/>
        <v/>
      </c>
      <c r="AD14" s="99">
        <f t="shared" si="7"/>
        <v>0.76793893129778024</v>
      </c>
      <c r="AE14" s="100">
        <f t="shared" si="8"/>
        <v>8.0916030534115821E-2</v>
      </c>
      <c r="AF14" s="100">
        <f t="shared" si="9"/>
        <v>0.15114503816810393</v>
      </c>
      <c r="AH14" s="107">
        <v>6.9051</v>
      </c>
      <c r="AI14" s="3"/>
      <c r="AJ14" s="3"/>
      <c r="AK14" s="3"/>
      <c r="AL14" s="3"/>
      <c r="AM14" s="3"/>
      <c r="AN14" s="14"/>
      <c r="AO14" s="1"/>
      <c r="AP14" s="1"/>
      <c r="AQ14" s="1"/>
      <c r="AR14" s="6"/>
      <c r="AS14" t="s">
        <v>53</v>
      </c>
    </row>
    <row r="15" spans="1:45">
      <c r="A15" s="4">
        <v>1962</v>
      </c>
      <c r="B15" s="1">
        <v>3.8055873520856704</v>
      </c>
      <c r="C15" s="1">
        <v>0.42200572617061033</v>
      </c>
      <c r="D15" s="1">
        <v>0.71590257118514899</v>
      </c>
      <c r="E15" s="6">
        <f t="shared" ref="E15:E67" si="10">SUM(B15:D15)</f>
        <v>4.9434956494414299</v>
      </c>
      <c r="F15" s="1"/>
      <c r="G15" s="1"/>
      <c r="H15" s="1"/>
      <c r="I15" s="1"/>
      <c r="J15" s="3"/>
      <c r="K15" s="14"/>
      <c r="L15" s="1"/>
      <c r="M15" s="1"/>
      <c r="N15" s="1"/>
      <c r="O15" s="6"/>
      <c r="P15" s="2">
        <v>20.460050961613064</v>
      </c>
      <c r="Q15" s="2"/>
      <c r="R15" s="2"/>
      <c r="S15" s="2"/>
      <c r="T15" s="7">
        <v>8.5883481043277996</v>
      </c>
      <c r="U15" s="3">
        <v>4646.8990000000003</v>
      </c>
      <c r="V15" s="3">
        <v>9747.3605516280859</v>
      </c>
      <c r="W15" s="99" t="str">
        <f t="shared" si="0"/>
        <v/>
      </c>
      <c r="X15" s="100" t="str">
        <f t="shared" si="1"/>
        <v/>
      </c>
      <c r="Y15" s="100" t="str">
        <f t="shared" si="2"/>
        <v/>
      </c>
      <c r="Z15" s="99" t="str">
        <f t="shared" si="3"/>
        <v/>
      </c>
      <c r="AA15" s="100" t="str">
        <f t="shared" si="4"/>
        <v/>
      </c>
      <c r="AB15" s="100" t="str">
        <f t="shared" si="5"/>
        <v/>
      </c>
      <c r="AC15" s="101" t="str">
        <f t="shared" si="6"/>
        <v/>
      </c>
      <c r="AD15" s="99">
        <f t="shared" si="7"/>
        <v>0.76981707317081738</v>
      </c>
      <c r="AE15" s="100">
        <f t="shared" si="8"/>
        <v>8.5365853658289984E-2</v>
      </c>
      <c r="AF15" s="100">
        <f t="shared" si="9"/>
        <v>0.14481707317089265</v>
      </c>
      <c r="AH15" s="107">
        <v>6.9013</v>
      </c>
      <c r="AI15" s="3"/>
      <c r="AJ15" s="3"/>
      <c r="AK15" s="3"/>
      <c r="AL15" s="3"/>
      <c r="AM15" s="3"/>
      <c r="AN15" s="14"/>
      <c r="AO15" s="1"/>
      <c r="AP15" s="1"/>
      <c r="AQ15" s="1"/>
      <c r="AR15" s="6"/>
      <c r="AS15" t="s">
        <v>53</v>
      </c>
    </row>
    <row r="16" spans="1:45">
      <c r="A16" s="4">
        <v>1963</v>
      </c>
      <c r="B16" s="1">
        <v>3.9212297843288626</v>
      </c>
      <c r="C16" s="1">
        <v>0.36335720009115979</v>
      </c>
      <c r="D16" s="1">
        <v>0.74942422519101481</v>
      </c>
      <c r="E16" s="6">
        <f t="shared" si="10"/>
        <v>5.0340112096110365</v>
      </c>
      <c r="F16" s="1"/>
      <c r="G16" s="1"/>
      <c r="H16" s="1"/>
      <c r="I16" s="1"/>
      <c r="J16" s="3"/>
      <c r="K16" s="14"/>
      <c r="L16" s="1"/>
      <c r="M16" s="1"/>
      <c r="N16" s="1"/>
      <c r="O16" s="6"/>
      <c r="P16" s="2">
        <v>22.083186528505124</v>
      </c>
      <c r="Q16" s="2"/>
      <c r="R16" s="2"/>
      <c r="S16" s="2"/>
      <c r="T16" s="7">
        <v>9.1126695750530278</v>
      </c>
      <c r="U16" s="3">
        <v>4683.5789999999997</v>
      </c>
      <c r="V16" s="3">
        <v>9731.6603392405686</v>
      </c>
      <c r="W16" s="99" t="str">
        <f t="shared" si="0"/>
        <v/>
      </c>
      <c r="X16" s="100" t="str">
        <f t="shared" si="1"/>
        <v/>
      </c>
      <c r="Y16" s="100" t="str">
        <f t="shared" si="2"/>
        <v/>
      </c>
      <c r="Z16" s="99" t="str">
        <f t="shared" si="3"/>
        <v/>
      </c>
      <c r="AA16" s="100" t="str">
        <f t="shared" si="4"/>
        <v/>
      </c>
      <c r="AB16" s="100" t="str">
        <f t="shared" si="5"/>
        <v/>
      </c>
      <c r="AC16" s="101" t="str">
        <f t="shared" si="6"/>
        <v/>
      </c>
      <c r="AD16" s="99">
        <f t="shared" si="7"/>
        <v>0.77894736842110546</v>
      </c>
      <c r="AE16" s="100">
        <f t="shared" si="8"/>
        <v>7.2180451127607903E-2</v>
      </c>
      <c r="AF16" s="100">
        <f t="shared" si="9"/>
        <v>0.14887218045128681</v>
      </c>
      <c r="AH16" s="107">
        <v>6.9042000000000003</v>
      </c>
      <c r="AI16" s="3"/>
      <c r="AJ16" s="3"/>
      <c r="AK16" s="3"/>
      <c r="AL16" s="3"/>
      <c r="AM16" s="3"/>
      <c r="AN16" s="14"/>
      <c r="AO16" s="1"/>
      <c r="AP16" s="1"/>
      <c r="AQ16" s="1"/>
      <c r="AR16" s="6"/>
      <c r="AS16" t="s">
        <v>53</v>
      </c>
    </row>
    <row r="17" spans="1:45">
      <c r="A17" s="4">
        <v>1964</v>
      </c>
      <c r="B17" s="1">
        <v>4.1873819094967413</v>
      </c>
      <c r="C17" s="1">
        <v>0.41797823052927385</v>
      </c>
      <c r="D17" s="1">
        <v>0.88915369040219361</v>
      </c>
      <c r="E17" s="6">
        <f t="shared" si="10"/>
        <v>5.4945138304282084</v>
      </c>
      <c r="F17" s="1"/>
      <c r="G17" s="1"/>
      <c r="H17" s="1"/>
      <c r="I17" s="1"/>
      <c r="J17" s="3"/>
      <c r="K17" s="14"/>
      <c r="L17" s="1"/>
      <c r="M17" s="1"/>
      <c r="N17" s="1"/>
      <c r="O17" s="6"/>
      <c r="P17" s="2">
        <v>23.108324781279059</v>
      </c>
      <c r="Q17" s="2"/>
      <c r="R17" s="2"/>
      <c r="S17" s="2"/>
      <c r="T17" s="7">
        <v>9.3945047165495019</v>
      </c>
      <c r="U17" s="3">
        <v>4720.1710000000003</v>
      </c>
      <c r="V17" s="3">
        <v>10559.575066242303</v>
      </c>
      <c r="W17" s="99" t="str">
        <f t="shared" si="0"/>
        <v/>
      </c>
      <c r="X17" s="100" t="str">
        <f t="shared" si="1"/>
        <v/>
      </c>
      <c r="Y17" s="100" t="str">
        <f t="shared" si="2"/>
        <v/>
      </c>
      <c r="Z17" s="99" t="str">
        <f t="shared" si="3"/>
        <v/>
      </c>
      <c r="AA17" s="100" t="str">
        <f t="shared" si="4"/>
        <v/>
      </c>
      <c r="AB17" s="100" t="str">
        <f t="shared" si="5"/>
        <v/>
      </c>
      <c r="AC17" s="101" t="str">
        <f t="shared" si="6"/>
        <v/>
      </c>
      <c r="AD17" s="99">
        <f t="shared" si="7"/>
        <v>0.76210235131402015</v>
      </c>
      <c r="AE17" s="100">
        <f t="shared" si="8"/>
        <v>7.6071922544728443E-2</v>
      </c>
      <c r="AF17" s="100">
        <f t="shared" si="9"/>
        <v>0.16182572614125143</v>
      </c>
      <c r="AH17" s="107">
        <v>6.9156000000000004</v>
      </c>
      <c r="AI17" s="3"/>
      <c r="AJ17" s="3"/>
      <c r="AK17" s="3"/>
      <c r="AL17" s="3"/>
      <c r="AM17" s="3"/>
      <c r="AN17" s="14"/>
      <c r="AO17" s="1"/>
      <c r="AP17" s="1"/>
      <c r="AQ17" s="1"/>
      <c r="AR17" s="6"/>
      <c r="AS17" t="s">
        <v>53</v>
      </c>
    </row>
    <row r="18" spans="1:45">
      <c r="A18" s="4">
        <v>1965</v>
      </c>
      <c r="B18" s="1">
        <v>3.9253195097205396</v>
      </c>
      <c r="C18" s="1">
        <v>0.44969679819964481</v>
      </c>
      <c r="D18" s="1">
        <v>0.96036943344715064</v>
      </c>
      <c r="E18" s="6">
        <f t="shared" si="10"/>
        <v>5.3353857413673342</v>
      </c>
      <c r="F18" s="1"/>
      <c r="G18" s="1"/>
      <c r="H18" s="1"/>
      <c r="I18" s="1"/>
      <c r="J18" s="3"/>
      <c r="K18" s="14"/>
      <c r="L18" s="1"/>
      <c r="M18" s="1"/>
      <c r="N18" s="1"/>
      <c r="O18" s="6"/>
      <c r="P18" s="2">
        <v>24.956990763781384</v>
      </c>
      <c r="Q18" s="2"/>
      <c r="R18" s="2"/>
      <c r="S18" s="2"/>
      <c r="T18" s="7">
        <v>9.9065052235310365</v>
      </c>
      <c r="U18" s="3">
        <v>4758.1000000000004</v>
      </c>
      <c r="V18" s="3">
        <v>10953.321704041527</v>
      </c>
      <c r="W18" s="99" t="str">
        <f t="shared" si="0"/>
        <v/>
      </c>
      <c r="X18" s="100" t="str">
        <f t="shared" si="1"/>
        <v/>
      </c>
      <c r="Y18" s="100" t="str">
        <f t="shared" si="2"/>
        <v/>
      </c>
      <c r="Z18" s="99" t="str">
        <f t="shared" si="3"/>
        <v/>
      </c>
      <c r="AA18" s="100" t="str">
        <f t="shared" si="4"/>
        <v/>
      </c>
      <c r="AB18" s="100" t="str">
        <f t="shared" si="5"/>
        <v/>
      </c>
      <c r="AC18" s="101" t="str">
        <f t="shared" si="6"/>
        <v/>
      </c>
      <c r="AD18" s="99">
        <f t="shared" si="7"/>
        <v>0.73571428571433939</v>
      </c>
      <c r="AE18" s="100">
        <f t="shared" si="8"/>
        <v>8.4285714285467592E-2</v>
      </c>
      <c r="AF18" s="100">
        <f t="shared" si="9"/>
        <v>0.18000000000019314</v>
      </c>
      <c r="AH18" s="107">
        <v>6.9156000000000004</v>
      </c>
      <c r="AI18" s="3"/>
      <c r="AJ18" s="3"/>
      <c r="AK18" s="3"/>
      <c r="AL18" s="3"/>
      <c r="AM18" s="3"/>
      <c r="AN18" s="14"/>
      <c r="AO18" s="1"/>
      <c r="AP18" s="1"/>
      <c r="AQ18" s="1"/>
      <c r="AR18" s="6"/>
      <c r="AS18" t="s">
        <v>53</v>
      </c>
    </row>
    <row r="19" spans="1:45">
      <c r="A19" s="4">
        <v>1966</v>
      </c>
      <c r="B19" s="1">
        <v>4.4360163209792178</v>
      </c>
      <c r="C19" s="1">
        <v>0.45810839803434522</v>
      </c>
      <c r="D19" s="1">
        <v>0.96202763587597317</v>
      </c>
      <c r="E19" s="6">
        <f t="shared" si="10"/>
        <v>5.8561523548895362</v>
      </c>
      <c r="F19" s="1"/>
      <c r="G19" s="1"/>
      <c r="H19" s="1"/>
      <c r="I19" s="1"/>
      <c r="J19" s="3"/>
      <c r="K19" s="14"/>
      <c r="L19" s="1"/>
      <c r="M19" s="1"/>
      <c r="N19" s="1"/>
      <c r="O19" s="6"/>
      <c r="P19" s="2">
        <v>27.729989737534869</v>
      </c>
      <c r="Q19" s="2"/>
      <c r="R19" s="2"/>
      <c r="S19" s="2"/>
      <c r="T19" s="7">
        <v>10.606395824913902</v>
      </c>
      <c r="U19" s="3">
        <v>4797.5</v>
      </c>
      <c r="V19" s="3">
        <v>11159.770713913496</v>
      </c>
      <c r="W19" s="99" t="str">
        <f t="shared" si="0"/>
        <v/>
      </c>
      <c r="X19" s="100" t="str">
        <f t="shared" si="1"/>
        <v/>
      </c>
      <c r="Y19" s="100" t="str">
        <f t="shared" si="2"/>
        <v/>
      </c>
      <c r="Z19" s="99" t="str">
        <f t="shared" si="3"/>
        <v/>
      </c>
      <c r="AA19" s="100" t="str">
        <f t="shared" si="4"/>
        <v/>
      </c>
      <c r="AB19" s="100" t="str">
        <f t="shared" si="5"/>
        <v/>
      </c>
      <c r="AC19" s="101" t="str">
        <f t="shared" si="6"/>
        <v/>
      </c>
      <c r="AD19" s="99">
        <f t="shared" si="7"/>
        <v>0.75749674054764138</v>
      </c>
      <c r="AE19" s="100">
        <f t="shared" si="8"/>
        <v>7.8226857887645662E-2</v>
      </c>
      <c r="AF19" s="100">
        <f t="shared" si="9"/>
        <v>0.16427640156471301</v>
      </c>
      <c r="AH19" s="107">
        <v>6.9085000000000001</v>
      </c>
      <c r="AI19" s="3"/>
      <c r="AJ19" s="3"/>
      <c r="AK19" s="3"/>
      <c r="AL19" s="3"/>
      <c r="AM19" s="3"/>
      <c r="AN19" s="14"/>
      <c r="AO19" s="1"/>
      <c r="AP19" s="1"/>
      <c r="AQ19" s="1"/>
      <c r="AR19" s="6"/>
      <c r="AS19" t="s">
        <v>53</v>
      </c>
    </row>
    <row r="20" spans="1:45">
      <c r="A20" s="4">
        <v>1967</v>
      </c>
      <c r="B20" s="1">
        <v>4.5726141849193045</v>
      </c>
      <c r="C20" s="1">
        <v>0.48173025693821392</v>
      </c>
      <c r="D20" s="1">
        <v>0.97875353791012754</v>
      </c>
      <c r="E20" s="6">
        <f t="shared" si="10"/>
        <v>6.0330979797676454</v>
      </c>
      <c r="F20" s="1"/>
      <c r="G20" s="1"/>
      <c r="H20" s="1"/>
      <c r="I20" s="1"/>
      <c r="J20" s="3"/>
      <c r="K20" s="14"/>
      <c r="L20" s="1"/>
      <c r="M20" s="1"/>
      <c r="N20" s="1"/>
      <c r="O20" s="6"/>
      <c r="P20" s="2">
        <v>26.270477101389044</v>
      </c>
      <c r="Q20" s="2"/>
      <c r="R20" s="2"/>
      <c r="S20" s="2"/>
      <c r="T20" s="7">
        <v>11.476953262051351</v>
      </c>
      <c r="U20" s="3">
        <v>4838.8</v>
      </c>
      <c r="V20" s="3">
        <v>11436.513185087211</v>
      </c>
      <c r="W20" s="99" t="str">
        <f t="shared" si="0"/>
        <v/>
      </c>
      <c r="X20" s="100" t="str">
        <f t="shared" si="1"/>
        <v/>
      </c>
      <c r="Y20" s="100" t="str">
        <f t="shared" si="2"/>
        <v/>
      </c>
      <c r="Z20" s="99" t="str">
        <f t="shared" si="3"/>
        <v/>
      </c>
      <c r="AA20" s="100" t="str">
        <f t="shared" si="4"/>
        <v/>
      </c>
      <c r="AB20" s="100" t="str">
        <f t="shared" si="5"/>
        <v/>
      </c>
      <c r="AC20" s="101" t="str">
        <f t="shared" si="6"/>
        <v/>
      </c>
      <c r="AD20" s="99">
        <f t="shared" si="7"/>
        <v>0.75792141951843639</v>
      </c>
      <c r="AE20" s="100">
        <f t="shared" si="8"/>
        <v>7.9847908745013782E-2</v>
      </c>
      <c r="AF20" s="100">
        <f t="shared" si="9"/>
        <v>0.16223067173654995</v>
      </c>
      <c r="AH20" s="107">
        <v>6.9808000000000003</v>
      </c>
      <c r="AI20" s="3"/>
      <c r="AJ20" s="3"/>
      <c r="AK20" s="3"/>
      <c r="AL20" s="3"/>
      <c r="AM20" s="3"/>
      <c r="AN20" s="14"/>
      <c r="AO20" s="1"/>
      <c r="AP20" s="1"/>
      <c r="AQ20" s="1"/>
      <c r="AR20" s="6"/>
      <c r="AS20" t="s">
        <v>53</v>
      </c>
    </row>
    <row r="21" spans="1:45">
      <c r="A21" s="4">
        <v>1968</v>
      </c>
      <c r="B21" s="1">
        <v>4.7158154317130485</v>
      </c>
      <c r="C21" s="1">
        <v>0.48229930551466049</v>
      </c>
      <c r="D21" s="1">
        <v>0.97225415556518857</v>
      </c>
      <c r="E21" s="6">
        <f t="shared" si="10"/>
        <v>6.1703688927928972</v>
      </c>
      <c r="F21" s="1"/>
      <c r="G21" s="1"/>
      <c r="H21" s="1"/>
      <c r="I21" s="1"/>
      <c r="J21" s="3"/>
      <c r="K21" s="14"/>
      <c r="L21" s="1"/>
      <c r="M21" s="1"/>
      <c r="N21" s="1"/>
      <c r="O21" s="6"/>
      <c r="P21" s="2">
        <v>26.019564005082415</v>
      </c>
      <c r="Q21" s="2"/>
      <c r="R21" s="2"/>
      <c r="S21" s="2"/>
      <c r="T21" s="7">
        <v>12.389785970295685</v>
      </c>
      <c r="U21" s="3">
        <v>4867.3</v>
      </c>
      <c r="V21" s="3">
        <v>11836.747272615208</v>
      </c>
      <c r="W21" s="99" t="str">
        <f t="shared" si="0"/>
        <v/>
      </c>
      <c r="X21" s="100" t="str">
        <f t="shared" si="1"/>
        <v/>
      </c>
      <c r="Y21" s="100" t="str">
        <f t="shared" si="2"/>
        <v/>
      </c>
      <c r="Z21" s="99" t="str">
        <f t="shared" si="3"/>
        <v/>
      </c>
      <c r="AA21" s="100" t="str">
        <f t="shared" si="4"/>
        <v/>
      </c>
      <c r="AB21" s="100" t="str">
        <f t="shared" si="5"/>
        <v/>
      </c>
      <c r="AC21" s="101" t="str">
        <f t="shared" si="6"/>
        <v/>
      </c>
      <c r="AD21" s="99">
        <f t="shared" si="7"/>
        <v>0.76426799007450053</v>
      </c>
      <c r="AE21" s="100">
        <f t="shared" si="8"/>
        <v>7.8163771711930355E-2</v>
      </c>
      <c r="AF21" s="100">
        <f t="shared" si="9"/>
        <v>0.15756823821356922</v>
      </c>
      <c r="AH21" s="107">
        <v>7.4839000000000002</v>
      </c>
      <c r="AI21" s="3"/>
      <c r="AJ21" s="3"/>
      <c r="AK21" s="3"/>
      <c r="AL21" s="3"/>
      <c r="AM21" s="3"/>
      <c r="AN21" s="14"/>
      <c r="AO21" s="1"/>
      <c r="AP21" s="1"/>
      <c r="AQ21" s="1"/>
      <c r="AR21" s="6"/>
      <c r="AS21" t="s">
        <v>53</v>
      </c>
    </row>
    <row r="22" spans="1:45">
      <c r="A22" s="4">
        <v>1969</v>
      </c>
      <c r="B22" s="1">
        <v>5.1115211081231351</v>
      </c>
      <c r="C22" s="1">
        <v>0.55943184541509672</v>
      </c>
      <c r="D22" s="1">
        <v>1.118863690834669</v>
      </c>
      <c r="E22" s="6">
        <f t="shared" si="10"/>
        <v>6.7898166443729009</v>
      </c>
      <c r="F22" s="1"/>
      <c r="G22" s="1"/>
      <c r="H22" s="1"/>
      <c r="I22" s="1"/>
      <c r="J22" s="3"/>
      <c r="K22" s="14"/>
      <c r="L22" s="1"/>
      <c r="M22" s="1"/>
      <c r="N22" s="1"/>
      <c r="O22" s="6"/>
      <c r="P22" s="2">
        <v>25.949307760461959</v>
      </c>
      <c r="Q22" s="2"/>
      <c r="R22" s="2"/>
      <c r="S22" s="2"/>
      <c r="T22" s="7">
        <v>12.821933187233457</v>
      </c>
      <c r="U22" s="3">
        <v>4890.6869999999999</v>
      </c>
      <c r="V22" s="3">
        <v>12530.550411424816</v>
      </c>
      <c r="W22" s="99" t="str">
        <f t="shared" si="0"/>
        <v/>
      </c>
      <c r="X22" s="100" t="str">
        <f t="shared" si="1"/>
        <v/>
      </c>
      <c r="Y22" s="100" t="str">
        <f t="shared" si="2"/>
        <v/>
      </c>
      <c r="Z22" s="99" t="str">
        <f t="shared" si="3"/>
        <v/>
      </c>
      <c r="AA22" s="100" t="str">
        <f t="shared" si="4"/>
        <v/>
      </c>
      <c r="AB22" s="100" t="str">
        <f t="shared" si="5"/>
        <v/>
      </c>
      <c r="AC22" s="101" t="str">
        <f t="shared" si="6"/>
        <v/>
      </c>
      <c r="AD22" s="99">
        <f t="shared" si="7"/>
        <v>0.75282167042895587</v>
      </c>
      <c r="AE22" s="100">
        <f t="shared" si="8"/>
        <v>8.239277652346165E-2</v>
      </c>
      <c r="AF22" s="100">
        <f t="shared" si="9"/>
        <v>0.16478555304758247</v>
      </c>
      <c r="AH22" s="107">
        <v>7.5194000000000001</v>
      </c>
      <c r="AI22" s="3"/>
      <c r="AJ22" s="3"/>
      <c r="AK22" s="3"/>
      <c r="AL22" s="3"/>
      <c r="AM22" s="3"/>
      <c r="AN22" s="14"/>
      <c r="AO22" s="1"/>
      <c r="AP22" s="1"/>
      <c r="AQ22" s="1"/>
      <c r="AR22" s="6"/>
      <c r="AS22" t="s">
        <v>53</v>
      </c>
    </row>
    <row r="23" spans="1:45">
      <c r="A23" s="4">
        <v>1970</v>
      </c>
      <c r="B23" s="1">
        <v>5.4238106958034802</v>
      </c>
      <c r="C23" s="1">
        <v>0.65208473711727399</v>
      </c>
      <c r="D23" s="1">
        <v>1.2734831336694172</v>
      </c>
      <c r="E23" s="6">
        <f t="shared" si="10"/>
        <v>7.3493785665901719</v>
      </c>
      <c r="F23" s="1"/>
      <c r="G23" s="1"/>
      <c r="H23" s="1"/>
      <c r="I23" s="1"/>
      <c r="J23" s="3">
        <v>14506.372154277438</v>
      </c>
      <c r="K23" s="14">
        <f t="shared" ref="K23:K67" si="11">J23-I23</f>
        <v>14506.372154277438</v>
      </c>
      <c r="L23" s="1"/>
      <c r="M23" s="1"/>
      <c r="N23" s="1"/>
      <c r="O23" s="6"/>
      <c r="P23" s="2">
        <v>25.836775508460562</v>
      </c>
      <c r="Q23" s="2"/>
      <c r="R23" s="2"/>
      <c r="S23" s="2"/>
      <c r="T23" s="7">
        <v>13.657261231605569</v>
      </c>
      <c r="U23" s="3">
        <v>4928.7569999999996</v>
      </c>
      <c r="V23" s="3">
        <v>12685.551346921749</v>
      </c>
      <c r="W23" s="99" t="str">
        <f t="shared" si="0"/>
        <v/>
      </c>
      <c r="X23" s="100" t="str">
        <f t="shared" si="1"/>
        <v/>
      </c>
      <c r="Y23" s="100" t="str">
        <f t="shared" si="2"/>
        <v/>
      </c>
      <c r="Z23" s="99"/>
      <c r="AA23" s="100"/>
      <c r="AB23" s="100"/>
      <c r="AC23" s="101"/>
      <c r="AD23" s="99">
        <f t="shared" si="7"/>
        <v>0.73799582463472402</v>
      </c>
      <c r="AE23" s="100">
        <f t="shared" si="8"/>
        <v>8.8726513569679422E-2</v>
      </c>
      <c r="AF23" s="100">
        <f t="shared" si="9"/>
        <v>0.17327766179559645</v>
      </c>
      <c r="AH23" s="107">
        <v>7.4996</v>
      </c>
      <c r="AI23" s="3"/>
      <c r="AJ23" s="3"/>
      <c r="AK23" s="3"/>
      <c r="AL23" s="3"/>
      <c r="AM23" s="3">
        <f t="shared" ref="AM23:AN43" si="12">IFERROR(J23/$AH23," ")</f>
        <v>1934.286115829836</v>
      </c>
      <c r="AN23" s="14">
        <f t="shared" si="12"/>
        <v>1934.286115829836</v>
      </c>
      <c r="AO23" s="1"/>
      <c r="AP23" s="1"/>
      <c r="AQ23" s="1"/>
      <c r="AR23" s="6"/>
      <c r="AS23" t="s">
        <v>53</v>
      </c>
    </row>
    <row r="24" spans="1:45">
      <c r="A24" s="4">
        <v>1971</v>
      </c>
      <c r="B24" s="1">
        <v>5.0708469106543079</v>
      </c>
      <c r="C24" s="1">
        <v>0.73757773245659575</v>
      </c>
      <c r="D24" s="1">
        <v>1.4136906538807967</v>
      </c>
      <c r="E24" s="6">
        <f t="shared" si="10"/>
        <v>7.2221152969917002</v>
      </c>
      <c r="F24" s="1"/>
      <c r="G24" s="1"/>
      <c r="H24" s="1"/>
      <c r="I24" s="1"/>
      <c r="J24" s="3">
        <v>15539.744588390462</v>
      </c>
      <c r="K24" s="14">
        <f t="shared" si="11"/>
        <v>15539.744588390462</v>
      </c>
      <c r="L24" s="1"/>
      <c r="M24" s="1"/>
      <c r="N24" s="1"/>
      <c r="O24" s="6"/>
      <c r="P24" s="2">
        <v>27.248771011299471</v>
      </c>
      <c r="Q24" s="2"/>
      <c r="R24" s="2"/>
      <c r="S24" s="2"/>
      <c r="T24" s="7">
        <v>14.458925634107915</v>
      </c>
      <c r="U24" s="3">
        <v>4963.1260000000002</v>
      </c>
      <c r="V24" s="3">
        <v>12933.582584846727</v>
      </c>
      <c r="W24" s="99" t="str">
        <f t="shared" si="0"/>
        <v/>
      </c>
      <c r="X24" s="100" t="str">
        <f t="shared" si="1"/>
        <v/>
      </c>
      <c r="Y24" s="100" t="str">
        <f t="shared" si="2"/>
        <v/>
      </c>
      <c r="Z24" s="99"/>
      <c r="AA24" s="100"/>
      <c r="AB24" s="100"/>
      <c r="AC24" s="101"/>
      <c r="AD24" s="99">
        <f t="shared" si="7"/>
        <v>0.70212765957454581</v>
      </c>
      <c r="AE24" s="100">
        <f t="shared" si="8"/>
        <v>0.10212765957417301</v>
      </c>
      <c r="AF24" s="100">
        <f t="shared" si="9"/>
        <v>0.19574468085128127</v>
      </c>
      <c r="AH24" s="107">
        <v>7.4029999999999996</v>
      </c>
      <c r="AI24" s="3"/>
      <c r="AJ24" s="3"/>
      <c r="AK24" s="3"/>
      <c r="AL24" s="3"/>
      <c r="AM24" s="3">
        <f t="shared" si="12"/>
        <v>2099.1144925557833</v>
      </c>
      <c r="AN24" s="14">
        <f t="shared" si="12"/>
        <v>2099.1144925557833</v>
      </c>
      <c r="AO24" s="1"/>
      <c r="AP24" s="1"/>
      <c r="AQ24" s="1"/>
      <c r="AR24" s="6"/>
      <c r="AS24" t="s">
        <v>53</v>
      </c>
    </row>
    <row r="25" spans="1:45">
      <c r="A25" s="4">
        <v>1972</v>
      </c>
      <c r="B25" s="1">
        <v>5.4081507937376481</v>
      </c>
      <c r="C25" s="1">
        <v>0.82314670686798364</v>
      </c>
      <c r="D25" s="1">
        <v>1.5385919754603292</v>
      </c>
      <c r="E25" s="6">
        <f t="shared" si="10"/>
        <v>7.7698894760659609</v>
      </c>
      <c r="F25" s="1"/>
      <c r="G25" s="1"/>
      <c r="H25" s="1"/>
      <c r="I25" s="1"/>
      <c r="J25" s="3">
        <v>16773.406922355094</v>
      </c>
      <c r="K25" s="14">
        <f t="shared" si="11"/>
        <v>16773.406922355094</v>
      </c>
      <c r="L25" s="1"/>
      <c r="M25" s="1"/>
      <c r="N25" s="1"/>
      <c r="O25" s="6"/>
      <c r="P25" s="2">
        <v>29.011022712345682</v>
      </c>
      <c r="Q25" s="2"/>
      <c r="R25" s="2"/>
      <c r="S25" s="2"/>
      <c r="T25" s="7">
        <v>15.407770610487223</v>
      </c>
      <c r="U25" s="3">
        <v>4991.5959999999995</v>
      </c>
      <c r="V25" s="3">
        <v>13538.355267533672</v>
      </c>
      <c r="W25" s="99" t="str">
        <f t="shared" si="0"/>
        <v/>
      </c>
      <c r="X25" s="100" t="str">
        <f t="shared" si="1"/>
        <v/>
      </c>
      <c r="Y25" s="100" t="str">
        <f t="shared" si="2"/>
        <v/>
      </c>
      <c r="Z25" s="99"/>
      <c r="AA25" s="100"/>
      <c r="AB25" s="100"/>
      <c r="AC25" s="101"/>
      <c r="AD25" s="99">
        <f t="shared" si="7"/>
        <v>0.69603960396047937</v>
      </c>
      <c r="AE25" s="100">
        <f t="shared" si="8"/>
        <v>0.10594059405910083</v>
      </c>
      <c r="AF25" s="100">
        <f t="shared" si="9"/>
        <v>0.1980198019804198</v>
      </c>
      <c r="AH25" s="107">
        <v>6.9522000000000004</v>
      </c>
      <c r="AI25" s="3"/>
      <c r="AJ25" s="3"/>
      <c r="AK25" s="3"/>
      <c r="AL25" s="3"/>
      <c r="AM25" s="3">
        <f t="shared" si="12"/>
        <v>2412.6761201281743</v>
      </c>
      <c r="AN25" s="14">
        <f t="shared" si="12"/>
        <v>2412.6761201281743</v>
      </c>
      <c r="AO25" s="1"/>
      <c r="AP25" s="1"/>
      <c r="AQ25" s="1"/>
      <c r="AR25" s="6"/>
      <c r="AS25" t="s">
        <v>53</v>
      </c>
    </row>
    <row r="26" spans="1:45">
      <c r="A26" s="4">
        <v>1973</v>
      </c>
      <c r="B26" s="1">
        <v>5.677781692760691</v>
      </c>
      <c r="C26" s="1">
        <v>1.1786982347215464</v>
      </c>
      <c r="D26" s="1">
        <v>1.5330780961472286</v>
      </c>
      <c r="E26" s="6">
        <f t="shared" si="10"/>
        <v>8.3895580236294656</v>
      </c>
      <c r="F26" s="1"/>
      <c r="G26" s="1"/>
      <c r="H26" s="1"/>
      <c r="I26" s="1"/>
      <c r="J26" s="3">
        <v>19618.104503489842</v>
      </c>
      <c r="K26" s="14">
        <f t="shared" si="11"/>
        <v>19618.104503489842</v>
      </c>
      <c r="L26" s="1"/>
      <c r="M26" s="1"/>
      <c r="N26" s="1"/>
      <c r="O26" s="6"/>
      <c r="P26" s="2">
        <v>31.229871356181654</v>
      </c>
      <c r="Q26" s="2"/>
      <c r="R26" s="2"/>
      <c r="S26" s="2"/>
      <c r="T26" s="7">
        <v>16.841215455130694</v>
      </c>
      <c r="U26" s="3">
        <v>5021.8609999999999</v>
      </c>
      <c r="V26" s="3">
        <v>13945.427800570347</v>
      </c>
      <c r="W26" s="99" t="str">
        <f t="shared" si="0"/>
        <v/>
      </c>
      <c r="X26" s="100" t="str">
        <f t="shared" si="1"/>
        <v/>
      </c>
      <c r="Y26" s="100" t="str">
        <f t="shared" si="2"/>
        <v/>
      </c>
      <c r="Z26" s="99"/>
      <c r="AA26" s="100"/>
      <c r="AB26" s="100"/>
      <c r="AC26" s="101"/>
      <c r="AD26" s="99">
        <f t="shared" si="7"/>
        <v>0.67676767676783833</v>
      </c>
      <c r="AE26" s="100">
        <f t="shared" si="8"/>
        <v>0.14049586776820711</v>
      </c>
      <c r="AF26" s="100">
        <f t="shared" si="9"/>
        <v>0.18273645546395456</v>
      </c>
      <c r="AH26" s="107">
        <v>6.0229999999999997</v>
      </c>
      <c r="AI26" s="3"/>
      <c r="AJ26" s="3"/>
      <c r="AK26" s="3"/>
      <c r="AL26" s="3"/>
      <c r="AM26" s="3">
        <f t="shared" si="12"/>
        <v>3257.1981576440053</v>
      </c>
      <c r="AN26" s="14">
        <f t="shared" si="12"/>
        <v>3257.1981576440053</v>
      </c>
      <c r="AO26" s="1"/>
      <c r="AP26" s="1"/>
      <c r="AQ26" s="1"/>
      <c r="AR26" s="6"/>
      <c r="AS26" t="s">
        <v>53</v>
      </c>
    </row>
    <row r="27" spans="1:45">
      <c r="A27" s="4">
        <v>1974</v>
      </c>
      <c r="B27" s="1">
        <v>5.5967651768226068</v>
      </c>
      <c r="C27" s="1">
        <v>1.0653153026195898</v>
      </c>
      <c r="D27" s="1">
        <v>1.5825336017238367</v>
      </c>
      <c r="E27" s="6">
        <f t="shared" si="10"/>
        <v>8.2446140811660342</v>
      </c>
      <c r="F27" s="1"/>
      <c r="G27" s="1"/>
      <c r="H27" s="1"/>
      <c r="I27" s="1"/>
      <c r="J27" s="3">
        <v>21814.222274724361</v>
      </c>
      <c r="K27" s="14">
        <f t="shared" si="11"/>
        <v>21814.222274724361</v>
      </c>
      <c r="L27" s="1"/>
      <c r="M27" s="1"/>
      <c r="N27" s="1"/>
      <c r="O27" s="6"/>
      <c r="P27" s="2">
        <v>35.588650314507341</v>
      </c>
      <c r="Q27" s="2"/>
      <c r="R27" s="2"/>
      <c r="S27" s="2"/>
      <c r="T27" s="7">
        <v>19.413743996671307</v>
      </c>
      <c r="U27" s="3">
        <v>5045.2969999999996</v>
      </c>
      <c r="V27" s="3">
        <v>13751.222177802418</v>
      </c>
      <c r="W27" s="99" t="str">
        <f t="shared" si="0"/>
        <v/>
      </c>
      <c r="X27" s="100" t="str">
        <f t="shared" si="1"/>
        <v/>
      </c>
      <c r="Y27" s="100" t="str">
        <f t="shared" si="2"/>
        <v/>
      </c>
      <c r="Z27" s="99"/>
      <c r="AA27" s="100"/>
      <c r="AB27" s="100"/>
      <c r="AC27" s="101"/>
      <c r="AD27" s="99">
        <f t="shared" si="7"/>
        <v>0.67883895131099425</v>
      </c>
      <c r="AE27" s="100">
        <f t="shared" si="8"/>
        <v>0.12921348314570505</v>
      </c>
      <c r="AF27" s="100">
        <f t="shared" si="9"/>
        <v>0.19194756554330064</v>
      </c>
      <c r="AH27" s="107">
        <v>6.0819999999999999</v>
      </c>
      <c r="AI27" s="3"/>
      <c r="AJ27" s="3"/>
      <c r="AK27" s="3"/>
      <c r="AL27" s="3"/>
      <c r="AM27" s="3">
        <f t="shared" si="12"/>
        <v>3586.6856748971327</v>
      </c>
      <c r="AN27" s="14">
        <f t="shared" si="12"/>
        <v>3586.6856748971327</v>
      </c>
      <c r="AO27" s="1"/>
      <c r="AP27" s="1"/>
      <c r="AQ27" s="1"/>
      <c r="AR27" s="6"/>
      <c r="AS27" t="s">
        <v>53</v>
      </c>
    </row>
    <row r="28" spans="1:45">
      <c r="A28" s="4">
        <v>1975</v>
      </c>
      <c r="B28" s="1">
        <v>5.8762635624976678</v>
      </c>
      <c r="C28" s="1">
        <v>1.2619643750780585</v>
      </c>
      <c r="D28" s="1">
        <v>1.741975364378521</v>
      </c>
      <c r="E28" s="6">
        <f t="shared" si="10"/>
        <v>8.8802033019542463</v>
      </c>
      <c r="F28" s="1"/>
      <c r="G28" s="1"/>
      <c r="H28" s="1"/>
      <c r="I28" s="1"/>
      <c r="J28" s="3">
        <v>24843.783534765087</v>
      </c>
      <c r="K28" s="14">
        <f t="shared" si="11"/>
        <v>24843.783534765087</v>
      </c>
      <c r="L28" s="1"/>
      <c r="M28" s="1"/>
      <c r="N28" s="1"/>
      <c r="O28" s="6"/>
      <c r="P28" s="2">
        <v>40.5637618179071</v>
      </c>
      <c r="Q28" s="2"/>
      <c r="R28" s="2"/>
      <c r="S28" s="2"/>
      <c r="T28" s="7">
        <v>21.278553182929887</v>
      </c>
      <c r="U28" s="3">
        <v>5059.8609999999999</v>
      </c>
      <c r="V28" s="3">
        <v>13621.125165296044</v>
      </c>
      <c r="W28" s="99" t="str">
        <f t="shared" si="0"/>
        <v/>
      </c>
      <c r="X28" s="100" t="str">
        <f t="shared" si="1"/>
        <v/>
      </c>
      <c r="Y28" s="100" t="str">
        <f t="shared" si="2"/>
        <v/>
      </c>
      <c r="Z28" s="99"/>
      <c r="AA28" s="100"/>
      <c r="AB28" s="100"/>
      <c r="AC28" s="101"/>
      <c r="AD28" s="99">
        <f t="shared" si="7"/>
        <v>0.66172624237155608</v>
      </c>
      <c r="AE28" s="100">
        <f t="shared" si="8"/>
        <v>0.14210985178687754</v>
      </c>
      <c r="AF28" s="100">
        <f t="shared" si="9"/>
        <v>0.19616390584156654</v>
      </c>
      <c r="AH28" s="107">
        <v>5.7348999999999997</v>
      </c>
      <c r="AI28" s="3"/>
      <c r="AJ28" s="3"/>
      <c r="AK28" s="3"/>
      <c r="AL28" s="3"/>
      <c r="AM28" s="3">
        <f t="shared" si="12"/>
        <v>4332.0343048292189</v>
      </c>
      <c r="AN28" s="14">
        <f t="shared" si="12"/>
        <v>4332.0343048292189</v>
      </c>
      <c r="AO28" s="1"/>
      <c r="AP28" s="1"/>
      <c r="AQ28" s="1"/>
      <c r="AR28" s="6"/>
      <c r="AS28" t="s">
        <v>53</v>
      </c>
    </row>
    <row r="29" spans="1:45">
      <c r="A29" s="4">
        <v>1976</v>
      </c>
      <c r="B29" s="1">
        <v>5.9412015975650645</v>
      </c>
      <c r="C29" s="1">
        <v>1.3746309578638716</v>
      </c>
      <c r="D29" s="1">
        <v>1.879438936747952</v>
      </c>
      <c r="E29" s="6">
        <f t="shared" si="10"/>
        <v>9.1952714921768877</v>
      </c>
      <c r="F29" s="1"/>
      <c r="G29" s="1"/>
      <c r="H29" s="1"/>
      <c r="I29" s="1"/>
      <c r="J29" s="3">
        <v>29315.053377008539</v>
      </c>
      <c r="K29" s="14">
        <f t="shared" si="11"/>
        <v>29315.053377008539</v>
      </c>
      <c r="L29" s="1"/>
      <c r="M29" s="1"/>
      <c r="N29" s="1"/>
      <c r="O29" s="6"/>
      <c r="P29" s="2">
        <v>44.477692721253682</v>
      </c>
      <c r="Q29" s="2"/>
      <c r="R29" s="2"/>
      <c r="S29" s="2"/>
      <c r="T29" s="7">
        <v>23.193622969393537</v>
      </c>
      <c r="U29" s="3">
        <v>5072.5959999999995</v>
      </c>
      <c r="V29" s="3">
        <v>14466.360025517508</v>
      </c>
      <c r="W29" s="99" t="str">
        <f t="shared" si="0"/>
        <v/>
      </c>
      <c r="X29" s="100" t="str">
        <f t="shared" si="1"/>
        <v/>
      </c>
      <c r="Y29" s="100" t="str">
        <f t="shared" si="2"/>
        <v/>
      </c>
      <c r="Z29" s="99"/>
      <c r="AA29" s="100"/>
      <c r="AB29" s="100"/>
      <c r="AC29" s="101"/>
      <c r="AD29" s="99">
        <f t="shared" si="7"/>
        <v>0.64611486486502256</v>
      </c>
      <c r="AE29" s="100">
        <f t="shared" si="8"/>
        <v>0.14949324324283128</v>
      </c>
      <c r="AF29" s="100">
        <f t="shared" si="9"/>
        <v>0.20439189189214618</v>
      </c>
      <c r="AH29" s="107">
        <v>6.0438000000000001</v>
      </c>
      <c r="AI29" s="3"/>
      <c r="AJ29" s="3"/>
      <c r="AK29" s="3"/>
      <c r="AL29" s="3"/>
      <c r="AM29" s="3">
        <f t="shared" si="12"/>
        <v>4850.4340608571656</v>
      </c>
      <c r="AN29" s="14">
        <f t="shared" si="12"/>
        <v>4850.4340608571656</v>
      </c>
      <c r="AO29" s="1"/>
      <c r="AP29" s="1"/>
      <c r="AQ29" s="1"/>
      <c r="AR29" s="6"/>
      <c r="AS29" t="s">
        <v>53</v>
      </c>
    </row>
    <row r="30" spans="1:45">
      <c r="A30" s="4">
        <v>1977</v>
      </c>
      <c r="B30" s="1">
        <v>5.8167510001990497</v>
      </c>
      <c r="C30" s="1">
        <v>1.286546802989228</v>
      </c>
      <c r="D30" s="1">
        <v>1.808962777543605</v>
      </c>
      <c r="E30" s="6">
        <f t="shared" si="10"/>
        <v>8.9122605807318838</v>
      </c>
      <c r="F30" s="1"/>
      <c r="G30" s="1"/>
      <c r="H30" s="1"/>
      <c r="I30" s="1"/>
      <c r="J30" s="3">
        <v>32513.598546031684</v>
      </c>
      <c r="K30" s="14">
        <f t="shared" si="11"/>
        <v>32513.598546031684</v>
      </c>
      <c r="L30" s="1"/>
      <c r="M30" s="1"/>
      <c r="N30" s="1"/>
      <c r="O30" s="6"/>
      <c r="P30" s="2">
        <v>49.575093053491095</v>
      </c>
      <c r="Q30" s="2"/>
      <c r="R30" s="2"/>
      <c r="S30" s="2"/>
      <c r="T30" s="7">
        <v>25.777193968248014</v>
      </c>
      <c r="U30" s="3">
        <v>5088.4189999999999</v>
      </c>
      <c r="V30" s="3">
        <v>14655.436197372899</v>
      </c>
      <c r="W30" s="99" t="str">
        <f t="shared" si="0"/>
        <v/>
      </c>
      <c r="X30" s="100" t="str">
        <f t="shared" si="1"/>
        <v/>
      </c>
      <c r="Y30" s="100" t="str">
        <f t="shared" si="2"/>
        <v/>
      </c>
      <c r="Z30" s="99"/>
      <c r="AA30" s="100"/>
      <c r="AB30" s="100"/>
      <c r="AC30" s="101"/>
      <c r="AD30" s="99">
        <f t="shared" si="7"/>
        <v>0.65266841644809404</v>
      </c>
      <c r="AE30" s="100">
        <f t="shared" si="8"/>
        <v>0.14435695538017757</v>
      </c>
      <c r="AF30" s="100">
        <f t="shared" si="9"/>
        <v>0.20297462817172826</v>
      </c>
      <c r="AH30" s="107">
        <v>6.0030999999999999</v>
      </c>
      <c r="AI30" s="3"/>
      <c r="AJ30" s="3"/>
      <c r="AK30" s="3"/>
      <c r="AL30" s="3"/>
      <c r="AM30" s="3">
        <f t="shared" si="12"/>
        <v>5416.1347547153446</v>
      </c>
      <c r="AN30" s="14">
        <f t="shared" si="12"/>
        <v>5416.1347547153446</v>
      </c>
      <c r="AO30" s="1"/>
      <c r="AP30" s="1"/>
      <c r="AQ30" s="1"/>
      <c r="AR30" s="6"/>
      <c r="AS30" t="s">
        <v>53</v>
      </c>
    </row>
    <row r="31" spans="1:45">
      <c r="A31" s="4">
        <v>1978</v>
      </c>
      <c r="B31" s="1">
        <v>5.8598362131745985</v>
      </c>
      <c r="C31" s="1">
        <v>1.339614963168249</v>
      </c>
      <c r="D31" s="1">
        <v>1.3474489688062015</v>
      </c>
      <c r="E31" s="6">
        <f t="shared" si="10"/>
        <v>8.5469001451490492</v>
      </c>
      <c r="F31" s="1"/>
      <c r="G31" s="1"/>
      <c r="H31" s="1"/>
      <c r="I31" s="1"/>
      <c r="J31" s="3">
        <v>35637.783516354124</v>
      </c>
      <c r="K31" s="14">
        <f t="shared" si="11"/>
        <v>35637.783516354124</v>
      </c>
      <c r="L31" s="1"/>
      <c r="M31" s="1"/>
      <c r="N31" s="1"/>
      <c r="O31" s="6"/>
      <c r="P31" s="2">
        <v>52.55622491755507</v>
      </c>
      <c r="Q31" s="2"/>
      <c r="R31" s="2"/>
      <c r="S31" s="2"/>
      <c r="T31" s="7">
        <v>28.357218541642737</v>
      </c>
      <c r="U31" s="3">
        <v>5104.2470000000003</v>
      </c>
      <c r="V31" s="3">
        <v>14825.693192355306</v>
      </c>
      <c r="W31" s="99" t="str">
        <f t="shared" si="0"/>
        <v/>
      </c>
      <c r="X31" s="100" t="str">
        <f t="shared" si="1"/>
        <v/>
      </c>
      <c r="Y31" s="100" t="str">
        <f t="shared" si="2"/>
        <v/>
      </c>
      <c r="Z31" s="99"/>
      <c r="AA31" s="100"/>
      <c r="AB31" s="100"/>
      <c r="AC31" s="101"/>
      <c r="AD31" s="99">
        <f t="shared" si="7"/>
        <v>0.68560953253916934</v>
      </c>
      <c r="AE31" s="100">
        <f t="shared" si="8"/>
        <v>0.15673693858802976</v>
      </c>
      <c r="AF31" s="100">
        <f t="shared" si="9"/>
        <v>0.15765352887280085</v>
      </c>
      <c r="AH31" s="107">
        <v>5.5077999999999996</v>
      </c>
      <c r="AI31" s="3"/>
      <c r="AJ31" s="3"/>
      <c r="AK31" s="3"/>
      <c r="AL31" s="3"/>
      <c r="AM31" s="3">
        <f t="shared" si="12"/>
        <v>6470.4207698816454</v>
      </c>
      <c r="AN31" s="14">
        <f t="shared" si="12"/>
        <v>6470.4207698816454</v>
      </c>
      <c r="AO31" s="1"/>
      <c r="AP31" s="1"/>
      <c r="AQ31" s="1"/>
      <c r="AR31" s="6"/>
      <c r="AS31" t="s">
        <v>53</v>
      </c>
    </row>
    <row r="32" spans="1:45">
      <c r="A32" s="4">
        <v>1979</v>
      </c>
      <c r="B32" s="1">
        <v>6.0240174851177484</v>
      </c>
      <c r="C32" s="1">
        <v>1.5276593360906372</v>
      </c>
      <c r="D32" s="1">
        <v>1.4331649441732375</v>
      </c>
      <c r="E32" s="6">
        <f t="shared" si="10"/>
        <v>8.9848417653816224</v>
      </c>
      <c r="F32" s="1"/>
      <c r="G32" s="1"/>
      <c r="H32" s="1"/>
      <c r="I32" s="1"/>
      <c r="J32" s="3">
        <v>39484.147963570984</v>
      </c>
      <c r="K32" s="14">
        <f t="shared" si="11"/>
        <v>39484.147963570984</v>
      </c>
      <c r="L32" s="1"/>
      <c r="M32" s="1"/>
      <c r="N32" s="1"/>
      <c r="O32" s="6"/>
      <c r="P32" s="2">
        <v>54.832596018174662</v>
      </c>
      <c r="Q32" s="2"/>
      <c r="R32" s="2"/>
      <c r="S32" s="2"/>
      <c r="T32" s="7">
        <v>31.08264656182288</v>
      </c>
      <c r="U32" s="3">
        <v>5116.8</v>
      </c>
      <c r="V32" s="3">
        <v>15313.47717323327</v>
      </c>
      <c r="W32" s="99" t="str">
        <f t="shared" si="0"/>
        <v/>
      </c>
      <c r="X32" s="100" t="str">
        <f t="shared" si="1"/>
        <v/>
      </c>
      <c r="Y32" s="100" t="str">
        <f t="shared" si="2"/>
        <v/>
      </c>
      <c r="Z32" s="99"/>
      <c r="AA32" s="100"/>
      <c r="AB32" s="100"/>
      <c r="AC32" s="101"/>
      <c r="AD32" s="99">
        <f t="shared" si="7"/>
        <v>0.67046450482056807</v>
      </c>
      <c r="AE32" s="100">
        <f t="shared" si="8"/>
        <v>0.17002629272522879</v>
      </c>
      <c r="AF32" s="100">
        <f t="shared" si="9"/>
        <v>0.15950920245420316</v>
      </c>
      <c r="AH32" s="107">
        <v>5.2622</v>
      </c>
      <c r="AI32" s="3"/>
      <c r="AJ32" s="3"/>
      <c r="AK32" s="3"/>
      <c r="AL32" s="3"/>
      <c r="AM32" s="3">
        <f t="shared" si="12"/>
        <v>7503.3537234561563</v>
      </c>
      <c r="AN32" s="14">
        <f t="shared" si="12"/>
        <v>7503.3537234561563</v>
      </c>
      <c r="AO32" s="1"/>
      <c r="AP32" s="1"/>
      <c r="AQ32" s="1"/>
      <c r="AR32" s="6"/>
      <c r="AS32" t="s">
        <v>53</v>
      </c>
    </row>
    <row r="33" spans="1:45">
      <c r="A33" s="4">
        <v>1980</v>
      </c>
      <c r="B33" s="1">
        <v>6.0808788478762468</v>
      </c>
      <c r="C33" s="1">
        <v>1.5439731449639462</v>
      </c>
      <c r="D33" s="1">
        <v>1.4806306569713483</v>
      </c>
      <c r="E33" s="6">
        <f t="shared" si="10"/>
        <v>9.1054826498115418</v>
      </c>
      <c r="F33" s="1"/>
      <c r="G33" s="1"/>
      <c r="H33" s="1"/>
      <c r="I33" s="1"/>
      <c r="J33" s="3">
        <v>42095.025772848749</v>
      </c>
      <c r="K33" s="14">
        <f t="shared" si="11"/>
        <v>42095.025772848749</v>
      </c>
      <c r="L33" s="1"/>
      <c r="M33" s="1"/>
      <c r="N33" s="1"/>
      <c r="O33" s="6"/>
      <c r="P33" s="2">
        <v>54.741185296022117</v>
      </c>
      <c r="Q33" s="2">
        <v>42.75123128644276</v>
      </c>
      <c r="R33" s="2"/>
      <c r="S33" s="2"/>
      <c r="T33" s="7">
        <v>34.907466496490088</v>
      </c>
      <c r="U33" s="3">
        <v>5123.027</v>
      </c>
      <c r="V33" s="3">
        <v>15227.325563577939</v>
      </c>
      <c r="W33" s="99" t="str">
        <f t="shared" si="0"/>
        <v/>
      </c>
      <c r="X33" s="100" t="str">
        <f t="shared" si="1"/>
        <v/>
      </c>
      <c r="Y33" s="100" t="str">
        <f t="shared" si="2"/>
        <v/>
      </c>
      <c r="Z33" s="99"/>
      <c r="AA33" s="100"/>
      <c r="AB33" s="100"/>
      <c r="AC33" s="101"/>
      <c r="AD33" s="99">
        <f t="shared" si="7"/>
        <v>0.66782608695675283</v>
      </c>
      <c r="AE33" s="100">
        <f t="shared" si="8"/>
        <v>0.16956521739085431</v>
      </c>
      <c r="AF33" s="100">
        <f t="shared" si="9"/>
        <v>0.16260869565239283</v>
      </c>
      <c r="AH33" s="107">
        <v>5.6345000000000001</v>
      </c>
      <c r="AI33" s="3"/>
      <c r="AJ33" s="3"/>
      <c r="AK33" s="3"/>
      <c r="AL33" s="3"/>
      <c r="AM33" s="3">
        <f t="shared" si="12"/>
        <v>7470.9425455406417</v>
      </c>
      <c r="AN33" s="14">
        <f t="shared" si="12"/>
        <v>7470.9425455406417</v>
      </c>
      <c r="AO33" s="1"/>
      <c r="AP33" s="1"/>
      <c r="AQ33" s="1"/>
      <c r="AR33" s="6"/>
      <c r="AS33" t="s">
        <v>53</v>
      </c>
    </row>
    <row r="34" spans="1:45">
      <c r="A34" s="4">
        <v>1981</v>
      </c>
      <c r="B34" s="1">
        <v>6.2603277703858735</v>
      </c>
      <c r="C34" s="1">
        <v>1.7681841794166602</v>
      </c>
      <c r="D34" s="1">
        <v>1.6009235138025686</v>
      </c>
      <c r="E34" s="6">
        <f t="shared" si="10"/>
        <v>9.6294354636051018</v>
      </c>
      <c r="F34" s="1"/>
      <c r="G34" s="1"/>
      <c r="H34" s="1"/>
      <c r="I34" s="1"/>
      <c r="J34" s="3">
        <v>46342.583409937419</v>
      </c>
      <c r="K34" s="14">
        <f t="shared" si="11"/>
        <v>46342.583409937419</v>
      </c>
      <c r="L34" s="1"/>
      <c r="M34" s="1"/>
      <c r="N34" s="1"/>
      <c r="O34" s="6"/>
      <c r="P34" s="2">
        <v>60.633692742286108</v>
      </c>
      <c r="Q34" s="2">
        <v>46.381836761305202</v>
      </c>
      <c r="R34" s="2"/>
      <c r="S34" s="2"/>
      <c r="T34" s="7">
        <v>39.023611997447297</v>
      </c>
      <c r="U34" s="3">
        <v>5121.5720000000001</v>
      </c>
      <c r="V34" s="3">
        <v>15096.146261343198</v>
      </c>
      <c r="W34" s="99" t="str">
        <f t="shared" si="0"/>
        <v/>
      </c>
      <c r="X34" s="100" t="str">
        <f t="shared" si="1"/>
        <v/>
      </c>
      <c r="Y34" s="100" t="str">
        <f t="shared" si="2"/>
        <v/>
      </c>
      <c r="Z34" s="99"/>
      <c r="AA34" s="100"/>
      <c r="AB34" s="100"/>
      <c r="AC34" s="101"/>
      <c r="AD34" s="99">
        <f t="shared" si="7"/>
        <v>0.65012406947915824</v>
      </c>
      <c r="AE34" s="100">
        <f t="shared" si="8"/>
        <v>0.18362282878363892</v>
      </c>
      <c r="AF34" s="100">
        <f t="shared" si="9"/>
        <v>0.1662531017372029</v>
      </c>
      <c r="AH34" s="107">
        <v>7.1349999999999998</v>
      </c>
      <c r="AI34" s="3"/>
      <c r="AJ34" s="3"/>
      <c r="AK34" s="3"/>
      <c r="AL34" s="3"/>
      <c r="AM34" s="3">
        <f t="shared" si="12"/>
        <v>6495.1062943149855</v>
      </c>
      <c r="AN34" s="14">
        <f t="shared" si="12"/>
        <v>6495.1062943149855</v>
      </c>
      <c r="AO34" s="1"/>
      <c r="AP34" s="1"/>
      <c r="AQ34" s="1"/>
      <c r="AR34" s="6"/>
      <c r="AS34" t="s">
        <v>53</v>
      </c>
    </row>
    <row r="35" spans="1:45">
      <c r="A35" s="4">
        <v>1982</v>
      </c>
      <c r="B35" s="1">
        <v>6.435599493240435</v>
      </c>
      <c r="C35" s="1">
        <v>1.9154524020919677</v>
      </c>
      <c r="D35" s="1">
        <v>1.6429612653992633</v>
      </c>
      <c r="E35" s="6">
        <f t="shared" si="10"/>
        <v>9.9940131607316651</v>
      </c>
      <c r="F35" s="1"/>
      <c r="G35" s="1"/>
      <c r="H35" s="1"/>
      <c r="I35" s="1"/>
      <c r="J35" s="3">
        <v>51907.792669129958</v>
      </c>
      <c r="K35" s="14">
        <f t="shared" si="11"/>
        <v>51907.792669129958</v>
      </c>
      <c r="L35" s="1"/>
      <c r="M35" s="1"/>
      <c r="N35" s="1"/>
      <c r="O35" s="6"/>
      <c r="P35" s="2">
        <v>64.230940541058985</v>
      </c>
      <c r="Q35" s="2">
        <v>50.43383682448853</v>
      </c>
      <c r="R35" s="2"/>
      <c r="S35" s="2"/>
      <c r="T35" s="7">
        <v>42.961072112316543</v>
      </c>
      <c r="U35" s="3">
        <v>5117.8100000000004</v>
      </c>
      <c r="V35" s="3">
        <v>15563.29758236433</v>
      </c>
      <c r="W35" s="99" t="str">
        <f t="shared" ref="W35:W67" si="13">IFERROR(F35/$I35,"")</f>
        <v/>
      </c>
      <c r="X35" s="100" t="str">
        <f t="shared" ref="X35:X67" si="14">IFERROR(G35/$I35,"")</f>
        <v/>
      </c>
      <c r="Y35" s="100" t="str">
        <f t="shared" ref="Y35:Y67" si="15">IFERROR(H35/$I35,"")</f>
        <v/>
      </c>
      <c r="Z35" s="99"/>
      <c r="AA35" s="100"/>
      <c r="AB35" s="100"/>
      <c r="AC35" s="101"/>
      <c r="AD35" s="99">
        <f t="shared" ref="AD35:AD67" si="16">IFERROR(B35/$E35,"")</f>
        <v>0.64394546912616657</v>
      </c>
      <c r="AE35" s="100">
        <f t="shared" ref="AE35:AE67" si="17">IFERROR(C35/$E35,"")</f>
        <v>0.19165998396101139</v>
      </c>
      <c r="AF35" s="100">
        <f t="shared" ref="AF35:AF67" si="18">IFERROR(D35/$E35,"")</f>
        <v>0.16439454691282213</v>
      </c>
      <c r="AH35" s="107">
        <v>8.3443000000000005</v>
      </c>
      <c r="AI35" s="3"/>
      <c r="AJ35" s="3"/>
      <c r="AK35" s="3"/>
      <c r="AL35" s="3"/>
      <c r="AM35" s="3">
        <f t="shared" si="12"/>
        <v>6220.7486151180992</v>
      </c>
      <c r="AN35" s="14">
        <f t="shared" si="12"/>
        <v>6220.7486151180992</v>
      </c>
      <c r="AO35" s="1"/>
      <c r="AP35" s="1"/>
      <c r="AQ35" s="1"/>
      <c r="AR35" s="6"/>
      <c r="AS35" t="s">
        <v>53</v>
      </c>
    </row>
    <row r="36" spans="1:45">
      <c r="A36" s="4">
        <v>1983</v>
      </c>
      <c r="B36" s="1">
        <v>6.7023298064424921</v>
      </c>
      <c r="C36" s="1">
        <v>2.0808677377340259</v>
      </c>
      <c r="D36" s="1">
        <v>1.5485527350640735</v>
      </c>
      <c r="E36" s="6">
        <f t="shared" si="10"/>
        <v>10.331750279240591</v>
      </c>
      <c r="F36" s="1"/>
      <c r="G36" s="1"/>
      <c r="H36" s="1"/>
      <c r="I36" s="1"/>
      <c r="J36" s="3">
        <v>56495.099346009825</v>
      </c>
      <c r="K36" s="14">
        <f t="shared" si="11"/>
        <v>56495.099346009825</v>
      </c>
      <c r="L36" s="1"/>
      <c r="M36" s="1"/>
      <c r="N36" s="1"/>
      <c r="O36" s="6"/>
      <c r="P36" s="2">
        <v>71.085091958929425</v>
      </c>
      <c r="Q36" s="2">
        <v>55.717383478840091</v>
      </c>
      <c r="R36" s="2"/>
      <c r="S36" s="2"/>
      <c r="T36" s="7">
        <v>45.928525845564756</v>
      </c>
      <c r="U36" s="3">
        <v>5114.2969999999996</v>
      </c>
      <c r="V36" s="3">
        <v>15966.221750516252</v>
      </c>
      <c r="W36" s="99" t="str">
        <f t="shared" si="13"/>
        <v/>
      </c>
      <c r="X36" s="100" t="str">
        <f t="shared" si="14"/>
        <v/>
      </c>
      <c r="Y36" s="100" t="str">
        <f t="shared" si="15"/>
        <v/>
      </c>
      <c r="Z36" s="99"/>
      <c r="AA36" s="100"/>
      <c r="AB36" s="100"/>
      <c r="AC36" s="101"/>
      <c r="AD36" s="99">
        <f t="shared" si="16"/>
        <v>0.64871194379420583</v>
      </c>
      <c r="AE36" s="100">
        <f t="shared" si="17"/>
        <v>0.20140515222431168</v>
      </c>
      <c r="AF36" s="100">
        <f t="shared" si="18"/>
        <v>0.1498829039814826</v>
      </c>
      <c r="AH36" s="107">
        <v>9.1483000000000008</v>
      </c>
      <c r="AI36" s="3"/>
      <c r="AJ36" s="3"/>
      <c r="AK36" s="3"/>
      <c r="AL36" s="3"/>
      <c r="AM36" s="3">
        <f t="shared" si="12"/>
        <v>6175.4751534175548</v>
      </c>
      <c r="AN36" s="14">
        <f t="shared" si="12"/>
        <v>6175.4751534175548</v>
      </c>
      <c r="AO36" s="1"/>
      <c r="AP36" s="1"/>
      <c r="AQ36" s="1"/>
      <c r="AR36" s="6"/>
      <c r="AS36" t="s">
        <v>53</v>
      </c>
    </row>
    <row r="37" spans="1:45">
      <c r="A37" s="4">
        <v>1984</v>
      </c>
      <c r="B37" s="1">
        <v>6.4918147646176507</v>
      </c>
      <c r="C37" s="1">
        <v>2.0773807246714164</v>
      </c>
      <c r="D37" s="1">
        <v>1.4931173958635531</v>
      </c>
      <c r="E37" s="6">
        <f t="shared" si="10"/>
        <v>10.06231288515262</v>
      </c>
      <c r="F37" s="1"/>
      <c r="G37" s="1"/>
      <c r="H37" s="1"/>
      <c r="I37" s="1"/>
      <c r="J37" s="3">
        <v>62766.80300311897</v>
      </c>
      <c r="K37" s="14">
        <f t="shared" si="11"/>
        <v>62766.80300311897</v>
      </c>
      <c r="L37" s="1"/>
      <c r="M37" s="1"/>
      <c r="N37" s="1"/>
      <c r="O37" s="6"/>
      <c r="P37" s="2">
        <v>78.799793579819578</v>
      </c>
      <c r="Q37" s="2">
        <v>57.047138712887673</v>
      </c>
      <c r="R37" s="2"/>
      <c r="S37" s="2"/>
      <c r="T37" s="7">
        <v>48.832163369495809</v>
      </c>
      <c r="U37" s="3">
        <v>5111.6189999999997</v>
      </c>
      <c r="V37" s="3">
        <v>16675.929876620306</v>
      </c>
      <c r="W37" s="99" t="str">
        <f t="shared" si="13"/>
        <v/>
      </c>
      <c r="X37" s="100" t="str">
        <f t="shared" si="14"/>
        <v/>
      </c>
      <c r="Y37" s="100" t="str">
        <f t="shared" si="15"/>
        <v/>
      </c>
      <c r="Z37" s="99"/>
      <c r="AA37" s="100"/>
      <c r="AB37" s="100"/>
      <c r="AC37" s="101"/>
      <c r="AD37" s="99">
        <f t="shared" si="16"/>
        <v>0.6451612903228845</v>
      </c>
      <c r="AE37" s="100">
        <f t="shared" si="17"/>
        <v>0.2064516129027037</v>
      </c>
      <c r="AF37" s="100">
        <f t="shared" si="18"/>
        <v>0.14838709677441184</v>
      </c>
      <c r="AH37" s="107">
        <v>10.353999999999999</v>
      </c>
      <c r="AI37" s="3"/>
      <c r="AJ37" s="3"/>
      <c r="AK37" s="3"/>
      <c r="AL37" s="3"/>
      <c r="AM37" s="3">
        <f t="shared" si="12"/>
        <v>6062.0825770831534</v>
      </c>
      <c r="AN37" s="14">
        <f t="shared" si="12"/>
        <v>6062.0825770831534</v>
      </c>
      <c r="AO37" s="1"/>
      <c r="AP37" s="1"/>
      <c r="AQ37" s="1"/>
      <c r="AR37" s="6"/>
      <c r="AS37" t="s">
        <v>53</v>
      </c>
    </row>
    <row r="38" spans="1:45">
      <c r="A38" s="4">
        <v>1985</v>
      </c>
      <c r="B38" s="1">
        <v>6.0709280698839132</v>
      </c>
      <c r="C38" s="1">
        <v>2.2765980261996375</v>
      </c>
      <c r="D38" s="1">
        <v>1.6074903625918373</v>
      </c>
      <c r="E38" s="6">
        <f t="shared" si="10"/>
        <v>9.955016458675388</v>
      </c>
      <c r="F38" s="1"/>
      <c r="G38" s="1"/>
      <c r="H38" s="1"/>
      <c r="I38" s="1"/>
      <c r="J38" s="3">
        <v>67936.468550798236</v>
      </c>
      <c r="K38" s="14">
        <f t="shared" si="11"/>
        <v>67936.468550798236</v>
      </c>
      <c r="L38" s="1"/>
      <c r="M38" s="1"/>
      <c r="N38" s="1"/>
      <c r="O38" s="6"/>
      <c r="P38" s="2">
        <v>82.975884421207198</v>
      </c>
      <c r="Q38" s="2">
        <v>54.301724833251029</v>
      </c>
      <c r="R38" s="2"/>
      <c r="S38" s="2"/>
      <c r="T38" s="7">
        <v>51.104020421186924</v>
      </c>
      <c r="U38" s="3">
        <v>5113.6909999999998</v>
      </c>
      <c r="V38" s="3">
        <v>17384.116482595447</v>
      </c>
      <c r="W38" s="99" t="str">
        <f t="shared" si="13"/>
        <v/>
      </c>
      <c r="X38" s="100" t="str">
        <f t="shared" si="14"/>
        <v/>
      </c>
      <c r="Y38" s="100" t="str">
        <f t="shared" si="15"/>
        <v/>
      </c>
      <c r="Z38" s="99"/>
      <c r="AA38" s="100"/>
      <c r="AB38" s="100"/>
      <c r="AC38" s="101"/>
      <c r="AD38" s="99">
        <f t="shared" si="16"/>
        <v>0.60983606557409042</v>
      </c>
      <c r="AE38" s="100">
        <f t="shared" si="17"/>
        <v>0.22868852458959782</v>
      </c>
      <c r="AF38" s="100">
        <f t="shared" si="18"/>
        <v>0.16147540983631176</v>
      </c>
      <c r="AH38" s="107">
        <v>10.598000000000001</v>
      </c>
      <c r="AI38" s="3"/>
      <c r="AJ38" s="3"/>
      <c r="AK38" s="3"/>
      <c r="AL38" s="3"/>
      <c r="AM38" s="3">
        <f t="shared" si="12"/>
        <v>6410.3102991883588</v>
      </c>
      <c r="AN38" s="14">
        <f t="shared" si="12"/>
        <v>6410.3102991883588</v>
      </c>
      <c r="AO38" s="1"/>
      <c r="AP38" s="1"/>
      <c r="AQ38" s="1"/>
      <c r="AR38" s="6"/>
      <c r="AS38" t="s">
        <v>53</v>
      </c>
    </row>
    <row r="39" spans="1:45">
      <c r="A39" s="4">
        <v>1986</v>
      </c>
      <c r="B39" s="1">
        <v>6.2915359088452449</v>
      </c>
      <c r="C39" s="1">
        <v>2.1819407454339177</v>
      </c>
      <c r="D39" s="1">
        <v>1.583137458159513</v>
      </c>
      <c r="E39" s="6">
        <f t="shared" si="10"/>
        <v>10.056614112438675</v>
      </c>
      <c r="F39" s="1"/>
      <c r="G39" s="1"/>
      <c r="H39" s="1"/>
      <c r="I39" s="1"/>
      <c r="J39" s="3">
        <v>73635.877000328488</v>
      </c>
      <c r="K39" s="14">
        <f t="shared" si="11"/>
        <v>73635.877000328488</v>
      </c>
      <c r="L39" s="1"/>
      <c r="M39" s="1"/>
      <c r="N39" s="1"/>
      <c r="O39" s="6"/>
      <c r="P39" s="2">
        <v>83.911620883851796</v>
      </c>
      <c r="Q39" s="2">
        <v>57.750091390096351</v>
      </c>
      <c r="R39" s="2"/>
      <c r="S39" s="2"/>
      <c r="T39" s="7">
        <v>53.005743458838509</v>
      </c>
      <c r="U39" s="3">
        <v>5120.5339999999997</v>
      </c>
      <c r="V39" s="3">
        <v>17993.240548739646</v>
      </c>
      <c r="W39" s="99" t="str">
        <f t="shared" si="13"/>
        <v/>
      </c>
      <c r="X39" s="100" t="str">
        <f t="shared" si="14"/>
        <v/>
      </c>
      <c r="Y39" s="100" t="str">
        <f t="shared" si="15"/>
        <v/>
      </c>
      <c r="Z39" s="99"/>
      <c r="AA39" s="100"/>
      <c r="AB39" s="100"/>
      <c r="AC39" s="101"/>
      <c r="AD39" s="99">
        <f t="shared" si="16"/>
        <v>0.62561174551417498</v>
      </c>
      <c r="AE39" s="100">
        <f t="shared" si="17"/>
        <v>0.21696574225067972</v>
      </c>
      <c r="AF39" s="100">
        <f t="shared" si="18"/>
        <v>0.15742251223514539</v>
      </c>
      <c r="AH39" s="107">
        <v>8.0954999999999995</v>
      </c>
      <c r="AI39" s="3"/>
      <c r="AJ39" s="3"/>
      <c r="AK39" s="3"/>
      <c r="AL39" s="3"/>
      <c r="AM39" s="3">
        <f t="shared" si="12"/>
        <v>9095.9022914370325</v>
      </c>
      <c r="AN39" s="14">
        <f t="shared" si="12"/>
        <v>9095.9022914370325</v>
      </c>
      <c r="AO39" s="1"/>
      <c r="AP39" s="1"/>
      <c r="AQ39" s="1"/>
      <c r="AR39" s="6"/>
      <c r="AS39" t="s">
        <v>53</v>
      </c>
    </row>
    <row r="40" spans="1:45">
      <c r="A40" s="4">
        <v>1987</v>
      </c>
      <c r="B40" s="1">
        <v>5.9051956267210333</v>
      </c>
      <c r="C40" s="1">
        <v>2.2648937201442294</v>
      </c>
      <c r="D40" s="1">
        <v>1.4989478438832675</v>
      </c>
      <c r="E40" s="6">
        <f t="shared" si="10"/>
        <v>9.6690371907485293</v>
      </c>
      <c r="F40" s="1"/>
      <c r="G40" s="1"/>
      <c r="H40" s="1"/>
      <c r="I40" s="1"/>
      <c r="J40" s="3">
        <v>75252.103891068196</v>
      </c>
      <c r="K40" s="14">
        <f t="shared" si="11"/>
        <v>75252.103891068196</v>
      </c>
      <c r="L40" s="1"/>
      <c r="M40" s="1"/>
      <c r="N40" s="1"/>
      <c r="O40" s="6"/>
      <c r="P40" s="2">
        <v>83.268010584870893</v>
      </c>
      <c r="Q40" s="2">
        <v>63.997238318912551</v>
      </c>
      <c r="R40" s="2"/>
      <c r="S40" s="2"/>
      <c r="T40" s="7">
        <v>55.118059987236762</v>
      </c>
      <c r="U40" s="3">
        <v>5127.0240000000003</v>
      </c>
      <c r="V40" s="3">
        <v>18023.321131322966</v>
      </c>
      <c r="W40" s="99" t="str">
        <f t="shared" si="13"/>
        <v/>
      </c>
      <c r="X40" s="100" t="str">
        <f t="shared" si="14"/>
        <v/>
      </c>
      <c r="Y40" s="100" t="str">
        <f t="shared" si="15"/>
        <v/>
      </c>
      <c r="Z40" s="99"/>
      <c r="AA40" s="100"/>
      <c r="AB40" s="100"/>
      <c r="AC40" s="101"/>
      <c r="AD40" s="99">
        <f t="shared" si="16"/>
        <v>0.61073253833082863</v>
      </c>
      <c r="AE40" s="100">
        <f t="shared" si="17"/>
        <v>0.23424190800623992</v>
      </c>
      <c r="AF40" s="100">
        <f t="shared" si="18"/>
        <v>0.15502555366293161</v>
      </c>
      <c r="AH40" s="107">
        <v>6.8478000000000003</v>
      </c>
      <c r="AI40" s="3"/>
      <c r="AJ40" s="3"/>
      <c r="AK40" s="3"/>
      <c r="AL40" s="3"/>
      <c r="AM40" s="3">
        <f t="shared" si="12"/>
        <v>10989.2379875388</v>
      </c>
      <c r="AN40" s="14">
        <f t="shared" si="12"/>
        <v>10989.2379875388</v>
      </c>
      <c r="AO40" s="1"/>
      <c r="AP40" s="1"/>
      <c r="AQ40" s="1"/>
      <c r="AR40" s="6"/>
      <c r="AS40" t="s">
        <v>53</v>
      </c>
    </row>
    <row r="41" spans="1:45">
      <c r="A41" s="4">
        <v>1988</v>
      </c>
      <c r="B41" s="1">
        <v>6.0059439743406262</v>
      </c>
      <c r="C41" s="1">
        <v>2.3792460310934134</v>
      </c>
      <c r="D41" s="1">
        <v>1.4457224147326833</v>
      </c>
      <c r="E41" s="6">
        <f t="shared" si="10"/>
        <v>9.8309124201667242</v>
      </c>
      <c r="F41" s="1"/>
      <c r="G41" s="1"/>
      <c r="H41" s="1"/>
      <c r="I41" s="1"/>
      <c r="J41" s="3">
        <v>77067.254785831639</v>
      </c>
      <c r="K41" s="14">
        <f t="shared" si="11"/>
        <v>77067.254785831639</v>
      </c>
      <c r="L41" s="1"/>
      <c r="M41" s="1"/>
      <c r="N41" s="1"/>
      <c r="O41" s="6"/>
      <c r="P41" s="2">
        <v>84.548895043110292</v>
      </c>
      <c r="Q41" s="2">
        <v>74.27806187357406</v>
      </c>
      <c r="R41" s="2"/>
      <c r="S41" s="2"/>
      <c r="T41" s="7">
        <v>57.626037013401422</v>
      </c>
      <c r="U41" s="3">
        <v>5129.5159999999996</v>
      </c>
      <c r="V41" s="3">
        <v>18224.331496382896</v>
      </c>
      <c r="W41" s="99" t="str">
        <f t="shared" si="13"/>
        <v/>
      </c>
      <c r="X41" s="100" t="str">
        <f t="shared" si="14"/>
        <v/>
      </c>
      <c r="Y41" s="100" t="str">
        <f t="shared" si="15"/>
        <v/>
      </c>
      <c r="Z41" s="99"/>
      <c r="AA41" s="100"/>
      <c r="AB41" s="100"/>
      <c r="AC41" s="101"/>
      <c r="AD41" s="99">
        <f t="shared" si="16"/>
        <v>0.61092436974825282</v>
      </c>
      <c r="AE41" s="100">
        <f t="shared" si="17"/>
        <v>0.24201680672210316</v>
      </c>
      <c r="AF41" s="100">
        <f t="shared" si="18"/>
        <v>0.14705882352964394</v>
      </c>
      <c r="AH41" s="107">
        <v>6.7412000000000001</v>
      </c>
      <c r="AI41" s="3"/>
      <c r="AJ41" s="3"/>
      <c r="AK41" s="3"/>
      <c r="AL41" s="3"/>
      <c r="AM41" s="3">
        <f t="shared" si="12"/>
        <v>11432.275379136005</v>
      </c>
      <c r="AN41" s="14">
        <f t="shared" si="12"/>
        <v>11432.275379136005</v>
      </c>
      <c r="AO41" s="1"/>
      <c r="AP41" s="1"/>
      <c r="AQ41" s="1"/>
      <c r="AR41" s="6"/>
      <c r="AS41" t="s">
        <v>53</v>
      </c>
    </row>
    <row r="42" spans="1:45">
      <c r="A42" s="4">
        <v>1989</v>
      </c>
      <c r="B42" s="1">
        <v>6.1697897756276578</v>
      </c>
      <c r="C42" s="1">
        <v>2.1118072386313189</v>
      </c>
      <c r="D42" s="1">
        <v>1.366463507355143</v>
      </c>
      <c r="E42" s="6">
        <f t="shared" si="10"/>
        <v>9.64806052161412</v>
      </c>
      <c r="F42" s="1"/>
      <c r="G42" s="1"/>
      <c r="H42" s="1"/>
      <c r="I42" s="1"/>
      <c r="J42" s="3">
        <v>80738.49017445957</v>
      </c>
      <c r="K42" s="14">
        <f t="shared" si="11"/>
        <v>80738.49017445957</v>
      </c>
      <c r="L42" s="1"/>
      <c r="M42" s="1"/>
      <c r="N42" s="1"/>
      <c r="O42" s="6"/>
      <c r="P42" s="2">
        <v>86.148354670222759</v>
      </c>
      <c r="Q42" s="2">
        <v>76.601356835805319</v>
      </c>
      <c r="R42" s="2"/>
      <c r="S42" s="2"/>
      <c r="T42" s="7">
        <v>60.382897255902968</v>
      </c>
      <c r="U42" s="3">
        <v>5132.5929999999998</v>
      </c>
      <c r="V42" s="3">
        <v>18261.334962659228</v>
      </c>
      <c r="W42" s="99" t="str">
        <f t="shared" si="13"/>
        <v/>
      </c>
      <c r="X42" s="100" t="str">
        <f t="shared" si="14"/>
        <v/>
      </c>
      <c r="Y42" s="100" t="str">
        <f t="shared" si="15"/>
        <v/>
      </c>
      <c r="Z42" s="99"/>
      <c r="AA42" s="100"/>
      <c r="AB42" s="100"/>
      <c r="AC42" s="101"/>
      <c r="AD42" s="99">
        <f t="shared" si="16"/>
        <v>0.63948497854110187</v>
      </c>
      <c r="AE42" s="100">
        <f t="shared" si="17"/>
        <v>0.21888412017112988</v>
      </c>
      <c r="AF42" s="100">
        <f t="shared" si="18"/>
        <v>0.14163090128776823</v>
      </c>
      <c r="AH42" s="107">
        <v>7.3209999999999997</v>
      </c>
      <c r="AI42" s="3"/>
      <c r="AJ42" s="3"/>
      <c r="AK42" s="3"/>
      <c r="AL42" s="3"/>
      <c r="AM42" s="3">
        <f t="shared" si="12"/>
        <v>11028.341780420649</v>
      </c>
      <c r="AN42" s="14">
        <f t="shared" si="12"/>
        <v>11028.341780420649</v>
      </c>
      <c r="AO42" s="1"/>
      <c r="AP42" s="1"/>
      <c r="AQ42" s="1"/>
      <c r="AR42" s="6"/>
      <c r="AS42" t="s">
        <v>53</v>
      </c>
    </row>
    <row r="43" spans="1:45">
      <c r="A43" s="4">
        <v>1990</v>
      </c>
      <c r="B43" s="1">
        <v>6.1818223219761324</v>
      </c>
      <c r="C43" s="1">
        <v>2.3399649594524021</v>
      </c>
      <c r="D43" s="1">
        <v>1.3110441971452427</v>
      </c>
      <c r="E43" s="6">
        <f t="shared" si="10"/>
        <v>9.8328314785737767</v>
      </c>
      <c r="F43" s="1"/>
      <c r="G43" s="1"/>
      <c r="H43" s="1"/>
      <c r="I43" s="1"/>
      <c r="J43" s="3">
        <v>82658.105188258836</v>
      </c>
      <c r="K43" s="14">
        <f t="shared" si="11"/>
        <v>82658.105188258836</v>
      </c>
      <c r="L43" s="1"/>
      <c r="M43" s="1"/>
      <c r="N43" s="1"/>
      <c r="O43" s="6"/>
      <c r="P43" s="2">
        <v>86.348952129380493</v>
      </c>
      <c r="Q43" s="2">
        <v>80.043747875599848</v>
      </c>
      <c r="R43" s="2"/>
      <c r="S43" s="2"/>
      <c r="T43" s="7">
        <v>61.98468410976384</v>
      </c>
      <c r="U43" s="3">
        <v>5140.9539999999997</v>
      </c>
      <c r="V43" s="3">
        <v>18452.426108015057</v>
      </c>
      <c r="W43" s="99" t="str">
        <f t="shared" si="13"/>
        <v/>
      </c>
      <c r="X43" s="100" t="str">
        <f t="shared" si="14"/>
        <v/>
      </c>
      <c r="Y43" s="100" t="str">
        <f t="shared" si="15"/>
        <v/>
      </c>
      <c r="Z43" s="99"/>
      <c r="AA43" s="100"/>
      <c r="AB43" s="100"/>
      <c r="AC43" s="101"/>
      <c r="AD43" s="99">
        <f t="shared" si="16"/>
        <v>0.62869198312272789</v>
      </c>
      <c r="AE43" s="100">
        <f t="shared" si="17"/>
        <v>0.23797468354372805</v>
      </c>
      <c r="AF43" s="100">
        <f t="shared" si="18"/>
        <v>0.13333333333354411</v>
      </c>
      <c r="AH43" s="107">
        <v>6.1898999999999997</v>
      </c>
      <c r="AI43" s="3"/>
      <c r="AJ43" s="3"/>
      <c r="AK43" s="3"/>
      <c r="AL43" s="3"/>
      <c r="AM43" s="3">
        <f t="shared" si="12"/>
        <v>13353.70606766811</v>
      </c>
      <c r="AN43" s="14">
        <f t="shared" ref="AN43:AR67" si="19">IFERROR(K43/$AH43," ")</f>
        <v>13353.70606766811</v>
      </c>
      <c r="AO43" s="1"/>
      <c r="AP43" s="1"/>
      <c r="AQ43" s="1"/>
      <c r="AR43" s="6"/>
      <c r="AS43" t="s">
        <v>53</v>
      </c>
    </row>
    <row r="44" spans="1:45">
      <c r="A44" s="4">
        <v>1991</v>
      </c>
      <c r="B44" s="1">
        <v>6.01530646493429</v>
      </c>
      <c r="C44" s="1">
        <v>2.422716534835232</v>
      </c>
      <c r="D44" s="1">
        <v>1.319218935069667</v>
      </c>
      <c r="E44" s="6">
        <f t="shared" si="10"/>
        <v>9.7572419348391897</v>
      </c>
      <c r="F44" s="1"/>
      <c r="G44" s="1"/>
      <c r="H44" s="1"/>
      <c r="I44" s="1"/>
      <c r="J44" s="3">
        <v>86158.823650383216</v>
      </c>
      <c r="K44" s="14">
        <f t="shared" si="11"/>
        <v>86158.823650383216</v>
      </c>
      <c r="L44" s="1"/>
      <c r="M44" s="1"/>
      <c r="N44" s="1"/>
      <c r="O44" s="6"/>
      <c r="P44" s="2">
        <v>86.968260041166602</v>
      </c>
      <c r="Q44" s="2">
        <v>79.850305786757787</v>
      </c>
      <c r="R44" s="2"/>
      <c r="S44" s="2"/>
      <c r="T44" s="7">
        <v>63.45245692405863</v>
      </c>
      <c r="U44" s="3">
        <v>5154.3519999999999</v>
      </c>
      <c r="V44" s="3">
        <v>18643.790196630031</v>
      </c>
      <c r="W44" s="99" t="str">
        <f t="shared" si="13"/>
        <v/>
      </c>
      <c r="X44" s="100" t="str">
        <f t="shared" si="14"/>
        <v/>
      </c>
      <c r="Y44" s="100" t="str">
        <f t="shared" si="15"/>
        <v/>
      </c>
      <c r="Z44" s="99"/>
      <c r="AA44" s="100"/>
      <c r="AB44" s="100"/>
      <c r="AC44" s="101"/>
      <c r="AD44" s="99">
        <f t="shared" si="16"/>
        <v>0.61649659863983164</v>
      </c>
      <c r="AE44" s="100">
        <f t="shared" si="17"/>
        <v>0.24829931972729763</v>
      </c>
      <c r="AF44" s="100">
        <f t="shared" si="18"/>
        <v>0.1352040816328707</v>
      </c>
      <c r="AH44" s="107">
        <v>6.4038000000000004</v>
      </c>
      <c r="AI44" s="3"/>
      <c r="AJ44" s="3"/>
      <c r="AK44" s="3"/>
      <c r="AL44" s="3"/>
      <c r="AM44" s="3">
        <f t="shared" ref="AI44:AM67" si="20">IFERROR(J44/$AH44," ")</f>
        <v>13454.327688307445</v>
      </c>
      <c r="AN44" s="14">
        <f t="shared" si="19"/>
        <v>13454.327688307445</v>
      </c>
      <c r="AO44" s="1"/>
      <c r="AP44" s="1"/>
      <c r="AQ44" s="1"/>
      <c r="AR44" s="6"/>
      <c r="AS44" t="s">
        <v>53</v>
      </c>
    </row>
    <row r="45" spans="1:45">
      <c r="A45" s="4">
        <v>1992</v>
      </c>
      <c r="B45" s="1">
        <v>6.0475108019116126</v>
      </c>
      <c r="C45" s="1">
        <v>2.6711913281340158</v>
      </c>
      <c r="D45" s="1">
        <v>1.1862744097040128</v>
      </c>
      <c r="E45" s="6">
        <f t="shared" si="10"/>
        <v>9.9049765397496401</v>
      </c>
      <c r="F45" s="1"/>
      <c r="G45" s="1"/>
      <c r="H45" s="1"/>
      <c r="I45" s="1"/>
      <c r="J45" s="3">
        <v>89115.907938151286</v>
      </c>
      <c r="K45" s="14">
        <f t="shared" si="11"/>
        <v>89115.907938151286</v>
      </c>
      <c r="L45" s="1"/>
      <c r="M45" s="1"/>
      <c r="N45" s="1"/>
      <c r="O45" s="6"/>
      <c r="P45" s="2">
        <v>83.608884554755903</v>
      </c>
      <c r="Q45" s="2">
        <v>79.573755266966316</v>
      </c>
      <c r="R45" s="2"/>
      <c r="S45" s="2"/>
      <c r="T45" s="7">
        <v>64.78621569878743</v>
      </c>
      <c r="U45" s="3">
        <v>5171.393</v>
      </c>
      <c r="V45" s="3">
        <v>18949.444926799177</v>
      </c>
      <c r="W45" s="99" t="str">
        <f t="shared" si="13"/>
        <v/>
      </c>
      <c r="X45" s="100" t="str">
        <f t="shared" si="14"/>
        <v/>
      </c>
      <c r="Y45" s="100" t="str">
        <f t="shared" si="15"/>
        <v/>
      </c>
      <c r="Z45" s="99"/>
      <c r="AA45" s="100"/>
      <c r="AB45" s="100"/>
      <c r="AC45" s="101"/>
      <c r="AD45" s="99">
        <f t="shared" si="16"/>
        <v>0.6105527638195164</v>
      </c>
      <c r="AE45" s="100">
        <f t="shared" si="17"/>
        <v>0.269681742042928</v>
      </c>
      <c r="AF45" s="100">
        <f t="shared" si="18"/>
        <v>0.11976549413755574</v>
      </c>
      <c r="AH45" s="107">
        <v>6.0372000000000003</v>
      </c>
      <c r="AI45" s="3"/>
      <c r="AJ45" s="3"/>
      <c r="AK45" s="3"/>
      <c r="AL45" s="3"/>
      <c r="AM45" s="3">
        <f t="shared" si="20"/>
        <v>14761.132302748174</v>
      </c>
      <c r="AN45" s="14">
        <f t="shared" si="19"/>
        <v>14761.132302748174</v>
      </c>
      <c r="AO45" s="1"/>
      <c r="AP45" s="1"/>
      <c r="AQ45" s="1"/>
      <c r="AR45" s="6"/>
      <c r="AS45" t="s">
        <v>53</v>
      </c>
    </row>
    <row r="46" spans="1:45">
      <c r="A46" s="4">
        <v>1993</v>
      </c>
      <c r="B46" s="1">
        <v>6.0109538223712686</v>
      </c>
      <c r="C46" s="1">
        <v>2.7691842436772154</v>
      </c>
      <c r="D46" s="1">
        <v>1.0778262026331675</v>
      </c>
      <c r="E46" s="6">
        <f t="shared" si="10"/>
        <v>9.8579642686816502</v>
      </c>
      <c r="F46" s="1"/>
      <c r="G46" s="1"/>
      <c r="H46" s="1"/>
      <c r="I46" s="1"/>
      <c r="J46" s="3">
        <v>89334.208171866936</v>
      </c>
      <c r="K46" s="14">
        <f t="shared" si="11"/>
        <v>89334.208171866936</v>
      </c>
      <c r="L46" s="1"/>
      <c r="M46" s="1"/>
      <c r="N46" s="1"/>
      <c r="O46" s="6"/>
      <c r="P46" s="2">
        <v>78.227282908276152</v>
      </c>
      <c r="Q46" s="2">
        <v>73.826295368508411</v>
      </c>
      <c r="R46" s="2"/>
      <c r="S46" s="2"/>
      <c r="T46" s="7">
        <v>65.596681557115417</v>
      </c>
      <c r="U46" s="3">
        <v>5188.3860000000004</v>
      </c>
      <c r="V46" s="3">
        <v>18870.43379545485</v>
      </c>
      <c r="W46" s="99" t="str">
        <f t="shared" si="13"/>
        <v/>
      </c>
      <c r="X46" s="100" t="str">
        <f t="shared" si="14"/>
        <v/>
      </c>
      <c r="Y46" s="100" t="str">
        <f t="shared" si="15"/>
        <v/>
      </c>
      <c r="Z46" s="99"/>
      <c r="AA46" s="100"/>
      <c r="AB46" s="100"/>
      <c r="AC46" s="101"/>
      <c r="AD46" s="99">
        <f t="shared" si="16"/>
        <v>0.60975609756142279</v>
      </c>
      <c r="AE46" s="100">
        <f t="shared" si="17"/>
        <v>0.28090832632400592</v>
      </c>
      <c r="AF46" s="100">
        <f t="shared" si="18"/>
        <v>0.10933557611457138</v>
      </c>
      <c r="AH46" s="107">
        <v>6.4863</v>
      </c>
      <c r="AI46" s="3"/>
      <c r="AJ46" s="3"/>
      <c r="AK46" s="3"/>
      <c r="AL46" s="3"/>
      <c r="AM46" s="3">
        <f t="shared" si="20"/>
        <v>13772.753059813289</v>
      </c>
      <c r="AN46" s="14">
        <f t="shared" si="19"/>
        <v>13772.753059813289</v>
      </c>
      <c r="AO46" s="1"/>
      <c r="AP46" s="1"/>
      <c r="AQ46" s="1"/>
      <c r="AR46" s="6"/>
      <c r="AS46" t="s">
        <v>53</v>
      </c>
    </row>
    <row r="47" spans="1:45">
      <c r="A47" s="4">
        <v>1994</v>
      </c>
      <c r="B47" s="1">
        <v>6.0778160777216232</v>
      </c>
      <c r="C47" s="1">
        <v>2.8815803747149586</v>
      </c>
      <c r="D47" s="1">
        <v>1.0930132455859081</v>
      </c>
      <c r="E47" s="6">
        <f t="shared" si="10"/>
        <v>10.05240969802249</v>
      </c>
      <c r="F47" s="1"/>
      <c r="G47" s="1"/>
      <c r="H47" s="1"/>
      <c r="I47" s="1"/>
      <c r="J47" s="3">
        <v>97249.547228246185</v>
      </c>
      <c r="K47" s="14">
        <f t="shared" si="11"/>
        <v>97249.547228246185</v>
      </c>
      <c r="L47" s="1"/>
      <c r="M47" s="1"/>
      <c r="N47" s="1"/>
      <c r="O47" s="6"/>
      <c r="P47" s="2">
        <v>77.772560411381662</v>
      </c>
      <c r="Q47" s="2">
        <v>74.575168818462785</v>
      </c>
      <c r="R47" s="2"/>
      <c r="S47" s="2"/>
      <c r="T47" s="7">
        <v>66.904913848117459</v>
      </c>
      <c r="U47" s="3">
        <v>5205.6030000000001</v>
      </c>
      <c r="V47" s="3">
        <v>19847.266405409555</v>
      </c>
      <c r="W47" s="99" t="str">
        <f t="shared" si="13"/>
        <v/>
      </c>
      <c r="X47" s="100" t="str">
        <f t="shared" si="14"/>
        <v/>
      </c>
      <c r="Y47" s="100" t="str">
        <f t="shared" si="15"/>
        <v/>
      </c>
      <c r="Z47" s="99"/>
      <c r="AA47" s="100"/>
      <c r="AB47" s="100"/>
      <c r="AC47" s="101"/>
      <c r="AD47" s="99">
        <f t="shared" si="16"/>
        <v>0.6046128500828265</v>
      </c>
      <c r="AE47" s="100">
        <f t="shared" si="17"/>
        <v>0.28665568368963545</v>
      </c>
      <c r="AF47" s="100">
        <f t="shared" si="18"/>
        <v>0.10873146622753802</v>
      </c>
      <c r="AH47" s="107">
        <v>6.3560999999999996</v>
      </c>
      <c r="AI47" s="3"/>
      <c r="AJ47" s="3"/>
      <c r="AK47" s="3"/>
      <c r="AL47" s="3"/>
      <c r="AM47" s="3">
        <f t="shared" si="20"/>
        <v>15300.191505521654</v>
      </c>
      <c r="AN47" s="14">
        <f t="shared" si="19"/>
        <v>15300.191505521654</v>
      </c>
      <c r="AO47" s="1"/>
      <c r="AP47" s="1"/>
      <c r="AQ47" s="1"/>
      <c r="AR47" s="6"/>
      <c r="AS47" t="s">
        <v>53</v>
      </c>
    </row>
    <row r="48" spans="1:45">
      <c r="A48" s="4">
        <v>1995</v>
      </c>
      <c r="B48" s="1">
        <v>6.0079630610602095</v>
      </c>
      <c r="C48" s="1">
        <v>3.0411697475426753</v>
      </c>
      <c r="D48" s="1">
        <v>0.9999498354731946</v>
      </c>
      <c r="E48" s="6">
        <f t="shared" si="10"/>
        <v>10.04908264407608</v>
      </c>
      <c r="F48" s="1"/>
      <c r="G48" s="1"/>
      <c r="H48" s="1"/>
      <c r="I48" s="1"/>
      <c r="J48" s="3">
        <v>100134.50261551974</v>
      </c>
      <c r="K48" s="14">
        <f t="shared" si="11"/>
        <v>100134.50261551974</v>
      </c>
      <c r="L48" s="1"/>
      <c r="M48" s="1"/>
      <c r="N48" s="1"/>
      <c r="O48" s="6"/>
      <c r="P48" s="2">
        <v>78.250916998627304</v>
      </c>
      <c r="Q48" s="2">
        <v>75.805105988840964</v>
      </c>
      <c r="R48" s="2"/>
      <c r="S48" s="2"/>
      <c r="T48" s="7">
        <v>68.308870453095096</v>
      </c>
      <c r="U48" s="3">
        <v>5232.6120000000001</v>
      </c>
      <c r="V48" s="3">
        <v>20350.029908592463</v>
      </c>
      <c r="W48" s="99" t="str">
        <f t="shared" si="13"/>
        <v/>
      </c>
      <c r="X48" s="100" t="str">
        <f t="shared" si="14"/>
        <v/>
      </c>
      <c r="Y48" s="100" t="str">
        <f t="shared" si="15"/>
        <v/>
      </c>
      <c r="Z48" s="99"/>
      <c r="AA48" s="100"/>
      <c r="AB48" s="100"/>
      <c r="AC48" s="101"/>
      <c r="AD48" s="99">
        <f t="shared" si="16"/>
        <v>0.59786184210574633</v>
      </c>
      <c r="AE48" s="100">
        <f t="shared" si="17"/>
        <v>0.30263157894670523</v>
      </c>
      <c r="AF48" s="100">
        <f t="shared" si="18"/>
        <v>9.9506578947548371E-2</v>
      </c>
      <c r="AH48" s="107">
        <v>5.5998999999999999</v>
      </c>
      <c r="AI48" s="3"/>
      <c r="AJ48" s="3"/>
      <c r="AK48" s="3"/>
      <c r="AL48" s="3"/>
      <c r="AM48" s="3">
        <f t="shared" si="20"/>
        <v>17881.48049349448</v>
      </c>
      <c r="AN48" s="14">
        <f t="shared" si="19"/>
        <v>17881.48049349448</v>
      </c>
      <c r="AO48" s="1"/>
      <c r="AP48" s="1"/>
      <c r="AQ48" s="1"/>
      <c r="AR48" s="6"/>
      <c r="AS48" t="s">
        <v>53</v>
      </c>
    </row>
    <row r="49" spans="1:45">
      <c r="A49" s="4">
        <v>1996</v>
      </c>
      <c r="B49" s="1">
        <v>5.8847275731459003</v>
      </c>
      <c r="C49" s="1">
        <v>3.1154440093031894</v>
      </c>
      <c r="D49" s="1">
        <v>1.1126585747555899</v>
      </c>
      <c r="E49" s="6">
        <f t="shared" si="10"/>
        <v>10.11283015720468</v>
      </c>
      <c r="F49" s="1">
        <f t="shared" ref="F49:F67" si="21">L49*B49</f>
        <v>4011.4826352521882</v>
      </c>
      <c r="G49" s="1">
        <f t="shared" ref="G49:G67" si="22">M49*C49</f>
        <v>2410.0401612811547</v>
      </c>
      <c r="H49" s="1">
        <f t="shared" ref="H49:H67" si="23">N49*D49</f>
        <v>1344.7410170197552</v>
      </c>
      <c r="I49" s="1">
        <f t="shared" ref="I49:I51" si="24">SUM(F49:H49)</f>
        <v>7766.2638135530988</v>
      </c>
      <c r="J49" s="3">
        <v>103729.61236774466</v>
      </c>
      <c r="K49" s="14">
        <f t="shared" si="11"/>
        <v>95963.348554191558</v>
      </c>
      <c r="L49" s="1">
        <f>L$67*(P49/100)</f>
        <v>681.67686360843732</v>
      </c>
      <c r="M49" s="1">
        <f t="shared" ref="M49:M65" si="25">M$67*(Q49/100)</f>
        <v>773.57839013778084</v>
      </c>
      <c r="N49" s="1">
        <f t="shared" ref="N49:N65" si="26">N$67*(R49/100)</f>
        <v>1208.5836999145449</v>
      </c>
      <c r="O49" s="6">
        <f>I49/E49</f>
        <v>767.96146012797237</v>
      </c>
      <c r="P49" s="2">
        <v>76.459143968871587</v>
      </c>
      <c r="Q49" s="2">
        <v>76.751269035532985</v>
      </c>
      <c r="R49" s="2">
        <v>122.73641851106639</v>
      </c>
      <c r="S49" s="26">
        <v>80.880880880880866</v>
      </c>
      <c r="T49" s="7">
        <v>69.751116783663022</v>
      </c>
      <c r="U49" s="3">
        <v>5262.0749999999998</v>
      </c>
      <c r="V49" s="3">
        <v>20809.660818535638</v>
      </c>
      <c r="W49" s="99">
        <f t="shared" si="13"/>
        <v>0.51652670209987595</v>
      </c>
      <c r="X49" s="100">
        <f t="shared" si="14"/>
        <v>0.31032169639606294</v>
      </c>
      <c r="Y49" s="100">
        <f t="shared" si="15"/>
        <v>0.173151601504061</v>
      </c>
      <c r="Z49" s="99">
        <f t="shared" ref="Z49:Z67" si="27">IFERROR(F49/$J49,"")</f>
        <v>3.8672492296901541E-2</v>
      </c>
      <c r="AA49" s="100">
        <f t="shared" ref="AA49:AA67" si="28">IFERROR(G49/$J49,"")</f>
        <v>2.3233868384054342E-2</v>
      </c>
      <c r="AB49" s="100">
        <f t="shared" ref="AB49:AB67" si="29">IFERROR(H49/$J49,"")</f>
        <v>1.2963906702479015E-2</v>
      </c>
      <c r="AC49" s="101">
        <f t="shared" ref="AC49:AC67" si="30">IFERROR(I49/$J49,"")</f>
        <v>7.4870267383434899E-2</v>
      </c>
      <c r="AD49" s="99">
        <f t="shared" si="16"/>
        <v>0.58190709046502143</v>
      </c>
      <c r="AE49" s="100">
        <f t="shared" si="17"/>
        <v>0.30806845965702834</v>
      </c>
      <c r="AF49" s="100">
        <f t="shared" si="18"/>
        <v>0.11002444987795024</v>
      </c>
      <c r="AH49" s="107">
        <v>5.8003</v>
      </c>
      <c r="AI49" s="3">
        <f t="shared" si="20"/>
        <v>691.59916474185616</v>
      </c>
      <c r="AJ49" s="3">
        <f t="shared" si="20"/>
        <v>415.50267422049802</v>
      </c>
      <c r="AK49" s="3">
        <f t="shared" si="20"/>
        <v>231.83990776679744</v>
      </c>
      <c r="AL49" s="3">
        <f t="shared" si="20"/>
        <v>1338.9417467291516</v>
      </c>
      <c r="AM49" s="3">
        <f t="shared" si="20"/>
        <v>17883.49091732232</v>
      </c>
      <c r="AN49" s="14">
        <f t="shared" si="19"/>
        <v>16544.549170593167</v>
      </c>
      <c r="AO49" s="1">
        <f t="shared" si="19"/>
        <v>117.5244148765473</v>
      </c>
      <c r="AP49" s="1">
        <f t="shared" si="19"/>
        <v>133.36868612619708</v>
      </c>
      <c r="AQ49" s="1">
        <f t="shared" si="19"/>
        <v>208.36572244789838</v>
      </c>
      <c r="AR49" s="6">
        <f t="shared" si="19"/>
        <v>132.40030000654662</v>
      </c>
      <c r="AS49" t="s">
        <v>53</v>
      </c>
    </row>
    <row r="50" spans="1:45">
      <c r="A50" s="4">
        <v>1997</v>
      </c>
      <c r="B50" s="1">
        <v>5.6877476551026431</v>
      </c>
      <c r="C50" s="1">
        <v>3.2301803879315507</v>
      </c>
      <c r="D50" s="1">
        <v>1.1096039500572614</v>
      </c>
      <c r="E50" s="6">
        <f t="shared" si="10"/>
        <v>10.027531993091456</v>
      </c>
      <c r="F50" s="1">
        <f t="shared" si="21"/>
        <v>4015.325279614076</v>
      </c>
      <c r="G50" s="1">
        <f t="shared" si="22"/>
        <v>2498.7977443507216</v>
      </c>
      <c r="H50" s="1">
        <f t="shared" si="23"/>
        <v>1327.8585990649171</v>
      </c>
      <c r="I50" s="1">
        <f t="shared" si="24"/>
        <v>7841.9816230297147</v>
      </c>
      <c r="J50" s="3">
        <v>108332.98792901819</v>
      </c>
      <c r="K50" s="14">
        <f t="shared" si="11"/>
        <v>100491.00630598847</v>
      </c>
      <c r="L50" s="1">
        <f t="shared" ref="L50:L65" si="31">L$67*(P50/100)</f>
        <v>705.96051778278377</v>
      </c>
      <c r="M50" s="1">
        <f t="shared" si="25"/>
        <v>773.57839013778084</v>
      </c>
      <c r="N50" s="1">
        <f t="shared" si="26"/>
        <v>1196.6959913907954</v>
      </c>
      <c r="O50" s="6">
        <f t="shared" ref="O50:O67" si="32">I50/E50</f>
        <v>782.04503644889962</v>
      </c>
      <c r="P50" s="2">
        <v>79.182879377431917</v>
      </c>
      <c r="Q50" s="2">
        <v>76.751269035532985</v>
      </c>
      <c r="R50" s="2">
        <v>121.5291750503018</v>
      </c>
      <c r="S50" s="26">
        <v>82.282282282282267</v>
      </c>
      <c r="T50" s="7">
        <v>71.282705807274965</v>
      </c>
      <c r="U50" s="3">
        <v>5283.6629999999996</v>
      </c>
      <c r="V50" s="3">
        <v>21387.538183758985</v>
      </c>
      <c r="W50" s="99">
        <f t="shared" si="13"/>
        <v>0.51202941713382555</v>
      </c>
      <c r="X50" s="100">
        <f t="shared" si="14"/>
        <v>0.31864366233815811</v>
      </c>
      <c r="Y50" s="100">
        <f t="shared" si="15"/>
        <v>0.16932692052801634</v>
      </c>
      <c r="Z50" s="99">
        <f t="shared" si="27"/>
        <v>3.7064659217605933E-2</v>
      </c>
      <c r="AA50" s="100">
        <f t="shared" si="28"/>
        <v>2.3065898874569776E-2</v>
      </c>
      <c r="AB50" s="100">
        <f t="shared" si="29"/>
        <v>1.2257195379259317E-2</v>
      </c>
      <c r="AC50" s="101">
        <f t="shared" si="30"/>
        <v>7.2387753471435029E-2</v>
      </c>
      <c r="AD50" s="99">
        <f t="shared" si="16"/>
        <v>0.56721311475458369</v>
      </c>
      <c r="AE50" s="100">
        <f t="shared" si="17"/>
        <v>0.32213114754029287</v>
      </c>
      <c r="AF50" s="100">
        <f t="shared" si="18"/>
        <v>0.11065573770512339</v>
      </c>
      <c r="AH50" s="107">
        <v>6.6092000000000004</v>
      </c>
      <c r="AI50" s="3">
        <f t="shared" si="20"/>
        <v>607.53575010804263</v>
      </c>
      <c r="AJ50" s="3">
        <f t="shared" si="20"/>
        <v>378.07870004701346</v>
      </c>
      <c r="AK50" s="3">
        <f t="shared" si="20"/>
        <v>200.91063957285559</v>
      </c>
      <c r="AL50" s="3">
        <f t="shared" si="20"/>
        <v>1186.5250897279118</v>
      </c>
      <c r="AM50" s="3">
        <f t="shared" si="20"/>
        <v>16391.240684049229</v>
      </c>
      <c r="AN50" s="14">
        <f t="shared" si="19"/>
        <v>15204.71559432132</v>
      </c>
      <c r="AO50" s="1">
        <f t="shared" si="19"/>
        <v>106.81482142812803</v>
      </c>
      <c r="AP50" s="1">
        <f t="shared" si="19"/>
        <v>117.04569238906082</v>
      </c>
      <c r="AQ50" s="1">
        <f t="shared" si="19"/>
        <v>181.06518056509037</v>
      </c>
      <c r="AR50" s="6">
        <f t="shared" si="19"/>
        <v>118.32673189628088</v>
      </c>
      <c r="AS50" t="s">
        <v>53</v>
      </c>
    </row>
    <row r="51" spans="1:45">
      <c r="A51" s="4">
        <v>1998</v>
      </c>
      <c r="B51" s="1">
        <v>5.2537023805876482</v>
      </c>
      <c r="C51" s="1">
        <v>3.2046764911132728</v>
      </c>
      <c r="D51" s="1">
        <v>1.1228661874278123</v>
      </c>
      <c r="E51" s="6">
        <f t="shared" si="10"/>
        <v>9.581245059128733</v>
      </c>
      <c r="F51" s="1">
        <f t="shared" si="21"/>
        <v>3754.4704142138462</v>
      </c>
      <c r="G51" s="1">
        <f t="shared" si="22"/>
        <v>2518.4187742555409</v>
      </c>
      <c r="H51" s="1">
        <f t="shared" si="23"/>
        <v>1359.3024889683304</v>
      </c>
      <c r="I51" s="1">
        <f t="shared" si="24"/>
        <v>7632.1916774377178</v>
      </c>
      <c r="J51" s="3">
        <v>112144.28240954204</v>
      </c>
      <c r="K51" s="14">
        <f t="shared" si="11"/>
        <v>104512.09073210432</v>
      </c>
      <c r="L51" s="1">
        <f t="shared" si="31"/>
        <v>714.63325141647886</v>
      </c>
      <c r="M51" s="1">
        <f t="shared" si="25"/>
        <v>785.85741220345994</v>
      </c>
      <c r="N51" s="1">
        <f t="shared" si="26"/>
        <v>1210.5649846685033</v>
      </c>
      <c r="O51" s="6">
        <f t="shared" si="32"/>
        <v>796.5761892465099</v>
      </c>
      <c r="P51" s="2">
        <v>80.155642023346303</v>
      </c>
      <c r="Q51" s="2">
        <v>77.969543147208114</v>
      </c>
      <c r="R51" s="2">
        <v>122.93762575452716</v>
      </c>
      <c r="S51" s="26">
        <v>83.383383383383375</v>
      </c>
      <c r="T51" s="7">
        <v>72.603701340140447</v>
      </c>
      <c r="U51" s="3">
        <v>5302.7669999999998</v>
      </c>
      <c r="V51" s="3">
        <v>21770.86503846103</v>
      </c>
      <c r="W51" s="99">
        <f t="shared" si="13"/>
        <v>0.49192559265942054</v>
      </c>
      <c r="X51" s="100">
        <f t="shared" si="14"/>
        <v>0.32997320831190463</v>
      </c>
      <c r="Y51" s="100">
        <f t="shared" si="15"/>
        <v>0.1781011990286748</v>
      </c>
      <c r="Z51" s="99">
        <f t="shared" si="27"/>
        <v>3.3478928515524468E-2</v>
      </c>
      <c r="AA51" s="100">
        <f t="shared" si="28"/>
        <v>2.2456952063400568E-2</v>
      </c>
      <c r="AB51" s="100">
        <f t="shared" si="29"/>
        <v>1.2121014640802332E-2</v>
      </c>
      <c r="AC51" s="101">
        <f t="shared" si="30"/>
        <v>6.8056895219727367E-2</v>
      </c>
      <c r="AD51" s="99">
        <f t="shared" si="16"/>
        <v>0.54833190761383066</v>
      </c>
      <c r="AE51" s="100">
        <f t="shared" si="17"/>
        <v>0.33447390932350174</v>
      </c>
      <c r="AF51" s="100">
        <f t="shared" si="18"/>
        <v>0.11719418306266761</v>
      </c>
      <c r="AH51" s="107">
        <v>6.7030000000000003</v>
      </c>
      <c r="AI51" s="3">
        <f t="shared" si="20"/>
        <v>560.11791947096015</v>
      </c>
      <c r="AJ51" s="3">
        <f t="shared" si="20"/>
        <v>375.71516847016869</v>
      </c>
      <c r="AK51" s="3">
        <f t="shared" si="20"/>
        <v>202.79016693545134</v>
      </c>
      <c r="AL51" s="3">
        <f t="shared" si="20"/>
        <v>1138.6232548765802</v>
      </c>
      <c r="AM51" s="3">
        <f t="shared" si="20"/>
        <v>16730.461347089666</v>
      </c>
      <c r="AN51" s="14">
        <f t="shared" si="19"/>
        <v>15591.838092213085</v>
      </c>
      <c r="AO51" s="1">
        <f t="shared" si="19"/>
        <v>106.61394173004309</v>
      </c>
      <c r="AP51" s="1">
        <f t="shared" si="19"/>
        <v>117.2396557069163</v>
      </c>
      <c r="AQ51" s="1">
        <f t="shared" si="19"/>
        <v>180.60047511092097</v>
      </c>
      <c r="AR51" s="6">
        <f t="shared" si="19"/>
        <v>118.83875716045202</v>
      </c>
      <c r="AS51" t="s">
        <v>53</v>
      </c>
    </row>
    <row r="52" spans="1:45">
      <c r="A52" s="4">
        <v>1999</v>
      </c>
      <c r="B52" s="1">
        <v>5.100299469296945</v>
      </c>
      <c r="C52" s="1">
        <v>3.2775962935608001</v>
      </c>
      <c r="D52" s="1">
        <v>1.1197772873307377</v>
      </c>
      <c r="E52" s="6">
        <f t="shared" si="10"/>
        <v>9.4976730501884834</v>
      </c>
      <c r="F52" s="1">
        <f t="shared" si="21"/>
        <v>3702.3471933154929</v>
      </c>
      <c r="G52" s="1">
        <f t="shared" si="22"/>
        <v>2662.9223087958881</v>
      </c>
      <c r="H52" s="1">
        <f t="shared" si="23"/>
        <v>1373.3119560074099</v>
      </c>
      <c r="I52" s="1">
        <f t="shared" ref="I52:I67" si="33">SUM(F52:H52)</f>
        <v>7738.5814581187915</v>
      </c>
      <c r="J52" s="3">
        <v>113756.34523491326</v>
      </c>
      <c r="K52" s="14">
        <f t="shared" si="11"/>
        <v>106017.76377679447</v>
      </c>
      <c r="L52" s="1">
        <f t="shared" si="31"/>
        <v>725.90780514028245</v>
      </c>
      <c r="M52" s="1">
        <f t="shared" si="25"/>
        <v>812.4619600124314</v>
      </c>
      <c r="N52" s="1">
        <f t="shared" si="26"/>
        <v>1226.4152627001695</v>
      </c>
      <c r="O52" s="6">
        <f t="shared" si="32"/>
        <v>814.78709755809268</v>
      </c>
      <c r="P52" s="2">
        <v>81.420233463035018</v>
      </c>
      <c r="Q52" s="2">
        <v>80.609137055837564</v>
      </c>
      <c r="R52" s="2">
        <v>124.54728370221326</v>
      </c>
      <c r="S52" s="26">
        <v>85.285285285285283</v>
      </c>
      <c r="T52" s="7">
        <v>74.403318442884469</v>
      </c>
      <c r="U52" s="3">
        <v>5320.134</v>
      </c>
      <c r="V52" s="3">
        <v>22255.437367132006</v>
      </c>
      <c r="W52" s="99">
        <f t="shared" si="13"/>
        <v>0.47842711398110865</v>
      </c>
      <c r="X52" s="100">
        <f t="shared" si="14"/>
        <v>0.34410987636527773</v>
      </c>
      <c r="Y52" s="100">
        <f t="shared" si="15"/>
        <v>0.17746300965361356</v>
      </c>
      <c r="Z52" s="99">
        <f t="shared" si="27"/>
        <v>3.2546291687465326E-2</v>
      </c>
      <c r="AA52" s="100">
        <f t="shared" si="28"/>
        <v>2.3409000203872616E-2</v>
      </c>
      <c r="AB52" s="100">
        <f t="shared" si="29"/>
        <v>1.2072398714739327E-2</v>
      </c>
      <c r="AC52" s="101">
        <f t="shared" si="30"/>
        <v>6.8027690606077273E-2</v>
      </c>
      <c r="AD52" s="99">
        <f t="shared" si="16"/>
        <v>0.53700516351168015</v>
      </c>
      <c r="AE52" s="100">
        <f t="shared" si="17"/>
        <v>0.34509466437105407</v>
      </c>
      <c r="AF52" s="100">
        <f t="shared" si="18"/>
        <v>0.11790017211726565</v>
      </c>
      <c r="AH52" s="107">
        <v>6.99</v>
      </c>
      <c r="AI52" s="3">
        <f t="shared" si="20"/>
        <v>529.66340390779578</v>
      </c>
      <c r="AJ52" s="3">
        <f t="shared" si="20"/>
        <v>380.96170369039885</v>
      </c>
      <c r="AK52" s="3">
        <f t="shared" si="20"/>
        <v>196.46809098818451</v>
      </c>
      <c r="AL52" s="3">
        <f t="shared" si="20"/>
        <v>1107.0931985863792</v>
      </c>
      <c r="AM52" s="3">
        <f t="shared" si="20"/>
        <v>16274.155255352396</v>
      </c>
      <c r="AN52" s="14">
        <f t="shared" si="19"/>
        <v>15167.062056766017</v>
      </c>
      <c r="AO52" s="1">
        <f t="shared" si="19"/>
        <v>103.84947140776572</v>
      </c>
      <c r="AP52" s="1">
        <f t="shared" si="19"/>
        <v>116.23204005900305</v>
      </c>
      <c r="AQ52" s="1">
        <f t="shared" si="19"/>
        <v>175.45282728185543</v>
      </c>
      <c r="AR52" s="6">
        <f t="shared" si="19"/>
        <v>116.56467776224501</v>
      </c>
      <c r="AS52" t="s">
        <v>53</v>
      </c>
    </row>
    <row r="53" spans="1:45">
      <c r="A53" s="4">
        <v>2000</v>
      </c>
      <c r="B53" s="1">
        <v>4.6962648926583563</v>
      </c>
      <c r="C53" s="1">
        <v>3.6934166603608558</v>
      </c>
      <c r="D53" s="1">
        <v>1.149606510183143</v>
      </c>
      <c r="E53" s="6">
        <f t="shared" si="10"/>
        <v>9.5392880632023545</v>
      </c>
      <c r="F53" s="1">
        <f t="shared" si="21"/>
        <v>3551.6084312925414</v>
      </c>
      <c r="G53" s="1">
        <f t="shared" si="22"/>
        <v>3053.6706744680528</v>
      </c>
      <c r="H53" s="1">
        <f t="shared" si="23"/>
        <v>1413.3115169655998</v>
      </c>
      <c r="I53" s="1">
        <f t="shared" si="33"/>
        <v>8018.590622726193</v>
      </c>
      <c r="J53" s="3">
        <v>117003.99594110709</v>
      </c>
      <c r="K53" s="14">
        <f t="shared" si="11"/>
        <v>108985.4053183809</v>
      </c>
      <c r="L53" s="1">
        <f t="shared" si="31"/>
        <v>756.26237285821549</v>
      </c>
      <c r="M53" s="1">
        <f t="shared" si="25"/>
        <v>826.78748575572342</v>
      </c>
      <c r="N53" s="1">
        <f t="shared" si="26"/>
        <v>1229.3871898311068</v>
      </c>
      <c r="O53" s="6">
        <f t="shared" si="32"/>
        <v>840.58585605122607</v>
      </c>
      <c r="P53" s="2">
        <v>84.824902723735406</v>
      </c>
      <c r="Q53" s="2">
        <v>82.030456852791872</v>
      </c>
      <c r="R53" s="2">
        <v>124.84909456740441</v>
      </c>
      <c r="S53" s="26">
        <v>87.587587587587578</v>
      </c>
      <c r="T53" s="7">
        <v>76.579451180599804</v>
      </c>
      <c r="U53" s="3">
        <v>5337.4160000000002</v>
      </c>
      <c r="V53" s="3">
        <v>22966.1184617287</v>
      </c>
      <c r="W53" s="99">
        <f t="shared" si="13"/>
        <v>0.44292177994803916</v>
      </c>
      <c r="X53" s="100">
        <f t="shared" si="14"/>
        <v>0.38082386520810479</v>
      </c>
      <c r="Y53" s="100">
        <f t="shared" si="15"/>
        <v>0.17625435484385615</v>
      </c>
      <c r="Z53" s="99">
        <f t="shared" si="27"/>
        <v>3.0354590907136297E-2</v>
      </c>
      <c r="AA53" s="100">
        <f t="shared" si="28"/>
        <v>2.6098857991184252E-2</v>
      </c>
      <c r="AB53" s="100">
        <f t="shared" si="29"/>
        <v>1.2079173070952017E-2</v>
      </c>
      <c r="AC53" s="101">
        <f t="shared" si="30"/>
        <v>6.8532621969272553E-2</v>
      </c>
      <c r="AD53" s="99">
        <f t="shared" si="16"/>
        <v>0.49230769230820487</v>
      </c>
      <c r="AE53" s="100">
        <f t="shared" si="17"/>
        <v>0.38717948717872869</v>
      </c>
      <c r="AF53" s="100">
        <f t="shared" si="18"/>
        <v>0.12051282051306648</v>
      </c>
      <c r="AH53" s="107">
        <v>8.0831440000000008</v>
      </c>
      <c r="AI53" s="3">
        <f t="shared" si="20"/>
        <v>439.38453048622432</v>
      </c>
      <c r="AJ53" s="3">
        <f t="shared" si="20"/>
        <v>377.78254036647775</v>
      </c>
      <c r="AK53" s="3">
        <f t="shared" si="20"/>
        <v>174.84675727236825</v>
      </c>
      <c r="AL53" s="3">
        <f t="shared" si="20"/>
        <v>992.01382812507018</v>
      </c>
      <c r="AM53" s="3">
        <f t="shared" si="20"/>
        <v>14475.060192062281</v>
      </c>
      <c r="AN53" s="14">
        <f t="shared" si="19"/>
        <v>13483.046363937212</v>
      </c>
      <c r="AO53" s="1">
        <f t="shared" si="19"/>
        <v>93.560423129690051</v>
      </c>
      <c r="AP53" s="1">
        <f t="shared" si="19"/>
        <v>102.28538372639697</v>
      </c>
      <c r="AQ53" s="1">
        <f t="shared" si="19"/>
        <v>152.09269930501134</v>
      </c>
      <c r="AR53" s="6">
        <f t="shared" si="19"/>
        <v>103.99243859211539</v>
      </c>
      <c r="AS53" t="s">
        <v>53</v>
      </c>
    </row>
    <row r="54" spans="1:45">
      <c r="A54" s="4">
        <v>2001</v>
      </c>
      <c r="B54" s="1">
        <v>4.536266316490269</v>
      </c>
      <c r="C54" s="1">
        <v>3.7462881608245318</v>
      </c>
      <c r="D54" s="1">
        <v>1.132030552949332</v>
      </c>
      <c r="E54" s="6">
        <f t="shared" si="10"/>
        <v>9.4145850302641314</v>
      </c>
      <c r="F54" s="1">
        <f t="shared" si="21"/>
        <v>3391.2656989713041</v>
      </c>
      <c r="G54" s="1">
        <f t="shared" si="22"/>
        <v>3151.051716894231</v>
      </c>
      <c r="H54" s="1">
        <f t="shared" si="23"/>
        <v>1406.2825469845609</v>
      </c>
      <c r="I54" s="1">
        <f t="shared" si="33"/>
        <v>7948.5999628500958</v>
      </c>
      <c r="J54" s="3">
        <v>119614.2294391192</v>
      </c>
      <c r="K54" s="14">
        <f t="shared" si="11"/>
        <v>111665.6294762691</v>
      </c>
      <c r="L54" s="1">
        <f t="shared" si="31"/>
        <v>747.5896392245204</v>
      </c>
      <c r="M54" s="1">
        <f t="shared" si="25"/>
        <v>841.11301149901578</v>
      </c>
      <c r="N54" s="1">
        <f t="shared" si="26"/>
        <v>1242.2655407318357</v>
      </c>
      <c r="O54" s="6">
        <f t="shared" si="32"/>
        <v>844.28574783684257</v>
      </c>
      <c r="P54" s="2">
        <v>83.852140077821019</v>
      </c>
      <c r="Q54" s="2">
        <v>83.451776649746193</v>
      </c>
      <c r="R54" s="2">
        <v>126.15694164989939</v>
      </c>
      <c r="S54" s="26">
        <v>87.787787787787778</v>
      </c>
      <c r="T54" s="7">
        <v>78.379068283343926</v>
      </c>
      <c r="U54" s="3">
        <v>5355.826</v>
      </c>
      <c r="V54" s="3">
        <v>23048.491083548211</v>
      </c>
      <c r="W54" s="99">
        <f t="shared" si="13"/>
        <v>0.42664943698529173</v>
      </c>
      <c r="X54" s="100">
        <f t="shared" si="14"/>
        <v>0.39642851969170828</v>
      </c>
      <c r="Y54" s="100">
        <f t="shared" si="15"/>
        <v>0.17692204332300002</v>
      </c>
      <c r="Z54" s="99">
        <f t="shared" si="27"/>
        <v>2.8351691223303645E-2</v>
      </c>
      <c r="AA54" s="100">
        <f t="shared" si="28"/>
        <v>2.6343452043036748E-2</v>
      </c>
      <c r="AB54" s="100">
        <f t="shared" si="29"/>
        <v>1.1756816505684428E-2</v>
      </c>
      <c r="AC54" s="101">
        <f t="shared" si="30"/>
        <v>6.6451959772024824E-2</v>
      </c>
      <c r="AD54" s="99">
        <f t="shared" si="16"/>
        <v>0.48183391003511938</v>
      </c>
      <c r="AE54" s="100">
        <f t="shared" si="17"/>
        <v>0.3979238754317595</v>
      </c>
      <c r="AF54" s="100">
        <f t="shared" si="18"/>
        <v>0.1202422145331213</v>
      </c>
      <c r="AH54" s="107">
        <v>8.3228179999999998</v>
      </c>
      <c r="AI54" s="3">
        <f t="shared" si="20"/>
        <v>407.46604082551175</v>
      </c>
      <c r="AJ54" s="3">
        <f t="shared" si="20"/>
        <v>378.6039436275347</v>
      </c>
      <c r="AK54" s="3">
        <f t="shared" si="20"/>
        <v>168.96711510266846</v>
      </c>
      <c r="AL54" s="3">
        <f t="shared" si="20"/>
        <v>955.03709955571492</v>
      </c>
      <c r="AM54" s="3">
        <f t="shared" si="20"/>
        <v>14371.842498432527</v>
      </c>
      <c r="AN54" s="14">
        <f t="shared" si="19"/>
        <v>13416.80539887681</v>
      </c>
      <c r="AO54" s="1">
        <f t="shared" si="19"/>
        <v>89.824100349727743</v>
      </c>
      <c r="AP54" s="1">
        <f t="shared" si="19"/>
        <v>101.0610842984931</v>
      </c>
      <c r="AQ54" s="1">
        <f t="shared" si="19"/>
        <v>149.26020738791064</v>
      </c>
      <c r="AR54" s="6">
        <f t="shared" si="19"/>
        <v>101.44229368428368</v>
      </c>
      <c r="AS54" t="s">
        <v>53</v>
      </c>
    </row>
    <row r="55" spans="1:45">
      <c r="A55" s="4">
        <v>2002</v>
      </c>
      <c r="B55" s="1">
        <v>4.457714951109871</v>
      </c>
      <c r="C55" s="1">
        <v>3.6035907360141404</v>
      </c>
      <c r="D55" s="1">
        <v>1.1551013194493336</v>
      </c>
      <c r="E55" s="6">
        <f t="shared" si="10"/>
        <v>9.2164070065733448</v>
      </c>
      <c r="F55" s="1">
        <f t="shared" si="21"/>
        <v>3235.8900761011878</v>
      </c>
      <c r="G55" s="1">
        <f t="shared" si="22"/>
        <v>3053.1513412604054</v>
      </c>
      <c r="H55" s="1">
        <f t="shared" si="23"/>
        <v>1442.9526114230403</v>
      </c>
      <c r="I55" s="1">
        <f t="shared" si="33"/>
        <v>7731.9940287846339</v>
      </c>
      <c r="J55" s="3">
        <v>123155.68535728459</v>
      </c>
      <c r="K55" s="14">
        <f t="shared" si="11"/>
        <v>115423.69132849995</v>
      </c>
      <c r="L55" s="1">
        <f t="shared" si="31"/>
        <v>725.90780514028245</v>
      </c>
      <c r="M55" s="1">
        <f t="shared" si="25"/>
        <v>847.25252253185522</v>
      </c>
      <c r="N55" s="1">
        <f t="shared" si="26"/>
        <v>1249.2000373706894</v>
      </c>
      <c r="O55" s="6">
        <f t="shared" si="32"/>
        <v>838.93799647411458</v>
      </c>
      <c r="P55" s="2">
        <v>81.420233463035018</v>
      </c>
      <c r="Q55" s="2">
        <v>84.060913705583744</v>
      </c>
      <c r="R55" s="2">
        <v>126.86116700201205</v>
      </c>
      <c r="S55" s="26">
        <v>86.786786786786777</v>
      </c>
      <c r="T55" s="7">
        <v>80.28079132099522</v>
      </c>
      <c r="U55" s="3">
        <v>5374.6930000000002</v>
      </c>
      <c r="V55" s="3">
        <v>23074.607093618426</v>
      </c>
      <c r="W55" s="99">
        <f t="shared" si="13"/>
        <v>0.41850654101058926</v>
      </c>
      <c r="X55" s="100">
        <f t="shared" si="14"/>
        <v>0.39487243910098052</v>
      </c>
      <c r="Y55" s="100">
        <f t="shared" si="15"/>
        <v>0.18662101988843013</v>
      </c>
      <c r="Z55" s="99">
        <f t="shared" si="27"/>
        <v>2.627479248492353E-2</v>
      </c>
      <c r="AA55" s="100">
        <f t="shared" si="28"/>
        <v>2.4790989814258001E-2</v>
      </c>
      <c r="AB55" s="100">
        <f t="shared" si="29"/>
        <v>1.1716492074538972E-2</v>
      </c>
      <c r="AC55" s="101">
        <f t="shared" si="30"/>
        <v>6.2782274373720512E-2</v>
      </c>
      <c r="AD55" s="99">
        <f t="shared" si="16"/>
        <v>0.48367166813819423</v>
      </c>
      <c r="AE55" s="100">
        <f t="shared" si="17"/>
        <v>0.39099735216163739</v>
      </c>
      <c r="AF55" s="100">
        <f t="shared" si="18"/>
        <v>0.12533097970016838</v>
      </c>
      <c r="AH55" s="107">
        <v>7.8947139999999996</v>
      </c>
      <c r="AI55" s="3">
        <f t="shared" si="20"/>
        <v>409.88059556067361</v>
      </c>
      <c r="AJ55" s="3">
        <f t="shared" si="20"/>
        <v>386.73362217559821</v>
      </c>
      <c r="AK55" s="3">
        <f t="shared" si="20"/>
        <v>182.77452627454781</v>
      </c>
      <c r="AL55" s="3">
        <f t="shared" si="20"/>
        <v>979.38874401081966</v>
      </c>
      <c r="AM55" s="3">
        <f t="shared" si="20"/>
        <v>15599.765280576927</v>
      </c>
      <c r="AN55" s="14">
        <f t="shared" si="19"/>
        <v>14620.376536566106</v>
      </c>
      <c r="AO55" s="1">
        <f t="shared" si="19"/>
        <v>91.948588022350464</v>
      </c>
      <c r="AP55" s="1">
        <f t="shared" si="19"/>
        <v>107.318963363569</v>
      </c>
      <c r="AQ55" s="1">
        <f t="shared" si="19"/>
        <v>158.23246255287899</v>
      </c>
      <c r="AR55" s="6">
        <f t="shared" si="19"/>
        <v>106.26578701573162</v>
      </c>
      <c r="AS55" t="s">
        <v>53</v>
      </c>
    </row>
    <row r="56" spans="1:45">
      <c r="A56" s="4">
        <v>2003</v>
      </c>
      <c r="B56" s="1">
        <v>4.4455077129553375</v>
      </c>
      <c r="C56" s="1">
        <v>3.6328006356217082</v>
      </c>
      <c r="D56" s="1">
        <v>1.3003313237176695</v>
      </c>
      <c r="E56" s="6">
        <f t="shared" si="10"/>
        <v>9.3786396722947156</v>
      </c>
      <c r="F56" s="1">
        <f t="shared" si="21"/>
        <v>3215.4623353673064</v>
      </c>
      <c r="G56" s="1">
        <f t="shared" si="22"/>
        <v>3074.1822324554023</v>
      </c>
      <c r="H56" s="1">
        <f t="shared" si="23"/>
        <v>1521.3208731113432</v>
      </c>
      <c r="I56" s="1">
        <f t="shared" si="33"/>
        <v>7810.965440934051</v>
      </c>
      <c r="J56" s="3">
        <v>125839.38341955656</v>
      </c>
      <c r="K56" s="14">
        <f t="shared" si="11"/>
        <v>118028.41797862251</v>
      </c>
      <c r="L56" s="1">
        <f t="shared" si="31"/>
        <v>723.30598505017394</v>
      </c>
      <c r="M56" s="1">
        <f t="shared" si="25"/>
        <v>846.22927069304876</v>
      </c>
      <c r="N56" s="1">
        <f t="shared" si="26"/>
        <v>1169.9486472123588</v>
      </c>
      <c r="O56" s="6">
        <f t="shared" si="32"/>
        <v>832.84630968479303</v>
      </c>
      <c r="P56" s="2">
        <v>81.128404669260703</v>
      </c>
      <c r="Q56" s="2">
        <v>83.959390862944161</v>
      </c>
      <c r="R56" s="2">
        <v>118.81287726358147</v>
      </c>
      <c r="S56" s="26">
        <v>85.785785785785777</v>
      </c>
      <c r="T56" s="7">
        <v>81.959157626036969</v>
      </c>
      <c r="U56" s="3">
        <v>5394.1379999999999</v>
      </c>
      <c r="V56" s="3">
        <v>23079.654958899842</v>
      </c>
      <c r="W56" s="99">
        <f t="shared" si="13"/>
        <v>0.41166003865749978</v>
      </c>
      <c r="X56" s="100">
        <f t="shared" si="14"/>
        <v>0.39357263269209719</v>
      </c>
      <c r="Y56" s="100">
        <f t="shared" si="15"/>
        <v>0.19476732865040311</v>
      </c>
      <c r="Z56" s="99">
        <f t="shared" si="27"/>
        <v>2.5552114512884645E-2</v>
      </c>
      <c r="AA56" s="100">
        <f t="shared" si="28"/>
        <v>2.4429412707831555E-2</v>
      </c>
      <c r="AB56" s="100">
        <f t="shared" si="29"/>
        <v>1.2089385943978778E-2</v>
      </c>
      <c r="AC56" s="101">
        <f t="shared" si="30"/>
        <v>6.2070913164694971E-2</v>
      </c>
      <c r="AD56" s="99">
        <f t="shared" si="16"/>
        <v>0.47400346620499118</v>
      </c>
      <c r="AE56" s="100">
        <f t="shared" si="17"/>
        <v>0.38734835355209396</v>
      </c>
      <c r="AF56" s="100">
        <f t="shared" si="18"/>
        <v>0.13864818024291484</v>
      </c>
      <c r="AH56" s="107">
        <v>6.5770017838946107</v>
      </c>
      <c r="AI56" s="3">
        <f t="shared" si="20"/>
        <v>488.89485528818744</v>
      </c>
      <c r="AJ56" s="3">
        <f t="shared" si="20"/>
        <v>467.41392711543511</v>
      </c>
      <c r="AK56" s="3">
        <f t="shared" si="20"/>
        <v>231.30917750952531</v>
      </c>
      <c r="AL56" s="3">
        <f t="shared" si="20"/>
        <v>1187.6179599131478</v>
      </c>
      <c r="AM56" s="3">
        <f t="shared" si="20"/>
        <v>19133.244532136956</v>
      </c>
      <c r="AN56" s="14">
        <f t="shared" si="19"/>
        <v>17945.626572223809</v>
      </c>
      <c r="AO56" s="1">
        <f t="shared" si="19"/>
        <v>109.97503251730366</v>
      </c>
      <c r="AP56" s="1">
        <f t="shared" si="19"/>
        <v>128.6648990677252</v>
      </c>
      <c r="AQ56" s="1">
        <f t="shared" si="19"/>
        <v>177.88480004327545</v>
      </c>
      <c r="AR56" s="6">
        <f t="shared" si="19"/>
        <v>126.63008724191316</v>
      </c>
      <c r="AS56" t="s">
        <v>53</v>
      </c>
    </row>
    <row r="57" spans="1:45">
      <c r="A57" s="4">
        <v>2004</v>
      </c>
      <c r="B57" s="1">
        <v>4.1433711236759656</v>
      </c>
      <c r="C57" s="1">
        <v>3.5096790694561721</v>
      </c>
      <c r="D57" s="1">
        <v>1.5029875644721966</v>
      </c>
      <c r="E57" s="6">
        <f t="shared" si="10"/>
        <v>9.1560377576043344</v>
      </c>
      <c r="F57" s="1">
        <f t="shared" si="21"/>
        <v>2978.9579549882978</v>
      </c>
      <c r="G57" s="1">
        <f t="shared" si="22"/>
        <v>2962.8105881896704</v>
      </c>
      <c r="H57" s="1">
        <f t="shared" si="23"/>
        <v>1350.4533183090082</v>
      </c>
      <c r="I57" s="1">
        <f t="shared" si="33"/>
        <v>7292.2218614869762</v>
      </c>
      <c r="J57" s="3">
        <v>132772.39113664778</v>
      </c>
      <c r="K57" s="14">
        <f t="shared" si="11"/>
        <v>125480.16927516081</v>
      </c>
      <c r="L57" s="1">
        <f t="shared" si="31"/>
        <v>718.9696182333264</v>
      </c>
      <c r="M57" s="1">
        <f t="shared" si="25"/>
        <v>844.1827670154355</v>
      </c>
      <c r="N57" s="1">
        <f t="shared" si="26"/>
        <v>898.5126359200757</v>
      </c>
      <c r="O57" s="6">
        <f t="shared" si="32"/>
        <v>796.43859653490301</v>
      </c>
      <c r="P57" s="2">
        <v>80.642023346303503</v>
      </c>
      <c r="Q57" s="2">
        <v>83.756345177664969</v>
      </c>
      <c r="R57" s="2">
        <v>91.24748490945673</v>
      </c>
      <c r="S57" s="26">
        <v>82.882882882882868</v>
      </c>
      <c r="T57" s="7">
        <v>82.910019144862716</v>
      </c>
      <c r="U57" s="3">
        <v>5413.3919999999998</v>
      </c>
      <c r="V57" s="3">
        <v>23525.718634718723</v>
      </c>
      <c r="W57" s="99">
        <f t="shared" si="13"/>
        <v>0.40851170076452537</v>
      </c>
      <c r="X57" s="100">
        <f t="shared" si="14"/>
        <v>0.40629737334754046</v>
      </c>
      <c r="Y57" s="100">
        <f t="shared" si="15"/>
        <v>0.1851909258879342</v>
      </c>
      <c r="Z57" s="99">
        <f t="shared" si="27"/>
        <v>2.2436576832621697E-2</v>
      </c>
      <c r="AA57" s="100">
        <f t="shared" si="28"/>
        <v>2.231495993124339E-2</v>
      </c>
      <c r="AB57" s="100">
        <f t="shared" si="29"/>
        <v>1.0171190762988802E-2</v>
      </c>
      <c r="AC57" s="101">
        <f t="shared" si="30"/>
        <v>5.4922727526853884E-2</v>
      </c>
      <c r="AD57" s="99">
        <f t="shared" si="16"/>
        <v>0.45252883762245139</v>
      </c>
      <c r="AE57" s="100">
        <f t="shared" si="17"/>
        <v>0.38331854480845601</v>
      </c>
      <c r="AF57" s="100">
        <f t="shared" si="18"/>
        <v>0.16415261756909261</v>
      </c>
      <c r="AH57" s="107">
        <v>5.9875613532218992</v>
      </c>
      <c r="AI57" s="3">
        <f t="shared" si="20"/>
        <v>497.52441424008532</v>
      </c>
      <c r="AJ57" s="3">
        <f t="shared" si="20"/>
        <v>494.82759564465852</v>
      </c>
      <c r="AK57" s="3">
        <f t="shared" si="20"/>
        <v>225.54312826912928</v>
      </c>
      <c r="AL57" s="3">
        <f t="shared" si="20"/>
        <v>1217.8951381538732</v>
      </c>
      <c r="AM57" s="3">
        <f t="shared" si="20"/>
        <v>22174.702404544569</v>
      </c>
      <c r="AN57" s="14">
        <f t="shared" si="19"/>
        <v>20956.807266390697</v>
      </c>
      <c r="AO57" s="1">
        <f t="shared" si="19"/>
        <v>120.07720269061623</v>
      </c>
      <c r="AP57" s="1">
        <f t="shared" si="19"/>
        <v>140.9894140894576</v>
      </c>
      <c r="AQ57" s="1">
        <f t="shared" si="19"/>
        <v>150.06320318314354</v>
      </c>
      <c r="AR57" s="6">
        <f t="shared" si="19"/>
        <v>133.01552160402338</v>
      </c>
      <c r="AS57" t="s">
        <v>53</v>
      </c>
    </row>
    <row r="58" spans="1:45">
      <c r="A58" s="4">
        <v>2005</v>
      </c>
      <c r="B58" s="1">
        <v>4.1120721332954542</v>
      </c>
      <c r="C58" s="1">
        <v>3.6082213975843969</v>
      </c>
      <c r="D58" s="1">
        <v>1.4465392089472784</v>
      </c>
      <c r="E58" s="6">
        <f t="shared" si="10"/>
        <v>9.1668327398271288</v>
      </c>
      <c r="F58" s="1">
        <f t="shared" si="21"/>
        <v>2902.9605723814152</v>
      </c>
      <c r="G58" s="1">
        <f t="shared" si="22"/>
        <v>3009.0771316181031</v>
      </c>
      <c r="H58" s="1">
        <f t="shared" si="23"/>
        <v>1294.00174543158</v>
      </c>
      <c r="I58" s="1">
        <f t="shared" si="33"/>
        <v>7206.0394494310985</v>
      </c>
      <c r="J58" s="3">
        <v>139519.93019576295</v>
      </c>
      <c r="K58" s="14">
        <f t="shared" si="11"/>
        <v>132313.89074633186</v>
      </c>
      <c r="L58" s="1">
        <f t="shared" si="31"/>
        <v>705.96051778278377</v>
      </c>
      <c r="M58" s="1">
        <f t="shared" si="25"/>
        <v>833.95024862736966</v>
      </c>
      <c r="N58" s="1">
        <f t="shared" si="26"/>
        <v>894.55006641215914</v>
      </c>
      <c r="O58" s="6">
        <f t="shared" si="32"/>
        <v>786.09915266840494</v>
      </c>
      <c r="P58" s="2">
        <v>79.182879377431917</v>
      </c>
      <c r="Q58" s="2">
        <v>82.741116751269033</v>
      </c>
      <c r="R58" s="2">
        <v>90.845070422535201</v>
      </c>
      <c r="S58" s="26">
        <v>81.681681681681667</v>
      </c>
      <c r="T58" s="7">
        <v>84.409700063816132</v>
      </c>
      <c r="U58" s="3">
        <v>5432.335</v>
      </c>
      <c r="V58" s="3">
        <v>24016.885909203032</v>
      </c>
      <c r="W58" s="99">
        <f t="shared" si="13"/>
        <v>0.40285105192014981</v>
      </c>
      <c r="X58" s="100">
        <f t="shared" si="14"/>
        <v>0.41757711052437596</v>
      </c>
      <c r="Y58" s="100">
        <f t="shared" si="15"/>
        <v>0.17957183755547421</v>
      </c>
      <c r="Z58" s="99">
        <f t="shared" si="27"/>
        <v>2.0806780567537687E-2</v>
      </c>
      <c r="AA58" s="100">
        <f t="shared" si="28"/>
        <v>2.1567364084801449E-2</v>
      </c>
      <c r="AB58" s="100">
        <f t="shared" si="29"/>
        <v>9.2746731138407448E-3</v>
      </c>
      <c r="AC58" s="101">
        <f t="shared" si="30"/>
        <v>5.1648817766179883E-2</v>
      </c>
      <c r="AD58" s="99">
        <f t="shared" si="16"/>
        <v>0.44858156028414686</v>
      </c>
      <c r="AE58" s="100">
        <f t="shared" si="17"/>
        <v>0.39361702127581766</v>
      </c>
      <c r="AF58" s="100">
        <f t="shared" si="18"/>
        <v>0.15780141844003556</v>
      </c>
      <c r="AH58" s="107">
        <v>5.9960925850229074</v>
      </c>
      <c r="AI58" s="3">
        <f t="shared" si="20"/>
        <v>484.14205271487225</v>
      </c>
      <c r="AJ58" s="3">
        <f t="shared" si="20"/>
        <v>501.83967124427033</v>
      </c>
      <c r="AK58" s="3">
        <f t="shared" si="20"/>
        <v>215.80749914765309</v>
      </c>
      <c r="AL58" s="3">
        <f t="shared" si="20"/>
        <v>1201.7892231067958</v>
      </c>
      <c r="AM58" s="3">
        <f t="shared" si="20"/>
        <v>23268.474963888493</v>
      </c>
      <c r="AN58" s="14">
        <f t="shared" si="19"/>
        <v>22066.685740781697</v>
      </c>
      <c r="AO58" s="1">
        <f t="shared" si="19"/>
        <v>117.73676069414574</v>
      </c>
      <c r="AP58" s="1">
        <f t="shared" si="19"/>
        <v>139.08228347080862</v>
      </c>
      <c r="AQ58" s="1">
        <f t="shared" si="19"/>
        <v>149.18883484997781</v>
      </c>
      <c r="AR58" s="6">
        <f t="shared" si="19"/>
        <v>131.1019037017424</v>
      </c>
      <c r="AS58" t="s">
        <v>53</v>
      </c>
    </row>
    <row r="59" spans="1:45">
      <c r="A59" s="4">
        <v>2006</v>
      </c>
      <c r="B59" s="1">
        <v>4.0027788282929642</v>
      </c>
      <c r="C59" s="1">
        <v>3.5309065273860472</v>
      </c>
      <c r="D59" s="1">
        <v>1.3749382560613568</v>
      </c>
      <c r="E59" s="6">
        <f t="shared" si="10"/>
        <v>8.908623611740369</v>
      </c>
      <c r="F59" s="1">
        <f t="shared" si="21"/>
        <v>2832.7468211061405</v>
      </c>
      <c r="G59" s="1">
        <f t="shared" si="22"/>
        <v>2959.0524027808046</v>
      </c>
      <c r="H59" s="1">
        <f t="shared" si="23"/>
        <v>1232.6752524766734</v>
      </c>
      <c r="I59" s="1">
        <f t="shared" si="33"/>
        <v>7024.4744763636181</v>
      </c>
      <c r="J59" s="3">
        <v>146293.99993872302</v>
      </c>
      <c r="K59" s="14">
        <f t="shared" si="11"/>
        <v>139269.52546235939</v>
      </c>
      <c r="L59" s="1">
        <f t="shared" si="31"/>
        <v>707.69506450952258</v>
      </c>
      <c r="M59" s="1">
        <f t="shared" si="25"/>
        <v>838.04325598259618</v>
      </c>
      <c r="N59" s="1">
        <f t="shared" si="26"/>
        <v>896.53135116611747</v>
      </c>
      <c r="O59" s="6">
        <f t="shared" si="32"/>
        <v>788.50277916178936</v>
      </c>
      <c r="P59" s="2">
        <v>79.377431906614774</v>
      </c>
      <c r="Q59" s="2">
        <v>83.147208121827418</v>
      </c>
      <c r="R59" s="2">
        <v>91.046277665995973</v>
      </c>
      <c r="S59" s="26">
        <v>82.082082082082067</v>
      </c>
      <c r="T59" s="7">
        <v>86.005105296745342</v>
      </c>
      <c r="U59" s="3">
        <v>5450.6610000000001</v>
      </c>
      <c r="V59" s="3">
        <v>24748.725842375054</v>
      </c>
      <c r="W59" s="99">
        <f t="shared" si="13"/>
        <v>0.40326814918866039</v>
      </c>
      <c r="X59" s="100">
        <f t="shared" si="14"/>
        <v>0.42124893652010631</v>
      </c>
      <c r="Y59" s="100">
        <f t="shared" si="15"/>
        <v>0.17548291429123342</v>
      </c>
      <c r="Z59" s="99">
        <f t="shared" si="27"/>
        <v>1.9363383476374084E-2</v>
      </c>
      <c r="AA59" s="100">
        <f t="shared" si="28"/>
        <v>2.0226751637252648E-2</v>
      </c>
      <c r="AB59" s="100">
        <f t="shared" si="29"/>
        <v>8.4260137325727243E-3</v>
      </c>
      <c r="AC59" s="101">
        <f t="shared" si="30"/>
        <v>4.8016148846199452E-2</v>
      </c>
      <c r="AD59" s="99">
        <f t="shared" si="16"/>
        <v>0.44931506849361552</v>
      </c>
      <c r="AE59" s="100">
        <f t="shared" si="17"/>
        <v>0.39634703196269139</v>
      </c>
      <c r="AF59" s="100">
        <f t="shared" si="18"/>
        <v>0.15433789954369304</v>
      </c>
      <c r="AH59" s="107">
        <v>5.9430109420960466</v>
      </c>
      <c r="AI59" s="3">
        <f t="shared" si="20"/>
        <v>476.6517929558205</v>
      </c>
      <c r="AJ59" s="3">
        <f t="shared" si="20"/>
        <v>497.90458601060112</v>
      </c>
      <c r="AK59" s="3">
        <f t="shared" si="20"/>
        <v>207.41594866421698</v>
      </c>
      <c r="AL59" s="3">
        <f t="shared" si="20"/>
        <v>1181.9723276306386</v>
      </c>
      <c r="AM59" s="3">
        <f t="shared" si="20"/>
        <v>24616.141777980043</v>
      </c>
      <c r="AN59" s="14">
        <f t="shared" si="19"/>
        <v>23434.1694503494</v>
      </c>
      <c r="AO59" s="1">
        <f t="shared" si="19"/>
        <v>119.08022236619421</v>
      </c>
      <c r="AP59" s="1">
        <f t="shared" si="19"/>
        <v>141.01324465793863</v>
      </c>
      <c r="AQ59" s="1">
        <f t="shared" si="19"/>
        <v>150.85473674896497</v>
      </c>
      <c r="AR59" s="6">
        <f t="shared" si="19"/>
        <v>132.67732246235636</v>
      </c>
      <c r="AS59" t="s">
        <v>53</v>
      </c>
    </row>
    <row r="60" spans="1:45">
      <c r="A60" s="4">
        <v>2007</v>
      </c>
      <c r="B60" s="1">
        <v>3.8868282425311236</v>
      </c>
      <c r="C60" s="1">
        <v>3.5934827147821466</v>
      </c>
      <c r="D60" s="1">
        <v>1.4178367174027087</v>
      </c>
      <c r="E60" s="6">
        <f t="shared" si="10"/>
        <v>8.8981476747159789</v>
      </c>
      <c r="F60" s="1">
        <f t="shared" si="21"/>
        <v>2804.6242454793314</v>
      </c>
      <c r="G60" s="1">
        <f t="shared" si="22"/>
        <v>3051.9413703650343</v>
      </c>
      <c r="H60" s="1">
        <f t="shared" si="23"/>
        <v>1296.417312432113</v>
      </c>
      <c r="I60" s="1">
        <f t="shared" si="33"/>
        <v>7152.9829282764786</v>
      </c>
      <c r="J60" s="3">
        <v>150982.7875028346</v>
      </c>
      <c r="K60" s="14">
        <f t="shared" si="11"/>
        <v>143829.80457455813</v>
      </c>
      <c r="L60" s="1">
        <f t="shared" si="31"/>
        <v>721.5714383234349</v>
      </c>
      <c r="M60" s="1">
        <f t="shared" si="25"/>
        <v>849.29902620946848</v>
      </c>
      <c r="N60" s="1">
        <f t="shared" si="26"/>
        <v>914.3629139517418</v>
      </c>
      <c r="O60" s="6">
        <f t="shared" si="32"/>
        <v>803.87325427309179</v>
      </c>
      <c r="P60" s="2">
        <v>80.933852140077818</v>
      </c>
      <c r="Q60" s="2">
        <v>84.263959390862937</v>
      </c>
      <c r="R60" s="2">
        <v>92.857142857142847</v>
      </c>
      <c r="S60" s="26">
        <v>83.383383383383375</v>
      </c>
      <c r="T60" s="7">
        <v>87.479259731971894</v>
      </c>
      <c r="U60" s="3">
        <v>5468.12</v>
      </c>
      <c r="V60" s="3">
        <v>25060.287630849358</v>
      </c>
      <c r="W60" s="99">
        <f t="shared" si="13"/>
        <v>0.39209156146484886</v>
      </c>
      <c r="X60" s="100">
        <f t="shared" si="14"/>
        <v>0.42666694454147175</v>
      </c>
      <c r="Y60" s="100">
        <f t="shared" si="15"/>
        <v>0.18124149399367945</v>
      </c>
      <c r="Z60" s="99">
        <f t="shared" si="27"/>
        <v>1.8575787954813568E-2</v>
      </c>
      <c r="AA60" s="100">
        <f t="shared" si="28"/>
        <v>2.0213836430246965E-2</v>
      </c>
      <c r="AB60" s="100">
        <f t="shared" si="29"/>
        <v>8.5865238937105574E-3</v>
      </c>
      <c r="AC60" s="101">
        <f t="shared" si="30"/>
        <v>4.7376148278771089E-2</v>
      </c>
      <c r="AD60" s="99">
        <f t="shared" si="16"/>
        <v>0.43681318681364634</v>
      </c>
      <c r="AE60" s="100">
        <f t="shared" si="17"/>
        <v>0.40384615384536732</v>
      </c>
      <c r="AF60" s="100">
        <f t="shared" si="18"/>
        <v>0.15934065934098635</v>
      </c>
      <c r="AH60" s="107">
        <v>5.442755381498543</v>
      </c>
      <c r="AI60" s="3">
        <f t="shared" si="20"/>
        <v>515.29492856008892</v>
      </c>
      <c r="AJ60" s="3">
        <f t="shared" si="20"/>
        <v>560.73461995728155</v>
      </c>
      <c r="AK60" s="3">
        <f t="shared" si="20"/>
        <v>238.19136109607282</v>
      </c>
      <c r="AL60" s="3">
        <f t="shared" si="20"/>
        <v>1314.2209096134432</v>
      </c>
      <c r="AM60" s="3">
        <f t="shared" si="20"/>
        <v>27740.13838947596</v>
      </c>
      <c r="AN60" s="14">
        <f t="shared" si="19"/>
        <v>26425.917479862517</v>
      </c>
      <c r="AO60" s="1">
        <f t="shared" si="19"/>
        <v>132.57465892666411</v>
      </c>
      <c r="AP60" s="1">
        <f t="shared" si="19"/>
        <v>156.04210857913529</v>
      </c>
      <c r="AQ60" s="1">
        <f t="shared" si="19"/>
        <v>167.99632720219591</v>
      </c>
      <c r="AR60" s="6">
        <f t="shared" si="19"/>
        <v>147.69601018735531</v>
      </c>
      <c r="AS60" t="s">
        <v>53</v>
      </c>
    </row>
    <row r="61" spans="1:45">
      <c r="A61" s="4">
        <v>2008</v>
      </c>
      <c r="B61" s="1">
        <v>3.6820571062299696</v>
      </c>
      <c r="C61" s="1">
        <v>3.649400280443146</v>
      </c>
      <c r="D61" s="1">
        <v>1.3552582697001909</v>
      </c>
      <c r="E61" s="6">
        <f t="shared" si="10"/>
        <v>8.6867156563733054</v>
      </c>
      <c r="F61" s="1">
        <f t="shared" si="21"/>
        <v>2963.4288469926969</v>
      </c>
      <c r="G61" s="1">
        <f t="shared" si="22"/>
        <v>3226.3967930440863</v>
      </c>
      <c r="H61" s="1">
        <f t="shared" si="23"/>
        <v>1286.1880702203371</v>
      </c>
      <c r="I61" s="1">
        <f t="shared" si="33"/>
        <v>7476.0137102571198</v>
      </c>
      <c r="J61" s="3">
        <v>155629.19038937791</v>
      </c>
      <c r="K61" s="14">
        <f t="shared" si="11"/>
        <v>148153.17667912078</v>
      </c>
      <c r="L61" s="1">
        <f t="shared" si="31"/>
        <v>804.82968120690805</v>
      </c>
      <c r="M61" s="1">
        <f t="shared" si="25"/>
        <v>884.08958872889264</v>
      </c>
      <c r="N61" s="1">
        <f t="shared" si="26"/>
        <v>949.03539714601152</v>
      </c>
      <c r="O61" s="6">
        <f t="shared" si="32"/>
        <v>860.6260416469471</v>
      </c>
      <c r="P61" s="2">
        <v>90.272373540856023</v>
      </c>
      <c r="Q61" s="2">
        <v>87.715736040609144</v>
      </c>
      <c r="R61" s="2">
        <v>96.378269617706223</v>
      </c>
      <c r="S61" s="26">
        <v>89.089089089089072</v>
      </c>
      <c r="T61" s="7">
        <v>90.453095086151876</v>
      </c>
      <c r="U61" s="3">
        <v>5484.723</v>
      </c>
      <c r="V61" s="3">
        <v>24788.599964993653</v>
      </c>
      <c r="W61" s="99">
        <f t="shared" si="13"/>
        <v>0.3963915746873044</v>
      </c>
      <c r="X61" s="100">
        <f t="shared" si="14"/>
        <v>0.43156646283532857</v>
      </c>
      <c r="Y61" s="100">
        <f t="shared" si="15"/>
        <v>0.17204196247736706</v>
      </c>
      <c r="Z61" s="99">
        <f t="shared" si="27"/>
        <v>1.904160035516678E-2</v>
      </c>
      <c r="AA61" s="100">
        <f t="shared" si="28"/>
        <v>2.0731308727956321E-2</v>
      </c>
      <c r="AB61" s="100">
        <f t="shared" si="29"/>
        <v>8.2644397686728738E-3</v>
      </c>
      <c r="AC61" s="101">
        <f t="shared" si="30"/>
        <v>4.8037348851795975E-2</v>
      </c>
      <c r="AD61" s="99">
        <f t="shared" si="16"/>
        <v>0.42387218045159597</v>
      </c>
      <c r="AE61" s="100">
        <f t="shared" si="17"/>
        <v>0.42011278195409091</v>
      </c>
      <c r="AF61" s="100">
        <f t="shared" si="18"/>
        <v>0.15601503759431326</v>
      </c>
      <c r="AH61" s="107">
        <v>5.0989469816097879</v>
      </c>
      <c r="AI61" s="3">
        <f t="shared" si="20"/>
        <v>581.18447939953148</v>
      </c>
      <c r="AJ61" s="3">
        <f t="shared" si="20"/>
        <v>632.75747025427609</v>
      </c>
      <c r="AK61" s="3">
        <f t="shared" si="20"/>
        <v>252.24582151161627</v>
      </c>
      <c r="AL61" s="3">
        <f t="shared" si="20"/>
        <v>1466.1877711654238</v>
      </c>
      <c r="AM61" s="3">
        <f t="shared" si="20"/>
        <v>30521.82949747876</v>
      </c>
      <c r="AN61" s="14">
        <f t="shared" si="19"/>
        <v>29055.641726313333</v>
      </c>
      <c r="AO61" s="1">
        <f t="shared" si="19"/>
        <v>157.84233178137799</v>
      </c>
      <c r="AP61" s="1">
        <f t="shared" si="19"/>
        <v>173.38669962984727</v>
      </c>
      <c r="AQ61" s="1">
        <f t="shared" si="19"/>
        <v>186.1238017513945</v>
      </c>
      <c r="AR61" s="6">
        <f t="shared" si="19"/>
        <v>168.78505400251072</v>
      </c>
      <c r="AS61" t="s">
        <v>53</v>
      </c>
    </row>
    <row r="62" spans="1:45">
      <c r="A62" s="4">
        <v>2009</v>
      </c>
      <c r="B62" s="1">
        <v>3.3794274329656777</v>
      </c>
      <c r="C62" s="1">
        <v>3.5839932581949796</v>
      </c>
      <c r="D62" s="1">
        <v>1.2437602174607671</v>
      </c>
      <c r="E62" s="6">
        <f t="shared" si="10"/>
        <v>8.2071809086214245</v>
      </c>
      <c r="F62" s="1">
        <f t="shared" si="21"/>
        <v>2863.4769859421626</v>
      </c>
      <c r="G62" s="1">
        <f t="shared" si="22"/>
        <v>3212.5790579453437</v>
      </c>
      <c r="H62" s="1">
        <f t="shared" si="23"/>
        <v>1211.1755113877243</v>
      </c>
      <c r="I62" s="1">
        <f t="shared" si="33"/>
        <v>7287.2315552752307</v>
      </c>
      <c r="J62" s="3">
        <v>151718.41483366661</v>
      </c>
      <c r="K62" s="14">
        <f t="shared" si="11"/>
        <v>144431.18327839137</v>
      </c>
      <c r="L62" s="1">
        <f t="shared" si="31"/>
        <v>847.32607601201437</v>
      </c>
      <c r="M62" s="1">
        <f t="shared" si="25"/>
        <v>896.36861079457151</v>
      </c>
      <c r="N62" s="1">
        <f t="shared" si="26"/>
        <v>973.8014565704899</v>
      </c>
      <c r="O62" s="6">
        <f t="shared" si="32"/>
        <v>887.90921467567364</v>
      </c>
      <c r="P62" s="2">
        <v>95.038910505836583</v>
      </c>
      <c r="Q62" s="2">
        <v>88.934010152284259</v>
      </c>
      <c r="R62" s="2">
        <v>98.893360160965784</v>
      </c>
      <c r="S62" s="26">
        <v>91.691691691691673</v>
      </c>
      <c r="T62" s="7">
        <v>91.652839821314316</v>
      </c>
      <c r="U62" s="3">
        <v>5501</v>
      </c>
      <c r="V62" s="3">
        <v>23275.489000110898</v>
      </c>
      <c r="W62" s="99">
        <f t="shared" si="13"/>
        <v>0.39294442124173895</v>
      </c>
      <c r="X62" s="100">
        <f t="shared" si="14"/>
        <v>0.44085041535694802</v>
      </c>
      <c r="Y62" s="100">
        <f t="shared" si="15"/>
        <v>0.16620516340131306</v>
      </c>
      <c r="Z62" s="99">
        <f t="shared" si="27"/>
        <v>1.8873628419341693E-2</v>
      </c>
      <c r="AA62" s="100">
        <f t="shared" si="28"/>
        <v>2.1174615233538981E-2</v>
      </c>
      <c r="AB62" s="100">
        <f t="shared" si="29"/>
        <v>7.9830488126017649E-3</v>
      </c>
      <c r="AC62" s="101">
        <f t="shared" si="30"/>
        <v>4.8031292465482441E-2</v>
      </c>
      <c r="AD62" s="99">
        <f t="shared" si="16"/>
        <v>0.41176470588282993</v>
      </c>
      <c r="AE62" s="100">
        <f t="shared" si="17"/>
        <v>0.43668993020856778</v>
      </c>
      <c r="AF62" s="100">
        <f t="shared" si="18"/>
        <v>0.15154536390860232</v>
      </c>
      <c r="AH62" s="107">
        <v>5.3594171121149383</v>
      </c>
      <c r="AI62" s="3">
        <f t="shared" si="20"/>
        <v>534.28888366783133</v>
      </c>
      <c r="AJ62" s="3">
        <f t="shared" si="20"/>
        <v>599.42695086809408</v>
      </c>
      <c r="AK62" s="3">
        <f t="shared" si="20"/>
        <v>225.99015640149887</v>
      </c>
      <c r="AL62" s="3">
        <f t="shared" si="20"/>
        <v>1359.7059909374243</v>
      </c>
      <c r="AM62" s="3">
        <f t="shared" si="20"/>
        <v>28308.752922161595</v>
      </c>
      <c r="AN62" s="14">
        <f t="shared" si="19"/>
        <v>26949.046931224169</v>
      </c>
      <c r="AO62" s="1">
        <f t="shared" si="19"/>
        <v>158.10041619948512</v>
      </c>
      <c r="AP62" s="1">
        <f t="shared" si="19"/>
        <v>167.25113795833025</v>
      </c>
      <c r="AQ62" s="1">
        <f t="shared" si="19"/>
        <v>181.69913559614832</v>
      </c>
      <c r="AR62" s="6">
        <f t="shared" si="19"/>
        <v>165.67272076445755</v>
      </c>
      <c r="AS62" t="s">
        <v>53</v>
      </c>
    </row>
    <row r="63" spans="1:45">
      <c r="A63" s="4">
        <v>2010</v>
      </c>
      <c r="B63" s="1">
        <v>3.1666523748387299</v>
      </c>
      <c r="C63" s="1">
        <v>4.0362512135129052</v>
      </c>
      <c r="D63" s="1">
        <v>1.1813418185938682</v>
      </c>
      <c r="E63" s="6">
        <f t="shared" si="10"/>
        <v>8.384245406945503</v>
      </c>
      <c r="F63" s="1">
        <f t="shared" si="21"/>
        <v>2677.69442435473</v>
      </c>
      <c r="G63" s="1">
        <f t="shared" si="22"/>
        <v>3617.9688930744665</v>
      </c>
      <c r="H63" s="1">
        <f t="shared" si="23"/>
        <v>1156.2438199903238</v>
      </c>
      <c r="I63" s="1">
        <f t="shared" si="33"/>
        <v>7451.90713741952</v>
      </c>
      <c r="J63" s="3">
        <v>155350.44089577577</v>
      </c>
      <c r="K63" s="14">
        <f t="shared" si="11"/>
        <v>147898.53375835624</v>
      </c>
      <c r="L63" s="1">
        <f t="shared" si="31"/>
        <v>845.59152928527521</v>
      </c>
      <c r="M63" s="1">
        <f t="shared" si="25"/>
        <v>896.36861079457151</v>
      </c>
      <c r="N63" s="1">
        <f t="shared" si="26"/>
        <v>978.75466845538563</v>
      </c>
      <c r="O63" s="6">
        <f t="shared" si="32"/>
        <v>888.7987857853451</v>
      </c>
      <c r="P63" s="2">
        <v>94.844357976653697</v>
      </c>
      <c r="Q63" s="2">
        <v>88.934010152284259</v>
      </c>
      <c r="R63" s="2">
        <v>99.396378269617699</v>
      </c>
      <c r="S63" s="26">
        <v>91.691691691691673</v>
      </c>
      <c r="T63" s="7">
        <v>93.758774728780807</v>
      </c>
      <c r="U63" s="3">
        <v>5547.683</v>
      </c>
      <c r="V63" s="3">
        <v>23512.631491157776</v>
      </c>
      <c r="W63" s="99">
        <f t="shared" si="13"/>
        <v>0.35933008489984675</v>
      </c>
      <c r="X63" s="100">
        <f t="shared" si="14"/>
        <v>0.48550912220939363</v>
      </c>
      <c r="Y63" s="100">
        <f t="shared" si="15"/>
        <v>0.15516079289075965</v>
      </c>
      <c r="Z63" s="99">
        <f t="shared" si="27"/>
        <v>1.7236477791210059E-2</v>
      </c>
      <c r="AA63" s="100">
        <f t="shared" si="28"/>
        <v>2.3289080302654259E-2</v>
      </c>
      <c r="AB63" s="100">
        <f t="shared" si="29"/>
        <v>7.4428100321005525E-3</v>
      </c>
      <c r="AC63" s="101">
        <f t="shared" si="30"/>
        <v>4.7968368125964868E-2</v>
      </c>
      <c r="AD63" s="99">
        <f t="shared" si="16"/>
        <v>0.37769080234882885</v>
      </c>
      <c r="AE63" s="100">
        <f t="shared" si="17"/>
        <v>0.4814090019561304</v>
      </c>
      <c r="AF63" s="100">
        <f t="shared" si="18"/>
        <v>0.14090019569504078</v>
      </c>
      <c r="AH63" s="107">
        <v>5.6217565123282522</v>
      </c>
      <c r="AI63" s="3">
        <f t="shared" si="20"/>
        <v>476.30921376311301</v>
      </c>
      <c r="AJ63" s="3">
        <f t="shared" si="20"/>
        <v>643.56556267430437</v>
      </c>
      <c r="AK63" s="3">
        <f t="shared" si="20"/>
        <v>205.6730520887439</v>
      </c>
      <c r="AL63" s="3">
        <f t="shared" si="20"/>
        <v>1325.5478285261611</v>
      </c>
      <c r="AM63" s="3">
        <f t="shared" si="20"/>
        <v>27633.790356288009</v>
      </c>
      <c r="AN63" s="14">
        <f t="shared" si="19"/>
        <v>26308.242527761846</v>
      </c>
      <c r="AO63" s="1">
        <f t="shared" si="19"/>
        <v>150.41411477550335</v>
      </c>
      <c r="AP63" s="1">
        <f t="shared" si="19"/>
        <v>159.44635966158916</v>
      </c>
      <c r="AQ63" s="1">
        <f t="shared" si="19"/>
        <v>174.1012201985308</v>
      </c>
      <c r="AR63" s="6">
        <f t="shared" si="19"/>
        <v>158.09983656109091</v>
      </c>
      <c r="AS63" t="s">
        <v>53</v>
      </c>
    </row>
    <row r="64" spans="1:45">
      <c r="A64" s="4">
        <v>2011</v>
      </c>
      <c r="B64" s="1">
        <v>3.1307594497453439</v>
      </c>
      <c r="C64" s="1">
        <v>4.1496942837707493</v>
      </c>
      <c r="D64" s="1">
        <v>1.2407996769344349</v>
      </c>
      <c r="E64" s="6">
        <f t="shared" si="10"/>
        <v>8.5212534104505284</v>
      </c>
      <c r="F64" s="1">
        <f t="shared" si="21"/>
        <v>2704.3633807700044</v>
      </c>
      <c r="G64" s="1">
        <f t="shared" si="22"/>
        <v>3685.6862419149315</v>
      </c>
      <c r="H64" s="1">
        <f t="shared" si="23"/>
        <v>1205.8341552283193</v>
      </c>
      <c r="I64" s="1">
        <f t="shared" si="33"/>
        <v>7595.8837779132546</v>
      </c>
      <c r="J64" s="3">
        <v>158745.09834896668</v>
      </c>
      <c r="K64" s="14">
        <f t="shared" si="11"/>
        <v>151149.21457105342</v>
      </c>
      <c r="L64" s="1">
        <f t="shared" si="31"/>
        <v>863.80426991603508</v>
      </c>
      <c r="M64" s="1">
        <f t="shared" si="25"/>
        <v>888.1825960841187</v>
      </c>
      <c r="N64" s="1">
        <f t="shared" si="26"/>
        <v>971.82017181653157</v>
      </c>
      <c r="O64" s="6">
        <f t="shared" si="32"/>
        <v>891.40451668736978</v>
      </c>
      <c r="P64" s="2">
        <v>96.887159533073927</v>
      </c>
      <c r="Q64" s="2">
        <v>88.121827411167502</v>
      </c>
      <c r="R64" s="2">
        <v>98.692152917505013</v>
      </c>
      <c r="S64" s="26">
        <v>91.891891891891873</v>
      </c>
      <c r="T64" s="7">
        <v>96.343331206125598</v>
      </c>
      <c r="U64" s="3">
        <v>5570.5720000000001</v>
      </c>
      <c r="V64" s="3">
        <v>23685.806041203341</v>
      </c>
      <c r="W64" s="99">
        <f t="shared" si="13"/>
        <v>0.35603011576263854</v>
      </c>
      <c r="X64" s="100">
        <f t="shared" si="14"/>
        <v>0.48522151597841656</v>
      </c>
      <c r="Y64" s="100">
        <f t="shared" si="15"/>
        <v>0.15874836825894495</v>
      </c>
      <c r="Z64" s="99">
        <f t="shared" si="27"/>
        <v>1.7035885888111314E-2</v>
      </c>
      <c r="AA64" s="100">
        <f t="shared" si="28"/>
        <v>2.3217638089289217E-2</v>
      </c>
      <c r="AB64" s="100">
        <f t="shared" si="29"/>
        <v>7.5960402416807501E-3</v>
      </c>
      <c r="AC64" s="101">
        <f t="shared" si="30"/>
        <v>4.7849564219081278E-2</v>
      </c>
      <c r="AD64" s="99">
        <f t="shared" si="16"/>
        <v>0.36740597878543985</v>
      </c>
      <c r="AE64" s="100">
        <f t="shared" si="17"/>
        <v>0.48698167791624802</v>
      </c>
      <c r="AF64" s="100">
        <f t="shared" si="18"/>
        <v>0.14561234329831207</v>
      </c>
      <c r="AH64" s="107">
        <v>5.3569261889077104</v>
      </c>
      <c r="AI64" s="3">
        <f t="shared" si="20"/>
        <v>504.83491565924118</v>
      </c>
      <c r="AJ64" s="3">
        <f t="shared" si="20"/>
        <v>688.02259205039582</v>
      </c>
      <c r="AK64" s="3">
        <f t="shared" si="20"/>
        <v>225.09814634466557</v>
      </c>
      <c r="AL64" s="3">
        <f t="shared" si="20"/>
        <v>1417.9556540543024</v>
      </c>
      <c r="AM64" s="3">
        <f t="shared" si="20"/>
        <v>29633.616882321683</v>
      </c>
      <c r="AN64" s="14">
        <f t="shared" si="19"/>
        <v>28215.661228267381</v>
      </c>
      <c r="AO64" s="1">
        <f t="shared" si="19"/>
        <v>161.24998543094856</v>
      </c>
      <c r="AP64" s="1">
        <f t="shared" si="19"/>
        <v>165.8007903717675</v>
      </c>
      <c r="AQ64" s="1">
        <f t="shared" si="19"/>
        <v>181.41376930464818</v>
      </c>
      <c r="AR64" s="6">
        <f t="shared" si="19"/>
        <v>166.40223987650822</v>
      </c>
      <c r="AS64" t="s">
        <v>53</v>
      </c>
    </row>
    <row r="65" spans="1:45">
      <c r="A65" s="4">
        <v>2012</v>
      </c>
      <c r="B65" s="1">
        <v>2.9337101774448375</v>
      </c>
      <c r="C65" s="1">
        <v>3.3869519183320542</v>
      </c>
      <c r="D65" s="1">
        <v>1.2525953566630936</v>
      </c>
      <c r="E65" s="6">
        <f t="shared" si="10"/>
        <v>7.5732574524399858</v>
      </c>
      <c r="F65" s="1">
        <f t="shared" si="21"/>
        <v>2755.5079742417033</v>
      </c>
      <c r="G65" s="1">
        <f t="shared" si="22"/>
        <v>3282.0224251284899</v>
      </c>
      <c r="H65" s="1">
        <f t="shared" si="23"/>
        <v>1216.0565606873997</v>
      </c>
      <c r="I65" s="1">
        <f t="shared" si="33"/>
        <v>7253.5869600575925</v>
      </c>
      <c r="J65" s="3">
        <v>162512.79604376014</v>
      </c>
      <c r="K65" s="14">
        <f t="shared" si="11"/>
        <v>155259.20908370256</v>
      </c>
      <c r="L65" s="1">
        <f t="shared" si="31"/>
        <v>939.2570525291826</v>
      </c>
      <c r="M65" s="1">
        <f t="shared" si="25"/>
        <v>969.01949134983943</v>
      </c>
      <c r="N65" s="1">
        <f t="shared" si="26"/>
        <v>970.82952943955252</v>
      </c>
      <c r="O65" s="6">
        <f t="shared" si="32"/>
        <v>957.78956487483458</v>
      </c>
      <c r="P65" s="2">
        <v>105.35019455252917</v>
      </c>
      <c r="Q65" s="2">
        <v>96.142131979695435</v>
      </c>
      <c r="R65" s="2">
        <v>98.591549295774641</v>
      </c>
      <c r="S65" s="26">
        <v>99.199199199199185</v>
      </c>
      <c r="T65" s="7">
        <v>98.666241225271378</v>
      </c>
      <c r="U65" s="3">
        <v>5591.5720000000001</v>
      </c>
      <c r="V65" s="3">
        <v>23442.237670354254</v>
      </c>
      <c r="W65" s="99">
        <f t="shared" si="13"/>
        <v>0.37988211755302714</v>
      </c>
      <c r="X65" s="100">
        <f t="shared" si="14"/>
        <v>0.45246888790348644</v>
      </c>
      <c r="Y65" s="100">
        <f t="shared" si="15"/>
        <v>0.16764899454348645</v>
      </c>
      <c r="Z65" s="99">
        <f t="shared" si="27"/>
        <v>1.6955636979501122E-2</v>
      </c>
      <c r="AA65" s="100">
        <f t="shared" si="28"/>
        <v>2.0195470787695593E-2</v>
      </c>
      <c r="AB65" s="100">
        <f t="shared" si="29"/>
        <v>7.4828357538070404E-3</v>
      </c>
      <c r="AC65" s="101">
        <f t="shared" si="30"/>
        <v>4.4633943521003756E-2</v>
      </c>
      <c r="AD65" s="99">
        <f t="shared" si="16"/>
        <v>0.38737758433124991</v>
      </c>
      <c r="AE65" s="100">
        <f t="shared" si="17"/>
        <v>0.44722524483052284</v>
      </c>
      <c r="AF65" s="100">
        <f t="shared" si="18"/>
        <v>0.16539717083822719</v>
      </c>
      <c r="AH65" s="107">
        <v>5.78994374098124</v>
      </c>
      <c r="AI65" s="3">
        <f t="shared" si="20"/>
        <v>475.91273724098721</v>
      </c>
      <c r="AJ65" s="3">
        <f t="shared" si="20"/>
        <v>566.84875915085752</v>
      </c>
      <c r="AK65" s="3">
        <f t="shared" si="20"/>
        <v>210.02908060749323</v>
      </c>
      <c r="AL65" s="3">
        <f t="shared" si="20"/>
        <v>1252.7905769993379</v>
      </c>
      <c r="AM65" s="3">
        <f t="shared" si="20"/>
        <v>28068.113148232176</v>
      </c>
      <c r="AN65" s="14">
        <f t="shared" si="19"/>
        <v>26815.322571232842</v>
      </c>
      <c r="AO65" s="1">
        <f t="shared" si="19"/>
        <v>162.2221379943847</v>
      </c>
      <c r="AP65" s="1">
        <f t="shared" si="19"/>
        <v>167.36250552680096</v>
      </c>
      <c r="AQ65" s="1">
        <f t="shared" si="19"/>
        <v>167.67512308764213</v>
      </c>
      <c r="AR65" s="6">
        <f t="shared" si="19"/>
        <v>165.42294842963619</v>
      </c>
      <c r="AS65" t="s">
        <v>53</v>
      </c>
    </row>
    <row r="66" spans="1:45">
      <c r="A66" s="4">
        <v>2013</v>
      </c>
      <c r="B66" s="1">
        <v>2.9022293539799007</v>
      </c>
      <c r="C66" s="1">
        <v>3.5802430492009321</v>
      </c>
      <c r="D66" s="1">
        <v>1.3064166322771591</v>
      </c>
      <c r="E66" s="6">
        <f t="shared" si="10"/>
        <v>7.7888890354579914</v>
      </c>
      <c r="F66" s="1">
        <f t="shared" si="21"/>
        <v>2741.0415460614108</v>
      </c>
      <c r="G66" s="1">
        <f t="shared" si="22"/>
        <v>3575.5665166660965</v>
      </c>
      <c r="H66" s="1">
        <f t="shared" si="23"/>
        <v>1286.4265278565772</v>
      </c>
      <c r="I66" s="1">
        <f t="shared" si="33"/>
        <v>7603.034590584085</v>
      </c>
      <c r="J66" s="3">
        <v>162903.6148312719</v>
      </c>
      <c r="K66" s="14">
        <f t="shared" si="11"/>
        <v>155300.58024068782</v>
      </c>
      <c r="L66" s="1">
        <f>L$67*(P66/100)</f>
        <v>944.46069270939984</v>
      </c>
      <c r="M66" s="1">
        <f t="shared" ref="M66" si="34">M$67*(Q66/100)</f>
        <v>998.69379467523038</v>
      </c>
      <c r="N66" s="1">
        <f>N$67*(R66/100)</f>
        <v>984.69852271726052</v>
      </c>
      <c r="O66" s="6">
        <f t="shared" si="32"/>
        <v>976.13851679901643</v>
      </c>
      <c r="P66" s="2">
        <v>105.93385214007783</v>
      </c>
      <c r="Q66" s="2">
        <v>99.086294416243646</v>
      </c>
      <c r="R66" s="2">
        <v>100</v>
      </c>
      <c r="S66" s="26">
        <v>101.20120120120119</v>
      </c>
      <c r="T66" s="7">
        <v>99.438417358008607</v>
      </c>
      <c r="U66" s="3">
        <v>5613.7060000000001</v>
      </c>
      <c r="V66" s="3">
        <v>23236.279439821392</v>
      </c>
      <c r="W66" s="99">
        <f t="shared" si="13"/>
        <v>0.36051941016499267</v>
      </c>
      <c r="X66" s="100">
        <f t="shared" si="14"/>
        <v>0.47028150063847229</v>
      </c>
      <c r="Y66" s="100">
        <f t="shared" si="15"/>
        <v>0.16919908919653495</v>
      </c>
      <c r="Z66" s="99">
        <f t="shared" si="27"/>
        <v>1.6826155447197757E-2</v>
      </c>
      <c r="AA66" s="100">
        <f t="shared" si="28"/>
        <v>2.194896976576919E-2</v>
      </c>
      <c r="AB66" s="100">
        <f t="shared" si="29"/>
        <v>7.8968568572833631E-3</v>
      </c>
      <c r="AC66" s="101">
        <f t="shared" si="30"/>
        <v>4.6671982070250313E-2</v>
      </c>
      <c r="AD66" s="99">
        <f t="shared" si="16"/>
        <v>0.3726114649686042</v>
      </c>
      <c r="AE66" s="100">
        <f t="shared" si="17"/>
        <v>0.45966029723909291</v>
      </c>
      <c r="AF66" s="100">
        <f t="shared" si="18"/>
        <v>0.16772823779230295</v>
      </c>
      <c r="AH66" s="107">
        <v>5.6177536801242232</v>
      </c>
      <c r="AI66" s="3">
        <f t="shared" si="20"/>
        <v>487.92483653373694</v>
      </c>
      <c r="AJ66" s="3">
        <f t="shared" si="20"/>
        <v>636.47620032123439</v>
      </c>
      <c r="AK66" s="3">
        <f t="shared" si="20"/>
        <v>228.99304617217231</v>
      </c>
      <c r="AL66" s="3">
        <f t="shared" si="20"/>
        <v>1353.3940830271438</v>
      </c>
      <c r="AM66" s="3">
        <f t="shared" si="20"/>
        <v>28997.998863429995</v>
      </c>
      <c r="AN66" s="14">
        <f t="shared" si="19"/>
        <v>27644.604780402853</v>
      </c>
      <c r="AO66" s="1">
        <f t="shared" si="19"/>
        <v>168.12070206120453</v>
      </c>
      <c r="AP66" s="1">
        <f t="shared" si="19"/>
        <v>177.77457886924418</v>
      </c>
      <c r="AQ66" s="1">
        <f t="shared" si="19"/>
        <v>175.2833211967183</v>
      </c>
      <c r="AR66" s="6">
        <f t="shared" si="19"/>
        <v>173.7595794298748</v>
      </c>
      <c r="AS66" t="s">
        <v>53</v>
      </c>
    </row>
    <row r="67" spans="1:45">
      <c r="A67" s="4">
        <v>2014</v>
      </c>
      <c r="B67" s="1">
        <v>2.9938546111738664</v>
      </c>
      <c r="C67" s="1">
        <v>3.6075533403233373</v>
      </c>
      <c r="D67" s="1">
        <v>1.3269161711587192</v>
      </c>
      <c r="E67" s="6">
        <f t="shared" si="10"/>
        <v>7.9283241226559227</v>
      </c>
      <c r="F67" s="1">
        <f t="shared" si="21"/>
        <v>2669.1920880981033</v>
      </c>
      <c r="G67" s="1">
        <f t="shared" si="22"/>
        <v>3636.0640552425252</v>
      </c>
      <c r="H67" s="1">
        <f t="shared" si="23"/>
        <v>1306.6123935096343</v>
      </c>
      <c r="I67" s="1">
        <f t="shared" si="33"/>
        <v>7611.8685368502629</v>
      </c>
      <c r="J67" s="3">
        <v>164078.37292645045</v>
      </c>
      <c r="K67" s="14">
        <f t="shared" si="11"/>
        <v>156466.50438960019</v>
      </c>
      <c r="L67" s="1">
        <v>891.5570175438595</v>
      </c>
      <c r="M67" s="1">
        <v>1007.9030612244898</v>
      </c>
      <c r="N67" s="1">
        <v>984.69852271726052</v>
      </c>
      <c r="O67" s="6">
        <f t="shared" si="32"/>
        <v>960.08543786683003</v>
      </c>
      <c r="P67" s="2">
        <v>100</v>
      </c>
      <c r="Q67" s="2">
        <v>100</v>
      </c>
      <c r="R67" s="2">
        <v>100</v>
      </c>
      <c r="S67" s="26">
        <v>99.999999999999986</v>
      </c>
      <c r="T67" s="7">
        <v>100</v>
      </c>
      <c r="U67" s="3">
        <v>5646.8989999999994</v>
      </c>
      <c r="V67" s="3">
        <v>23351.116011440292</v>
      </c>
      <c r="W67" s="99">
        <f t="shared" si="13"/>
        <v>0.3506618743053852</v>
      </c>
      <c r="X67" s="100">
        <f t="shared" si="14"/>
        <v>0.47768350670269233</v>
      </c>
      <c r="Y67" s="100">
        <f t="shared" si="15"/>
        <v>0.17165461899192247</v>
      </c>
      <c r="Z67" s="99">
        <f t="shared" si="27"/>
        <v>1.6267787402393315E-2</v>
      </c>
      <c r="AA67" s="100">
        <f t="shared" si="28"/>
        <v>2.2160532131022669E-2</v>
      </c>
      <c r="AB67" s="100">
        <f t="shared" si="29"/>
        <v>7.9633431890218376E-3</v>
      </c>
      <c r="AC67" s="101">
        <f t="shared" si="30"/>
        <v>4.6391662722437825E-2</v>
      </c>
      <c r="AD67" s="99">
        <f t="shared" si="16"/>
        <v>0.37761506276195855</v>
      </c>
      <c r="AE67" s="100">
        <f t="shared" si="17"/>
        <v>0.45502092050127196</v>
      </c>
      <c r="AF67" s="100">
        <f t="shared" si="18"/>
        <v>0.16736401673676951</v>
      </c>
      <c r="AH67" s="107">
        <v>5.618949999999999</v>
      </c>
      <c r="AI67" s="3">
        <f t="shared" si="20"/>
        <v>475.0339633024148</v>
      </c>
      <c r="AJ67" s="3">
        <f t="shared" si="20"/>
        <v>647.10738754438569</v>
      </c>
      <c r="AK67" s="3">
        <f t="shared" si="20"/>
        <v>232.53675393260923</v>
      </c>
      <c r="AL67" s="3">
        <f t="shared" si="20"/>
        <v>1354.6781047794098</v>
      </c>
      <c r="AM67" s="3">
        <f t="shared" si="20"/>
        <v>29200.895705861501</v>
      </c>
      <c r="AN67" s="14">
        <f t="shared" si="19"/>
        <v>27846.217601082091</v>
      </c>
      <c r="AO67" s="1">
        <f t="shared" si="19"/>
        <v>158.66968340061038</v>
      </c>
      <c r="AP67" s="1">
        <f t="shared" si="19"/>
        <v>179.37569496516073</v>
      </c>
      <c r="AQ67" s="1">
        <f t="shared" si="19"/>
        <v>175.246001960733</v>
      </c>
      <c r="AR67" s="6">
        <f t="shared" si="19"/>
        <v>170.86563109955244</v>
      </c>
      <c r="AS67" t="s">
        <v>53</v>
      </c>
    </row>
    <row r="68" spans="1:45">
      <c r="A68" s="4">
        <v>2015</v>
      </c>
      <c r="B68" s="4"/>
      <c r="C68" s="4"/>
      <c r="D68" s="4"/>
      <c r="E68" s="5"/>
      <c r="F68" s="1"/>
      <c r="G68" s="1"/>
      <c r="H68" s="1"/>
      <c r="I68" s="1"/>
      <c r="J68" s="4"/>
      <c r="K68" s="5"/>
      <c r="L68" s="1"/>
      <c r="M68" s="1"/>
      <c r="N68" s="1"/>
      <c r="O68" s="6"/>
      <c r="P68" s="2">
        <v>97.276264591439684</v>
      </c>
      <c r="Q68" s="2">
        <v>101.5228426395939</v>
      </c>
      <c r="R68" s="2">
        <v>100.60362173038229</v>
      </c>
      <c r="S68" s="26">
        <v>100.10010010010009</v>
      </c>
      <c r="T68" s="7"/>
      <c r="U68" s="3">
        <v>5669.0810000000001</v>
      </c>
      <c r="V68" s="14">
        <v>23696.425180526643</v>
      </c>
      <c r="W68" s="4"/>
      <c r="X68" s="4"/>
      <c r="Y68" s="5"/>
      <c r="Z68" s="1"/>
      <c r="AA68" s="4"/>
      <c r="AC68" s="5" t="str">
        <f>IFERROR(LN(B68)-LN(B67),"")</f>
        <v/>
      </c>
      <c r="AD68" s="4" t="str">
        <f>IFERROR(LN(C68)-LN(C67),"")</f>
        <v/>
      </c>
      <c r="AE68" s="4" t="str">
        <f>IFERROR(LN(D68)-LN(D67),"")</f>
        <v/>
      </c>
      <c r="AF68" s="4" t="str">
        <f>IFERROR(LN(F68)-LN(F67),"")</f>
        <v/>
      </c>
      <c r="AH68" s="107">
        <v>6.7339416666666656</v>
      </c>
      <c r="AI68" s="3"/>
      <c r="AJ68" s="3"/>
      <c r="AK68" s="3"/>
      <c r="AL68" s="3"/>
      <c r="AM68" s="3"/>
      <c r="AN68" s="14"/>
      <c r="AO68" s="1"/>
      <c r="AP68" s="1"/>
      <c r="AQ68" s="1"/>
      <c r="AR68" s="6"/>
      <c r="AS68" t="s">
        <v>53</v>
      </c>
    </row>
    <row r="69" spans="1:45"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46"/>
      <c r="AA69" s="46"/>
      <c r="AB69" s="46"/>
      <c r="AC69" s="46"/>
      <c r="AD69" s="33"/>
      <c r="AE69" s="33"/>
      <c r="AF69" s="33"/>
      <c r="AH69" s="33"/>
    </row>
    <row r="73" spans="1:45">
      <c r="AD73"/>
      <c r="AE73" s="4"/>
      <c r="AF73" s="4"/>
      <c r="AO73" s="4"/>
    </row>
    <row r="74" spans="1:45">
      <c r="AD74"/>
      <c r="AE74" s="82"/>
      <c r="AF74" s="83"/>
      <c r="AG74" s="37"/>
      <c r="AI74" s="37"/>
      <c r="AL74" s="37"/>
      <c r="AO74" s="4"/>
    </row>
    <row r="75" spans="1:45">
      <c r="P75" s="26"/>
      <c r="Q75" s="26"/>
      <c r="R75" s="26"/>
      <c r="AD75"/>
      <c r="AE75" s="82"/>
      <c r="AF75" s="83"/>
      <c r="AG75" s="23"/>
      <c r="AI75" s="23"/>
      <c r="AK75" s="23"/>
      <c r="AO75" s="4"/>
    </row>
    <row r="76" spans="1:45">
      <c r="P76" s="26"/>
      <c r="Q76" s="26"/>
      <c r="R76" s="26"/>
      <c r="AD76"/>
      <c r="AE76" s="82"/>
      <c r="AF76" s="83"/>
      <c r="AG76" s="23"/>
      <c r="AI76" s="23"/>
      <c r="AK76" s="23"/>
      <c r="AL76" s="37"/>
      <c r="AO76" s="4"/>
    </row>
    <row r="77" spans="1:45">
      <c r="P77" s="26"/>
      <c r="Q77" s="26"/>
      <c r="R77" s="26"/>
      <c r="AD77"/>
      <c r="AE77" s="82"/>
      <c r="AF77" s="84"/>
      <c r="AG77" s="23"/>
      <c r="AI77" s="23"/>
      <c r="AK77" s="23"/>
      <c r="AO77" s="4"/>
    </row>
    <row r="78" spans="1:45">
      <c r="P78" s="26"/>
      <c r="Q78" s="26"/>
      <c r="R78" s="26"/>
      <c r="AD78"/>
      <c r="AE78" s="85"/>
      <c r="AF78" s="85"/>
      <c r="AK78" s="23"/>
      <c r="AL78" s="37"/>
      <c r="AO78" s="4"/>
    </row>
    <row r="79" spans="1:45">
      <c r="P79" s="26"/>
      <c r="Q79" s="26"/>
      <c r="R79" s="26"/>
      <c r="AD79"/>
      <c r="AE79" s="85"/>
      <c r="AF79" s="85"/>
      <c r="AG79" s="25"/>
      <c r="AI79" s="25"/>
      <c r="AK79" s="23"/>
      <c r="AO79" s="4"/>
    </row>
    <row r="80" spans="1:45">
      <c r="P80" s="26"/>
      <c r="Q80" s="26"/>
      <c r="R80" s="26"/>
      <c r="AD80"/>
      <c r="AE80" s="85"/>
      <c r="AF80" s="86"/>
      <c r="AG80" s="37"/>
      <c r="AI80" s="37"/>
      <c r="AK80" s="23"/>
      <c r="AL80" s="37"/>
      <c r="AO80" s="4"/>
    </row>
    <row r="81" spans="16:41">
      <c r="P81" s="26"/>
      <c r="Q81" s="26"/>
      <c r="R81" s="26"/>
      <c r="AD81"/>
      <c r="AE81" s="85"/>
      <c r="AF81" s="85"/>
      <c r="AK81" s="23"/>
      <c r="AO81" s="4"/>
    </row>
    <row r="82" spans="16:41">
      <c r="P82" s="26"/>
      <c r="Q82" s="26"/>
      <c r="R82" s="26"/>
      <c r="AD82"/>
      <c r="AE82" s="82"/>
      <c r="AF82" s="85"/>
      <c r="AG82" s="23"/>
      <c r="AI82" s="23"/>
      <c r="AK82" s="23"/>
      <c r="AL82" s="37"/>
      <c r="AO82" s="4"/>
    </row>
    <row r="83" spans="16:41">
      <c r="P83" s="26"/>
      <c r="Q83" s="26"/>
      <c r="R83" s="26"/>
      <c r="AD83"/>
      <c r="AE83" s="82"/>
      <c r="AF83" s="83"/>
      <c r="AG83" s="23"/>
      <c r="AI83" s="23"/>
      <c r="AK83" s="23"/>
      <c r="AO83" s="4"/>
    </row>
    <row r="84" spans="16:41">
      <c r="P84" s="26"/>
      <c r="Q84" s="26"/>
      <c r="R84" s="26"/>
      <c r="AD84"/>
      <c r="AE84" s="82"/>
      <c r="AF84" s="87"/>
      <c r="AG84" s="23"/>
      <c r="AI84" s="23"/>
      <c r="AK84" s="23"/>
      <c r="AL84" s="37"/>
      <c r="AO84" s="4"/>
    </row>
    <row r="85" spans="16:41">
      <c r="P85" s="26"/>
      <c r="Q85" s="26"/>
      <c r="R85" s="26"/>
      <c r="AD85"/>
      <c r="AE85" s="82"/>
      <c r="AF85" s="85"/>
      <c r="AG85" s="23"/>
      <c r="AI85" s="23"/>
      <c r="AK85" s="23"/>
      <c r="AO85" s="4"/>
    </row>
    <row r="86" spans="16:41">
      <c r="P86" s="26"/>
      <c r="Q86" s="26"/>
      <c r="R86" s="26"/>
      <c r="AD86"/>
      <c r="AG86" s="25"/>
      <c r="AK86" s="23"/>
      <c r="AL86" s="37"/>
      <c r="AO86" s="4"/>
    </row>
    <row r="87" spans="16:41">
      <c r="P87" s="26"/>
      <c r="Q87" s="26"/>
      <c r="R87" s="26"/>
      <c r="AD87"/>
      <c r="AF87" s="81"/>
      <c r="AG87" s="25"/>
      <c r="AK87" s="23"/>
      <c r="AO87" s="4"/>
    </row>
    <row r="88" spans="16:41">
      <c r="P88" s="26"/>
      <c r="Q88" s="26"/>
      <c r="R88" s="26"/>
      <c r="AD88"/>
      <c r="AF88" s="63"/>
      <c r="AG88" s="25"/>
      <c r="AK88" s="23"/>
      <c r="AL88" s="37"/>
      <c r="AO88" s="4"/>
    </row>
    <row r="89" spans="16:41">
      <c r="P89" s="26"/>
      <c r="Q89" s="26"/>
      <c r="R89" s="26"/>
      <c r="AD89"/>
      <c r="AF89" s="63"/>
      <c r="AG89" s="25"/>
      <c r="AK89" s="23"/>
      <c r="AO89" s="4"/>
    </row>
    <row r="90" spans="16:41">
      <c r="P90" s="26"/>
      <c r="Q90" s="26"/>
      <c r="R90" s="26"/>
      <c r="AD90"/>
      <c r="AF90" s="63"/>
      <c r="AG90" s="25"/>
      <c r="AK90" s="23"/>
      <c r="AL90" s="37"/>
      <c r="AO90" s="4"/>
    </row>
    <row r="91" spans="16:41">
      <c r="P91" s="26"/>
      <c r="Q91" s="26"/>
      <c r="R91" s="26"/>
      <c r="AD91"/>
      <c r="AF91" s="63"/>
      <c r="AG91" s="25"/>
      <c r="AK91" s="23"/>
      <c r="AO91" s="4"/>
    </row>
    <row r="92" spans="16:41">
      <c r="P92" s="26"/>
      <c r="Q92" s="26"/>
      <c r="R92" s="26"/>
      <c r="AD92"/>
      <c r="AF92" s="63"/>
      <c r="AG92" s="25"/>
      <c r="AK92" s="23"/>
      <c r="AL92" s="37"/>
      <c r="AO92" s="4"/>
    </row>
    <row r="93" spans="16:41">
      <c r="P93" s="26"/>
      <c r="Q93" s="26"/>
      <c r="R93" s="26"/>
      <c r="AD93"/>
      <c r="AF93" s="88"/>
      <c r="AG93" s="25"/>
      <c r="AK93" s="23"/>
      <c r="AO93" s="4"/>
    </row>
    <row r="94" spans="16:41">
      <c r="P94" s="26"/>
      <c r="Q94" s="26"/>
      <c r="R94" s="26"/>
      <c r="AD94"/>
      <c r="AG94" s="25"/>
      <c r="AK94" s="23"/>
      <c r="AL94" s="37"/>
      <c r="AO94" s="4"/>
    </row>
    <row r="95" spans="16:41">
      <c r="AD95"/>
      <c r="AG95" s="25"/>
      <c r="AK95" s="23"/>
      <c r="AO95" s="4"/>
    </row>
    <row r="96" spans="16:41">
      <c r="AD96"/>
      <c r="AG96" s="25"/>
      <c r="AK96" s="23"/>
      <c r="AL96" s="37"/>
      <c r="AO96" s="4"/>
    </row>
    <row r="97" spans="30:41">
      <c r="AD97"/>
      <c r="AG97" s="25"/>
      <c r="AK97" s="23"/>
      <c r="AO97" s="4"/>
    </row>
    <row r="98" spans="30:41">
      <c r="AD98"/>
      <c r="AG98" s="25"/>
      <c r="AK98" s="23"/>
      <c r="AL98" s="37"/>
      <c r="AO98" s="4"/>
    </row>
    <row r="99" spans="30:41">
      <c r="AD99"/>
      <c r="AG99" s="25"/>
      <c r="AK99" s="23"/>
      <c r="AO99" s="4"/>
    </row>
    <row r="100" spans="30:41">
      <c r="AD100"/>
      <c r="AG100" s="25"/>
      <c r="AK100" s="23"/>
      <c r="AL100" s="37"/>
      <c r="AO100" s="4"/>
    </row>
    <row r="101" spans="30:41">
      <c r="AD101"/>
      <c r="AG101" s="25"/>
      <c r="AK101" s="23"/>
      <c r="AO101" s="4"/>
    </row>
    <row r="102" spans="30:41">
      <c r="AD102"/>
      <c r="AG102" s="25"/>
      <c r="AK102" s="23"/>
      <c r="AL102" s="37"/>
      <c r="AO102" s="4"/>
    </row>
    <row r="103" spans="30:41">
      <c r="AD103"/>
      <c r="AG103" s="25"/>
      <c r="AK103" s="23"/>
      <c r="AO103" s="4"/>
    </row>
    <row r="104" spans="30:41">
      <c r="AD104"/>
      <c r="AG104" s="25"/>
      <c r="AK104" s="23"/>
      <c r="AL104" s="37"/>
      <c r="AO104" s="4"/>
    </row>
    <row r="105" spans="30:41">
      <c r="AD105"/>
      <c r="AG105" s="25"/>
      <c r="AK105" s="23"/>
      <c r="AO105" s="4"/>
    </row>
    <row r="106" spans="30:41">
      <c r="AD106"/>
      <c r="AG106" s="25"/>
      <c r="AK106" s="23"/>
      <c r="AL106" s="37"/>
      <c r="AO106" s="4"/>
    </row>
    <row r="107" spans="30:41">
      <c r="AD107"/>
      <c r="AG107" s="25"/>
      <c r="AK107" s="23"/>
      <c r="AO107" s="4"/>
    </row>
    <row r="108" spans="30:41">
      <c r="AD108"/>
      <c r="AG108" s="25"/>
      <c r="AK108" s="23"/>
      <c r="AL108" s="37"/>
      <c r="AO108" s="4"/>
    </row>
    <row r="109" spans="30:41">
      <c r="AD109"/>
      <c r="AG109" s="25"/>
      <c r="AK109" s="23"/>
      <c r="AO109" s="4"/>
    </row>
    <row r="110" spans="30:41">
      <c r="AD110"/>
      <c r="AG110" s="25"/>
      <c r="AK110" s="23"/>
      <c r="AL110" s="37"/>
      <c r="AO110" s="4"/>
    </row>
    <row r="111" spans="30:41">
      <c r="AD111"/>
      <c r="AG111" s="25"/>
      <c r="AK111" s="23"/>
      <c r="AO111" s="4"/>
    </row>
    <row r="112" spans="30:41">
      <c r="AD112"/>
      <c r="AG112" s="25"/>
      <c r="AK112" s="23"/>
      <c r="AL112" s="37"/>
      <c r="AO112" s="4"/>
    </row>
    <row r="113" spans="18:41">
      <c r="AD113"/>
      <c r="AG113" s="25"/>
      <c r="AK113" s="23"/>
      <c r="AO113" s="4"/>
    </row>
    <row r="114" spans="18:41">
      <c r="AD114"/>
      <c r="AG114" s="25"/>
      <c r="AK114" s="23"/>
      <c r="AL114" s="37"/>
      <c r="AO114" s="4"/>
    </row>
    <row r="115" spans="18:41">
      <c r="AD115"/>
      <c r="AG115" s="25"/>
      <c r="AK115" s="23"/>
      <c r="AO115" s="4"/>
    </row>
    <row r="116" spans="18:41">
      <c r="AD116"/>
      <c r="AG116" s="25"/>
      <c r="AK116" s="23"/>
      <c r="AL116" s="37"/>
      <c r="AO116" s="4"/>
    </row>
    <row r="117" spans="18:41">
      <c r="AD117"/>
      <c r="AG117" s="25"/>
      <c r="AK117" s="23"/>
      <c r="AO117" s="4"/>
    </row>
    <row r="118" spans="18:41">
      <c r="AD118"/>
      <c r="AG118" s="25"/>
      <c r="AK118" s="23"/>
      <c r="AL118" s="37"/>
      <c r="AO118" s="4"/>
    </row>
    <row r="119" spans="18:41">
      <c r="R119" s="25"/>
      <c r="S119" s="25"/>
      <c r="T119" s="25"/>
      <c r="X119" s="23"/>
      <c r="AD119"/>
      <c r="AG119" s="25"/>
      <c r="AK119" s="23"/>
      <c r="AO119" s="4"/>
    </row>
    <row r="120" spans="18:41">
      <c r="R120" s="25"/>
      <c r="S120" s="25"/>
      <c r="T120" s="25"/>
      <c r="X120" s="23"/>
    </row>
    <row r="121" spans="18:41">
      <c r="R121" s="25"/>
      <c r="S121" s="25"/>
      <c r="T121" s="25"/>
      <c r="X121" s="23"/>
    </row>
    <row r="122" spans="18:41">
      <c r="R122" s="25"/>
      <c r="S122" s="25"/>
      <c r="T122" s="25"/>
      <c r="X122" s="23"/>
    </row>
    <row r="123" spans="18:41">
      <c r="R123" s="25"/>
      <c r="S123" s="25"/>
      <c r="T123" s="25"/>
      <c r="X123" s="23"/>
    </row>
    <row r="124" spans="18:41">
      <c r="R124" s="25"/>
      <c r="S124" s="25"/>
      <c r="T124" s="25"/>
      <c r="X124" s="23"/>
    </row>
    <row r="125" spans="18:41">
      <c r="R125" s="25"/>
      <c r="S125" s="25"/>
      <c r="T125" s="25"/>
      <c r="X125" s="23"/>
    </row>
    <row r="126" spans="18:41">
      <c r="R126" s="25"/>
      <c r="S126" s="25"/>
      <c r="T126" s="25"/>
      <c r="X126" s="23"/>
    </row>
    <row r="127" spans="18:41">
      <c r="R127" s="25"/>
      <c r="S127" s="25"/>
      <c r="T127" s="25"/>
      <c r="X127" s="23"/>
    </row>
    <row r="128" spans="18:41">
      <c r="R128" s="25"/>
      <c r="S128" s="25"/>
      <c r="T128" s="25"/>
      <c r="X128" s="23"/>
    </row>
    <row r="129" spans="17:24">
      <c r="R129" s="25"/>
      <c r="S129" s="25"/>
      <c r="T129" s="25"/>
      <c r="X129" s="23"/>
    </row>
    <row r="130" spans="17:24">
      <c r="R130" s="25"/>
      <c r="S130" s="25"/>
      <c r="T130" s="25"/>
      <c r="X130" s="23"/>
    </row>
    <row r="131" spans="17:24">
      <c r="R131" s="25"/>
      <c r="S131" s="25"/>
      <c r="T131" s="25"/>
      <c r="X131" s="23"/>
    </row>
    <row r="132" spans="17:24">
      <c r="R132" s="25"/>
      <c r="S132" s="25"/>
      <c r="T132" s="25"/>
      <c r="X132" s="23"/>
    </row>
    <row r="133" spans="17:24">
      <c r="R133" s="25"/>
      <c r="S133" s="25"/>
      <c r="T133" s="25"/>
      <c r="X133" s="23"/>
    </row>
    <row r="134" spans="17:24">
      <c r="R134" s="25"/>
      <c r="S134" s="25"/>
      <c r="T134" s="25"/>
      <c r="X134" s="23"/>
    </row>
    <row r="135" spans="17:24">
      <c r="Q135" s="25"/>
      <c r="R135" s="25"/>
      <c r="S135" s="25"/>
      <c r="T135" s="25"/>
      <c r="X135" s="23"/>
    </row>
    <row r="136" spans="17:24">
      <c r="Q136" s="25"/>
      <c r="R136" s="25"/>
      <c r="S136" s="25"/>
      <c r="T136" s="25"/>
      <c r="X136" s="23"/>
    </row>
    <row r="137" spans="17:24">
      <c r="Q137" s="25"/>
      <c r="R137" s="25"/>
      <c r="S137" s="25"/>
      <c r="T137" s="25"/>
      <c r="X137" s="23"/>
    </row>
    <row r="138" spans="17:24">
      <c r="Q138" s="25"/>
      <c r="R138" s="25"/>
      <c r="S138" s="25"/>
      <c r="T138" s="25"/>
      <c r="X138" s="23"/>
    </row>
    <row r="139" spans="17:24">
      <c r="Q139" s="25"/>
      <c r="R139" s="25"/>
      <c r="S139" s="25"/>
      <c r="T139" s="25"/>
      <c r="X139" s="23"/>
    </row>
    <row r="140" spans="17:24">
      <c r="Q140" s="25"/>
      <c r="R140" s="25"/>
      <c r="S140" s="25"/>
      <c r="T140" s="25"/>
      <c r="X140" s="23"/>
    </row>
    <row r="141" spans="17:24">
      <c r="Q141" s="25"/>
      <c r="R141" s="25"/>
      <c r="S141" s="25"/>
      <c r="T141" s="25"/>
      <c r="X141" s="23"/>
    </row>
    <row r="142" spans="17:24">
      <c r="X142" s="23"/>
    </row>
    <row r="143" spans="17:24">
      <c r="X143" s="23"/>
    </row>
    <row r="144" spans="17:24">
      <c r="X144" s="23"/>
    </row>
    <row r="145" spans="24:24">
      <c r="X145" s="23"/>
    </row>
    <row r="146" spans="24:24">
      <c r="X146" s="23"/>
    </row>
    <row r="147" spans="24:24">
      <c r="X147" s="23"/>
    </row>
    <row r="148" spans="24:24">
      <c r="X148" s="23"/>
    </row>
    <row r="149" spans="24:24">
      <c r="X149" s="23"/>
    </row>
    <row r="150" spans="24:24">
      <c r="X150" s="23"/>
    </row>
  </sheetData>
  <mergeCells count="9">
    <mergeCell ref="AI1:AN1"/>
    <mergeCell ref="AO1:AR1"/>
    <mergeCell ref="AD1:AF1"/>
    <mergeCell ref="Z1:AC1"/>
    <mergeCell ref="B1:E1"/>
    <mergeCell ref="L1:O1"/>
    <mergeCell ref="P1:T1"/>
    <mergeCell ref="W1:Y1"/>
    <mergeCell ref="F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Cover Sheet</vt:lpstr>
      <vt:lpstr>Sources</vt:lpstr>
      <vt:lpstr>Australia</vt:lpstr>
      <vt:lpstr>Austria</vt:lpstr>
      <vt:lpstr>Belgium</vt:lpstr>
      <vt:lpstr>Bulgaria</vt:lpstr>
      <vt:lpstr>Canada</vt:lpstr>
      <vt:lpstr>Croatia</vt:lpstr>
      <vt:lpstr>Denmark</vt:lpstr>
      <vt:lpstr>Finland</vt:lpstr>
      <vt:lpstr>France</vt:lpstr>
      <vt:lpstr>Germany</vt:lpstr>
      <vt:lpstr>Greece</vt:lpstr>
      <vt:lpstr>Hungary</vt:lpstr>
      <vt:lpstr>Ireland</vt:lpstr>
      <vt:lpstr>Italy</vt:lpstr>
      <vt:lpstr>Japan</vt:lpstr>
      <vt:lpstr>Netherlands</vt:lpstr>
      <vt:lpstr>New Zealand</vt:lpstr>
      <vt:lpstr>Norway</vt:lpstr>
      <vt:lpstr>Portugal</vt:lpstr>
      <vt:lpstr>Romania</vt:lpstr>
      <vt:lpstr>Spain</vt:lpstr>
      <vt:lpstr>Sweden</vt:lpstr>
      <vt:lpstr>Switzerland</vt:lpstr>
      <vt:lpstr>Turkey</vt:lpstr>
      <vt:lpstr>UK</vt:lpstr>
      <vt:lpstr>US</vt:lpstr>
    </vt:vector>
  </TitlesOfParts>
  <Company>The 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Holmes</dc:creator>
  <cp:lastModifiedBy>Eva Birgit Wittmershaus</cp:lastModifiedBy>
  <cp:lastPrinted>2017-06-30T01:12:19Z</cp:lastPrinted>
  <dcterms:created xsi:type="dcterms:W3CDTF">2016-09-06T09:21:07Z</dcterms:created>
  <dcterms:modified xsi:type="dcterms:W3CDTF">2024-11-06T15:19:38Z</dcterms:modified>
</cp:coreProperties>
</file>