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<sst xmlns="http://schemas.openxmlformats.org/spreadsheetml/2006/main" count="44" uniqueCount="42">
  <si>
    <t>รายรับ-รายจ่าย</t>
  </si>
  <si>
    <t>ปี</t>
  </si>
  <si>
    <t>Growth</t>
  </si>
  <si>
    <t>รายรับ</t>
  </si>
  <si>
    <t>อัตราการเติบโตของเงินเดือน</t>
  </si>
  <si>
    <t>เงินเดือน</t>
  </si>
  <si>
    <t>ปันผลเพิ่มขึ้นปีละ</t>
  </si>
  <si>
    <t>เงินโบนัส</t>
  </si>
  <si>
    <t>เงินเฟ้อ</t>
  </si>
  <si>
    <t>fixed</t>
  </si>
  <si>
    <t>รายรับอื่นๆ</t>
  </si>
  <si>
    <t>เงินปันผลจากการลงทุน</t>
  </si>
  <si>
    <t>รายรับรวม</t>
  </si>
  <si>
    <t>รายจ่าย</t>
  </si>
  <si>
    <t>กระแสเงินสดจ่ายคงที่/เงินงวดผ่อนชำระคืนหนี้</t>
  </si>
  <si>
    <t>เบี้ยประกัน</t>
  </si>
  <si>
    <t>รวมรายจ่ายคงที่</t>
  </si>
  <si>
    <t>ค่าใช้จ่ายผันแปร</t>
  </si>
  <si>
    <t>รวมรายจ่าย</t>
  </si>
  <si>
    <r>
      <rPr>
        <rFont val="Sarabun"/>
        <b/>
        <color rgb="FFFF0000"/>
      </rPr>
      <t>กระแสเงินสุทธิ</t>
    </r>
    <r>
      <rPr>
        <rFont val="Sarabun"/>
        <b/>
        <color rgb="FFFF0000"/>
        <sz val="12.0"/>
      </rPr>
      <t>ก่อน</t>
    </r>
    <r>
      <rPr>
        <rFont val="Sarabun"/>
        <b/>
        <color rgb="FFFF0000"/>
      </rPr>
      <t>เป้าหมาย</t>
    </r>
  </si>
  <si>
    <r>
      <rPr>
        <rFont val="Sarabun"/>
        <b/>
        <color rgb="FFFF0000"/>
      </rPr>
      <t>กระแสเงินสุทธิ</t>
    </r>
    <r>
      <rPr>
        <rFont val="Sarabun"/>
        <b/>
        <color rgb="FFFF0000"/>
        <sz val="12.0"/>
      </rPr>
      <t>ทบยอด</t>
    </r>
  </si>
  <si>
    <t>รายจ่ายเพื่อเป้าหมายทางการเงิน</t>
  </si>
  <si>
    <t>รวมรายจ่ายเพื่อบรรลุเป้าหมายทางการเงิน</t>
  </si>
  <si>
    <r>
      <rPr>
        <rFont val="Sarabun"/>
        <b/>
        <color rgb="FFFF0000"/>
      </rPr>
      <t>กระแสเงินสดสุทธิคงเหลือ</t>
    </r>
    <r>
      <rPr>
        <rFont val="Sarabun"/>
        <b/>
        <color rgb="FFFF0000"/>
        <sz val="12.0"/>
      </rPr>
      <t>หลัง</t>
    </r>
    <r>
      <rPr>
        <rFont val="Sarabun"/>
        <b/>
        <color rgb="FFFF0000"/>
      </rPr>
      <t>เป้าหมาย</t>
    </r>
  </si>
  <si>
    <r>
      <rPr>
        <rFont val="Sarabun"/>
        <b/>
        <color rgb="FFFF0000"/>
      </rPr>
      <t>กระแสเงินสดสุทธิคงเหลือ</t>
    </r>
    <r>
      <rPr>
        <rFont val="Sarabun"/>
        <b/>
        <color rgb="FFFF0000"/>
        <sz val="12.0"/>
      </rPr>
      <t>หลัง</t>
    </r>
    <r>
      <rPr>
        <rFont val="Sarabun"/>
        <b/>
        <color rgb="FFFF0000"/>
      </rPr>
      <t>เป้าหมาย(ทบยอด)</t>
    </r>
  </si>
  <si>
    <t>วางแผนเกษียณ</t>
  </si>
  <si>
    <t>ปัจจุบัน</t>
  </si>
  <si>
    <t>อายุปัจจุบัน</t>
  </si>
  <si>
    <t>อายุที่คาดว่าจะเกษียณ</t>
  </si>
  <si>
    <t>อายุที่คาดว่าจะเสียชีวิต</t>
  </si>
  <si>
    <t>รายจ่ายต่อปี</t>
  </si>
  <si>
    <t>pv</t>
  </si>
  <si>
    <t>จำนวนเงินที่ต้องมี ณ วันแรกที่เกษียณ(รายจ่าย ณ วันเกษียณ)</t>
  </si>
  <si>
    <t>fv</t>
  </si>
  <si>
    <t>อัตราผลตอบแทนหลังเกษียณ</t>
  </si>
  <si>
    <t>Discount Rate</t>
  </si>
  <si>
    <r>
      <rPr>
        <rFont val="Sarabun"/>
        <b/>
        <color theme="1"/>
      </rPr>
      <t>เงินที่</t>
    </r>
    <r>
      <rPr>
        <rFont val="Sarabun"/>
        <b/>
        <color theme="1"/>
        <sz val="12.0"/>
      </rPr>
      <t>ต้องมี</t>
    </r>
    <r>
      <rPr>
        <rFont val="Sarabun"/>
        <b/>
        <color theme="1"/>
      </rPr>
      <t>หลังเกษียณ</t>
    </r>
  </si>
  <si>
    <t>pmt = fv, find pv</t>
  </si>
  <si>
    <t>เงินออมปัจจุบัน</t>
  </si>
  <si>
    <r>
      <rPr>
        <rFont val="Sarabun"/>
        <b/>
        <color theme="1"/>
      </rPr>
      <t>เงินที่</t>
    </r>
    <r>
      <rPr>
        <rFont val="Sarabun"/>
        <b/>
        <color theme="1"/>
        <sz val="12.0"/>
      </rPr>
      <t>จะมี</t>
    </r>
    <r>
      <rPr>
        <rFont val="Sarabun"/>
        <b/>
        <color theme="1"/>
      </rPr>
      <t>ตอนเกษียณ</t>
    </r>
  </si>
  <si>
    <t>ขาดไป</t>
  </si>
  <si>
    <t>ต้องออมเพิ่มขึ้นเดือนละ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</si>
</sst>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Sarabun"/>
    </font>
    <font>
      <b/>
      <color theme="1"/>
      <name val="Sarabun"/>
    </font>
    <font/>
    <font>
      <color theme="1"/>
      <name val="Arial"/>
    </font>
    <font>
      <color theme="1"/>
      <name val="Sarabun"/>
    </font>
    <font>
      <color rgb="FFFF0000"/>
      <name val="Sarabun"/>
    </font>
    <font>
      <b/>
      <color rgb="FFFF0000"/>
      <name val="Sarabun"/>
    </font>
  </fonts>
  <fills count="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vertical="bottom"/>
    </xf>
    <xf borderId="5" fillId="0" fontId="3" numFmtId="0" xfId="0" applyBorder="1" applyFont="1"/>
    <xf borderId="6" fillId="2" fontId="2" numFmtId="0" xfId="0" applyAlignment="1" applyBorder="1" applyFont="1">
      <alignment horizontal="center" vertical="bottom"/>
    </xf>
    <xf borderId="2" fillId="3" fontId="2" numFmtId="0" xfId="0" applyAlignment="1" applyBorder="1" applyFill="1" applyFont="1">
      <alignment horizontal="center" vertical="bottom"/>
    </xf>
    <xf borderId="6" fillId="4" fontId="1" numFmtId="0" xfId="0" applyAlignment="1" applyBorder="1" applyFill="1" applyFont="1">
      <alignment horizontal="center" vertical="bottom"/>
    </xf>
    <xf borderId="6" fillId="4" fontId="4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6" fillId="0" fontId="5" numFmtId="10" xfId="0" applyAlignment="1" applyBorder="1" applyFont="1" applyNumberFormat="1">
      <alignment horizontal="right" vertical="bottom"/>
    </xf>
    <xf borderId="6" fillId="0" fontId="5" numFmtId="4" xfId="0" applyAlignment="1" applyBorder="1" applyFont="1" applyNumberFormat="1">
      <alignment horizontal="right" vertical="bottom"/>
    </xf>
    <xf borderId="0" fillId="0" fontId="5" numFmtId="0" xfId="0" applyAlignment="1" applyFont="1">
      <alignment vertical="bottom"/>
    </xf>
    <xf borderId="6" fillId="0" fontId="6" numFmtId="0" xfId="0" applyAlignment="1" applyBorder="1" applyFont="1">
      <alignment vertical="bottom"/>
    </xf>
    <xf borderId="6" fillId="0" fontId="6" numFmtId="4" xfId="0" applyAlignment="1" applyBorder="1" applyFont="1" applyNumberFormat="1">
      <alignment horizontal="right" vertical="bottom"/>
    </xf>
    <xf borderId="6" fillId="0" fontId="7" numFmtId="0" xfId="0" applyAlignment="1" applyBorder="1" applyFont="1">
      <alignment vertical="bottom"/>
    </xf>
    <xf borderId="6" fillId="4" fontId="2" numFmtId="0" xfId="0" applyAlignment="1" applyBorder="1" applyFont="1">
      <alignment horizontal="center" vertical="bottom"/>
    </xf>
    <xf borderId="6" fillId="4" fontId="4" numFmtId="4" xfId="0" applyAlignment="1" applyBorder="1" applyFont="1" applyNumberFormat="1">
      <alignment vertical="bottom"/>
    </xf>
    <xf borderId="6" fillId="0" fontId="4" numFmtId="4" xfId="0" applyAlignment="1" applyBorder="1" applyFont="1" applyNumberFormat="1">
      <alignment vertical="bottom"/>
    </xf>
    <xf borderId="6" fillId="0" fontId="4" numFmtId="0" xfId="0" applyAlignment="1" applyBorder="1" applyFont="1">
      <alignment vertical="bottom"/>
    </xf>
    <xf borderId="6" fillId="5" fontId="6" numFmtId="4" xfId="0" applyAlignment="1" applyBorder="1" applyFill="1" applyFont="1" applyNumberFormat="1">
      <alignment horizontal="right" vertical="bottom"/>
    </xf>
    <xf borderId="0" fillId="0" fontId="4" numFmtId="4" xfId="0" applyAlignment="1" applyFont="1" applyNumberFormat="1">
      <alignment vertical="bottom"/>
    </xf>
    <xf borderId="6" fillId="0" fontId="5" numFmtId="0" xfId="0" applyAlignment="1" applyBorder="1" applyFont="1">
      <alignment horizontal="right" vertical="bottom"/>
    </xf>
    <xf borderId="0" fillId="0" fontId="5" numFmtId="4" xfId="0" applyAlignment="1" applyFont="1" applyNumberFormat="1">
      <alignment vertical="bottom"/>
    </xf>
    <xf borderId="6" fillId="0" fontId="5" numFmtId="9" xfId="0" applyAlignment="1" applyBorder="1" applyFont="1" applyNumberFormat="1">
      <alignment horizontal="right" vertical="bottom"/>
    </xf>
    <xf borderId="6" fillId="0" fontId="5" numFmtId="0" xfId="0" applyAlignment="1" applyBorder="1" applyFont="1">
      <alignment shrinkToFit="0" vertical="bottom" wrapText="1"/>
    </xf>
    <xf borderId="6" fillId="3" fontId="2" numFmtId="0" xfId="0" applyAlignment="1" applyBorder="1" applyFont="1">
      <alignment vertical="bottom"/>
    </xf>
    <xf borderId="6" fillId="3" fontId="5" numFmtId="4" xfId="0" applyAlignment="1" applyBorder="1" applyFont="1" applyNumberFormat="1">
      <alignment horizontal="right" vertical="bottom"/>
    </xf>
    <xf borderId="6" fillId="6" fontId="5" numFmtId="0" xfId="0" applyAlignment="1" applyBorder="1" applyFill="1" applyFont="1">
      <alignment vertical="bottom"/>
    </xf>
    <xf borderId="6" fillId="6" fontId="5" numFmtId="4" xfId="0" applyAlignment="1" applyBorder="1" applyFont="1" applyNumberFormat="1">
      <alignment horizontal="right" vertical="bottom"/>
    </xf>
    <xf borderId="6" fillId="6" fontId="2" numFmtId="0" xfId="0" applyAlignment="1" applyBorder="1" applyFont="1">
      <alignment vertical="bottom"/>
    </xf>
    <xf borderId="6" fillId="6" fontId="2" numFmtId="4" xfId="0" applyAlignment="1" applyBorder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7">
        <v>2567.0</v>
      </c>
      <c r="C2" s="7">
        <v>2568.0</v>
      </c>
      <c r="D2" s="7">
        <v>2569.0</v>
      </c>
      <c r="E2" s="7">
        <v>2570.0</v>
      </c>
      <c r="F2" s="7">
        <v>2571.0</v>
      </c>
      <c r="G2" s="7">
        <v>2572.0</v>
      </c>
      <c r="H2" s="5"/>
      <c r="I2" s="8" t="s">
        <v>2</v>
      </c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" t="s">
        <v>3</v>
      </c>
      <c r="B3" s="10"/>
      <c r="C3" s="10"/>
      <c r="D3" s="10"/>
      <c r="E3" s="10"/>
      <c r="F3" s="10"/>
      <c r="G3" s="10"/>
      <c r="H3" s="5"/>
      <c r="I3" s="11" t="s">
        <v>4</v>
      </c>
      <c r="J3" s="12" t="str">
        <f>'User Inputs'!B46</f>
        <v>#REF!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1" t="s">
        <v>5</v>
      </c>
      <c r="B4" s="13" t="str">
        <f>'User Inputs'!B126</f>
        <v>#REF!</v>
      </c>
      <c r="C4" s="13" t="str">
        <f t="shared" ref="C4:G4" si="1">B4*(1+$J$3)</f>
        <v>#REF!</v>
      </c>
      <c r="D4" s="13" t="str">
        <f t="shared" si="1"/>
        <v>#REF!</v>
      </c>
      <c r="E4" s="13" t="str">
        <f t="shared" si="1"/>
        <v>#REF!</v>
      </c>
      <c r="F4" s="13" t="str">
        <f t="shared" si="1"/>
        <v>#REF!</v>
      </c>
      <c r="G4" s="13" t="str">
        <f t="shared" si="1"/>
        <v>#REF!</v>
      </c>
      <c r="H4" s="5"/>
      <c r="I4" s="11" t="s">
        <v>6</v>
      </c>
      <c r="J4" s="12" t="str">
        <f>average('User Inputs'!B59,'User Inputs'!B67,'User Inputs'!B75,'User Inputs'!B83,'User Inputs'!B91,'User Inputs'!B107)</f>
        <v>#REF!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 t="s">
        <v>7</v>
      </c>
      <c r="B5" s="13" t="str">
        <f>'User Inputs'!B45*'User Inputs'!B44</f>
        <v>#REF!</v>
      </c>
      <c r="C5" s="13" t="str">
        <f t="shared" ref="C5:G5" si="2">B5*(1+$J$3)</f>
        <v>#REF!</v>
      </c>
      <c r="D5" s="13" t="str">
        <f t="shared" si="2"/>
        <v>#REF!</v>
      </c>
      <c r="E5" s="13" t="str">
        <f t="shared" si="2"/>
        <v>#REF!</v>
      </c>
      <c r="F5" s="13" t="str">
        <f t="shared" si="2"/>
        <v>#REF!</v>
      </c>
      <c r="G5" s="13" t="str">
        <f t="shared" si="2"/>
        <v>#REF!</v>
      </c>
      <c r="H5" s="5"/>
      <c r="I5" s="11" t="s">
        <v>8</v>
      </c>
      <c r="J5" s="12">
        <v>0.03</v>
      </c>
      <c r="K5" s="14" t="s">
        <v>9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1" t="s">
        <v>10</v>
      </c>
      <c r="B6" s="13" t="str">
        <f>sum('User Inputs'!B127:B133)</f>
        <v>#REF!</v>
      </c>
      <c r="C6" s="13" t="str">
        <f t="shared" ref="C6:G6" si="3">$B$6</f>
        <v>#REF!</v>
      </c>
      <c r="D6" s="13" t="str">
        <f t="shared" si="3"/>
        <v>#REF!</v>
      </c>
      <c r="E6" s="13" t="str">
        <f t="shared" si="3"/>
        <v>#REF!</v>
      </c>
      <c r="F6" s="13" t="str">
        <f t="shared" si="3"/>
        <v>#REF!</v>
      </c>
      <c r="G6" s="13" t="str">
        <f t="shared" si="3"/>
        <v>#REF!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1" t="s">
        <v>11</v>
      </c>
      <c r="B7" s="13" t="str">
        <f>('User Inputs'!B57*'User Inputs'!B58)+('User Inputs'!B65*'User Inputs'!B66)+('User Inputs'!B73*'User Inputs'!B74)+('User Inputs'!B81*'User Inputs'!B82)</f>
        <v>#REF!</v>
      </c>
      <c r="C7" s="13" t="str">
        <f t="shared" ref="C7:G7" si="4">B7+(1+$J$4)</f>
        <v>#REF!</v>
      </c>
      <c r="D7" s="13" t="str">
        <f t="shared" si="4"/>
        <v>#REF!</v>
      </c>
      <c r="E7" s="13" t="str">
        <f t="shared" si="4"/>
        <v>#REF!</v>
      </c>
      <c r="F7" s="13" t="str">
        <f t="shared" si="4"/>
        <v>#REF!</v>
      </c>
      <c r="G7" s="13" t="str">
        <f t="shared" si="4"/>
        <v>#REF!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5" t="s">
        <v>12</v>
      </c>
      <c r="B8" s="16" t="str">
        <f t="shared" ref="B8:G8" si="5">sum(B4:B7)</f>
        <v>#REF!</v>
      </c>
      <c r="C8" s="16" t="str">
        <f t="shared" si="5"/>
        <v>#REF!</v>
      </c>
      <c r="D8" s="16" t="str">
        <f t="shared" si="5"/>
        <v>#REF!</v>
      </c>
      <c r="E8" s="16" t="str">
        <f t="shared" si="5"/>
        <v>#REF!</v>
      </c>
      <c r="F8" s="16" t="str">
        <f t="shared" si="5"/>
        <v>#REF!</v>
      </c>
      <c r="G8" s="16" t="str">
        <f t="shared" si="5"/>
        <v>#REF!</v>
      </c>
      <c r="H8" s="5"/>
      <c r="I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 t="s">
        <v>13</v>
      </c>
      <c r="B9" s="10"/>
      <c r="C9" s="10"/>
      <c r="D9" s="10"/>
      <c r="E9" s="10"/>
      <c r="F9" s="10"/>
      <c r="G9" s="10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4" t="s">
        <v>14</v>
      </c>
      <c r="B10" s="13" t="str">
        <f>sum('User Inputs'!B138:B141)</f>
        <v>#REF!</v>
      </c>
      <c r="C10" s="13" t="str">
        <f t="shared" ref="C10:G10" si="6">B10*(1+$J$5)</f>
        <v>#REF!</v>
      </c>
      <c r="D10" s="13" t="str">
        <f t="shared" si="6"/>
        <v>#REF!</v>
      </c>
      <c r="E10" s="13" t="str">
        <f t="shared" si="6"/>
        <v>#REF!</v>
      </c>
      <c r="F10" s="13" t="str">
        <f t="shared" si="6"/>
        <v>#REF!</v>
      </c>
      <c r="G10" s="13" t="str">
        <f t="shared" si="6"/>
        <v>#REF!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1" t="s">
        <v>15</v>
      </c>
      <c r="B11" s="13" t="str">
        <f>sum('User Inputs'!B143:B147)</f>
        <v>#REF!</v>
      </c>
      <c r="C11" s="13" t="str">
        <f t="shared" ref="C11:G11" si="7">B11*(1+$J$5)</f>
        <v>#REF!</v>
      </c>
      <c r="D11" s="13" t="str">
        <f t="shared" si="7"/>
        <v>#REF!</v>
      </c>
      <c r="E11" s="13" t="str">
        <f t="shared" si="7"/>
        <v>#REF!</v>
      </c>
      <c r="F11" s="13" t="str">
        <f t="shared" si="7"/>
        <v>#REF!</v>
      </c>
      <c r="G11" s="13" t="str">
        <f t="shared" si="7"/>
        <v>#REF!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5" t="s">
        <v>16</v>
      </c>
      <c r="B12" s="16" t="str">
        <f>SUM(B10:B11)</f>
        <v>#REF!</v>
      </c>
      <c r="C12" s="16" t="str">
        <f t="shared" ref="C12:G12" si="8">sum(C10:C11)</f>
        <v>#REF!</v>
      </c>
      <c r="D12" s="16" t="str">
        <f t="shared" si="8"/>
        <v>#REF!</v>
      </c>
      <c r="E12" s="16" t="str">
        <f t="shared" si="8"/>
        <v>#REF!</v>
      </c>
      <c r="F12" s="16" t="str">
        <f t="shared" si="8"/>
        <v>#REF!</v>
      </c>
      <c r="G12" s="16" t="str">
        <f t="shared" si="8"/>
        <v>#REF!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1" t="s">
        <v>17</v>
      </c>
      <c r="B13" s="13" t="str">
        <f>sum('User Inputs'!B149:B157)</f>
        <v>#REF!</v>
      </c>
      <c r="C13" s="13" t="str">
        <f t="shared" ref="C13:G13" si="9">B13*(1+$J$5)</f>
        <v>#REF!</v>
      </c>
      <c r="D13" s="13" t="str">
        <f t="shared" si="9"/>
        <v>#REF!</v>
      </c>
      <c r="E13" s="13" t="str">
        <f t="shared" si="9"/>
        <v>#REF!</v>
      </c>
      <c r="F13" s="13" t="str">
        <f t="shared" si="9"/>
        <v>#REF!</v>
      </c>
      <c r="G13" s="13" t="str">
        <f t="shared" si="9"/>
        <v>#REF!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5" t="s">
        <v>18</v>
      </c>
      <c r="B14" s="16" t="str">
        <f>sum(B12+B13)</f>
        <v>#REF!</v>
      </c>
      <c r="C14" s="16" t="str">
        <f t="shared" ref="C14:G14" si="10">B14*(1+$J$5)</f>
        <v>#REF!</v>
      </c>
      <c r="D14" s="16" t="str">
        <f t="shared" si="10"/>
        <v>#REF!</v>
      </c>
      <c r="E14" s="16" t="str">
        <f t="shared" si="10"/>
        <v>#REF!</v>
      </c>
      <c r="F14" s="16" t="str">
        <f t="shared" si="10"/>
        <v>#REF!</v>
      </c>
      <c r="G14" s="16" t="str">
        <f t="shared" si="10"/>
        <v>#REF!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7" t="s">
        <v>19</v>
      </c>
      <c r="B15" s="16" t="str">
        <f t="shared" ref="B15:G15" si="11">B8-B14</f>
        <v>#REF!</v>
      </c>
      <c r="C15" s="16" t="str">
        <f t="shared" si="11"/>
        <v>#REF!</v>
      </c>
      <c r="D15" s="16" t="str">
        <f t="shared" si="11"/>
        <v>#REF!</v>
      </c>
      <c r="E15" s="16" t="str">
        <f t="shared" si="11"/>
        <v>#REF!</v>
      </c>
      <c r="F15" s="16" t="str">
        <f t="shared" si="11"/>
        <v>#REF!</v>
      </c>
      <c r="G15" s="16" t="str">
        <f t="shared" si="11"/>
        <v>#REF!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7" t="s">
        <v>20</v>
      </c>
      <c r="B16" s="13" t="str">
        <f>B15</f>
        <v>#REF!</v>
      </c>
      <c r="C16" s="13" t="str">
        <f t="shared" ref="C16:G16" si="12">B16+C15</f>
        <v>#REF!</v>
      </c>
      <c r="D16" s="13" t="str">
        <f t="shared" si="12"/>
        <v>#REF!</v>
      </c>
      <c r="E16" s="13" t="str">
        <f t="shared" si="12"/>
        <v>#REF!</v>
      </c>
      <c r="F16" s="13" t="str">
        <f t="shared" si="12"/>
        <v>#REF!</v>
      </c>
      <c r="G16" s="13" t="str">
        <f t="shared" si="12"/>
        <v>#REF!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8" t="s">
        <v>21</v>
      </c>
      <c r="B17" s="19"/>
      <c r="C17" s="19"/>
      <c r="D17" s="19"/>
      <c r="E17" s="19"/>
      <c r="F17" s="19"/>
      <c r="G17" s="19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1" t="str">
        <f>'User Inputs'!H10</f>
        <v>#REF!</v>
      </c>
      <c r="B18" s="13">
        <v>520000.0</v>
      </c>
      <c r="C18" s="13">
        <v>520000.0</v>
      </c>
      <c r="D18" s="13">
        <v>520000.0</v>
      </c>
      <c r="E18" s="13">
        <v>520000.0</v>
      </c>
      <c r="F18" s="13">
        <v>520000.0</v>
      </c>
      <c r="G18" s="13">
        <v>520000.0</v>
      </c>
      <c r="H18" s="5"/>
      <c r="I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1" t="str">
        <f>'User Inputs'!H16</f>
        <v>#REF!</v>
      </c>
      <c r="B19" s="20"/>
      <c r="C19" s="21"/>
      <c r="D19" s="13">
        <v>300000.0</v>
      </c>
      <c r="E19" s="20"/>
      <c r="F19" s="20"/>
      <c r="G19" s="20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1" t="str">
        <f>'User Inputs'!H22</f>
        <v>#REF!</v>
      </c>
      <c r="B20" s="20"/>
      <c r="C20" s="21"/>
      <c r="D20" s="20"/>
      <c r="E20" s="20"/>
      <c r="F20" s="13">
        <v>3000000.0</v>
      </c>
      <c r="G20" s="20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7" t="s">
        <v>22</v>
      </c>
      <c r="B21" s="16">
        <f t="shared" ref="B21:G21" si="13">sum(B18:B20)</f>
        <v>520000</v>
      </c>
      <c r="C21" s="16">
        <f t="shared" si="13"/>
        <v>520000</v>
      </c>
      <c r="D21" s="16">
        <f t="shared" si="13"/>
        <v>820000</v>
      </c>
      <c r="E21" s="16">
        <f t="shared" si="13"/>
        <v>520000</v>
      </c>
      <c r="F21" s="16">
        <f t="shared" si="13"/>
        <v>3520000</v>
      </c>
      <c r="G21" s="16">
        <f t="shared" si="13"/>
        <v>520000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7" t="s">
        <v>23</v>
      </c>
      <c r="B22" s="16" t="str">
        <f t="shared" ref="B22:G22" si="14">B15-B21</f>
        <v>#REF!</v>
      </c>
      <c r="C22" s="16" t="str">
        <f t="shared" si="14"/>
        <v>#REF!</v>
      </c>
      <c r="D22" s="16" t="str">
        <f t="shared" si="14"/>
        <v>#REF!</v>
      </c>
      <c r="E22" s="16" t="str">
        <f t="shared" si="14"/>
        <v>#REF!</v>
      </c>
      <c r="F22" s="16" t="str">
        <f t="shared" si="14"/>
        <v>#REF!</v>
      </c>
      <c r="G22" s="16" t="str">
        <f t="shared" si="14"/>
        <v>#REF!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7" t="s">
        <v>24</v>
      </c>
      <c r="B23" s="16" t="str">
        <f t="shared" ref="B23:G23" si="15">B16-B21</f>
        <v>#REF!</v>
      </c>
      <c r="C23" s="16" t="str">
        <f t="shared" si="15"/>
        <v>#REF!</v>
      </c>
      <c r="D23" s="16" t="str">
        <f t="shared" si="15"/>
        <v>#REF!</v>
      </c>
      <c r="E23" s="16" t="str">
        <f t="shared" si="15"/>
        <v>#REF!</v>
      </c>
      <c r="F23" s="22" t="str">
        <f t="shared" si="15"/>
        <v>#REF!</v>
      </c>
      <c r="G23" s="16" t="str">
        <f t="shared" si="15"/>
        <v>#REF!</v>
      </c>
      <c r="H23" s="5"/>
      <c r="I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23"/>
      <c r="C24" s="23"/>
      <c r="D24" s="23"/>
      <c r="E24" s="23"/>
      <c r="F24" s="23"/>
      <c r="G24" s="23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" t="s">
        <v>25</v>
      </c>
      <c r="B26" s="7" t="s">
        <v>26</v>
      </c>
      <c r="C26" s="5"/>
      <c r="D26" s="5"/>
      <c r="F26" s="23"/>
      <c r="G26" s="23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/>
      <c r="B27" s="7">
        <v>2567.0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1" t="s">
        <v>27</v>
      </c>
      <c r="B28" s="24" t="str">
        <f>INT((TODAY()-'User Inputs'!B7)/365)</f>
        <v>#REF!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1" t="s">
        <v>28</v>
      </c>
      <c r="B29" s="24" t="str">
        <f t="shared" ref="B29:B30" si="16">'User Inputs'!B23</f>
        <v>#REF!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1" t="s">
        <v>29</v>
      </c>
      <c r="B30" s="24" t="str">
        <f t="shared" si="16"/>
        <v>#REF!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1" t="s">
        <v>30</v>
      </c>
      <c r="B31" s="13" t="str">
        <f>'Output2 (Fin statement)(เอา)'!I17</f>
        <v>#REF!</v>
      </c>
      <c r="C31" s="25" t="s">
        <v>31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1" t="s">
        <v>8</v>
      </c>
      <c r="B32" s="26">
        <v>0.03</v>
      </c>
      <c r="C32" s="14" t="s">
        <v>9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27" t="s">
        <v>32</v>
      </c>
      <c r="B33" s="13" t="str">
        <f>B31*power((1+B32),(B29-B28))</f>
        <v>#REF!</v>
      </c>
      <c r="C33" s="25" t="s">
        <v>33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1" t="s">
        <v>34</v>
      </c>
      <c r="B34" s="26">
        <v>0.05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1" t="s">
        <v>35</v>
      </c>
      <c r="B35" s="12">
        <f>((1+B34)/(1+B32))-1</f>
        <v>0.01941747573</v>
      </c>
      <c r="C35" s="5"/>
      <c r="D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28" t="s">
        <v>36</v>
      </c>
      <c r="B36" s="29" t="str">
        <f>pv($B$35,($B$30-$B$29),B33)</f>
        <v>#REF!</v>
      </c>
      <c r="C36" s="25" t="s">
        <v>37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0" t="s">
        <v>38</v>
      </c>
      <c r="B37" s="31" t="str">
        <f>sum('User Inputs'!B52:B53)</f>
        <v>#REF!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28" t="s">
        <v>39</v>
      </c>
      <c r="B38" s="29" t="str">
        <f>FV(B32,(B29-B28),B37)</f>
        <v>#REF!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2" t="s">
        <v>40</v>
      </c>
      <c r="B39" s="33" t="str">
        <f>if(abs(B38)&gt;abs(B36),"เงินเพียงพอสำหรับการเกษียณ",abs(B38)-abs(B36))</f>
        <v>#REF!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2" t="s">
        <v>41</v>
      </c>
      <c r="B40" s="33" t="str">
        <f>ABS(pmt($B$32/12,12*(B29-B28),0,abs(B38)-abs(B36)))-(B37/12)</f>
        <v>#REF!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9">
    <mergeCell ref="D26:E26"/>
    <mergeCell ref="D35:E35"/>
    <mergeCell ref="A1:A2"/>
    <mergeCell ref="B1:G1"/>
    <mergeCell ref="I2:J2"/>
    <mergeCell ref="I8:J8"/>
    <mergeCell ref="I18:J18"/>
    <mergeCell ref="I23:J23"/>
    <mergeCell ref="A26:A27"/>
  </mergeCells>
  <drawing r:id="rId1"/>
</worksheet>
</file>