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mb\git\msf_alliance_db\msf_alliance_db\"/>
    </mc:Choice>
  </mc:AlternateContent>
  <xr:revisionPtr revIDLastSave="0" documentId="13_ncr:1_{13D29BD2-D543-4718-A494-A382B9FD25C5}" xr6:coauthVersionLast="47" xr6:coauthVersionMax="47" xr10:uidLastSave="{00000000-0000-0000-0000-000000000000}"/>
  <bookViews>
    <workbookView xWindow="3920" yWindow="3020" windowWidth="14440" windowHeight="9850" xr2:uid="{3511F786-3003-4B1E-9A0A-339533652B0E}"/>
  </bookViews>
  <sheets>
    <sheet name="LOG" sheetId="4" r:id="rId1"/>
    <sheet name="MSSQL tablea crea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4" l="1"/>
  <c r="P78" i="4" s="1"/>
  <c r="B77" i="4"/>
  <c r="P77" i="4" s="1"/>
  <c r="B76" i="4"/>
  <c r="P76" i="4" s="1"/>
  <c r="B75" i="4"/>
  <c r="P75" i="4" s="1"/>
  <c r="B74" i="4"/>
  <c r="P74" i="4" s="1"/>
  <c r="B73" i="4"/>
  <c r="P73" i="4" s="1"/>
  <c r="B72" i="4"/>
  <c r="P72" i="4" s="1"/>
  <c r="B71" i="4"/>
  <c r="P71" i="4" s="1"/>
  <c r="J87" i="4"/>
  <c r="H87" i="4"/>
  <c r="G87" i="4"/>
  <c r="B87" i="4"/>
  <c r="P87" i="4" s="1"/>
  <c r="J86" i="4"/>
  <c r="H86" i="4"/>
  <c r="G86" i="4"/>
  <c r="B86" i="4"/>
  <c r="P86" i="4" s="1"/>
  <c r="O85" i="4" s="1"/>
  <c r="P85" i="4"/>
  <c r="J85" i="4"/>
  <c r="H85" i="4"/>
  <c r="G85" i="4"/>
  <c r="B85" i="4"/>
  <c r="J84" i="4"/>
  <c r="H84" i="4"/>
  <c r="G84" i="4"/>
  <c r="B84" i="4"/>
  <c r="P84" i="4" s="1"/>
  <c r="O83" i="4" s="1"/>
  <c r="J83" i="4"/>
  <c r="H83" i="4"/>
  <c r="G83" i="4"/>
  <c r="B83" i="4"/>
  <c r="P83" i="4" s="1"/>
  <c r="O82" i="4" s="1"/>
  <c r="P82" i="4"/>
  <c r="J82" i="4"/>
  <c r="H82" i="4"/>
  <c r="G82" i="4"/>
  <c r="B82" i="4"/>
  <c r="J81" i="4"/>
  <c r="H81" i="4"/>
  <c r="G81" i="4"/>
  <c r="B81" i="4"/>
  <c r="P81" i="4" s="1"/>
  <c r="J80" i="4"/>
  <c r="H80" i="4"/>
  <c r="G80" i="4"/>
  <c r="B80" i="4"/>
  <c r="P80" i="4" s="1"/>
  <c r="J79" i="4"/>
  <c r="H79" i="4"/>
  <c r="G79" i="4"/>
  <c r="B79" i="4"/>
  <c r="P79" i="4" s="1"/>
  <c r="J78" i="4"/>
  <c r="H78" i="4"/>
  <c r="G78" i="4"/>
  <c r="J77" i="4"/>
  <c r="H77" i="4"/>
  <c r="G77" i="4"/>
  <c r="J76" i="4"/>
  <c r="H76" i="4"/>
  <c r="G76" i="4"/>
  <c r="J75" i="4"/>
  <c r="H75" i="4"/>
  <c r="G75" i="4"/>
  <c r="J74" i="4"/>
  <c r="H74" i="4"/>
  <c r="G74" i="4"/>
  <c r="J73" i="4"/>
  <c r="H73" i="4"/>
  <c r="G73" i="4"/>
  <c r="J72" i="4"/>
  <c r="H72" i="4"/>
  <c r="G72" i="4"/>
  <c r="J71" i="4"/>
  <c r="H71" i="4"/>
  <c r="G71" i="4"/>
  <c r="O70" i="4"/>
  <c r="J66" i="4"/>
  <c r="H66" i="4"/>
  <c r="G66" i="4"/>
  <c r="B66" i="4"/>
  <c r="P66" i="4" s="1"/>
  <c r="J65" i="4"/>
  <c r="H65" i="4"/>
  <c r="G65" i="4"/>
  <c r="B65" i="4"/>
  <c r="P65" i="4" s="1"/>
  <c r="O64" i="4" s="1"/>
  <c r="P64" i="4"/>
  <c r="O63" i="4" s="1"/>
  <c r="J64" i="4"/>
  <c r="H64" i="4"/>
  <c r="G64" i="4"/>
  <c r="B64" i="4"/>
  <c r="J63" i="4"/>
  <c r="H63" i="4"/>
  <c r="G63" i="4"/>
  <c r="B63" i="4"/>
  <c r="P63" i="4" s="1"/>
  <c r="O62" i="4" s="1"/>
  <c r="J62" i="4"/>
  <c r="H62" i="4"/>
  <c r="G62" i="4"/>
  <c r="B62" i="4"/>
  <c r="P62" i="4" s="1"/>
  <c r="O61" i="4" s="1"/>
  <c r="P61" i="4"/>
  <c r="J61" i="4"/>
  <c r="H61" i="4"/>
  <c r="G61" i="4"/>
  <c r="B61" i="4"/>
  <c r="J60" i="4"/>
  <c r="H60" i="4"/>
  <c r="G60" i="4"/>
  <c r="B60" i="4"/>
  <c r="P60" i="4" s="1"/>
  <c r="O59" i="4" s="1"/>
  <c r="J59" i="4"/>
  <c r="H59" i="4"/>
  <c r="G59" i="4"/>
  <c r="B59" i="4"/>
  <c r="P59" i="4" s="1"/>
  <c r="O58" i="4" s="1"/>
  <c r="J58" i="4"/>
  <c r="H58" i="4"/>
  <c r="G58" i="4"/>
  <c r="B58" i="4"/>
  <c r="P58" i="4" s="1"/>
  <c r="J57" i="4"/>
  <c r="H57" i="4"/>
  <c r="G57" i="4"/>
  <c r="B57" i="4"/>
  <c r="P57" i="4" s="1"/>
  <c r="J56" i="4"/>
  <c r="H56" i="4"/>
  <c r="G56" i="4"/>
  <c r="B56" i="4"/>
  <c r="P56" i="4" s="1"/>
  <c r="J55" i="4"/>
  <c r="H55" i="4"/>
  <c r="G55" i="4"/>
  <c r="B55" i="4"/>
  <c r="P55" i="4" s="1"/>
  <c r="J54" i="4"/>
  <c r="H54" i="4"/>
  <c r="G54" i="4"/>
  <c r="B54" i="4"/>
  <c r="P54" i="4" s="1"/>
  <c r="J53" i="4"/>
  <c r="H53" i="4"/>
  <c r="G53" i="4"/>
  <c r="B53" i="4"/>
  <c r="P53" i="4" s="1"/>
  <c r="J52" i="4"/>
  <c r="H52" i="4"/>
  <c r="G52" i="4"/>
  <c r="B52" i="4"/>
  <c r="P52" i="4" s="1"/>
  <c r="J51" i="4"/>
  <c r="H51" i="4"/>
  <c r="G51" i="4"/>
  <c r="B51" i="4"/>
  <c r="P51" i="4" s="1"/>
  <c r="O50" i="4" s="1"/>
  <c r="J50" i="4"/>
  <c r="H50" i="4"/>
  <c r="G50" i="4"/>
  <c r="B50" i="4"/>
  <c r="P50" i="4" s="1"/>
  <c r="O49" i="4"/>
  <c r="O47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41" i="4" s="1"/>
  <c r="P43" i="4"/>
  <c r="O42" i="4" s="1"/>
  <c r="P44" i="4"/>
  <c r="O43" i="4" s="1"/>
  <c r="P28" i="4"/>
  <c r="P8" i="4"/>
  <c r="P9" i="4"/>
  <c r="P10" i="4"/>
  <c r="P11" i="4"/>
  <c r="P12" i="4"/>
  <c r="P13" i="4"/>
  <c r="O13" i="4" s="1"/>
  <c r="P14" i="4"/>
  <c r="P15" i="4"/>
  <c r="P16" i="4"/>
  <c r="P17" i="4"/>
  <c r="P18" i="4"/>
  <c r="P19" i="4"/>
  <c r="O18" i="4" s="1"/>
  <c r="P20" i="4"/>
  <c r="O19" i="4" s="1"/>
  <c r="P21" i="4"/>
  <c r="O20" i="4" s="1"/>
  <c r="P22" i="4"/>
  <c r="P23" i="4"/>
  <c r="O23" i="4" s="1"/>
  <c r="P7" i="4"/>
  <c r="O14" i="4"/>
  <c r="O15" i="4"/>
  <c r="O16" i="4"/>
  <c r="O17" i="4"/>
  <c r="O22" i="4"/>
  <c r="O25" i="4"/>
  <c r="O34" i="4"/>
  <c r="O35" i="4"/>
  <c r="O36" i="4"/>
  <c r="O37" i="4"/>
  <c r="O38" i="4"/>
  <c r="O39" i="4"/>
  <c r="O40" i="4"/>
  <c r="O27" i="4"/>
  <c r="B30" i="4"/>
  <c r="O29" i="4" s="1"/>
  <c r="B31" i="4"/>
  <c r="O30" i="4" s="1"/>
  <c r="B32" i="4"/>
  <c r="B33" i="4"/>
  <c r="J44" i="4"/>
  <c r="H44" i="4"/>
  <c r="G44" i="4"/>
  <c r="B44" i="4"/>
  <c r="J43" i="4"/>
  <c r="H43" i="4"/>
  <c r="G43" i="4"/>
  <c r="B43" i="4"/>
  <c r="J42" i="4"/>
  <c r="H42" i="4"/>
  <c r="G42" i="4"/>
  <c r="B42" i="4"/>
  <c r="J41" i="4"/>
  <c r="H41" i="4"/>
  <c r="G41" i="4"/>
  <c r="B41" i="4"/>
  <c r="J40" i="4"/>
  <c r="H40" i="4"/>
  <c r="G40" i="4"/>
  <c r="B40" i="4"/>
  <c r="J39" i="4"/>
  <c r="H39" i="4"/>
  <c r="G39" i="4"/>
  <c r="B39" i="4"/>
  <c r="J38" i="4"/>
  <c r="H38" i="4"/>
  <c r="G38" i="4"/>
  <c r="B38" i="4"/>
  <c r="J37" i="4"/>
  <c r="H37" i="4"/>
  <c r="G37" i="4"/>
  <c r="B37" i="4"/>
  <c r="J36" i="4"/>
  <c r="H36" i="4"/>
  <c r="G36" i="4"/>
  <c r="B36" i="4"/>
  <c r="J35" i="4"/>
  <c r="H35" i="4"/>
  <c r="G35" i="4"/>
  <c r="B35" i="4"/>
  <c r="J34" i="4"/>
  <c r="H34" i="4"/>
  <c r="G34" i="4"/>
  <c r="B34" i="4"/>
  <c r="J33" i="4"/>
  <c r="H33" i="4"/>
  <c r="G33" i="4"/>
  <c r="J32" i="4"/>
  <c r="H32" i="4"/>
  <c r="G32" i="4"/>
  <c r="J31" i="4"/>
  <c r="H31" i="4"/>
  <c r="G31" i="4"/>
  <c r="J30" i="4"/>
  <c r="H30" i="4"/>
  <c r="G30" i="4"/>
  <c r="J29" i="4"/>
  <c r="H29" i="4"/>
  <c r="G29" i="4"/>
  <c r="B29" i="4"/>
  <c r="J28" i="4"/>
  <c r="H28" i="4"/>
  <c r="G28" i="4"/>
  <c r="B28" i="4"/>
  <c r="B8" i="4"/>
  <c r="B9" i="4"/>
  <c r="B10" i="4"/>
  <c r="B11" i="4"/>
  <c r="B12" i="4"/>
  <c r="B13" i="4"/>
  <c r="A13" i="4" s="1"/>
  <c r="B14" i="4"/>
  <c r="B15" i="4"/>
  <c r="A15" i="4" s="1"/>
  <c r="B16" i="4"/>
  <c r="B17" i="4"/>
  <c r="A17" i="4" s="1"/>
  <c r="B18" i="4"/>
  <c r="B14" i="3" s="1"/>
  <c r="B19" i="4"/>
  <c r="A19" i="4" s="1"/>
  <c r="B20" i="4"/>
  <c r="B16" i="3" s="1"/>
  <c r="B21" i="4"/>
  <c r="A21" i="4" s="1"/>
  <c r="B22" i="4"/>
  <c r="A22" i="4" s="1"/>
  <c r="B23" i="4"/>
  <c r="B19" i="3" s="1"/>
  <c r="B7" i="4"/>
  <c r="A14" i="4"/>
  <c r="A16" i="4"/>
  <c r="O6" i="4"/>
  <c r="H8" i="4"/>
  <c r="H9" i="4"/>
  <c r="H10" i="4"/>
  <c r="H11" i="4"/>
  <c r="H12" i="4"/>
  <c r="H13" i="4"/>
  <c r="H14" i="4"/>
  <c r="H15" i="4"/>
  <c r="H7" i="4"/>
  <c r="B12" i="3"/>
  <c r="B15" i="3"/>
  <c r="I24" i="4"/>
  <c r="B20" i="3" s="1"/>
  <c r="G9" i="4"/>
  <c r="G10" i="4"/>
  <c r="G11" i="4"/>
  <c r="G12" i="4"/>
  <c r="G13" i="4"/>
  <c r="G14" i="4"/>
  <c r="G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8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7" i="4"/>
  <c r="O79" i="4" l="1"/>
  <c r="O76" i="4"/>
  <c r="J88" i="4"/>
  <c r="O74" i="4"/>
  <c r="O77" i="4"/>
  <c r="O73" i="4"/>
  <c r="O72" i="4"/>
  <c r="O81" i="4"/>
  <c r="O80" i="4"/>
  <c r="O84" i="4"/>
  <c r="O78" i="4"/>
  <c r="O71" i="4"/>
  <c r="O87" i="4"/>
  <c r="O86" i="4"/>
  <c r="O75" i="4"/>
  <c r="O56" i="4"/>
  <c r="O54" i="4"/>
  <c r="O53" i="4"/>
  <c r="O51" i="4"/>
  <c r="O55" i="4"/>
  <c r="O52" i="4"/>
  <c r="O57" i="4"/>
  <c r="O60" i="4"/>
  <c r="O66" i="4"/>
  <c r="O65" i="4"/>
  <c r="O44" i="4"/>
  <c r="O8" i="4"/>
  <c r="O7" i="4"/>
  <c r="O21" i="4"/>
  <c r="O31" i="4"/>
  <c r="O32" i="4"/>
  <c r="O33" i="4"/>
  <c r="O28" i="4"/>
  <c r="A20" i="4"/>
  <c r="B17" i="3"/>
  <c r="A18" i="4"/>
  <c r="O12" i="4"/>
  <c r="A23" i="4"/>
  <c r="B18" i="3"/>
  <c r="O9" i="4"/>
  <c r="O10" i="4"/>
  <c r="B13" i="3"/>
  <c r="J24" i="4"/>
  <c r="B11" i="3"/>
  <c r="B10" i="3" s="1"/>
  <c r="B9" i="3" s="1"/>
  <c r="B8" i="3" s="1"/>
  <c r="B7" i="3" s="1"/>
  <c r="B6" i="3" s="1"/>
  <c r="B5" i="3" s="1"/>
  <c r="B4" i="3" s="1"/>
  <c r="B30" i="3"/>
  <c r="B29" i="3" s="1"/>
  <c r="B28" i="3" s="1"/>
  <c r="B27" i="3" s="1"/>
  <c r="B26" i="3" s="1"/>
  <c r="B25" i="3" s="1"/>
  <c r="B24" i="3" s="1"/>
  <c r="B23" i="3" s="1"/>
  <c r="B22" i="3" s="1"/>
  <c r="B31" i="3"/>
  <c r="B32" i="3"/>
  <c r="B33" i="3"/>
  <c r="B34" i="3"/>
  <c r="B35" i="3"/>
  <c r="B36" i="3"/>
  <c r="B37" i="3"/>
  <c r="B38" i="3"/>
  <c r="B39" i="3"/>
  <c r="B40" i="3"/>
  <c r="B41" i="3"/>
  <c r="B53" i="3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54" i="3"/>
  <c r="B55" i="3"/>
  <c r="B56" i="3"/>
  <c r="B57" i="3"/>
  <c r="B2" i="3"/>
  <c r="G7" i="4"/>
  <c r="O11" i="4" l="1"/>
  <c r="B3" i="3"/>
</calcChain>
</file>

<file path=xl/sharedStrings.xml><?xml version="1.0" encoding="utf-8"?>
<sst xmlns="http://schemas.openxmlformats.org/spreadsheetml/2006/main" count="136" uniqueCount="50">
  <si>
    <t>Prefix 2</t>
  </si>
  <si>
    <t>) ON [PRIMARY]</t>
  </si>
  <si>
    <t>id</t>
  </si>
  <si>
    <t>DirecotryObjects_changes</t>
  </si>
  <si>
    <t>PK</t>
  </si>
  <si>
    <t>SUB1</t>
  </si>
  <si>
    <t>SUB2</t>
  </si>
  <si>
    <t>PK_SUB</t>
  </si>
  <si>
    <t>prefix</t>
  </si>
  <si>
    <t>root</t>
  </si>
  <si>
    <t>complete</t>
  </si>
  <si>
    <t>Field name</t>
  </si>
  <si>
    <t>Type</t>
  </si>
  <si>
    <t>Ordering</t>
  </si>
  <si>
    <t>description</t>
  </si>
  <si>
    <t>name</t>
  </si>
  <si>
    <t>role</t>
  </si>
  <si>
    <t>INTEGER PRIMARY KEY AUTOINCREMENT</t>
  </si>
  <si>
    <t>CHAR(50)</t>
  </si>
  <si>
    <t>join</t>
  </si>
  <si>
    <t>quit</t>
  </si>
  <si>
    <t>dt</t>
  </si>
  <si>
    <t>status</t>
  </si>
  <si>
    <t>member</t>
  </si>
  <si>
    <t>match</t>
  </si>
  <si>
    <t>string</t>
  </si>
  <si>
    <t>);</t>
  </si>
  <si>
    <t>war</t>
  </si>
  <si>
    <t>date</t>
  </si>
  <si>
    <t>attack_points</t>
  </si>
  <si>
    <t>attacks</t>
  </si>
  <si>
    <t>damage_points</t>
  </si>
  <si>
    <t>defend_victories</t>
  </si>
  <si>
    <t>defencse_boosts</t>
  </si>
  <si>
    <t>mvp_points</t>
  </si>
  <si>
    <t>int</t>
  </si>
  <si>
    <t>members</t>
  </si>
  <si>
    <t>member_matches</t>
  </si>
  <si>
    <t>alliance_wars</t>
  </si>
  <si>
    <t>member_stats</t>
  </si>
  <si>
    <t>stats</t>
  </si>
  <si>
    <t>tcp</t>
  </si>
  <si>
    <t>stp</t>
  </si>
  <si>
    <t>war_mvp</t>
  </si>
  <si>
    <t>total_characters</t>
  </si>
  <si>
    <t>max_star_rank</t>
  </si>
  <si>
    <t>all_time_arena_rank</t>
  </si>
  <si>
    <t>last_arena_rank</t>
  </si>
  <si>
    <t>latest_blitz_rank</t>
  </si>
  <si>
    <t>blitz_wins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</si>
</sst>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4"/>
      <name val="Helvetica-Light"/>
    </font>
    <font>
      <sz val="1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2"/>
      <color theme="1"/>
      <name val="72 Black"/>
      <family val="2"/>
    </font>
    <font>
      <b/>
      <sz val="10"/>
      <color theme="1"/>
      <name val="Consolas"/>
      <family val="3"/>
    </font>
    <font>
      <sz val="9"/>
      <color theme="1"/>
      <name val="Consolas"/>
      <family val="3"/>
    </font>
    <font>
      <sz val="14"/>
      <color theme="0" tint="-0.34998626667073579"/>
      <name val="Helvetica-Light"/>
    </font>
    <font>
      <b/>
      <sz val="14"/>
      <color theme="0" tint="-0.34998626667073579"/>
      <name val="Arial"/>
      <family val="2"/>
    </font>
    <font>
      <sz val="9"/>
      <color theme="0" tint="-0.34998626667073579"/>
      <name val="Consolas"/>
      <family val="3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b/>
      <sz val="9"/>
      <color theme="1"/>
      <name val="Consolas"/>
      <family val="3"/>
    </font>
    <font>
      <i/>
      <sz val="10"/>
      <color theme="0" tint="-0.34998626667073579"/>
      <name val="Consolas"/>
      <family val="3"/>
    </font>
    <font>
      <b/>
      <i/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2"/>
      <color theme="4" tint="-0.499984740745262"/>
      <name val="72 Black"/>
      <family val="2"/>
    </font>
    <font>
      <sz val="9"/>
      <color theme="0" tint="-0.3499862666707357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4" fillId="4" borderId="1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7" fillId="3" borderId="0" xfId="0" applyFont="1" applyFill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left" vertical="top"/>
    </xf>
    <xf numFmtId="0" fontId="20" fillId="7" borderId="1" xfId="0" applyFont="1" applyFill="1" applyBorder="1" applyAlignment="1">
      <alignment horizontal="left" vertical="top"/>
    </xf>
    <xf numFmtId="0" fontId="17" fillId="4" borderId="0" xfId="0" applyFont="1" applyFill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19" fillId="5" borderId="0" xfId="0" applyFont="1" applyFill="1" applyAlignment="1">
      <alignment horizontal="center" vertical="top"/>
    </xf>
    <xf numFmtId="0" fontId="14" fillId="4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B139-453A-4751-AD70-E1A153202C9C}">
  <dimension ref="A1:P90"/>
  <sheetViews>
    <sheetView tabSelected="1" workbookViewId="0">
      <selection activeCell="O1" sqref="O1:O1048576"/>
    </sheetView>
  </sheetViews>
  <sheetFormatPr defaultColWidth="8.81640625" defaultRowHeight="14.5"/>
  <cols>
    <col min="1" max="1" width="3.36328125" style="1" customWidth="1"/>
    <col min="2" max="2" width="22.08984375" style="1" customWidth="1"/>
    <col min="3" max="3" width="14.81640625" style="1" bestFit="1" customWidth="1"/>
    <col min="4" max="4" width="9.6328125" style="1" hidden="1" customWidth="1"/>
    <col min="5" max="5" width="16.1796875" style="1" customWidth="1"/>
    <col min="6" max="7" width="31.1796875" style="8" bestFit="1" customWidth="1"/>
    <col min="8" max="8" width="5.36328125" style="8" bestFit="1" customWidth="1"/>
    <col min="9" max="9" width="4.08984375" style="24" customWidth="1"/>
    <col min="10" max="10" width="24.453125" style="8" hidden="1" customWidth="1"/>
    <col min="11" max="11" width="9.36328125" style="23" bestFit="1" customWidth="1"/>
    <col min="12" max="12" width="9.36328125" style="7" bestFit="1" customWidth="1"/>
    <col min="13" max="14" width="28.81640625" style="2" customWidth="1"/>
    <col min="15" max="15" width="61.81640625" style="1" customWidth="1"/>
    <col min="16" max="16" width="6.81640625" style="1" customWidth="1"/>
    <col min="17" max="16384" width="8.81640625" style="1"/>
  </cols>
  <sheetData>
    <row r="1" spans="1:16" ht="17.5">
      <c r="K1" s="17"/>
      <c r="L1" s="5"/>
    </row>
    <row r="2" spans="1:16" ht="18">
      <c r="E2" s="3"/>
      <c r="F2" s="9"/>
      <c r="G2" s="9"/>
      <c r="H2" s="9"/>
      <c r="I2" s="25"/>
      <c r="J2" s="9"/>
      <c r="K2" s="18"/>
      <c r="L2" s="6"/>
    </row>
    <row r="4" spans="1:16" ht="15.5">
      <c r="B4" s="4" t="s">
        <v>36</v>
      </c>
      <c r="C4" s="4"/>
      <c r="D4" s="4"/>
      <c r="E4" s="4"/>
      <c r="F4" s="4"/>
      <c r="G4" s="4"/>
      <c r="H4" s="4"/>
      <c r="I4" s="13" t="s">
        <v>3</v>
      </c>
      <c r="J4" s="4"/>
      <c r="K4" s="19"/>
      <c r="L4" s="19"/>
      <c r="M4" s="4"/>
      <c r="N4" s="4"/>
    </row>
    <row r="5" spans="1:16" ht="15.5">
      <c r="B5" s="32" t="s">
        <v>11</v>
      </c>
      <c r="C5" s="32"/>
      <c r="D5" s="32"/>
      <c r="E5" s="32"/>
      <c r="F5" s="4"/>
      <c r="G5" s="4"/>
      <c r="H5" s="4"/>
      <c r="I5" s="13"/>
      <c r="J5" s="4"/>
      <c r="K5" s="19"/>
      <c r="L5" s="19"/>
      <c r="M5" s="4"/>
      <c r="N5" s="4"/>
    </row>
    <row r="6" spans="1:16" s="10" customFormat="1">
      <c r="B6" s="29" t="s">
        <v>10</v>
      </c>
      <c r="C6" s="30" t="s">
        <v>8</v>
      </c>
      <c r="D6" s="31" t="s">
        <v>0</v>
      </c>
      <c r="E6" s="30" t="s">
        <v>9</v>
      </c>
      <c r="F6" s="16" t="s">
        <v>12</v>
      </c>
      <c r="G6" s="15" t="s">
        <v>5</v>
      </c>
      <c r="H6" s="15" t="s">
        <v>6</v>
      </c>
      <c r="I6" s="26" t="s">
        <v>4</v>
      </c>
      <c r="J6" s="15" t="s">
        <v>7</v>
      </c>
      <c r="K6" s="20" t="s">
        <v>13</v>
      </c>
      <c r="L6" s="20"/>
      <c r="M6" s="16" t="s">
        <v>14</v>
      </c>
      <c r="N6" s="16"/>
      <c r="O6" t="str">
        <f>"CREATE TABLE [dbo].["&amp;B4&amp;"] ("</f>
        <v>CREATE TABLE [dbo].[members] (</v>
      </c>
    </row>
    <row r="7" spans="1:16" s="10" customFormat="1">
      <c r="B7" s="28" t="str">
        <f>IF(LEFT(SUBSTITUTE(C7&amp;"_"&amp;D7&amp;"_"&amp;E7,"__","_"),1)="_",RIGHT(SUBSTITUTE(C7&amp;"_"&amp;D7&amp;"_"&amp;E7,"__","_"),LEN(SUBSTITUTE(C7&amp;"_"&amp;D7&amp;"_"&amp;E7,"__","_"))-1),SUBSTITUTE(C7&amp;"_"&amp;D7&amp;"_"&amp;E7,"__","_"))</f>
        <v>id</v>
      </c>
      <c r="C7" s="11"/>
      <c r="D7" s="11"/>
      <c r="E7" s="11" t="s">
        <v>2</v>
      </c>
      <c r="F7" s="14" t="s">
        <v>17</v>
      </c>
      <c r="G7" s="12" t="str">
        <f t="shared" ref="G7:G8" si="0">IFERROR(LEFT(F7,SEARCH("(",F7)-1),F7)</f>
        <v>INTEGER PRIMARY KEY AUTOINCREMENT</v>
      </c>
      <c r="H7" s="12" t="str">
        <f>IFERROR("("&amp;LEFT(RIGHT(F7,LEN(F7)-SEARCH("(",F7)),LEN(RIGHT(F7,LEN(F7)-SEARCH("(",F7)))-1)&amp;")","")&amp;IF(I7&lt;&gt;""," NOT NULL","")</f>
        <v/>
      </c>
      <c r="I7" s="21"/>
      <c r="J7" s="12" t="str">
        <f t="shared" ref="J7:J23" si="1">IF(I7&lt;&gt;"",B7,"")</f>
        <v/>
      </c>
      <c r="K7" s="21"/>
      <c r="L7" s="22"/>
      <c r="M7" s="14"/>
      <c r="N7" s="33"/>
      <c r="O7" s="10" t="str">
        <f>IFERROR(IF(P8="",LEFT(P7,LEN(P7)-1),P7),"")</f>
        <v>id INTEGER PRIMARY KEY AUTOINCREMENT,</v>
      </c>
      <c r="P7" s="10" t="str">
        <f>IF(B7&lt;&gt;"",B7&amp;" "&amp;F7&amp;",","")</f>
        <v>id INTEGER PRIMARY KEY AUTOINCREMENT,</v>
      </c>
    </row>
    <row r="8" spans="1:16" s="10" customFormat="1">
      <c r="B8" s="28" t="str">
        <f t="shared" ref="B8:B23" si="2">IF(LEFT(SUBSTITUTE(C8&amp;"_"&amp;D8&amp;"_"&amp;E8,"__","_"),1)="_",RIGHT(SUBSTITUTE(C8&amp;"_"&amp;D8&amp;"_"&amp;E8,"__","_"),LEN(SUBSTITUTE(C8&amp;"_"&amp;D8&amp;"_"&amp;E8,"__","_"))-1),SUBSTITUTE(C8&amp;"_"&amp;D8&amp;"_"&amp;E8,"__","_"))</f>
        <v>name</v>
      </c>
      <c r="C8" s="11"/>
      <c r="D8" s="11"/>
      <c r="E8" s="11" t="s">
        <v>15</v>
      </c>
      <c r="F8" s="14" t="s">
        <v>18</v>
      </c>
      <c r="G8" s="12" t="str">
        <f t="shared" si="0"/>
        <v>CHAR</v>
      </c>
      <c r="H8" s="12" t="str">
        <f t="shared" ref="H8:H15" si="3">IFERROR("("&amp;LEFT(RIGHT(F8,LEN(F8)-SEARCH("(",F8)),LEN(RIGHT(F8,LEN(F8)-SEARCH("(",F8)))-1)&amp;")","")&amp;IF(I8&lt;&gt;""," NOT NULL","")</f>
        <v>(50)</v>
      </c>
      <c r="I8" s="21"/>
      <c r="J8" s="12" t="str">
        <f t="shared" si="1"/>
        <v/>
      </c>
      <c r="K8" s="21"/>
      <c r="L8" s="22"/>
      <c r="M8" s="14"/>
      <c r="N8" s="33"/>
      <c r="O8" s="10" t="str">
        <f t="shared" ref="O8:O44" si="4">IFERROR(IF(P9="",LEFT(P8,LEN(P8)-1),P8),"")</f>
        <v>name CHAR(50),</v>
      </c>
      <c r="P8" s="10" t="str">
        <f t="shared" ref="P8:P23" si="5">IF(B8&lt;&gt;"",B8&amp;" "&amp;F8&amp;",","")</f>
        <v>name CHAR(50),</v>
      </c>
    </row>
    <row r="9" spans="1:16" s="10" customFormat="1">
      <c r="B9" s="28" t="str">
        <f t="shared" si="2"/>
        <v>role</v>
      </c>
      <c r="C9" s="11"/>
      <c r="D9" s="11"/>
      <c r="E9" s="11" t="s">
        <v>16</v>
      </c>
      <c r="F9" s="14" t="s">
        <v>18</v>
      </c>
      <c r="G9" s="12" t="str">
        <f t="shared" ref="G9:G23" si="6">IFERROR(LEFT(F9,SEARCH("(",F9)-1),F9)</f>
        <v>CHAR</v>
      </c>
      <c r="H9" s="12" t="str">
        <f t="shared" si="3"/>
        <v>(50)</v>
      </c>
      <c r="I9" s="21"/>
      <c r="J9" s="12" t="str">
        <f t="shared" si="1"/>
        <v/>
      </c>
      <c r="K9" s="21"/>
      <c r="L9" s="22"/>
      <c r="M9" s="14"/>
      <c r="N9" s="33"/>
      <c r="O9" s="10" t="str">
        <f t="shared" si="4"/>
        <v>role CHAR(50),</v>
      </c>
      <c r="P9" s="10" t="str">
        <f t="shared" si="5"/>
        <v>role CHAR(50),</v>
      </c>
    </row>
    <row r="10" spans="1:16" s="10" customFormat="1">
      <c r="B10" s="28" t="str">
        <f t="shared" si="2"/>
        <v>join</v>
      </c>
      <c r="C10" s="11"/>
      <c r="D10" s="11"/>
      <c r="E10" s="11" t="s">
        <v>19</v>
      </c>
      <c r="F10" s="14" t="s">
        <v>21</v>
      </c>
      <c r="G10" s="12" t="str">
        <f t="shared" si="6"/>
        <v>dt</v>
      </c>
      <c r="H10" s="12" t="str">
        <f t="shared" si="3"/>
        <v/>
      </c>
      <c r="I10" s="21"/>
      <c r="J10" s="12" t="str">
        <f t="shared" si="1"/>
        <v/>
      </c>
      <c r="K10" s="21"/>
      <c r="L10" s="22"/>
      <c r="M10" s="14"/>
      <c r="N10" s="33"/>
      <c r="O10" s="10" t="str">
        <f t="shared" si="4"/>
        <v>join dt,</v>
      </c>
      <c r="P10" s="10" t="str">
        <f t="shared" si="5"/>
        <v>join dt,</v>
      </c>
    </row>
    <row r="11" spans="1:16" s="10" customFormat="1">
      <c r="B11" s="28" t="str">
        <f t="shared" si="2"/>
        <v>quit</v>
      </c>
      <c r="C11" s="11"/>
      <c r="D11" s="11"/>
      <c r="E11" s="11" t="s">
        <v>20</v>
      </c>
      <c r="F11" s="14" t="s">
        <v>21</v>
      </c>
      <c r="G11" s="12" t="str">
        <f t="shared" si="6"/>
        <v>dt</v>
      </c>
      <c r="H11" s="12" t="str">
        <f t="shared" si="3"/>
        <v/>
      </c>
      <c r="I11" s="21"/>
      <c r="J11" s="12" t="str">
        <f t="shared" si="1"/>
        <v/>
      </c>
      <c r="K11" s="21"/>
      <c r="L11" s="22"/>
      <c r="M11" s="14"/>
      <c r="N11" s="33"/>
      <c r="O11" s="10" t="str">
        <f t="shared" si="4"/>
        <v>quit dt,</v>
      </c>
      <c r="P11" s="10" t="str">
        <f t="shared" si="5"/>
        <v>quit dt,</v>
      </c>
    </row>
    <row r="12" spans="1:16" s="10" customFormat="1">
      <c r="B12" s="28" t="str">
        <f t="shared" si="2"/>
        <v>status</v>
      </c>
      <c r="C12" s="11"/>
      <c r="D12" s="11"/>
      <c r="E12" s="11" t="s">
        <v>22</v>
      </c>
      <c r="F12" s="14" t="s">
        <v>18</v>
      </c>
      <c r="G12" s="12" t="str">
        <f t="shared" si="6"/>
        <v>CHAR</v>
      </c>
      <c r="H12" s="12" t="str">
        <f t="shared" si="3"/>
        <v>(50)</v>
      </c>
      <c r="I12" s="21"/>
      <c r="J12" s="12" t="str">
        <f t="shared" si="1"/>
        <v/>
      </c>
      <c r="K12" s="21"/>
      <c r="L12" s="22"/>
      <c r="M12" s="14"/>
      <c r="N12" s="33"/>
      <c r="O12" s="10" t="str">
        <f t="shared" si="4"/>
        <v>status CHAR(50)</v>
      </c>
      <c r="P12" s="10" t="str">
        <f t="shared" si="5"/>
        <v>status CHAR(50),</v>
      </c>
    </row>
    <row r="13" spans="1:16" s="10" customFormat="1">
      <c r="A13" s="10" t="str">
        <f t="shared" ref="A13:A23" si="7">LEFT(B13,LEN(B13))</f>
        <v/>
      </c>
      <c r="B13" s="28" t="str">
        <f t="shared" si="2"/>
        <v/>
      </c>
      <c r="C13" s="11"/>
      <c r="D13" s="11"/>
      <c r="E13" s="11"/>
      <c r="F13" s="14"/>
      <c r="G13" s="12">
        <f t="shared" si="6"/>
        <v>0</v>
      </c>
      <c r="H13" s="12" t="str">
        <f t="shared" si="3"/>
        <v/>
      </c>
      <c r="I13" s="21"/>
      <c r="J13" s="12" t="str">
        <f t="shared" si="1"/>
        <v/>
      </c>
      <c r="K13" s="21"/>
      <c r="L13" s="22"/>
      <c r="M13" s="14"/>
      <c r="N13" s="33"/>
      <c r="O13" s="10" t="str">
        <f t="shared" si="4"/>
        <v/>
      </c>
      <c r="P13" s="10" t="str">
        <f t="shared" si="5"/>
        <v/>
      </c>
    </row>
    <row r="14" spans="1:16" s="10" customFormat="1">
      <c r="A14" s="10" t="str">
        <f t="shared" si="7"/>
        <v/>
      </c>
      <c r="B14" s="28" t="str">
        <f t="shared" si="2"/>
        <v/>
      </c>
      <c r="C14" s="11"/>
      <c r="D14" s="11"/>
      <c r="E14" s="11"/>
      <c r="F14" s="14"/>
      <c r="G14" s="12">
        <f t="shared" si="6"/>
        <v>0</v>
      </c>
      <c r="H14" s="12" t="str">
        <f t="shared" si="3"/>
        <v/>
      </c>
      <c r="I14" s="21"/>
      <c r="J14" s="12" t="str">
        <f t="shared" si="1"/>
        <v/>
      </c>
      <c r="K14" s="21"/>
      <c r="L14" s="22"/>
      <c r="M14" s="14"/>
      <c r="N14" s="33"/>
      <c r="O14" s="10" t="str">
        <f t="shared" si="4"/>
        <v/>
      </c>
      <c r="P14" s="10" t="str">
        <f t="shared" si="5"/>
        <v/>
      </c>
    </row>
    <row r="15" spans="1:16" s="10" customFormat="1">
      <c r="A15" s="10" t="str">
        <f t="shared" si="7"/>
        <v/>
      </c>
      <c r="B15" s="28" t="str">
        <f t="shared" si="2"/>
        <v/>
      </c>
      <c r="C15" s="11"/>
      <c r="D15" s="11"/>
      <c r="E15" s="11"/>
      <c r="F15" s="14"/>
      <c r="G15" s="12">
        <f t="shared" si="6"/>
        <v>0</v>
      </c>
      <c r="H15" s="12" t="str">
        <f t="shared" si="3"/>
        <v/>
      </c>
      <c r="I15" s="21"/>
      <c r="J15" s="12" t="str">
        <f t="shared" si="1"/>
        <v/>
      </c>
      <c r="K15" s="21"/>
      <c r="L15" s="22"/>
      <c r="M15" s="14"/>
      <c r="N15" s="33"/>
      <c r="O15" s="10" t="str">
        <f t="shared" si="4"/>
        <v/>
      </c>
      <c r="P15" s="10" t="str">
        <f t="shared" si="5"/>
        <v/>
      </c>
    </row>
    <row r="16" spans="1:16" s="10" customFormat="1">
      <c r="A16" s="10" t="str">
        <f t="shared" si="7"/>
        <v/>
      </c>
      <c r="B16" s="28" t="str">
        <f t="shared" si="2"/>
        <v/>
      </c>
      <c r="C16" s="11"/>
      <c r="D16" s="11"/>
      <c r="E16" s="11"/>
      <c r="F16" s="14"/>
      <c r="G16" s="12">
        <f t="shared" si="6"/>
        <v>0</v>
      </c>
      <c r="H16" s="12" t="str">
        <f t="shared" ref="H16:H23" si="8">IFERROR("("&amp;LEFT(RIGHT(F16,LEN(F16)-SEARCH("(",F16)),LEN(RIGHT(F16,LEN(F16)-SEARCH("(",F16)))-1)&amp;")","")</f>
        <v/>
      </c>
      <c r="I16" s="27"/>
      <c r="J16" s="12" t="str">
        <f t="shared" si="1"/>
        <v/>
      </c>
      <c r="K16" s="21"/>
      <c r="L16" s="22"/>
      <c r="M16" s="14"/>
      <c r="N16" s="33"/>
      <c r="O16" s="10" t="str">
        <f t="shared" si="4"/>
        <v/>
      </c>
      <c r="P16" s="10" t="str">
        <f t="shared" si="5"/>
        <v/>
      </c>
    </row>
    <row r="17" spans="1:16" s="10" customFormat="1">
      <c r="A17" s="10" t="str">
        <f t="shared" si="7"/>
        <v/>
      </c>
      <c r="B17" s="28" t="str">
        <f t="shared" si="2"/>
        <v/>
      </c>
      <c r="C17" s="11"/>
      <c r="D17" s="11"/>
      <c r="E17" s="11"/>
      <c r="F17" s="14"/>
      <c r="G17" s="12">
        <f t="shared" si="6"/>
        <v>0</v>
      </c>
      <c r="H17" s="12" t="str">
        <f t="shared" si="8"/>
        <v/>
      </c>
      <c r="I17" s="27"/>
      <c r="J17" s="12" t="str">
        <f t="shared" si="1"/>
        <v/>
      </c>
      <c r="K17" s="21"/>
      <c r="L17" s="22"/>
      <c r="M17" s="14"/>
      <c r="N17" s="33"/>
      <c r="O17" s="10" t="str">
        <f t="shared" si="4"/>
        <v/>
      </c>
      <c r="P17" s="10" t="str">
        <f t="shared" si="5"/>
        <v/>
      </c>
    </row>
    <row r="18" spans="1:16" s="10" customFormat="1">
      <c r="A18" s="10" t="str">
        <f t="shared" si="7"/>
        <v/>
      </c>
      <c r="B18" s="28" t="str">
        <f t="shared" si="2"/>
        <v/>
      </c>
      <c r="C18" s="11"/>
      <c r="D18" s="11"/>
      <c r="E18" s="11"/>
      <c r="F18" s="14"/>
      <c r="G18" s="12">
        <f t="shared" si="6"/>
        <v>0</v>
      </c>
      <c r="H18" s="12" t="str">
        <f t="shared" si="8"/>
        <v/>
      </c>
      <c r="I18" s="27"/>
      <c r="J18" s="12" t="str">
        <f t="shared" si="1"/>
        <v/>
      </c>
      <c r="K18" s="21"/>
      <c r="L18" s="22"/>
      <c r="M18" s="14"/>
      <c r="N18" s="33"/>
      <c r="O18" s="10" t="str">
        <f t="shared" si="4"/>
        <v/>
      </c>
      <c r="P18" s="10" t="str">
        <f t="shared" si="5"/>
        <v/>
      </c>
    </row>
    <row r="19" spans="1:16" s="10" customFormat="1">
      <c r="A19" s="10" t="str">
        <f t="shared" si="7"/>
        <v/>
      </c>
      <c r="B19" s="28" t="str">
        <f t="shared" si="2"/>
        <v/>
      </c>
      <c r="C19" s="11"/>
      <c r="D19" s="11"/>
      <c r="E19" s="11"/>
      <c r="F19" s="14"/>
      <c r="G19" s="12">
        <f t="shared" si="6"/>
        <v>0</v>
      </c>
      <c r="H19" s="12" t="str">
        <f t="shared" si="8"/>
        <v/>
      </c>
      <c r="I19" s="27"/>
      <c r="J19" s="12" t="str">
        <f t="shared" si="1"/>
        <v/>
      </c>
      <c r="K19" s="21"/>
      <c r="L19" s="22"/>
      <c r="M19" s="14"/>
      <c r="N19" s="33"/>
      <c r="O19" s="10" t="str">
        <f t="shared" si="4"/>
        <v/>
      </c>
      <c r="P19" s="10" t="str">
        <f t="shared" si="5"/>
        <v/>
      </c>
    </row>
    <row r="20" spans="1:16" s="10" customFormat="1">
      <c r="A20" s="10" t="str">
        <f t="shared" si="7"/>
        <v/>
      </c>
      <c r="B20" s="28" t="str">
        <f t="shared" si="2"/>
        <v/>
      </c>
      <c r="C20" s="11"/>
      <c r="D20" s="11"/>
      <c r="E20" s="11"/>
      <c r="F20" s="14"/>
      <c r="G20" s="12">
        <f t="shared" si="6"/>
        <v>0</v>
      </c>
      <c r="H20" s="12" t="str">
        <f t="shared" si="8"/>
        <v/>
      </c>
      <c r="I20" s="27"/>
      <c r="J20" s="12" t="str">
        <f t="shared" si="1"/>
        <v/>
      </c>
      <c r="K20" s="21"/>
      <c r="L20" s="22"/>
      <c r="M20" s="14"/>
      <c r="N20" s="33"/>
      <c r="O20" s="10" t="str">
        <f t="shared" si="4"/>
        <v/>
      </c>
      <c r="P20" s="10" t="str">
        <f t="shared" si="5"/>
        <v/>
      </c>
    </row>
    <row r="21" spans="1:16" s="10" customFormat="1">
      <c r="A21" s="10" t="str">
        <f t="shared" si="7"/>
        <v/>
      </c>
      <c r="B21" s="28" t="str">
        <f t="shared" si="2"/>
        <v/>
      </c>
      <c r="C21" s="11"/>
      <c r="D21" s="11"/>
      <c r="E21" s="11"/>
      <c r="F21" s="14"/>
      <c r="G21" s="12">
        <f t="shared" si="6"/>
        <v>0</v>
      </c>
      <c r="H21" s="12" t="str">
        <f t="shared" si="8"/>
        <v/>
      </c>
      <c r="I21" s="27"/>
      <c r="J21" s="12" t="str">
        <f t="shared" si="1"/>
        <v/>
      </c>
      <c r="K21" s="21"/>
      <c r="L21" s="22"/>
      <c r="M21" s="14"/>
      <c r="N21" s="33"/>
      <c r="O21" s="10" t="str">
        <f t="shared" si="4"/>
        <v/>
      </c>
      <c r="P21" s="10" t="str">
        <f t="shared" si="5"/>
        <v/>
      </c>
    </row>
    <row r="22" spans="1:16" s="10" customFormat="1">
      <c r="A22" s="10" t="str">
        <f t="shared" si="7"/>
        <v/>
      </c>
      <c r="B22" s="28" t="str">
        <f t="shared" si="2"/>
        <v/>
      </c>
      <c r="C22" s="11"/>
      <c r="D22" s="11"/>
      <c r="E22" s="11"/>
      <c r="F22" s="14"/>
      <c r="G22" s="12">
        <f t="shared" si="6"/>
        <v>0</v>
      </c>
      <c r="H22" s="12" t="str">
        <f t="shared" si="8"/>
        <v/>
      </c>
      <c r="I22" s="27"/>
      <c r="J22" s="12" t="str">
        <f t="shared" si="1"/>
        <v/>
      </c>
      <c r="K22" s="21"/>
      <c r="L22" s="22"/>
      <c r="M22" s="14"/>
      <c r="N22" s="33"/>
      <c r="O22" s="10" t="str">
        <f t="shared" si="4"/>
        <v/>
      </c>
      <c r="P22" s="10" t="str">
        <f t="shared" si="5"/>
        <v/>
      </c>
    </row>
    <row r="23" spans="1:16" s="10" customFormat="1">
      <c r="A23" s="10" t="str">
        <f t="shared" si="7"/>
        <v/>
      </c>
      <c r="B23" s="28" t="str">
        <f t="shared" si="2"/>
        <v/>
      </c>
      <c r="C23" s="11"/>
      <c r="D23" s="11"/>
      <c r="E23" s="11"/>
      <c r="F23" s="14"/>
      <c r="G23" s="12">
        <f t="shared" si="6"/>
        <v>0</v>
      </c>
      <c r="H23" s="12" t="str">
        <f t="shared" si="8"/>
        <v/>
      </c>
      <c r="I23" s="27"/>
      <c r="J23" s="12" t="str">
        <f t="shared" si="1"/>
        <v/>
      </c>
      <c r="K23" s="21"/>
      <c r="L23" s="22"/>
      <c r="M23" s="14"/>
      <c r="N23" s="33"/>
      <c r="O23" s="10" t="str">
        <f t="shared" si="4"/>
        <v/>
      </c>
      <c r="P23" s="10" t="str">
        <f t="shared" si="5"/>
        <v/>
      </c>
    </row>
    <row r="24" spans="1:16">
      <c r="I24" s="24">
        <f>COUNTIF(I7:I23,"&lt;&gt;")</f>
        <v>0</v>
      </c>
      <c r="J24" s="8" t="str">
        <f>_xlfn.TEXTJOIN(",",TRUE,J7:J23)</f>
        <v/>
      </c>
      <c r="O24" s="10" t="s">
        <v>26</v>
      </c>
    </row>
    <row r="25" spans="1:16" ht="15.5">
      <c r="B25" s="4" t="s">
        <v>37</v>
      </c>
      <c r="C25" s="4"/>
      <c r="D25" s="4"/>
      <c r="E25" s="4"/>
      <c r="F25" s="4"/>
      <c r="G25" s="4"/>
      <c r="H25" s="4"/>
      <c r="I25" s="13" t="s">
        <v>3</v>
      </c>
      <c r="J25" s="4"/>
      <c r="K25" s="19"/>
      <c r="L25" s="19"/>
      <c r="M25" s="4"/>
      <c r="N25" s="4"/>
      <c r="O25" s="10" t="str">
        <f t="shared" si="4"/>
        <v/>
      </c>
    </row>
    <row r="26" spans="1:16" ht="15.5">
      <c r="B26" s="32" t="s">
        <v>11</v>
      </c>
      <c r="C26" s="32"/>
      <c r="D26" s="32"/>
      <c r="E26" s="32"/>
      <c r="F26" s="4"/>
      <c r="G26" s="4"/>
      <c r="H26" s="4"/>
      <c r="I26" s="13"/>
      <c r="J26" s="4"/>
      <c r="K26" s="19"/>
      <c r="L26" s="19"/>
      <c r="M26" s="4"/>
      <c r="N26" s="4"/>
      <c r="O26" s="10"/>
    </row>
    <row r="27" spans="1:16">
      <c r="B27" s="29" t="s">
        <v>10</v>
      </c>
      <c r="C27" s="30" t="s">
        <v>8</v>
      </c>
      <c r="D27" s="31" t="s">
        <v>0</v>
      </c>
      <c r="E27" s="30" t="s">
        <v>9</v>
      </c>
      <c r="F27" s="16" t="s">
        <v>12</v>
      </c>
      <c r="G27" s="15" t="s">
        <v>5</v>
      </c>
      <c r="H27" s="15" t="s">
        <v>6</v>
      </c>
      <c r="I27" s="26" t="s">
        <v>4</v>
      </c>
      <c r="J27" s="15" t="s">
        <v>7</v>
      </c>
      <c r="K27" s="20" t="s">
        <v>13</v>
      </c>
      <c r="L27" s="20"/>
      <c r="M27" s="16" t="s">
        <v>14</v>
      </c>
      <c r="N27" s="16"/>
      <c r="O27" t="str">
        <f>"CREATE TABLE [dbo].["&amp;B25&amp;"] ("</f>
        <v>CREATE TABLE [dbo].[member_matches] (</v>
      </c>
    </row>
    <row r="28" spans="1:16">
      <c r="B28" s="28" t="str">
        <f>IF(LEFT(SUBSTITUTE(C28&amp;"_"&amp;D28&amp;"_"&amp;E28,"__","_"),1)="_",RIGHT(SUBSTITUTE(C28&amp;"_"&amp;D28&amp;"_"&amp;E28,"__","_"),LEN(SUBSTITUTE(C28&amp;"_"&amp;D28&amp;"_"&amp;E28,"__","_"))-1),SUBSTITUTE(C28&amp;"_"&amp;D28&amp;"_"&amp;E28,"__","_"))</f>
        <v>member_id</v>
      </c>
      <c r="C28" s="11" t="s">
        <v>23</v>
      </c>
      <c r="D28" s="11"/>
      <c r="E28" s="11" t="s">
        <v>2</v>
      </c>
      <c r="F28" s="14" t="s">
        <v>17</v>
      </c>
      <c r="G28" s="12" t="str">
        <f t="shared" ref="G28:G44" si="9">IFERROR(LEFT(F28,SEARCH("(",F28)-1),F28)</f>
        <v>INTEGER PRIMARY KEY AUTOINCREMENT</v>
      </c>
      <c r="H28" s="12" t="str">
        <f>IFERROR("("&amp;LEFT(RIGHT(F28,LEN(F28)-SEARCH("(",F28)),LEN(RIGHT(F28,LEN(F28)-SEARCH("(",F28)))-1)&amp;")","")&amp;IF(I28&lt;&gt;""," NOT NULL","")</f>
        <v/>
      </c>
      <c r="I28" s="21"/>
      <c r="J28" s="12" t="str">
        <f t="shared" ref="J28:J44" si="10">IF(I28&lt;&gt;"",B28,"")</f>
        <v/>
      </c>
      <c r="K28" s="21"/>
      <c r="L28" s="22"/>
      <c r="M28" s="14"/>
      <c r="N28" s="33"/>
      <c r="O28" s="10" t="str">
        <f t="shared" si="4"/>
        <v>member_id INTEGER PRIMARY KEY AUTOINCREMENT,</v>
      </c>
      <c r="P28" s="10" t="str">
        <f t="shared" ref="P28:P44" si="11">IF(B28&lt;&gt;"",B28&amp;" "&amp;F28&amp;",","")</f>
        <v>member_id INTEGER PRIMARY KEY AUTOINCREMENT,</v>
      </c>
    </row>
    <row r="29" spans="1:16">
      <c r="B29" s="28" t="str">
        <f t="shared" ref="B29:B44" si="12">IF(LEFT(SUBSTITUTE(C29&amp;"_"&amp;D29&amp;"_"&amp;E29,"__","_"),1)="_",RIGHT(SUBSTITUTE(C29&amp;"_"&amp;D29&amp;"_"&amp;E29,"__","_"),LEN(SUBSTITUTE(C29&amp;"_"&amp;D29&amp;"_"&amp;E29,"__","_"))-1),SUBSTITUTE(C29&amp;"_"&amp;D29&amp;"_"&amp;E29,"__","_"))</f>
        <v>match_string</v>
      </c>
      <c r="C29" s="11" t="s">
        <v>24</v>
      </c>
      <c r="D29" s="11"/>
      <c r="E29" s="11" t="s">
        <v>25</v>
      </c>
      <c r="F29" s="14" t="s">
        <v>18</v>
      </c>
      <c r="G29" s="12" t="str">
        <f t="shared" si="9"/>
        <v>CHAR</v>
      </c>
      <c r="H29" s="12" t="str">
        <f t="shared" ref="H29:H36" si="13">IFERROR("("&amp;LEFT(RIGHT(F29,LEN(F29)-SEARCH("(",F29)),LEN(RIGHT(F29,LEN(F29)-SEARCH("(",F29)))-1)&amp;")","")&amp;IF(I29&lt;&gt;""," NOT NULL","")</f>
        <v>(50)</v>
      </c>
      <c r="I29" s="21"/>
      <c r="J29" s="12" t="str">
        <f t="shared" si="10"/>
        <v/>
      </c>
      <c r="K29" s="21"/>
      <c r="L29" s="22"/>
      <c r="M29" s="14"/>
      <c r="N29" s="33"/>
      <c r="O29" s="10" t="str">
        <f t="shared" si="4"/>
        <v>match_string CHAR(50)</v>
      </c>
      <c r="P29" s="10" t="str">
        <f t="shared" si="11"/>
        <v>match_string CHAR(50),</v>
      </c>
    </row>
    <row r="30" spans="1:16">
      <c r="B30" s="28" t="str">
        <f t="shared" si="12"/>
        <v/>
      </c>
      <c r="C30" s="11"/>
      <c r="D30" s="11"/>
      <c r="E30" s="11"/>
      <c r="F30" s="14"/>
      <c r="G30" s="12">
        <f t="shared" si="9"/>
        <v>0</v>
      </c>
      <c r="H30" s="12" t="str">
        <f t="shared" si="13"/>
        <v/>
      </c>
      <c r="I30" s="21"/>
      <c r="J30" s="12" t="str">
        <f t="shared" si="10"/>
        <v/>
      </c>
      <c r="K30" s="21"/>
      <c r="L30" s="22"/>
      <c r="M30" s="14"/>
      <c r="N30" s="33"/>
      <c r="O30" s="10" t="str">
        <f t="shared" si="4"/>
        <v/>
      </c>
      <c r="P30" s="10" t="str">
        <f t="shared" si="11"/>
        <v/>
      </c>
    </row>
    <row r="31" spans="1:16">
      <c r="B31" s="28" t="str">
        <f t="shared" si="12"/>
        <v/>
      </c>
      <c r="C31" s="11"/>
      <c r="D31" s="11"/>
      <c r="E31" s="11"/>
      <c r="F31" s="14"/>
      <c r="G31" s="12">
        <f t="shared" si="9"/>
        <v>0</v>
      </c>
      <c r="H31" s="12" t="str">
        <f t="shared" si="13"/>
        <v/>
      </c>
      <c r="I31" s="21"/>
      <c r="J31" s="12" t="str">
        <f t="shared" si="10"/>
        <v/>
      </c>
      <c r="K31" s="21"/>
      <c r="L31" s="22"/>
      <c r="M31" s="14"/>
      <c r="N31" s="33"/>
      <c r="O31" s="10" t="str">
        <f t="shared" si="4"/>
        <v/>
      </c>
      <c r="P31" s="10" t="str">
        <f t="shared" si="11"/>
        <v/>
      </c>
    </row>
    <row r="32" spans="1:16">
      <c r="B32" s="28" t="str">
        <f t="shared" si="12"/>
        <v/>
      </c>
      <c r="C32" s="11"/>
      <c r="D32" s="11"/>
      <c r="E32" s="11"/>
      <c r="F32" s="14"/>
      <c r="G32" s="12">
        <f t="shared" si="9"/>
        <v>0</v>
      </c>
      <c r="H32" s="12" t="str">
        <f t="shared" si="13"/>
        <v/>
      </c>
      <c r="I32" s="21"/>
      <c r="J32" s="12" t="str">
        <f t="shared" si="10"/>
        <v/>
      </c>
      <c r="K32" s="21"/>
      <c r="L32" s="22"/>
      <c r="M32" s="14"/>
      <c r="N32" s="33"/>
      <c r="O32" s="10" t="str">
        <f t="shared" si="4"/>
        <v/>
      </c>
      <c r="P32" s="10" t="str">
        <f t="shared" si="11"/>
        <v/>
      </c>
    </row>
    <row r="33" spans="2:16">
      <c r="B33" s="28" t="str">
        <f t="shared" si="12"/>
        <v/>
      </c>
      <c r="C33" s="11"/>
      <c r="D33" s="11"/>
      <c r="E33" s="11"/>
      <c r="F33" s="14"/>
      <c r="G33" s="12">
        <f t="shared" si="9"/>
        <v>0</v>
      </c>
      <c r="H33" s="12" t="str">
        <f t="shared" si="13"/>
        <v/>
      </c>
      <c r="I33" s="21"/>
      <c r="J33" s="12" t="str">
        <f t="shared" si="10"/>
        <v/>
      </c>
      <c r="K33" s="21"/>
      <c r="L33" s="22"/>
      <c r="M33" s="14"/>
      <c r="N33" s="33"/>
      <c r="O33" s="10" t="str">
        <f t="shared" si="4"/>
        <v/>
      </c>
      <c r="P33" s="10" t="str">
        <f t="shared" si="11"/>
        <v/>
      </c>
    </row>
    <row r="34" spans="2:16">
      <c r="B34" s="28" t="str">
        <f t="shared" si="12"/>
        <v/>
      </c>
      <c r="C34" s="11"/>
      <c r="D34" s="11"/>
      <c r="E34" s="11"/>
      <c r="F34" s="14"/>
      <c r="G34" s="12">
        <f t="shared" si="9"/>
        <v>0</v>
      </c>
      <c r="H34" s="12" t="str">
        <f t="shared" si="13"/>
        <v/>
      </c>
      <c r="I34" s="21"/>
      <c r="J34" s="12" t="str">
        <f t="shared" si="10"/>
        <v/>
      </c>
      <c r="K34" s="21"/>
      <c r="L34" s="22"/>
      <c r="M34" s="14"/>
      <c r="N34" s="33"/>
      <c r="O34" s="10" t="str">
        <f t="shared" si="4"/>
        <v/>
      </c>
      <c r="P34" s="10" t="str">
        <f t="shared" si="11"/>
        <v/>
      </c>
    </row>
    <row r="35" spans="2:16">
      <c r="B35" s="28" t="str">
        <f t="shared" si="12"/>
        <v/>
      </c>
      <c r="C35" s="11"/>
      <c r="D35" s="11"/>
      <c r="E35" s="11"/>
      <c r="F35" s="14"/>
      <c r="G35" s="12">
        <f t="shared" si="9"/>
        <v>0</v>
      </c>
      <c r="H35" s="12" t="str">
        <f t="shared" si="13"/>
        <v/>
      </c>
      <c r="I35" s="21"/>
      <c r="J35" s="12" t="str">
        <f t="shared" si="10"/>
        <v/>
      </c>
      <c r="K35" s="21"/>
      <c r="L35" s="22"/>
      <c r="M35" s="14"/>
      <c r="N35" s="33"/>
      <c r="O35" s="10" t="str">
        <f t="shared" si="4"/>
        <v/>
      </c>
      <c r="P35" s="10" t="str">
        <f t="shared" si="11"/>
        <v/>
      </c>
    </row>
    <row r="36" spans="2:16">
      <c r="B36" s="28" t="str">
        <f t="shared" si="12"/>
        <v/>
      </c>
      <c r="C36" s="11"/>
      <c r="D36" s="11"/>
      <c r="E36" s="11"/>
      <c r="F36" s="14"/>
      <c r="G36" s="12">
        <f t="shared" si="9"/>
        <v>0</v>
      </c>
      <c r="H36" s="12" t="str">
        <f t="shared" si="13"/>
        <v/>
      </c>
      <c r="I36" s="21"/>
      <c r="J36" s="12" t="str">
        <f t="shared" si="10"/>
        <v/>
      </c>
      <c r="K36" s="21"/>
      <c r="L36" s="22"/>
      <c r="M36" s="14"/>
      <c r="N36" s="33"/>
      <c r="O36" s="10" t="str">
        <f t="shared" si="4"/>
        <v/>
      </c>
      <c r="P36" s="10" t="str">
        <f t="shared" si="11"/>
        <v/>
      </c>
    </row>
    <row r="37" spans="2:16">
      <c r="B37" s="28" t="str">
        <f t="shared" si="12"/>
        <v/>
      </c>
      <c r="C37" s="11"/>
      <c r="D37" s="11"/>
      <c r="E37" s="11"/>
      <c r="F37" s="14"/>
      <c r="G37" s="12">
        <f t="shared" si="9"/>
        <v>0</v>
      </c>
      <c r="H37" s="12" t="str">
        <f t="shared" ref="H37:H44" si="14">IFERROR("("&amp;LEFT(RIGHT(F37,LEN(F37)-SEARCH("(",F37)),LEN(RIGHT(F37,LEN(F37)-SEARCH("(",F37)))-1)&amp;")","")</f>
        <v/>
      </c>
      <c r="I37" s="27"/>
      <c r="J37" s="12" t="str">
        <f t="shared" si="10"/>
        <v/>
      </c>
      <c r="K37" s="21"/>
      <c r="L37" s="22"/>
      <c r="M37" s="14"/>
      <c r="N37" s="33"/>
      <c r="O37" s="10" t="str">
        <f t="shared" si="4"/>
        <v/>
      </c>
      <c r="P37" s="10" t="str">
        <f t="shared" si="11"/>
        <v/>
      </c>
    </row>
    <row r="38" spans="2:16">
      <c r="B38" s="28" t="str">
        <f t="shared" si="12"/>
        <v/>
      </c>
      <c r="C38" s="11"/>
      <c r="D38" s="11"/>
      <c r="E38" s="11"/>
      <c r="F38" s="14"/>
      <c r="G38" s="12">
        <f t="shared" si="9"/>
        <v>0</v>
      </c>
      <c r="H38" s="12" t="str">
        <f t="shared" si="14"/>
        <v/>
      </c>
      <c r="I38" s="27"/>
      <c r="J38" s="12" t="str">
        <f t="shared" si="10"/>
        <v/>
      </c>
      <c r="K38" s="21"/>
      <c r="L38" s="22"/>
      <c r="M38" s="14"/>
      <c r="N38" s="33"/>
      <c r="O38" s="10" t="str">
        <f t="shared" si="4"/>
        <v/>
      </c>
      <c r="P38" s="10" t="str">
        <f t="shared" si="11"/>
        <v/>
      </c>
    </row>
    <row r="39" spans="2:16">
      <c r="B39" s="28" t="str">
        <f t="shared" si="12"/>
        <v/>
      </c>
      <c r="C39" s="11"/>
      <c r="D39" s="11"/>
      <c r="E39" s="11"/>
      <c r="F39" s="14"/>
      <c r="G39" s="12">
        <f t="shared" si="9"/>
        <v>0</v>
      </c>
      <c r="H39" s="12" t="str">
        <f t="shared" si="14"/>
        <v/>
      </c>
      <c r="I39" s="27"/>
      <c r="J39" s="12" t="str">
        <f t="shared" si="10"/>
        <v/>
      </c>
      <c r="K39" s="21"/>
      <c r="L39" s="22"/>
      <c r="M39" s="14"/>
      <c r="N39" s="33"/>
      <c r="O39" s="10" t="str">
        <f t="shared" si="4"/>
        <v/>
      </c>
      <c r="P39" s="10" t="str">
        <f t="shared" si="11"/>
        <v/>
      </c>
    </row>
    <row r="40" spans="2:16">
      <c r="B40" s="28" t="str">
        <f t="shared" si="12"/>
        <v/>
      </c>
      <c r="C40" s="11"/>
      <c r="D40" s="11"/>
      <c r="E40" s="11"/>
      <c r="F40" s="14"/>
      <c r="G40" s="12">
        <f t="shared" si="9"/>
        <v>0</v>
      </c>
      <c r="H40" s="12" t="str">
        <f t="shared" si="14"/>
        <v/>
      </c>
      <c r="I40" s="27"/>
      <c r="J40" s="12" t="str">
        <f t="shared" si="10"/>
        <v/>
      </c>
      <c r="K40" s="21"/>
      <c r="L40" s="22"/>
      <c r="M40" s="14"/>
      <c r="N40" s="33"/>
      <c r="O40" s="10" t="str">
        <f t="shared" si="4"/>
        <v/>
      </c>
      <c r="P40" s="10" t="str">
        <f t="shared" si="11"/>
        <v/>
      </c>
    </row>
    <row r="41" spans="2:16">
      <c r="B41" s="28" t="str">
        <f t="shared" si="12"/>
        <v/>
      </c>
      <c r="C41" s="11"/>
      <c r="D41" s="11"/>
      <c r="E41" s="11"/>
      <c r="F41" s="14"/>
      <c r="G41" s="12">
        <f t="shared" si="9"/>
        <v>0</v>
      </c>
      <c r="H41" s="12" t="str">
        <f t="shared" si="14"/>
        <v/>
      </c>
      <c r="I41" s="27"/>
      <c r="J41" s="12" t="str">
        <f t="shared" si="10"/>
        <v/>
      </c>
      <c r="K41" s="21"/>
      <c r="L41" s="22"/>
      <c r="M41" s="14"/>
      <c r="N41" s="33"/>
      <c r="O41" s="10" t="str">
        <f t="shared" si="4"/>
        <v/>
      </c>
      <c r="P41" s="10" t="str">
        <f t="shared" si="11"/>
        <v/>
      </c>
    </row>
    <row r="42" spans="2:16">
      <c r="B42" s="28" t="str">
        <f t="shared" si="12"/>
        <v/>
      </c>
      <c r="C42" s="11"/>
      <c r="D42" s="11"/>
      <c r="E42" s="11"/>
      <c r="F42" s="14"/>
      <c r="G42" s="12">
        <f t="shared" si="9"/>
        <v>0</v>
      </c>
      <c r="H42" s="12" t="str">
        <f t="shared" si="14"/>
        <v/>
      </c>
      <c r="I42" s="27"/>
      <c r="J42" s="12" t="str">
        <f t="shared" si="10"/>
        <v/>
      </c>
      <c r="K42" s="21"/>
      <c r="L42" s="22"/>
      <c r="M42" s="14"/>
      <c r="N42" s="33"/>
      <c r="O42" s="10" t="str">
        <f t="shared" si="4"/>
        <v/>
      </c>
      <c r="P42" s="10" t="str">
        <f t="shared" si="11"/>
        <v/>
      </c>
    </row>
    <row r="43" spans="2:16">
      <c r="B43" s="28" t="str">
        <f t="shared" si="12"/>
        <v/>
      </c>
      <c r="C43" s="11"/>
      <c r="D43" s="11"/>
      <c r="E43" s="11"/>
      <c r="F43" s="14"/>
      <c r="G43" s="12">
        <f t="shared" si="9"/>
        <v>0</v>
      </c>
      <c r="H43" s="12" t="str">
        <f t="shared" si="14"/>
        <v/>
      </c>
      <c r="I43" s="27"/>
      <c r="J43" s="12" t="str">
        <f t="shared" si="10"/>
        <v/>
      </c>
      <c r="K43" s="21"/>
      <c r="L43" s="22"/>
      <c r="M43" s="14"/>
      <c r="N43" s="33"/>
      <c r="O43" s="10" t="str">
        <f t="shared" si="4"/>
        <v/>
      </c>
      <c r="P43" s="10" t="str">
        <f t="shared" si="11"/>
        <v/>
      </c>
    </row>
    <row r="44" spans="2:16">
      <c r="B44" s="28" t="str">
        <f t="shared" si="12"/>
        <v/>
      </c>
      <c r="C44" s="11"/>
      <c r="D44" s="11"/>
      <c r="E44" s="11"/>
      <c r="F44" s="14"/>
      <c r="G44" s="12">
        <f t="shared" si="9"/>
        <v>0</v>
      </c>
      <c r="H44" s="12" t="str">
        <f t="shared" si="14"/>
        <v/>
      </c>
      <c r="I44" s="27"/>
      <c r="J44" s="12" t="str">
        <f t="shared" si="10"/>
        <v/>
      </c>
      <c r="K44" s="21"/>
      <c r="L44" s="22"/>
      <c r="M44" s="14"/>
      <c r="N44" s="33"/>
      <c r="O44" s="10" t="str">
        <f t="shared" si="4"/>
        <v/>
      </c>
      <c r="P44" s="10" t="str">
        <f t="shared" si="11"/>
        <v/>
      </c>
    </row>
    <row r="45" spans="2:16">
      <c r="O45" s="10" t="s">
        <v>26</v>
      </c>
    </row>
    <row r="47" spans="2:16" ht="15.5">
      <c r="B47" s="4" t="s">
        <v>38</v>
      </c>
      <c r="C47" s="4"/>
      <c r="D47" s="4"/>
      <c r="E47" s="4"/>
      <c r="F47" s="4"/>
      <c r="G47" s="4"/>
      <c r="H47" s="4"/>
      <c r="I47" s="13" t="s">
        <v>3</v>
      </c>
      <c r="J47" s="4"/>
      <c r="K47" s="19"/>
      <c r="L47" s="19"/>
      <c r="M47" s="4"/>
      <c r="N47" s="4"/>
      <c r="O47" s="10" t="str">
        <f t="shared" ref="O47:O66" si="15">IFERROR(IF(P48="",LEFT(P47,LEN(P47)-1),P47),"")</f>
        <v/>
      </c>
    </row>
    <row r="48" spans="2:16" ht="15.5">
      <c r="B48" s="32" t="s">
        <v>11</v>
      </c>
      <c r="C48" s="32"/>
      <c r="D48" s="32"/>
      <c r="E48" s="32"/>
      <c r="F48" s="4"/>
      <c r="G48" s="4"/>
      <c r="H48" s="4"/>
      <c r="I48" s="13"/>
      <c r="J48" s="4"/>
      <c r="K48" s="19"/>
      <c r="L48" s="19"/>
      <c r="M48" s="4"/>
      <c r="N48" s="4"/>
      <c r="O48" s="10"/>
    </row>
    <row r="49" spans="2:16">
      <c r="B49" s="29" t="s">
        <v>10</v>
      </c>
      <c r="C49" s="30" t="s">
        <v>8</v>
      </c>
      <c r="D49" s="31" t="s">
        <v>0</v>
      </c>
      <c r="E49" s="30" t="s">
        <v>9</v>
      </c>
      <c r="F49" s="16" t="s">
        <v>12</v>
      </c>
      <c r="G49" s="15" t="s">
        <v>5</v>
      </c>
      <c r="H49" s="15" t="s">
        <v>6</v>
      </c>
      <c r="I49" s="26" t="s">
        <v>4</v>
      </c>
      <c r="J49" s="15" t="s">
        <v>7</v>
      </c>
      <c r="K49" s="20" t="s">
        <v>13</v>
      </c>
      <c r="L49" s="20"/>
      <c r="M49" s="16" t="s">
        <v>14</v>
      </c>
      <c r="N49" s="16"/>
      <c r="O49" t="str">
        <f>"CREATE TABLE [dbo].["&amp;B47&amp;"] ("</f>
        <v>CREATE TABLE [dbo].[alliance_wars] (</v>
      </c>
    </row>
    <row r="50" spans="2:16">
      <c r="B50" s="28" t="str">
        <f>IF(LEFT(SUBSTITUTE(C50&amp;"_"&amp;D50&amp;"_"&amp;E50,"__","_"),1)="_",RIGHT(SUBSTITUTE(C50&amp;"_"&amp;D50&amp;"_"&amp;E50,"__","_"),LEN(SUBSTITUTE(C50&amp;"_"&amp;D50&amp;"_"&amp;E50,"__","_"))-1),SUBSTITUTE(C50&amp;"_"&amp;D50&amp;"_"&amp;E50,"__","_"))</f>
        <v>member_id</v>
      </c>
      <c r="C50" s="11" t="s">
        <v>23</v>
      </c>
      <c r="D50" s="11"/>
      <c r="E50" s="11" t="s">
        <v>2</v>
      </c>
      <c r="F50" s="14" t="s">
        <v>17</v>
      </c>
      <c r="G50" s="12" t="str">
        <f t="shared" ref="G50:G66" si="16">IFERROR(LEFT(F50,SEARCH("(",F50)-1),F50)</f>
        <v>INTEGER PRIMARY KEY AUTOINCREMENT</v>
      </c>
      <c r="H50" s="12" t="str">
        <f>IFERROR("("&amp;LEFT(RIGHT(F50,LEN(F50)-SEARCH("(",F50)),LEN(RIGHT(F50,LEN(F50)-SEARCH("(",F50)))-1)&amp;")","")&amp;IF(I50&lt;&gt;""," NOT NULL","")</f>
        <v/>
      </c>
      <c r="I50" s="21"/>
      <c r="J50" s="12" t="str">
        <f t="shared" ref="J50:J66" si="17">IF(I50&lt;&gt;"",B50,"")</f>
        <v/>
      </c>
      <c r="K50" s="21"/>
      <c r="L50" s="22"/>
      <c r="M50" s="14"/>
      <c r="N50" s="33"/>
      <c r="O50" s="10" t="str">
        <f t="shared" si="15"/>
        <v>member_id INTEGER PRIMARY KEY AUTOINCREMENT,</v>
      </c>
      <c r="P50" s="10" t="str">
        <f t="shared" ref="P50:P66" si="18">IF(B50&lt;&gt;"",B50&amp;" "&amp;F50&amp;",","")</f>
        <v>member_id INTEGER PRIMARY KEY AUTOINCREMENT,</v>
      </c>
    </row>
    <row r="51" spans="2:16">
      <c r="B51" s="28" t="str">
        <f t="shared" ref="B51:B66" si="19">IF(LEFT(SUBSTITUTE(C51&amp;"_"&amp;D51&amp;"_"&amp;E51,"__","_"),1)="_",RIGHT(SUBSTITUTE(C51&amp;"_"&amp;D51&amp;"_"&amp;E51,"__","_"),LEN(SUBSTITUTE(C51&amp;"_"&amp;D51&amp;"_"&amp;E51,"__","_"))-1),SUBSTITUTE(C51&amp;"_"&amp;D51&amp;"_"&amp;E51,"__","_"))</f>
        <v>war_date</v>
      </c>
      <c r="C51" s="11" t="s">
        <v>27</v>
      </c>
      <c r="D51" s="11"/>
      <c r="E51" s="11" t="s">
        <v>28</v>
      </c>
      <c r="F51" s="14" t="s">
        <v>21</v>
      </c>
      <c r="G51" s="12" t="str">
        <f t="shared" si="16"/>
        <v>dt</v>
      </c>
      <c r="H51" s="12" t="str">
        <f t="shared" ref="H51:H58" si="20">IFERROR("("&amp;LEFT(RIGHT(F51,LEN(F51)-SEARCH("(",F51)),LEN(RIGHT(F51,LEN(F51)-SEARCH("(",F51)))-1)&amp;")","")&amp;IF(I51&lt;&gt;""," NOT NULL","")</f>
        <v/>
      </c>
      <c r="I51" s="21"/>
      <c r="J51" s="12" t="str">
        <f t="shared" si="17"/>
        <v/>
      </c>
      <c r="K51" s="21"/>
      <c r="L51" s="22"/>
      <c r="M51" s="14"/>
      <c r="N51" s="33"/>
      <c r="O51" s="10" t="str">
        <f t="shared" si="15"/>
        <v>war_date dt,</v>
      </c>
      <c r="P51" s="10" t="str">
        <f t="shared" si="18"/>
        <v>war_date dt,</v>
      </c>
    </row>
    <row r="52" spans="2:16">
      <c r="B52" s="28" t="str">
        <f t="shared" si="19"/>
        <v>war_attack_points</v>
      </c>
      <c r="C52" s="11" t="s">
        <v>27</v>
      </c>
      <c r="D52" s="11"/>
      <c r="E52" s="11" t="s">
        <v>29</v>
      </c>
      <c r="F52" s="14" t="s">
        <v>35</v>
      </c>
      <c r="G52" s="12" t="str">
        <f t="shared" si="16"/>
        <v>int</v>
      </c>
      <c r="H52" s="12" t="str">
        <f t="shared" si="20"/>
        <v/>
      </c>
      <c r="I52" s="21"/>
      <c r="J52" s="12" t="str">
        <f t="shared" si="17"/>
        <v/>
      </c>
      <c r="K52" s="21"/>
      <c r="L52" s="22"/>
      <c r="M52" s="14"/>
      <c r="N52" s="33"/>
      <c r="O52" s="10" t="str">
        <f t="shared" si="15"/>
        <v>war_attack_points int,</v>
      </c>
      <c r="P52" s="10" t="str">
        <f t="shared" si="18"/>
        <v>war_attack_points int,</v>
      </c>
    </row>
    <row r="53" spans="2:16">
      <c r="B53" s="28" t="str">
        <f t="shared" si="19"/>
        <v>war_attacks</v>
      </c>
      <c r="C53" s="11" t="s">
        <v>27</v>
      </c>
      <c r="D53" s="11"/>
      <c r="E53" s="11" t="s">
        <v>30</v>
      </c>
      <c r="F53" s="14" t="s">
        <v>35</v>
      </c>
      <c r="G53" s="12" t="str">
        <f t="shared" si="16"/>
        <v>int</v>
      </c>
      <c r="H53" s="12" t="str">
        <f t="shared" si="20"/>
        <v/>
      </c>
      <c r="I53" s="21"/>
      <c r="J53" s="12" t="str">
        <f t="shared" si="17"/>
        <v/>
      </c>
      <c r="K53" s="21"/>
      <c r="L53" s="22"/>
      <c r="M53" s="14"/>
      <c r="N53" s="33"/>
      <c r="O53" s="10" t="str">
        <f t="shared" si="15"/>
        <v>war_attacks int,</v>
      </c>
      <c r="P53" s="10" t="str">
        <f t="shared" si="18"/>
        <v>war_attacks int,</v>
      </c>
    </row>
    <row r="54" spans="2:16">
      <c r="B54" s="28" t="str">
        <f t="shared" si="19"/>
        <v>war_damage_points</v>
      </c>
      <c r="C54" s="11" t="s">
        <v>27</v>
      </c>
      <c r="D54" s="11"/>
      <c r="E54" s="11" t="s">
        <v>31</v>
      </c>
      <c r="F54" s="14" t="s">
        <v>35</v>
      </c>
      <c r="G54" s="12" t="str">
        <f t="shared" si="16"/>
        <v>int</v>
      </c>
      <c r="H54" s="12" t="str">
        <f t="shared" si="20"/>
        <v/>
      </c>
      <c r="I54" s="21"/>
      <c r="J54" s="12" t="str">
        <f t="shared" si="17"/>
        <v/>
      </c>
      <c r="K54" s="21"/>
      <c r="L54" s="22"/>
      <c r="M54" s="14"/>
      <c r="N54" s="33"/>
      <c r="O54" s="10" t="str">
        <f t="shared" si="15"/>
        <v>war_damage_points int,</v>
      </c>
      <c r="P54" s="10" t="str">
        <f t="shared" si="18"/>
        <v>war_damage_points int,</v>
      </c>
    </row>
    <row r="55" spans="2:16">
      <c r="B55" s="28" t="str">
        <f t="shared" si="19"/>
        <v>war_defend_victories</v>
      </c>
      <c r="C55" s="11" t="s">
        <v>27</v>
      </c>
      <c r="D55" s="11"/>
      <c r="E55" s="11" t="s">
        <v>32</v>
      </c>
      <c r="F55" s="14" t="s">
        <v>35</v>
      </c>
      <c r="G55" s="12" t="str">
        <f t="shared" si="16"/>
        <v>int</v>
      </c>
      <c r="H55" s="12" t="str">
        <f t="shared" si="20"/>
        <v/>
      </c>
      <c r="I55" s="21"/>
      <c r="J55" s="12" t="str">
        <f t="shared" si="17"/>
        <v/>
      </c>
      <c r="K55" s="21"/>
      <c r="L55" s="22"/>
      <c r="M55" s="14"/>
      <c r="N55" s="33"/>
      <c r="O55" s="10" t="str">
        <f t="shared" si="15"/>
        <v>war_defend_victories int,</v>
      </c>
      <c r="P55" s="10" t="str">
        <f t="shared" si="18"/>
        <v>war_defend_victories int,</v>
      </c>
    </row>
    <row r="56" spans="2:16">
      <c r="B56" s="28" t="str">
        <f t="shared" si="19"/>
        <v>war_defencse_boosts</v>
      </c>
      <c r="C56" s="11" t="s">
        <v>27</v>
      </c>
      <c r="D56" s="11"/>
      <c r="E56" s="11" t="s">
        <v>33</v>
      </c>
      <c r="F56" s="14" t="s">
        <v>35</v>
      </c>
      <c r="G56" s="12" t="str">
        <f t="shared" si="16"/>
        <v>int</v>
      </c>
      <c r="H56" s="12" t="str">
        <f t="shared" si="20"/>
        <v/>
      </c>
      <c r="I56" s="21"/>
      <c r="J56" s="12" t="str">
        <f t="shared" si="17"/>
        <v/>
      </c>
      <c r="K56" s="21"/>
      <c r="L56" s="22"/>
      <c r="M56" s="14"/>
      <c r="N56" s="33"/>
      <c r="O56" s="10" t="str">
        <f t="shared" si="15"/>
        <v>war_defencse_boosts int,</v>
      </c>
      <c r="P56" s="10" t="str">
        <f t="shared" si="18"/>
        <v>war_defencse_boosts int,</v>
      </c>
    </row>
    <row r="57" spans="2:16">
      <c r="B57" s="28" t="str">
        <f t="shared" si="19"/>
        <v>war_mvp_points</v>
      </c>
      <c r="C57" s="11" t="s">
        <v>27</v>
      </c>
      <c r="D57" s="11"/>
      <c r="E57" s="11" t="s">
        <v>34</v>
      </c>
      <c r="F57" s="14" t="s">
        <v>35</v>
      </c>
      <c r="G57" s="12" t="str">
        <f t="shared" si="16"/>
        <v>int</v>
      </c>
      <c r="H57" s="12" t="str">
        <f t="shared" si="20"/>
        <v/>
      </c>
      <c r="I57" s="21"/>
      <c r="J57" s="12" t="str">
        <f t="shared" si="17"/>
        <v/>
      </c>
      <c r="K57" s="21"/>
      <c r="L57" s="22"/>
      <c r="M57" s="14"/>
      <c r="N57" s="33"/>
      <c r="O57" s="10" t="str">
        <f t="shared" si="15"/>
        <v>war_mvp_points int</v>
      </c>
      <c r="P57" s="10" t="str">
        <f t="shared" si="18"/>
        <v>war_mvp_points int,</v>
      </c>
    </row>
    <row r="58" spans="2:16">
      <c r="B58" s="28" t="str">
        <f t="shared" si="19"/>
        <v/>
      </c>
      <c r="C58" s="11"/>
      <c r="D58" s="11"/>
      <c r="E58" s="11"/>
      <c r="F58" s="14"/>
      <c r="G58" s="12">
        <f t="shared" si="16"/>
        <v>0</v>
      </c>
      <c r="H58" s="12" t="str">
        <f t="shared" si="20"/>
        <v/>
      </c>
      <c r="I58" s="21"/>
      <c r="J58" s="12" t="str">
        <f t="shared" si="17"/>
        <v/>
      </c>
      <c r="K58" s="21"/>
      <c r="L58" s="22"/>
      <c r="M58" s="14"/>
      <c r="N58" s="33"/>
      <c r="O58" s="10" t="str">
        <f t="shared" si="15"/>
        <v/>
      </c>
      <c r="P58" s="10" t="str">
        <f t="shared" si="18"/>
        <v/>
      </c>
    </row>
    <row r="59" spans="2:16">
      <c r="B59" s="28" t="str">
        <f t="shared" si="19"/>
        <v/>
      </c>
      <c r="C59" s="11"/>
      <c r="D59" s="11"/>
      <c r="E59" s="11"/>
      <c r="F59" s="14"/>
      <c r="G59" s="12">
        <f t="shared" si="16"/>
        <v>0</v>
      </c>
      <c r="H59" s="12" t="str">
        <f t="shared" ref="H59:H66" si="21">IFERROR("("&amp;LEFT(RIGHT(F59,LEN(F59)-SEARCH("(",F59)),LEN(RIGHT(F59,LEN(F59)-SEARCH("(",F59)))-1)&amp;")","")</f>
        <v/>
      </c>
      <c r="I59" s="27"/>
      <c r="J59" s="12" t="str">
        <f t="shared" si="17"/>
        <v/>
      </c>
      <c r="K59" s="21"/>
      <c r="L59" s="22"/>
      <c r="M59" s="14"/>
      <c r="N59" s="33"/>
      <c r="O59" s="10" t="str">
        <f t="shared" si="15"/>
        <v/>
      </c>
      <c r="P59" s="10" t="str">
        <f t="shared" si="18"/>
        <v/>
      </c>
    </row>
    <row r="60" spans="2:16">
      <c r="B60" s="28" t="str">
        <f t="shared" si="19"/>
        <v/>
      </c>
      <c r="C60" s="11"/>
      <c r="D60" s="11"/>
      <c r="E60" s="11"/>
      <c r="F60" s="14"/>
      <c r="G60" s="12">
        <f t="shared" si="16"/>
        <v>0</v>
      </c>
      <c r="H60" s="12" t="str">
        <f t="shared" si="21"/>
        <v/>
      </c>
      <c r="I60" s="27"/>
      <c r="J60" s="12" t="str">
        <f t="shared" si="17"/>
        <v/>
      </c>
      <c r="K60" s="21"/>
      <c r="L60" s="22"/>
      <c r="M60" s="14"/>
      <c r="N60" s="33"/>
      <c r="O60" s="10" t="str">
        <f t="shared" si="15"/>
        <v/>
      </c>
      <c r="P60" s="10" t="str">
        <f t="shared" si="18"/>
        <v/>
      </c>
    </row>
    <row r="61" spans="2:16">
      <c r="B61" s="28" t="str">
        <f t="shared" si="19"/>
        <v/>
      </c>
      <c r="C61" s="11"/>
      <c r="D61" s="11"/>
      <c r="E61" s="11"/>
      <c r="F61" s="14"/>
      <c r="G61" s="12">
        <f t="shared" si="16"/>
        <v>0</v>
      </c>
      <c r="H61" s="12" t="str">
        <f t="shared" si="21"/>
        <v/>
      </c>
      <c r="I61" s="27"/>
      <c r="J61" s="12" t="str">
        <f t="shared" si="17"/>
        <v/>
      </c>
      <c r="K61" s="21"/>
      <c r="L61" s="22"/>
      <c r="M61" s="14"/>
      <c r="N61" s="33"/>
      <c r="O61" s="10" t="str">
        <f t="shared" si="15"/>
        <v/>
      </c>
      <c r="P61" s="10" t="str">
        <f t="shared" si="18"/>
        <v/>
      </c>
    </row>
    <row r="62" spans="2:16">
      <c r="B62" s="28" t="str">
        <f t="shared" si="19"/>
        <v/>
      </c>
      <c r="C62" s="11"/>
      <c r="D62" s="11"/>
      <c r="E62" s="11"/>
      <c r="F62" s="14"/>
      <c r="G62" s="12">
        <f t="shared" si="16"/>
        <v>0</v>
      </c>
      <c r="H62" s="12" t="str">
        <f t="shared" si="21"/>
        <v/>
      </c>
      <c r="I62" s="27"/>
      <c r="J62" s="12" t="str">
        <f t="shared" si="17"/>
        <v/>
      </c>
      <c r="K62" s="21"/>
      <c r="L62" s="22"/>
      <c r="M62" s="14"/>
      <c r="N62" s="33"/>
      <c r="O62" s="10" t="str">
        <f t="shared" si="15"/>
        <v/>
      </c>
      <c r="P62" s="10" t="str">
        <f t="shared" si="18"/>
        <v/>
      </c>
    </row>
    <row r="63" spans="2:16">
      <c r="B63" s="28" t="str">
        <f t="shared" si="19"/>
        <v/>
      </c>
      <c r="C63" s="11"/>
      <c r="D63" s="11"/>
      <c r="E63" s="11"/>
      <c r="F63" s="14"/>
      <c r="G63" s="12">
        <f t="shared" si="16"/>
        <v>0</v>
      </c>
      <c r="H63" s="12" t="str">
        <f t="shared" si="21"/>
        <v/>
      </c>
      <c r="I63" s="27"/>
      <c r="J63" s="12" t="str">
        <f t="shared" si="17"/>
        <v/>
      </c>
      <c r="K63" s="21"/>
      <c r="L63" s="22"/>
      <c r="M63" s="14"/>
      <c r="N63" s="33"/>
      <c r="O63" s="10" t="str">
        <f t="shared" si="15"/>
        <v/>
      </c>
      <c r="P63" s="10" t="str">
        <f t="shared" si="18"/>
        <v/>
      </c>
    </row>
    <row r="64" spans="2:16">
      <c r="B64" s="28" t="str">
        <f t="shared" si="19"/>
        <v/>
      </c>
      <c r="C64" s="11"/>
      <c r="D64" s="11"/>
      <c r="E64" s="11"/>
      <c r="F64" s="14"/>
      <c r="G64" s="12">
        <f t="shared" si="16"/>
        <v>0</v>
      </c>
      <c r="H64" s="12" t="str">
        <f t="shared" si="21"/>
        <v/>
      </c>
      <c r="I64" s="27"/>
      <c r="J64" s="12" t="str">
        <f t="shared" si="17"/>
        <v/>
      </c>
      <c r="K64" s="21"/>
      <c r="L64" s="22"/>
      <c r="M64" s="14"/>
      <c r="N64" s="33"/>
      <c r="O64" s="10" t="str">
        <f t="shared" si="15"/>
        <v/>
      </c>
      <c r="P64" s="10" t="str">
        <f t="shared" si="18"/>
        <v/>
      </c>
    </row>
    <row r="65" spans="2:16">
      <c r="B65" s="28" t="str">
        <f t="shared" si="19"/>
        <v/>
      </c>
      <c r="C65" s="11"/>
      <c r="D65" s="11"/>
      <c r="E65" s="11"/>
      <c r="F65" s="14"/>
      <c r="G65" s="12">
        <f t="shared" si="16"/>
        <v>0</v>
      </c>
      <c r="H65" s="12" t="str">
        <f t="shared" si="21"/>
        <v/>
      </c>
      <c r="I65" s="27"/>
      <c r="J65" s="12" t="str">
        <f t="shared" si="17"/>
        <v/>
      </c>
      <c r="K65" s="21"/>
      <c r="L65" s="22"/>
      <c r="M65" s="14"/>
      <c r="N65" s="33"/>
      <c r="O65" s="10" t="str">
        <f t="shared" si="15"/>
        <v/>
      </c>
      <c r="P65" s="10" t="str">
        <f t="shared" si="18"/>
        <v/>
      </c>
    </row>
    <row r="66" spans="2:16">
      <c r="B66" s="28" t="str">
        <f t="shared" si="19"/>
        <v/>
      </c>
      <c r="C66" s="11"/>
      <c r="D66" s="11"/>
      <c r="E66" s="11"/>
      <c r="F66" s="14"/>
      <c r="G66" s="12">
        <f t="shared" si="16"/>
        <v>0</v>
      </c>
      <c r="H66" s="12" t="str">
        <f t="shared" si="21"/>
        <v/>
      </c>
      <c r="I66" s="27"/>
      <c r="J66" s="12" t="str">
        <f t="shared" si="17"/>
        <v/>
      </c>
      <c r="K66" s="21"/>
      <c r="L66" s="22"/>
      <c r="M66" s="14"/>
      <c r="N66" s="33"/>
      <c r="O66" s="10" t="str">
        <f t="shared" si="15"/>
        <v/>
      </c>
      <c r="P66" s="10" t="str">
        <f t="shared" si="18"/>
        <v/>
      </c>
    </row>
    <row r="67" spans="2:16">
      <c r="O67" s="10" t="s">
        <v>26</v>
      </c>
    </row>
    <row r="68" spans="2:16" ht="15.5">
      <c r="B68" s="4" t="s">
        <v>39</v>
      </c>
      <c r="C68" s="4"/>
      <c r="D68" s="4"/>
      <c r="E68" s="4"/>
      <c r="F68" s="4"/>
      <c r="G68" s="4"/>
      <c r="H68" s="4"/>
      <c r="I68" s="13" t="s">
        <v>3</v>
      </c>
      <c r="J68" s="4"/>
      <c r="K68" s="19"/>
      <c r="L68" s="19"/>
      <c r="M68" s="4"/>
      <c r="N68" s="4"/>
    </row>
    <row r="69" spans="2:16" ht="15.5">
      <c r="B69" s="32" t="s">
        <v>11</v>
      </c>
      <c r="C69" s="32"/>
      <c r="D69" s="32"/>
      <c r="E69" s="32"/>
      <c r="F69" s="4"/>
      <c r="G69" s="4"/>
      <c r="H69" s="4"/>
      <c r="I69" s="13"/>
      <c r="J69" s="4"/>
      <c r="K69" s="19"/>
      <c r="L69" s="19"/>
      <c r="M69" s="4"/>
      <c r="N69" s="4"/>
    </row>
    <row r="70" spans="2:16">
      <c r="B70" s="29" t="s">
        <v>10</v>
      </c>
      <c r="C70" s="30" t="s">
        <v>8</v>
      </c>
      <c r="D70" s="31" t="s">
        <v>0</v>
      </c>
      <c r="E70" s="30" t="s">
        <v>9</v>
      </c>
      <c r="F70" s="16" t="s">
        <v>12</v>
      </c>
      <c r="G70" s="15" t="s">
        <v>5</v>
      </c>
      <c r="H70" s="15" t="s">
        <v>6</v>
      </c>
      <c r="I70" s="26" t="s">
        <v>4</v>
      </c>
      <c r="J70" s="15" t="s">
        <v>7</v>
      </c>
      <c r="K70" s="20" t="s">
        <v>13</v>
      </c>
      <c r="L70" s="20"/>
      <c r="M70" s="16" t="s">
        <v>14</v>
      </c>
      <c r="N70" s="16"/>
      <c r="O70" t="str">
        <f>"CREATE TABLE [dbo].["&amp;B68&amp;"] ("</f>
        <v>CREATE TABLE [dbo].[member_stats] (</v>
      </c>
      <c r="P70" s="10"/>
    </row>
    <row r="71" spans="2:16">
      <c r="B71" s="28" t="str">
        <f>IF(LEFT(SUBSTITUTE(C71&amp;"_"&amp;D71&amp;"_"&amp;E71,"__","_"),1)="_",RIGHT(SUBSTITUTE(C71&amp;"_"&amp;D71&amp;"_"&amp;E71,"__","_"),LEN(SUBSTITUTE(C71&amp;"_"&amp;D71&amp;"_"&amp;E71,"__","_"))-1),SUBSTITUTE(C71&amp;"_"&amp;D71&amp;"_"&amp;E71,"__","_"))</f>
        <v>member_id</v>
      </c>
      <c r="C71" s="11" t="s">
        <v>23</v>
      </c>
      <c r="D71" s="11"/>
      <c r="E71" s="11" t="s">
        <v>2</v>
      </c>
      <c r="F71" s="14" t="s">
        <v>17</v>
      </c>
      <c r="G71" s="12" t="str">
        <f t="shared" ref="G71:G87" si="22">IFERROR(LEFT(F71,SEARCH("(",F71)-1),F71)</f>
        <v>INTEGER PRIMARY KEY AUTOINCREMENT</v>
      </c>
      <c r="H71" s="12" t="str">
        <f>IFERROR("("&amp;LEFT(RIGHT(F71,LEN(F71)-SEARCH("(",F71)),LEN(RIGHT(F71,LEN(F71)-SEARCH("(",F71)))-1)&amp;")","")&amp;IF(I71&lt;&gt;""," NOT NULL","")</f>
        <v/>
      </c>
      <c r="I71" s="21"/>
      <c r="J71" s="12" t="str">
        <f t="shared" ref="J71:J87" si="23">IF(I71&lt;&gt;"",B71,"")</f>
        <v/>
      </c>
      <c r="K71" s="21"/>
      <c r="L71" s="22"/>
      <c r="M71" s="14"/>
      <c r="N71" s="33"/>
      <c r="O71" s="10" t="str">
        <f>IFERROR(IF(P72="",LEFT(P71,LEN(P71)-1),P71),"")</f>
        <v>member_id INTEGER PRIMARY KEY AUTOINCREMENT,</v>
      </c>
      <c r="P71" s="10" t="str">
        <f>IF(B71&lt;&gt;"",B71&amp;" "&amp;F71&amp;",","")</f>
        <v>member_id INTEGER PRIMARY KEY AUTOINCREMENT,</v>
      </c>
    </row>
    <row r="72" spans="2:16">
      <c r="B72" s="28" t="str">
        <f t="shared" ref="B72:B78" si="24">IF(LEFT(SUBSTITUTE(C72&amp;"_"&amp;D72&amp;"_"&amp;E72,"__","_"),1)="_",RIGHT(SUBSTITUTE(C72&amp;"_"&amp;D72&amp;"_"&amp;E72,"__","_"),LEN(SUBSTITUTE(C72&amp;"_"&amp;D72&amp;"_"&amp;E72,"__","_"))-1),SUBSTITUTE(C72&amp;"_"&amp;D72&amp;"_"&amp;E72,"__","_"))</f>
        <v>stats_date</v>
      </c>
      <c r="C72" s="11" t="s">
        <v>40</v>
      </c>
      <c r="D72" s="11"/>
      <c r="E72" s="11" t="s">
        <v>28</v>
      </c>
      <c r="F72" s="14" t="s">
        <v>21</v>
      </c>
      <c r="G72" s="12" t="str">
        <f t="shared" si="22"/>
        <v>dt</v>
      </c>
      <c r="H72" s="12" t="str">
        <f t="shared" ref="H72:H79" si="25">IFERROR("("&amp;LEFT(RIGHT(F72,LEN(F72)-SEARCH("(",F72)),LEN(RIGHT(F72,LEN(F72)-SEARCH("(",F72)))-1)&amp;")","")&amp;IF(I72&lt;&gt;""," NOT NULL","")</f>
        <v/>
      </c>
      <c r="I72" s="21"/>
      <c r="J72" s="12" t="str">
        <f t="shared" si="23"/>
        <v/>
      </c>
      <c r="K72" s="21"/>
      <c r="L72" s="22"/>
      <c r="M72" s="14"/>
      <c r="N72" s="33"/>
      <c r="O72" s="10" t="str">
        <f t="shared" ref="O72:O87" si="26">IFERROR(IF(P73="",LEFT(P72,LEN(P72)-1),P72),"")</f>
        <v>stats_date dt,</v>
      </c>
      <c r="P72" s="10" t="str">
        <f t="shared" ref="P72:P87" si="27">IF(B72&lt;&gt;"",B72&amp;" "&amp;F72&amp;",","")</f>
        <v>stats_date dt,</v>
      </c>
    </row>
    <row r="73" spans="2:16">
      <c r="B73" s="28" t="str">
        <f t="shared" si="24"/>
        <v>stats_tcp</v>
      </c>
      <c r="C73" s="11" t="s">
        <v>40</v>
      </c>
      <c r="D73" s="11"/>
      <c r="E73" s="11" t="s">
        <v>41</v>
      </c>
      <c r="F73" s="14" t="s">
        <v>35</v>
      </c>
      <c r="G73" s="12" t="str">
        <f t="shared" si="22"/>
        <v>int</v>
      </c>
      <c r="H73" s="12" t="str">
        <f t="shared" si="25"/>
        <v/>
      </c>
      <c r="I73" s="21"/>
      <c r="J73" s="12" t="str">
        <f t="shared" si="23"/>
        <v/>
      </c>
      <c r="K73" s="21"/>
      <c r="L73" s="22"/>
      <c r="M73" s="14"/>
      <c r="N73" s="33"/>
      <c r="O73" s="10" t="str">
        <f t="shared" si="26"/>
        <v>stats_tcp int,</v>
      </c>
      <c r="P73" s="10" t="str">
        <f t="shared" si="27"/>
        <v>stats_tcp int,</v>
      </c>
    </row>
    <row r="74" spans="2:16">
      <c r="B74" s="28" t="str">
        <f t="shared" si="24"/>
        <v>stats_stp</v>
      </c>
      <c r="C74" s="11" t="s">
        <v>40</v>
      </c>
      <c r="D74" s="11"/>
      <c r="E74" s="11" t="s">
        <v>42</v>
      </c>
      <c r="F74" s="14" t="s">
        <v>35</v>
      </c>
      <c r="G74" s="12" t="str">
        <f t="shared" si="22"/>
        <v>int</v>
      </c>
      <c r="H74" s="12" t="str">
        <f t="shared" si="25"/>
        <v/>
      </c>
      <c r="I74" s="21"/>
      <c r="J74" s="12" t="str">
        <f t="shared" si="23"/>
        <v/>
      </c>
      <c r="K74" s="21"/>
      <c r="L74" s="22"/>
      <c r="M74" s="14"/>
      <c r="N74" s="33"/>
      <c r="O74" s="10" t="str">
        <f t="shared" si="26"/>
        <v>stats_stp int,</v>
      </c>
      <c r="P74" s="10" t="str">
        <f t="shared" si="27"/>
        <v>stats_stp int,</v>
      </c>
    </row>
    <row r="75" spans="2:16">
      <c r="B75" s="28" t="str">
        <f t="shared" si="24"/>
        <v>stats_war_mvp</v>
      </c>
      <c r="C75" s="11" t="s">
        <v>40</v>
      </c>
      <c r="D75" s="11"/>
      <c r="E75" s="11" t="s">
        <v>43</v>
      </c>
      <c r="F75" s="14" t="s">
        <v>35</v>
      </c>
      <c r="G75" s="12" t="str">
        <f t="shared" si="22"/>
        <v>int</v>
      </c>
      <c r="H75" s="12" t="str">
        <f t="shared" si="25"/>
        <v/>
      </c>
      <c r="I75" s="21"/>
      <c r="J75" s="12" t="str">
        <f t="shared" si="23"/>
        <v/>
      </c>
      <c r="K75" s="21"/>
      <c r="L75" s="22"/>
      <c r="M75" s="14"/>
      <c r="N75" s="33"/>
      <c r="O75" s="10" t="str">
        <f t="shared" si="26"/>
        <v>stats_war_mvp int,</v>
      </c>
      <c r="P75" s="10" t="str">
        <f t="shared" si="27"/>
        <v>stats_war_mvp int,</v>
      </c>
    </row>
    <row r="76" spans="2:16">
      <c r="B76" s="28" t="str">
        <f t="shared" si="24"/>
        <v>stats_total_characters</v>
      </c>
      <c r="C76" s="11" t="s">
        <v>40</v>
      </c>
      <c r="D76" s="11"/>
      <c r="E76" s="11" t="s">
        <v>44</v>
      </c>
      <c r="F76" s="14" t="s">
        <v>35</v>
      </c>
      <c r="G76" s="12" t="str">
        <f t="shared" si="22"/>
        <v>int</v>
      </c>
      <c r="H76" s="12" t="str">
        <f t="shared" si="25"/>
        <v/>
      </c>
      <c r="I76" s="21"/>
      <c r="J76" s="12" t="str">
        <f t="shared" si="23"/>
        <v/>
      </c>
      <c r="K76" s="21"/>
      <c r="L76" s="22"/>
      <c r="M76" s="14"/>
      <c r="N76" s="33"/>
      <c r="O76" s="10" t="str">
        <f t="shared" si="26"/>
        <v>stats_total_characters int,</v>
      </c>
      <c r="P76" s="10" t="str">
        <f t="shared" si="27"/>
        <v>stats_total_characters int,</v>
      </c>
    </row>
    <row r="77" spans="2:16">
      <c r="B77" s="28" t="str">
        <f t="shared" si="24"/>
        <v>stats_max_star_rank</v>
      </c>
      <c r="C77" s="11" t="s">
        <v>40</v>
      </c>
      <c r="D77" s="11"/>
      <c r="E77" s="11" t="s">
        <v>45</v>
      </c>
      <c r="F77" s="14" t="s">
        <v>35</v>
      </c>
      <c r="G77" s="12" t="str">
        <f t="shared" si="22"/>
        <v>int</v>
      </c>
      <c r="H77" s="12" t="str">
        <f t="shared" si="25"/>
        <v/>
      </c>
      <c r="I77" s="21"/>
      <c r="J77" s="12" t="str">
        <f t="shared" si="23"/>
        <v/>
      </c>
      <c r="K77" s="21"/>
      <c r="L77" s="22"/>
      <c r="M77" s="14"/>
      <c r="N77" s="33"/>
      <c r="O77" s="10" t="str">
        <f t="shared" si="26"/>
        <v>stats_max_star_rank int,</v>
      </c>
      <c r="P77" s="10" t="str">
        <f t="shared" si="27"/>
        <v>stats_max_star_rank int,</v>
      </c>
    </row>
    <row r="78" spans="2:16">
      <c r="B78" s="28" t="str">
        <f t="shared" si="24"/>
        <v>stats_all_time_arena_rank</v>
      </c>
      <c r="C78" s="11" t="s">
        <v>40</v>
      </c>
      <c r="D78" s="11"/>
      <c r="E78" s="11" t="s">
        <v>46</v>
      </c>
      <c r="F78" s="14" t="s">
        <v>35</v>
      </c>
      <c r="G78" s="12" t="str">
        <f t="shared" si="22"/>
        <v>int</v>
      </c>
      <c r="H78" s="12" t="str">
        <f t="shared" si="25"/>
        <v/>
      </c>
      <c r="I78" s="21"/>
      <c r="J78" s="12" t="str">
        <f t="shared" si="23"/>
        <v/>
      </c>
      <c r="K78" s="21"/>
      <c r="L78" s="22"/>
      <c r="M78" s="14"/>
      <c r="N78" s="33"/>
      <c r="O78" s="10" t="str">
        <f t="shared" si="26"/>
        <v>stats_all_time_arena_rank int,</v>
      </c>
      <c r="P78" s="10" t="str">
        <f t="shared" si="27"/>
        <v>stats_all_time_arena_rank int,</v>
      </c>
    </row>
    <row r="79" spans="2:16">
      <c r="B79" s="28" t="str">
        <f t="shared" ref="B72:B87" si="28">IF(LEFT(SUBSTITUTE(C79&amp;"_"&amp;D79&amp;"_"&amp;E79,"__","_"),1)="_",RIGHT(SUBSTITUTE(C79&amp;"_"&amp;D79&amp;"_"&amp;E79,"__","_"),LEN(SUBSTITUTE(C79&amp;"_"&amp;D79&amp;"_"&amp;E79,"__","_"))-1),SUBSTITUTE(C79&amp;"_"&amp;D79&amp;"_"&amp;E79,"__","_"))</f>
        <v>stats_last_arena_rank</v>
      </c>
      <c r="C79" s="11" t="s">
        <v>40</v>
      </c>
      <c r="D79" s="11"/>
      <c r="E79" s="11" t="s">
        <v>47</v>
      </c>
      <c r="F79" s="14" t="s">
        <v>35</v>
      </c>
      <c r="G79" s="12" t="str">
        <f t="shared" si="22"/>
        <v>int</v>
      </c>
      <c r="H79" s="12" t="str">
        <f t="shared" si="25"/>
        <v/>
      </c>
      <c r="I79" s="21"/>
      <c r="J79" s="12" t="str">
        <f t="shared" si="23"/>
        <v/>
      </c>
      <c r="K79" s="21"/>
      <c r="L79" s="22"/>
      <c r="M79" s="14"/>
      <c r="N79" s="33"/>
      <c r="O79" s="10" t="str">
        <f t="shared" si="26"/>
        <v>stats_last_arena_rank int,</v>
      </c>
      <c r="P79" s="10" t="str">
        <f t="shared" si="27"/>
        <v>stats_last_arena_rank int,</v>
      </c>
    </row>
    <row r="80" spans="2:16">
      <c r="B80" s="28" t="str">
        <f t="shared" si="28"/>
        <v>stats_latest_blitz_rank</v>
      </c>
      <c r="C80" s="11" t="s">
        <v>40</v>
      </c>
      <c r="D80" s="11"/>
      <c r="E80" s="11" t="s">
        <v>48</v>
      </c>
      <c r="F80" s="14" t="s">
        <v>35</v>
      </c>
      <c r="G80" s="12" t="str">
        <f t="shared" si="22"/>
        <v>int</v>
      </c>
      <c r="H80" s="12" t="str">
        <f t="shared" ref="H80:H87" si="29">IFERROR("("&amp;LEFT(RIGHT(F80,LEN(F80)-SEARCH("(",F80)),LEN(RIGHT(F80,LEN(F80)-SEARCH("(",F80)))-1)&amp;")","")</f>
        <v/>
      </c>
      <c r="I80" s="27"/>
      <c r="J80" s="12" t="str">
        <f t="shared" si="23"/>
        <v/>
      </c>
      <c r="K80" s="21"/>
      <c r="L80" s="22"/>
      <c r="M80" s="14"/>
      <c r="N80" s="33"/>
      <c r="O80" s="10" t="str">
        <f t="shared" si="26"/>
        <v>stats_latest_blitz_rank int,</v>
      </c>
      <c r="P80" s="10" t="str">
        <f t="shared" si="27"/>
        <v>stats_latest_blitz_rank int,</v>
      </c>
    </row>
    <row r="81" spans="2:16">
      <c r="B81" s="28" t="str">
        <f t="shared" si="28"/>
        <v>stats_blitz_wins</v>
      </c>
      <c r="C81" s="11" t="s">
        <v>40</v>
      </c>
      <c r="D81" s="11"/>
      <c r="E81" s="11" t="s">
        <v>49</v>
      </c>
      <c r="F81" s="14" t="s">
        <v>35</v>
      </c>
      <c r="G81" s="12" t="str">
        <f t="shared" si="22"/>
        <v>int</v>
      </c>
      <c r="H81" s="12" t="str">
        <f t="shared" si="29"/>
        <v/>
      </c>
      <c r="I81" s="27"/>
      <c r="J81" s="12" t="str">
        <f t="shared" si="23"/>
        <v/>
      </c>
      <c r="K81" s="21"/>
      <c r="L81" s="22"/>
      <c r="M81" s="14"/>
      <c r="N81" s="33"/>
      <c r="O81" s="10" t="str">
        <f t="shared" si="26"/>
        <v>stats_blitz_wins int</v>
      </c>
      <c r="P81" s="10" t="str">
        <f t="shared" si="27"/>
        <v>stats_blitz_wins int,</v>
      </c>
    </row>
    <row r="82" spans="2:16">
      <c r="B82" s="28" t="str">
        <f t="shared" si="28"/>
        <v/>
      </c>
      <c r="C82" s="11"/>
      <c r="D82" s="11"/>
      <c r="E82" s="11"/>
      <c r="F82" s="14"/>
      <c r="G82" s="12">
        <f t="shared" si="22"/>
        <v>0</v>
      </c>
      <c r="H82" s="12" t="str">
        <f t="shared" si="29"/>
        <v/>
      </c>
      <c r="I82" s="27"/>
      <c r="J82" s="12" t="str">
        <f t="shared" si="23"/>
        <v/>
      </c>
      <c r="K82" s="21"/>
      <c r="L82" s="22"/>
      <c r="M82" s="14"/>
      <c r="N82" s="33"/>
      <c r="O82" s="10" t="str">
        <f t="shared" si="26"/>
        <v/>
      </c>
      <c r="P82" s="10" t="str">
        <f t="shared" si="27"/>
        <v/>
      </c>
    </row>
    <row r="83" spans="2:16">
      <c r="B83" s="28" t="str">
        <f t="shared" si="28"/>
        <v/>
      </c>
      <c r="C83" s="11"/>
      <c r="D83" s="11"/>
      <c r="E83" s="11"/>
      <c r="F83" s="14"/>
      <c r="G83" s="12">
        <f t="shared" si="22"/>
        <v>0</v>
      </c>
      <c r="H83" s="12" t="str">
        <f t="shared" si="29"/>
        <v/>
      </c>
      <c r="I83" s="27"/>
      <c r="J83" s="12" t="str">
        <f t="shared" si="23"/>
        <v/>
      </c>
      <c r="K83" s="21"/>
      <c r="L83" s="22"/>
      <c r="M83" s="14"/>
      <c r="N83" s="33"/>
      <c r="O83" s="10" t="str">
        <f t="shared" si="26"/>
        <v/>
      </c>
      <c r="P83" s="10" t="str">
        <f t="shared" si="27"/>
        <v/>
      </c>
    </row>
    <row r="84" spans="2:16">
      <c r="B84" s="28" t="str">
        <f t="shared" si="28"/>
        <v/>
      </c>
      <c r="C84" s="11"/>
      <c r="D84" s="11"/>
      <c r="E84" s="11"/>
      <c r="F84" s="14"/>
      <c r="G84" s="12">
        <f t="shared" si="22"/>
        <v>0</v>
      </c>
      <c r="H84" s="12" t="str">
        <f t="shared" si="29"/>
        <v/>
      </c>
      <c r="I84" s="27"/>
      <c r="J84" s="12" t="str">
        <f t="shared" si="23"/>
        <v/>
      </c>
      <c r="K84" s="21"/>
      <c r="L84" s="22"/>
      <c r="M84" s="14"/>
      <c r="N84" s="33"/>
      <c r="O84" s="10" t="str">
        <f t="shared" si="26"/>
        <v/>
      </c>
      <c r="P84" s="10" t="str">
        <f t="shared" si="27"/>
        <v/>
      </c>
    </row>
    <row r="85" spans="2:16">
      <c r="B85" s="28" t="str">
        <f t="shared" si="28"/>
        <v/>
      </c>
      <c r="C85" s="11"/>
      <c r="D85" s="11"/>
      <c r="E85" s="11"/>
      <c r="F85" s="14"/>
      <c r="G85" s="12">
        <f t="shared" si="22"/>
        <v>0</v>
      </c>
      <c r="H85" s="12" t="str">
        <f t="shared" si="29"/>
        <v/>
      </c>
      <c r="I85" s="27"/>
      <c r="J85" s="12" t="str">
        <f t="shared" si="23"/>
        <v/>
      </c>
      <c r="K85" s="21"/>
      <c r="L85" s="22"/>
      <c r="M85" s="14"/>
      <c r="N85" s="33"/>
      <c r="O85" s="10" t="str">
        <f t="shared" si="26"/>
        <v/>
      </c>
      <c r="P85" s="10" t="str">
        <f t="shared" si="27"/>
        <v/>
      </c>
    </row>
    <row r="86" spans="2:16">
      <c r="B86" s="28" t="str">
        <f t="shared" si="28"/>
        <v/>
      </c>
      <c r="C86" s="11"/>
      <c r="D86" s="11"/>
      <c r="E86" s="11"/>
      <c r="F86" s="14"/>
      <c r="G86" s="12">
        <f t="shared" si="22"/>
        <v>0</v>
      </c>
      <c r="H86" s="12" t="str">
        <f t="shared" si="29"/>
        <v/>
      </c>
      <c r="I86" s="27"/>
      <c r="J86" s="12" t="str">
        <f t="shared" si="23"/>
        <v/>
      </c>
      <c r="K86" s="21"/>
      <c r="L86" s="22"/>
      <c r="M86" s="14"/>
      <c r="N86" s="33"/>
      <c r="O86" s="10" t="str">
        <f t="shared" si="26"/>
        <v/>
      </c>
      <c r="P86" s="10" t="str">
        <f t="shared" si="27"/>
        <v/>
      </c>
    </row>
    <row r="87" spans="2:16">
      <c r="B87" s="28" t="str">
        <f t="shared" si="28"/>
        <v/>
      </c>
      <c r="C87" s="11"/>
      <c r="D87" s="11"/>
      <c r="E87" s="11"/>
      <c r="F87" s="14"/>
      <c r="G87" s="12">
        <f t="shared" si="22"/>
        <v>0</v>
      </c>
      <c r="H87" s="12" t="str">
        <f t="shared" si="29"/>
        <v/>
      </c>
      <c r="I87" s="27"/>
      <c r="J87" s="12" t="str">
        <f t="shared" si="23"/>
        <v/>
      </c>
      <c r="K87" s="21"/>
      <c r="L87" s="22"/>
      <c r="M87" s="14"/>
      <c r="N87" s="33"/>
      <c r="O87" s="10" t="str">
        <f t="shared" si="26"/>
        <v/>
      </c>
      <c r="P87" s="10" t="str">
        <f t="shared" si="27"/>
        <v/>
      </c>
    </row>
    <row r="88" spans="2:16">
      <c r="J88" s="8" t="str">
        <f>_xlfn.TEXTJOIN(",",TRUE,J71:J87)</f>
        <v/>
      </c>
      <c r="O88" s="10" t="s">
        <v>26</v>
      </c>
    </row>
    <row r="90" spans="2:16">
      <c r="C90"/>
      <c r="D90"/>
      <c r="E90"/>
      <c r="F90"/>
      <c r="G90"/>
      <c r="H90"/>
      <c r="I90"/>
      <c r="J90"/>
      <c r="K90"/>
    </row>
  </sheetData>
  <mergeCells count="4">
    <mergeCell ref="B5:E5"/>
    <mergeCell ref="B26:E26"/>
    <mergeCell ref="B48:E48"/>
    <mergeCell ref="B69:E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E2E3-62F7-4552-A0C0-13589B402FBC}">
  <dimension ref="B2:B57"/>
  <sheetViews>
    <sheetView workbookViewId="0">
      <selection activeCell="B11" sqref="B11"/>
    </sheetView>
  </sheetViews>
  <sheetFormatPr defaultColWidth="8.7265625" defaultRowHeight="14.5"/>
  <cols>
    <col min="2" max="2" width="66.26953125" customWidth="1"/>
  </cols>
  <sheetData>
    <row r="2" spans="2:2">
      <c r="B2" t="str">
        <f>"CREATE TABLE [dbo].["&amp;LOG!B4&amp;"] ("</f>
        <v>CREATE TABLE [dbo].[members] (</v>
      </c>
    </row>
    <row r="3" spans="2:2">
      <c r="B3" t="str">
        <f>IF(LOG!$B7="","",IF(AND(B4="",LOG!$I$24=0),LEFT("["&amp;LOG!$B7&amp;"] ["&amp;LOG!$G7&amp;"]"&amp;LOG!$H7&amp;",",LEN("["&amp;LOG!$B7&amp;"] ["&amp;LOG!$G7&amp;"]"&amp;LOG!$H7&amp;",")-1),"["&amp;LOG!$B7&amp;"] ["&amp;LOG!$G7&amp;"]"&amp;LOG!$H7&amp;","))</f>
        <v>[id] [INTEGER PRIMARY KEY AUTOINCREMENT],</v>
      </c>
    </row>
    <row r="4" spans="2:2">
      <c r="B4" t="str">
        <f>IF(LOG!$B8="","",IF(AND(B5="",LOG!$I$24=0),LEFT("["&amp;LOG!$B8&amp;"] ["&amp;LOG!$G8&amp;"]"&amp;LOG!$H8&amp;",",LEN("["&amp;LOG!$B8&amp;"] ["&amp;LOG!$G8&amp;"]"&amp;LOG!$H8&amp;",")-1),"["&amp;LOG!$B8&amp;"] ["&amp;LOG!$G8&amp;"]"&amp;LOG!$H8&amp;","))</f>
        <v>[name] [CHAR](50),</v>
      </c>
    </row>
    <row r="5" spans="2:2">
      <c r="B5" t="str">
        <f>IF(LOG!$B9="","",IF(AND(B6="",LOG!$I$24=0),LEFT("["&amp;LOG!$B9&amp;"] ["&amp;LOG!$G9&amp;"]"&amp;LOG!$H9&amp;",",LEN("["&amp;LOG!$B9&amp;"] ["&amp;LOG!$G9&amp;"]"&amp;LOG!$H9&amp;",")-1),"["&amp;LOG!$B9&amp;"] ["&amp;LOG!$G9&amp;"]"&amp;LOG!$H9&amp;","))</f>
        <v>[role] [CHAR](50),</v>
      </c>
    </row>
    <row r="6" spans="2:2">
      <c r="B6" t="str">
        <f>IF(LOG!$B10="","",IF(AND(B7="",LOG!$I$24=0),LEFT("["&amp;LOG!$B10&amp;"] ["&amp;LOG!$G10&amp;"]"&amp;LOG!$H10&amp;",",LEN("["&amp;LOG!$B10&amp;"] ["&amp;LOG!$G10&amp;"]"&amp;LOG!$H10&amp;",")-1),"["&amp;LOG!$B10&amp;"] ["&amp;LOG!$G10&amp;"]"&amp;LOG!$H10&amp;","))</f>
        <v>[join] [dt],</v>
      </c>
    </row>
    <row r="7" spans="2:2">
      <c r="B7" t="str">
        <f>IF(LOG!$B11="","",IF(AND(B8="",LOG!$I$24=0),LEFT("["&amp;LOG!$B11&amp;"] ["&amp;LOG!$G11&amp;"]"&amp;LOG!$H11&amp;",",LEN("["&amp;LOG!$B11&amp;"] ["&amp;LOG!$G11&amp;"]"&amp;LOG!$H11&amp;",")-1),"["&amp;LOG!$B11&amp;"] ["&amp;LOG!$G11&amp;"]"&amp;LOG!$H11&amp;","))</f>
        <v>[quit] [dt],</v>
      </c>
    </row>
    <row r="8" spans="2:2">
      <c r="B8" t="str">
        <f>IF(LOG!$B12="","",IF(AND(B9="",LOG!$I$24=0),LEFT("["&amp;LOG!$B12&amp;"] ["&amp;LOG!$G12&amp;"]"&amp;LOG!$H12&amp;",",LEN("["&amp;LOG!$B12&amp;"] ["&amp;LOG!$G12&amp;"]"&amp;LOG!$H12&amp;",")-1),"["&amp;LOG!$B12&amp;"] ["&amp;LOG!$G12&amp;"]"&amp;LOG!$H12&amp;","))</f>
        <v>[status] [CHAR](50)</v>
      </c>
    </row>
    <row r="9" spans="2:2">
      <c r="B9" t="str">
        <f>IF(LOG!$B13="","",IF(AND(B10="",LOG!$I$24=0),LEFT("["&amp;LOG!$B13&amp;"] ["&amp;LOG!$G13&amp;"]"&amp;LOG!$H13&amp;",",LEN("["&amp;LOG!$B13&amp;"] ["&amp;LOG!$G13&amp;"]"&amp;LOG!$H13&amp;",")-1),"["&amp;LOG!$B13&amp;"] ["&amp;LOG!$G13&amp;"]"&amp;LOG!$H13&amp;","))</f>
        <v/>
      </c>
    </row>
    <row r="10" spans="2:2">
      <c r="B10" t="str">
        <f>IF(LOG!$B14="","",IF(AND(B11="",LOG!$I$24=0),LEFT("["&amp;LOG!$B14&amp;"] ["&amp;LOG!$G14&amp;"]"&amp;LOG!$H14&amp;",",LEN("["&amp;LOG!$B14&amp;"] ["&amp;LOG!$G14&amp;"]"&amp;LOG!$H14&amp;",")-1),"["&amp;LOG!$B14&amp;"] ["&amp;LOG!$G14&amp;"]"&amp;LOG!$H14&amp;","))</f>
        <v/>
      </c>
    </row>
    <row r="11" spans="2:2">
      <c r="B11" t="str">
        <f>IF(LOG!$B15="","",IF(AND(B12="",LOG!$I$24=0),LEFT("["&amp;LOG!$B15&amp;"] ["&amp;LOG!$G15&amp;"]"&amp;LOG!$H15&amp;",",LEN("["&amp;LOG!$B15&amp;"] ["&amp;LOG!$G15&amp;"]"&amp;LOG!$H15&amp;",")-1),"["&amp;LOG!$B15&amp;"] ["&amp;LOG!$G15&amp;"]"&amp;LOG!$H15&amp;","))</f>
        <v/>
      </c>
    </row>
    <row r="12" spans="2:2">
      <c r="B12" t="str">
        <f>IF(LOG!$B16="","",IF(AND(B13="",LOG!$I$24=0),LEFT("["&amp;LOG!$B16&amp;"] ["&amp;LOG!$G16&amp;"]"&amp;LOG!$H16&amp;",",LEN("["&amp;LOG!$B16&amp;"] ["&amp;LOG!$G16&amp;"]"&amp;LOG!$H16&amp;",")-1),"["&amp;LOG!$B16&amp;"] ["&amp;LOG!$G16&amp;"]"&amp;LOG!$H16&amp;","))</f>
        <v/>
      </c>
    </row>
    <row r="13" spans="2:2">
      <c r="B13" t="str">
        <f>IF(LOG!$B17="","",IF(AND(B14="",LOG!$I$24=0),LEFT("["&amp;LOG!$B17&amp;"] ["&amp;LOG!$G17&amp;"]"&amp;LOG!$H17&amp;",",LEN("["&amp;LOG!$B17&amp;"] ["&amp;LOG!$G17&amp;"]"&amp;LOG!$H17&amp;",")-1),"["&amp;LOG!$B17&amp;"] ["&amp;LOG!$G17&amp;"]"&amp;LOG!$H17&amp;","))</f>
        <v/>
      </c>
    </row>
    <row r="14" spans="2:2">
      <c r="B14" t="str">
        <f>IF(LOG!$B18="","",IF(AND(B15="",LOG!$I$24=0),LEFT("["&amp;LOG!$B18&amp;"] ["&amp;LOG!$G18&amp;"]"&amp;LOG!$H18&amp;",",LEN("["&amp;LOG!$B18&amp;"] ["&amp;LOG!$G18&amp;"]"&amp;LOG!$H18&amp;",")-1),"["&amp;LOG!$B18&amp;"] ["&amp;LOG!$G18&amp;"]"&amp;LOG!$H18&amp;","))</f>
        <v/>
      </c>
    </row>
    <row r="15" spans="2:2">
      <c r="B15" t="str">
        <f>IF(LOG!$B19="","",IF(AND(B16="",LOG!$I$24=0),LEFT("["&amp;LOG!$B19&amp;"] ["&amp;LOG!$G19&amp;"]"&amp;LOG!$H19&amp;",",LEN("["&amp;LOG!$B19&amp;"] ["&amp;LOG!$G19&amp;"]"&amp;LOG!$H19&amp;",")-1),"["&amp;LOG!$B19&amp;"] ["&amp;LOG!$G19&amp;"]"&amp;LOG!$H19&amp;","))</f>
        <v/>
      </c>
    </row>
    <row r="16" spans="2:2">
      <c r="B16" t="str">
        <f>IF(LOG!$B20="","",IF(AND(B17="",LOG!$I$24=0),LEFT("["&amp;LOG!$B20&amp;"] ["&amp;LOG!$G20&amp;"]"&amp;LOG!$H20&amp;",",LEN("["&amp;LOG!$B20&amp;"] ["&amp;LOG!$G20&amp;"]"&amp;LOG!$H20&amp;",")-1),"["&amp;LOG!$B20&amp;"] ["&amp;LOG!$G20&amp;"]"&amp;LOG!$H20&amp;","))</f>
        <v/>
      </c>
    </row>
    <row r="17" spans="2:2">
      <c r="B17" t="str">
        <f>IF(LOG!$B21="","",IF(AND(B18="",LOG!$I$24=0),LEFT("["&amp;LOG!$B21&amp;"] ["&amp;LOG!$G21&amp;"]"&amp;LOG!$H21&amp;",",LEN("["&amp;LOG!$B21&amp;"] ["&amp;LOG!$G21&amp;"]"&amp;LOG!$H21&amp;",")-1),"["&amp;LOG!$B21&amp;"] ["&amp;LOG!$G21&amp;"]"&amp;LOG!$H21&amp;","))</f>
        <v/>
      </c>
    </row>
    <row r="18" spans="2:2">
      <c r="B18" t="str">
        <f>IF(LOG!$B22="","",IF(AND(B19="",LOG!$I$24=0),LEFT("["&amp;LOG!$B22&amp;"] ["&amp;LOG!$G22&amp;"]"&amp;LOG!$H22&amp;",",LEN("["&amp;LOG!$B22&amp;"] ["&amp;LOG!$G22&amp;"]"&amp;LOG!$H22&amp;",")-1),"["&amp;LOG!$B22&amp;"] ["&amp;LOG!$G22&amp;"]"&amp;LOG!$H22&amp;","))</f>
        <v/>
      </c>
    </row>
    <row r="19" spans="2:2">
      <c r="B19" t="str">
        <f>IF(LOG!$B23="","",IF(AND(B20="",LOG!$I$24=0),LEFT("["&amp;LOG!$B23&amp;"] ["&amp;LOG!$G23&amp;"]"&amp;LOG!$H23&amp;",",LEN("["&amp;LOG!$B23&amp;"] ["&amp;LOG!$G23&amp;"]"&amp;LOG!$H23&amp;",")-1),"["&amp;LOG!$B23&amp;"] ["&amp;LOG!$G23&amp;"]"&amp;LOG!$H23&amp;","))</f>
        <v/>
      </c>
    </row>
    <row r="20" spans="2:2">
      <c r="B20" t="str">
        <f>IF(LOG!I24&lt;&gt;0,"CONSTRAINT PK_"&amp;LOG!I4&amp;" PRIMARY KEY ("&amp;LOG!J24&amp;")","")</f>
        <v/>
      </c>
    </row>
    <row r="21" spans="2:2">
      <c r="B21" t="s">
        <v>1</v>
      </c>
    </row>
    <row r="22" spans="2:2">
      <c r="B22" t="str">
        <f>IF(LOG!$B26="","",IF(B23="",LEFT("["&amp;LOG!$B26&amp;"] ["&amp;LOG!$G26&amp;"]"&amp;LOG!$H26&amp;",",LEN("["&amp;LOG!$B26&amp;"] ["&amp;LOG!$G26&amp;"]"&amp;LOG!$H26&amp;",")-1),"["&amp;LOG!$B26&amp;"] ["&amp;LOG!$G26&amp;"]"&amp;LOG!$H26&amp;","))</f>
        <v>[Field name] [],</v>
      </c>
    </row>
    <row r="23" spans="2:2">
      <c r="B23" t="str">
        <f>IF(LOG!$B27="","",IF(B24="",LEFT("["&amp;LOG!$B27&amp;"] ["&amp;LOG!$G27&amp;"]"&amp;LOG!$H27&amp;",",LEN("["&amp;LOG!$B27&amp;"] ["&amp;LOG!$G27&amp;"]"&amp;LOG!$H27&amp;",")-1),"["&amp;LOG!$B27&amp;"] ["&amp;LOG!$G27&amp;"]"&amp;LOG!$H27&amp;","))</f>
        <v>[complete] [SUB1]SUB2,</v>
      </c>
    </row>
    <row r="24" spans="2:2">
      <c r="B24" t="str">
        <f>IF(LOG!$B28="","",IF(B25="",LEFT("["&amp;LOG!$B28&amp;"] ["&amp;LOG!$G28&amp;"]"&amp;LOG!$H28&amp;",",LEN("["&amp;LOG!$B28&amp;"] ["&amp;LOG!$G28&amp;"]"&amp;LOG!$H28&amp;",")-1),"["&amp;LOG!$B28&amp;"] ["&amp;LOG!$G28&amp;"]"&amp;LOG!$H28&amp;","))</f>
        <v>[member_id] [INTEGER PRIMARY KEY AUTOINCREMENT],</v>
      </c>
    </row>
    <row r="25" spans="2:2">
      <c r="B25" t="str">
        <f>IF(LOG!$B29="","",IF(B26="",LEFT("["&amp;LOG!$B29&amp;"] ["&amp;LOG!$G29&amp;"]"&amp;LOG!$H29&amp;",",LEN("["&amp;LOG!$B29&amp;"] ["&amp;LOG!$G29&amp;"]"&amp;LOG!$H29&amp;",")-1),"["&amp;LOG!$B29&amp;"] ["&amp;LOG!$G29&amp;"]"&amp;LOG!$H29&amp;","))</f>
        <v>[match_string] [CHAR](50)</v>
      </c>
    </row>
    <row r="26" spans="2:2">
      <c r="B26" t="str">
        <f>IF(LOG!$B30="","",IF(B27="",LEFT("["&amp;LOG!$B30&amp;"] ["&amp;LOG!$G30&amp;"]"&amp;LOG!$H30&amp;",",LEN("["&amp;LOG!$B30&amp;"] ["&amp;LOG!$G30&amp;"]"&amp;LOG!$H30&amp;",")-1),"["&amp;LOG!$B30&amp;"] ["&amp;LOG!$G30&amp;"]"&amp;LOG!$H30&amp;","))</f>
        <v/>
      </c>
    </row>
    <row r="27" spans="2:2">
      <c r="B27" t="str">
        <f>IF(LOG!$B31="","",IF(B28="",LEFT("["&amp;LOG!$B31&amp;"] ["&amp;LOG!$G31&amp;"]"&amp;LOG!$H31&amp;",",LEN("["&amp;LOG!$B31&amp;"] ["&amp;LOG!$G31&amp;"]"&amp;LOG!$H31&amp;",")-1),"["&amp;LOG!$B31&amp;"] ["&amp;LOG!$G31&amp;"]"&amp;LOG!$H31&amp;","))</f>
        <v/>
      </c>
    </row>
    <row r="28" spans="2:2">
      <c r="B28" t="str">
        <f>IF(LOG!$B32="","",IF(B29="",LEFT("["&amp;LOG!$B32&amp;"] ["&amp;LOG!$G32&amp;"]"&amp;LOG!$H32&amp;",",LEN("["&amp;LOG!$B32&amp;"] ["&amp;LOG!$G32&amp;"]"&amp;LOG!$H32&amp;",")-1),"["&amp;LOG!$B32&amp;"] ["&amp;LOG!$G32&amp;"]"&amp;LOG!$H32&amp;","))</f>
        <v/>
      </c>
    </row>
    <row r="29" spans="2:2">
      <c r="B29" t="str">
        <f>IF(LOG!$B33="","",IF(B30="",LEFT("["&amp;LOG!$B33&amp;"] ["&amp;LOG!$G33&amp;"]"&amp;LOG!$H33&amp;",",LEN("["&amp;LOG!$B33&amp;"] ["&amp;LOG!$G33&amp;"]"&amp;LOG!$H33&amp;",")-1),"["&amp;LOG!$B33&amp;"] ["&amp;LOG!$G33&amp;"]"&amp;LOG!$H33&amp;","))</f>
        <v/>
      </c>
    </row>
    <row r="30" spans="2:2">
      <c r="B30" t="str">
        <f>IF(LOG!$B34="","",IF(B31="",LEFT("["&amp;LOG!$B34&amp;"] ["&amp;LOG!$G34&amp;"]"&amp;LOG!$H34&amp;",",LEN("["&amp;LOG!$B34&amp;"] ["&amp;LOG!$G34&amp;"]"&amp;LOG!$H34&amp;",")-1),"["&amp;LOG!$B34&amp;"] ["&amp;LOG!$G34&amp;"]"&amp;LOG!$H34&amp;","))</f>
        <v/>
      </c>
    </row>
    <row r="31" spans="2:2">
      <c r="B31" t="str">
        <f>IF(LOG!$B35="","",IF(B32="",LEFT("["&amp;LOG!$B35&amp;"] ["&amp;LOG!$G35&amp;"]"&amp;LOG!$H35&amp;",",LEN("["&amp;LOG!$B35&amp;"] ["&amp;LOG!$G35&amp;"]"&amp;LOG!$H35&amp;",")-1),"["&amp;LOG!$B35&amp;"] ["&amp;LOG!$G35&amp;"]"&amp;LOG!$H35&amp;","))</f>
        <v/>
      </c>
    </row>
    <row r="32" spans="2:2">
      <c r="B32" t="str">
        <f>IF(LOG!$B36="","",IF(B33="",LEFT("["&amp;LOG!$B36&amp;"] ["&amp;LOG!$G36&amp;"]"&amp;LOG!$H36&amp;",",LEN("["&amp;LOG!$B36&amp;"] ["&amp;LOG!$G36&amp;"]"&amp;LOG!$H36&amp;",")-1),"["&amp;LOG!$B36&amp;"] ["&amp;LOG!$G36&amp;"]"&amp;LOG!$H36&amp;","))</f>
        <v/>
      </c>
    </row>
    <row r="33" spans="2:2">
      <c r="B33" t="str">
        <f>IF(LOG!$B37="","",IF(B34="",LEFT("["&amp;LOG!$B37&amp;"] ["&amp;LOG!$G37&amp;"]"&amp;LOG!$H37&amp;",",LEN("["&amp;LOG!$B37&amp;"] ["&amp;LOG!$G37&amp;"]"&amp;LOG!$H37&amp;",")-1),"["&amp;LOG!$B37&amp;"] ["&amp;LOG!$G37&amp;"]"&amp;LOG!$H37&amp;","))</f>
        <v/>
      </c>
    </row>
    <row r="34" spans="2:2">
      <c r="B34" t="str">
        <f>IF(LOG!$B38="","",IF(B35="",LEFT("["&amp;LOG!$B38&amp;"] ["&amp;LOG!$G38&amp;"]"&amp;LOG!$H38&amp;",",LEN("["&amp;LOG!$B38&amp;"] ["&amp;LOG!$G38&amp;"]"&amp;LOG!$H38&amp;",")-1),"["&amp;LOG!$B38&amp;"] ["&amp;LOG!$G38&amp;"]"&amp;LOG!$H38&amp;","))</f>
        <v/>
      </c>
    </row>
    <row r="35" spans="2:2">
      <c r="B35" t="str">
        <f>IF(LOG!$B39="","",IF(B36="",LEFT("["&amp;LOG!$B39&amp;"] ["&amp;LOG!$G39&amp;"]"&amp;LOG!$H39&amp;",",LEN("["&amp;LOG!$B39&amp;"] ["&amp;LOG!$G39&amp;"]"&amp;LOG!$H39&amp;",")-1),"["&amp;LOG!$B39&amp;"] ["&amp;LOG!$G39&amp;"]"&amp;LOG!$H39&amp;","))</f>
        <v/>
      </c>
    </row>
    <row r="36" spans="2:2">
      <c r="B36" t="str">
        <f>IF(LOG!$B40="","",IF(B37="",LEFT("["&amp;LOG!$B40&amp;"] ["&amp;LOG!$G40&amp;"]"&amp;LOG!$H40&amp;",",LEN("["&amp;LOG!$B40&amp;"] ["&amp;LOG!$G40&amp;"]"&amp;LOG!$H40&amp;",")-1),"["&amp;LOG!$B40&amp;"] ["&amp;LOG!$G40&amp;"]"&amp;LOG!$H40&amp;","))</f>
        <v/>
      </c>
    </row>
    <row r="37" spans="2:2">
      <c r="B37" t="str">
        <f>IF(LOG!$B41="","",IF(B38="",LEFT("["&amp;LOG!$B41&amp;"] ["&amp;LOG!$G41&amp;"]"&amp;LOG!$H41&amp;",",LEN("["&amp;LOG!$B41&amp;"] ["&amp;LOG!$G41&amp;"]"&amp;LOG!$H41&amp;",")-1),"["&amp;LOG!$B41&amp;"] ["&amp;LOG!$G41&amp;"]"&amp;LOG!$H41&amp;","))</f>
        <v/>
      </c>
    </row>
    <row r="38" spans="2:2">
      <c r="B38" t="str">
        <f>IF(LOG!$B42="","",IF(B39="",LEFT("["&amp;LOG!$B42&amp;"] ["&amp;LOG!$G42&amp;"]"&amp;LOG!$H42&amp;",",LEN("["&amp;LOG!$B42&amp;"] ["&amp;LOG!$G42&amp;"]"&amp;LOG!$H42&amp;",")-1),"["&amp;LOG!$B42&amp;"] ["&amp;LOG!$G42&amp;"]"&amp;LOG!$H42&amp;","))</f>
        <v/>
      </c>
    </row>
    <row r="39" spans="2:2">
      <c r="B39" t="str">
        <f>IF(LOG!$B43="","",IF(B40="",LEFT("["&amp;LOG!$B43&amp;"] ["&amp;LOG!$G43&amp;"]"&amp;LOG!$H43&amp;",",LEN("["&amp;LOG!$B43&amp;"] ["&amp;LOG!$G43&amp;"]"&amp;LOG!$H43&amp;",")-1),"["&amp;LOG!$B43&amp;"] ["&amp;LOG!$G43&amp;"]"&amp;LOG!$H43&amp;","))</f>
        <v/>
      </c>
    </row>
    <row r="40" spans="2:2">
      <c r="B40" t="str">
        <f>IF(LOG!$B44="","",IF(B41="",LEFT("["&amp;LOG!$B44&amp;"] ["&amp;LOG!$G44&amp;"]"&amp;LOG!$H44&amp;",",LEN("["&amp;LOG!$B44&amp;"] ["&amp;LOG!$G44&amp;"]"&amp;LOG!$H44&amp;",")-1),"["&amp;LOG!$B44&amp;"] ["&amp;LOG!$G44&amp;"]"&amp;LOG!$H44&amp;","))</f>
        <v/>
      </c>
    </row>
    <row r="41" spans="2:2">
      <c r="B41" t="str">
        <f>IF(LOG!$B45="","",IF(B42="",LEFT("["&amp;LOG!$B45&amp;"] ["&amp;LOG!$G45&amp;"]"&amp;LOG!$H45&amp;",",LEN("["&amp;LOG!$B45&amp;"] ["&amp;LOG!$G45&amp;"]"&amp;LOG!$H45&amp;",")-1),"["&amp;LOG!$B45&amp;"] ["&amp;LOG!$G45&amp;"]"&amp;LOG!$H45&amp;","))</f>
        <v/>
      </c>
    </row>
    <row r="42" spans="2:2">
      <c r="B42" t="str">
        <f>IF(LOG!$B46="","",IF(B43="",LEFT("["&amp;LOG!$B46&amp;"] ["&amp;LOG!$G46&amp;"]"&amp;LOG!$H46&amp;",",LEN("["&amp;LOG!$B46&amp;"] ["&amp;LOG!$G46&amp;"]"&amp;LOG!$H46&amp;",")-1),"["&amp;LOG!$B46&amp;"] ["&amp;LOG!$G46&amp;"]"&amp;LOG!$H46&amp;","))</f>
        <v/>
      </c>
    </row>
    <row r="43" spans="2:2">
      <c r="B43" t="str">
        <f>IF(LOG!$B47="","",IF(B44="",LEFT("["&amp;LOG!$B47&amp;"] ["&amp;LOG!$G47&amp;"]"&amp;LOG!$H47&amp;",",LEN("["&amp;LOG!$B47&amp;"] ["&amp;LOG!$G47&amp;"]"&amp;LOG!$H47&amp;",")-1),"["&amp;LOG!$B47&amp;"] ["&amp;LOG!$G47&amp;"]"&amp;LOG!$H47&amp;","))</f>
        <v>[alliance_wars] [],</v>
      </c>
    </row>
    <row r="44" spans="2:2">
      <c r="B44" t="str">
        <f>IF(LOG!$B48="","",IF(B45="",LEFT("["&amp;LOG!$B48&amp;"] ["&amp;LOG!$G48&amp;"]"&amp;LOG!$H48&amp;",",LEN("["&amp;LOG!$B48&amp;"] ["&amp;LOG!$G48&amp;"]"&amp;LOG!$H48&amp;",")-1),"["&amp;LOG!$B48&amp;"] ["&amp;LOG!$G48&amp;"]"&amp;LOG!$H48&amp;","))</f>
        <v>[Field name] [],</v>
      </c>
    </row>
    <row r="45" spans="2:2">
      <c r="B45" t="str">
        <f>IF(LOG!$B49="","",IF(B46="",LEFT("["&amp;LOG!$B49&amp;"] ["&amp;LOG!$G49&amp;"]"&amp;LOG!$H49&amp;",",LEN("["&amp;LOG!$B49&amp;"] ["&amp;LOG!$G49&amp;"]"&amp;LOG!$H49&amp;",")-1),"["&amp;LOG!$B49&amp;"] ["&amp;LOG!$G49&amp;"]"&amp;LOG!$H49&amp;","))</f>
        <v>[complete] [SUB1]SUB2,</v>
      </c>
    </row>
    <row r="46" spans="2:2">
      <c r="B46" t="str">
        <f>IF(LOG!$B50="","",IF(B47="",LEFT("["&amp;LOG!$B50&amp;"] ["&amp;LOG!$G50&amp;"]"&amp;LOG!$H50&amp;",",LEN("["&amp;LOG!$B50&amp;"] ["&amp;LOG!$G50&amp;"]"&amp;LOG!$H50&amp;",")-1),"["&amp;LOG!$B50&amp;"] ["&amp;LOG!$G50&amp;"]"&amp;LOG!$H50&amp;","))</f>
        <v>[member_id] [INTEGER PRIMARY KEY AUTOINCREMENT],</v>
      </c>
    </row>
    <row r="47" spans="2:2">
      <c r="B47" t="str">
        <f>IF(LOG!$B51="","",IF(B48="",LEFT("["&amp;LOG!$B51&amp;"] ["&amp;LOG!$G51&amp;"]"&amp;LOG!$H51&amp;",",LEN("["&amp;LOG!$B51&amp;"] ["&amp;LOG!$G51&amp;"]"&amp;LOG!$H51&amp;",")-1),"["&amp;LOG!$B51&amp;"] ["&amp;LOG!$G51&amp;"]"&amp;LOG!$H51&amp;","))</f>
        <v>[war_date] [dt],</v>
      </c>
    </row>
    <row r="48" spans="2:2">
      <c r="B48" t="str">
        <f>IF(LOG!$B52="","",IF(B49="",LEFT("["&amp;LOG!$B52&amp;"] ["&amp;LOG!$G52&amp;"]"&amp;LOG!$H52&amp;",",LEN("["&amp;LOG!$B52&amp;"] ["&amp;LOG!$G52&amp;"]"&amp;LOG!$H52&amp;",")-1),"["&amp;LOG!$B52&amp;"] ["&amp;LOG!$G52&amp;"]"&amp;LOG!$H52&amp;","))</f>
        <v>[war_attack_points] [int],</v>
      </c>
    </row>
    <row r="49" spans="2:2">
      <c r="B49" t="str">
        <f>IF(LOG!$B53="","",IF(B50="",LEFT("["&amp;LOG!$B53&amp;"] ["&amp;LOG!$G53&amp;"]"&amp;LOG!$H53&amp;",",LEN("["&amp;LOG!$B53&amp;"] ["&amp;LOG!$G53&amp;"]"&amp;LOG!$H53&amp;",")-1),"["&amp;LOG!$B53&amp;"] ["&amp;LOG!$G53&amp;"]"&amp;LOG!$H53&amp;","))</f>
        <v>[war_attacks] [int],</v>
      </c>
    </row>
    <row r="50" spans="2:2">
      <c r="B50" t="str">
        <f>IF(LOG!$B54="","",IF(B51="",LEFT("["&amp;LOG!$B54&amp;"] ["&amp;LOG!$G54&amp;"]"&amp;LOG!$H54&amp;",",LEN("["&amp;LOG!$B54&amp;"] ["&amp;LOG!$G54&amp;"]"&amp;LOG!$H54&amp;",")-1),"["&amp;LOG!$B54&amp;"] ["&amp;LOG!$G54&amp;"]"&amp;LOG!$H54&amp;","))</f>
        <v>[war_damage_points] [int],</v>
      </c>
    </row>
    <row r="51" spans="2:2">
      <c r="B51" t="str">
        <f>IF(LOG!$B55="","",IF(B52="",LEFT("["&amp;LOG!$B55&amp;"] ["&amp;LOG!$G55&amp;"]"&amp;LOG!$H55&amp;",",LEN("["&amp;LOG!$B55&amp;"] ["&amp;LOG!$G55&amp;"]"&amp;LOG!$H55&amp;",")-1),"["&amp;LOG!$B55&amp;"] ["&amp;LOG!$G55&amp;"]"&amp;LOG!$H55&amp;","))</f>
        <v>[war_defend_victories] [int],</v>
      </c>
    </row>
    <row r="52" spans="2:2">
      <c r="B52" t="str">
        <f>IF(LOG!$B56="","",IF(B53="",LEFT("["&amp;LOG!$B56&amp;"] ["&amp;LOG!$G56&amp;"]"&amp;LOG!$H56&amp;",",LEN("["&amp;LOG!$B56&amp;"] ["&amp;LOG!$G56&amp;"]"&amp;LOG!$H56&amp;",")-1),"["&amp;LOG!$B56&amp;"] ["&amp;LOG!$G56&amp;"]"&amp;LOG!$H56&amp;","))</f>
        <v>[war_defencse_boosts] [int],</v>
      </c>
    </row>
    <row r="53" spans="2:2">
      <c r="B53" t="str">
        <f>IF(LOG!$B57="","",IF(B54="",LEFT("["&amp;LOG!$B57&amp;"] ["&amp;LOG!$G57&amp;"]"&amp;LOG!$H57&amp;",",LEN("["&amp;LOG!$B57&amp;"] ["&amp;LOG!$G57&amp;"]"&amp;LOG!$H57&amp;",")-1),"["&amp;LOG!$B57&amp;"] ["&amp;LOG!$G57&amp;"]"&amp;LOG!$H57&amp;","))</f>
        <v>[war_mvp_points] [int]</v>
      </c>
    </row>
    <row r="54" spans="2:2">
      <c r="B54" t="str">
        <f>IF(LOG!$B58="","",IF(B55="",LEFT("["&amp;LOG!$B58&amp;"] ["&amp;LOG!$G58&amp;"]"&amp;LOG!$H58&amp;",",LEN("["&amp;LOG!$B58&amp;"] ["&amp;LOG!$G58&amp;"]"&amp;LOG!$H58&amp;",")-1),"["&amp;LOG!$B58&amp;"] ["&amp;LOG!$G58&amp;"]"&amp;LOG!$H58&amp;","))</f>
        <v/>
      </c>
    </row>
    <row r="55" spans="2:2">
      <c r="B55" t="str">
        <f>IF(LOG!$B59="","",IF(B56="",LEFT("["&amp;LOG!$B59&amp;"] ["&amp;LOG!$G59&amp;"]"&amp;LOG!$H59&amp;",",LEN("["&amp;LOG!$B59&amp;"] ["&amp;LOG!$G59&amp;"]"&amp;LOG!$H59&amp;",")-1),"["&amp;LOG!$B59&amp;"] ["&amp;LOG!$G59&amp;"]"&amp;LOG!$H59&amp;","))</f>
        <v/>
      </c>
    </row>
    <row r="56" spans="2:2">
      <c r="B56" t="str">
        <f>IF(LOG!$B60="","",IF(B57="",LEFT("["&amp;LOG!$B60&amp;"] ["&amp;LOG!$G60&amp;"]"&amp;LOG!$H60&amp;",",LEN("["&amp;LOG!$B60&amp;"] ["&amp;LOG!$G60&amp;"]"&amp;LOG!$H60&amp;",")-1),"["&amp;LOG!$B60&amp;"] ["&amp;LOG!$G60&amp;"]"&amp;LOG!$H60&amp;","))</f>
        <v/>
      </c>
    </row>
    <row r="57" spans="2:2">
      <c r="B57" t="str">
        <f>IF(LOG!$B61="","",IF(B21="",LEFT("["&amp;LOG!$B61&amp;"] ["&amp;LOG!$G61&amp;"]"&amp;LOG!$H61&amp;",",LEN("["&amp;LOG!$B61&amp;"] ["&amp;LOG!$G61&amp;"]"&amp;LOG!$H61&amp;",")-1),"["&amp;LOG!$B61&amp;"] ["&amp;LOG!$G61&amp;"]"&amp;LOG!$H61&amp;","))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0671A7CFC0904FA8B28CF39620F29F" ma:contentTypeVersion="10" ma:contentTypeDescription="Crée un document." ma:contentTypeScope="" ma:versionID="4b98043029e3ea0f2145bba3690a071c">
  <xsd:schema xmlns:xsd="http://www.w3.org/2001/XMLSchema" xmlns:xs="http://www.w3.org/2001/XMLSchema" xmlns:p="http://schemas.microsoft.com/office/2006/metadata/properties" xmlns:ns2="b72ab2fb-6c5f-42e9-80bb-f43e7ab8cfcd" xmlns:ns3="9e3746d1-c0f6-44f4-a580-8db545e24bdc" targetNamespace="http://schemas.microsoft.com/office/2006/metadata/properties" ma:root="true" ma:fieldsID="ae4a53d26256a0c3060419f1cab05e72" ns2:_="" ns3:_="">
    <xsd:import namespace="b72ab2fb-6c5f-42e9-80bb-f43e7ab8cfcd"/>
    <xsd:import namespace="9e3746d1-c0f6-44f4-a580-8db545e24b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ab2fb-6c5f-42e9-80bb-f43e7ab8c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746d1-c0f6-44f4-a580-8db545e24bd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0BFF7-EC36-4439-A204-5BBB2C9BE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2ab2fb-6c5f-42e9-80bb-f43e7ab8cfcd"/>
    <ds:schemaRef ds:uri="9e3746d1-c0f6-44f4-a580-8db545e24b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1359E4-B9CE-44D2-96B1-828F36D931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7CAF3A-F7E8-454A-8004-B0CA273E01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MSSQL tablea creator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Hambalek Régis</dc:creator>
  <cp:keywords/>
  <dc:description/>
  <cp:lastModifiedBy>Régis Hambalek</cp:lastModifiedBy>
  <cp:revision/>
  <dcterms:created xsi:type="dcterms:W3CDTF">2021-06-25T13:33:07Z</dcterms:created>
  <dcterms:modified xsi:type="dcterms:W3CDTF">2021-08-13T18:00:52Z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0x0101007A0671A7CFC0904FA8B28CF39620F29F</vt:lpwstr>
  </property>
</Properties>
</file>