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George Mason University\OR 531\Assignments\"/>
    </mc:Choice>
  </mc:AlternateContent>
  <xr:revisionPtr revIDLastSave="0" documentId="13_ncr:1_{0CD54974-EAAD-4DAE-8529-7AE497CB964D}" xr6:coauthVersionLast="38" xr6:coauthVersionMax="38" xr10:uidLastSave="{00000000-0000-0000-0000-000000000000}"/>
  <bookViews>
    <workbookView xWindow="0" yWindow="0" windowWidth="20490" windowHeight="7485" firstSheet="3" activeTab="5" xr2:uid="{E2E77306-11EE-4374-9C90-E8FB29FDD092}"/>
  </bookViews>
  <sheets>
    <sheet name="Part A" sheetId="3" r:id="rId1"/>
    <sheet name="Part B" sheetId="5" r:id="rId2"/>
    <sheet name="Sensitivity Analysis Report B " sheetId="10" r:id="rId3"/>
    <sheet name="Part C" sheetId="11" r:id="rId4"/>
    <sheet name="Sensitivity Analysis Report C" sheetId="12" r:id="rId5"/>
    <sheet name="Q &amp; A" sheetId="9" r:id="rId6"/>
  </sheets>
  <definedNames>
    <definedName name="BidA">#REF!</definedName>
    <definedName name="solver_node1" localSheetId="0" hidden="1">"1;$D$32;;;;$C$3;Nees Bids;1;"</definedName>
    <definedName name="solver_node1" localSheetId="1" hidden="1">"1;$D$32;;;;$C$3;Nees Bids;1;"</definedName>
    <definedName name="solver_node1" localSheetId="3" hidden="1">"0;$F$17;;;;$E$8;Outcome;1;"</definedName>
    <definedName name="solver_node10" localSheetId="0" hidden="1">"0;$H$52;$D$32;0;;12 Million Bids;Outcomes;1;"</definedName>
    <definedName name="solver_node10" localSheetId="1" hidden="1">"0;$H$52;$D$32;0;;12 Million Bids;Outcomes;1;"</definedName>
    <definedName name="solver_node10" localSheetId="3" hidden="1">"0;$H$52;$D$32;0;;12 Million Bids;Outcomes;1;"</definedName>
    <definedName name="solver_node11" localSheetId="0" hidden="1">"0;$L$27;$H$32;-8;0.6;Successful;US Coast Guard Judgement;1;"</definedName>
    <definedName name="solver_node11" localSheetId="1" hidden="1">"0;$L$27;$H$32;-8;0.6;Successful;US Coast Guard Judgement;1;"</definedName>
    <definedName name="solver_node11" localSheetId="3" hidden="1">"0;$L$27;$H$32;-8;0.6;Successful;US Coast Guard Judgement;1;"</definedName>
    <definedName name="solver_node12" localSheetId="0" hidden="1">"1;$L$37;$H$32;0;0.4;Not Successful;Bid Failure;1;"</definedName>
    <definedName name="solver_node12" localSheetId="1" hidden="1">"1;$L$37;$H$32;0;0.4;Not Successful;Bid Failure;1;"</definedName>
    <definedName name="solver_node12" localSheetId="3" hidden="1">"1;$L$37;$H$32;0;0.4;Not Successful;Bid Failure;1;"</definedName>
    <definedName name="solver_node13" localSheetId="0" hidden="1">"0;$L$47;$H$52;-12;1;Successful;US Coast Guard Judgement;1;"</definedName>
    <definedName name="solver_node13" localSheetId="1" hidden="1">"0;$L$47;$H$52;-12;1;Successful;US Coast Guard Judgement;1;"</definedName>
    <definedName name="solver_node13" localSheetId="3" hidden="1">"0;$L$47;$H$52;-12;1;Successful;US Coast Guard Judgement;1;"</definedName>
    <definedName name="solver_node14" localSheetId="0" hidden="1">"1;$L$57;$H$52;0;0;Not Successful;Bid Failure;1;"</definedName>
    <definedName name="solver_node14" localSheetId="1" hidden="1">"1;$L$57;$H$52;0;0;Not Successful;Bid Failure;1;"</definedName>
    <definedName name="solver_node14" localSheetId="3" hidden="1">"1;$L$57;$H$52;0;0;Not Successful;Bid Failure;1;"</definedName>
    <definedName name="solver_node15" localSheetId="0" hidden="1">"2;$P$25;$L$27;15.5;0.3;Low Salvage;Terminal;1;"</definedName>
    <definedName name="solver_node15" localSheetId="1" hidden="1">"2;$P$25;$L$27;15.5;0.3;Low Salvage;Terminal;1;"</definedName>
    <definedName name="solver_node15" localSheetId="3" hidden="1">"2;$P$25;$L$27;15.5;0.3;Low Salvage;Terminal;1;"</definedName>
    <definedName name="solver_node16" localSheetId="0" hidden="1">"2;$P$30;$L$27;11.5;0.7;High Salvage;Terminal;1;"</definedName>
    <definedName name="solver_node16" localSheetId="1" hidden="1">"2;$P$30;$L$27;15.5-b18;0.7;High Salvage;Terminal;1;"</definedName>
    <definedName name="solver_node16" localSheetId="3" hidden="1">"2;$P$30;$L$27;11.5;0.7;High Salvage;Terminal;1;"</definedName>
    <definedName name="solver_node17" localSheetId="0" hidden="1">"2;$P$45;$L$47;15.5;0.3;Low Salvage;Terminal;1;"</definedName>
    <definedName name="solver_node17" localSheetId="1" hidden="1">"2;$P$45;$L$47;15.5;0.3;Low Salvage;Terminal;1;"</definedName>
    <definedName name="solver_node17" localSheetId="3" hidden="1">"2;$P$45;$L$47;15.5;0.3;Low Salvage;Terminal;1;"</definedName>
    <definedName name="solver_node18" localSheetId="0" hidden="1">"2;$P$50;$L$47;11.5;0.7;High Salvage;Terminal;1;"</definedName>
    <definedName name="solver_node18" localSheetId="1" hidden="1">"2;$P$50;$L$47;15.5-b18;0.7;High Salvage;Terminal;1;"</definedName>
    <definedName name="solver_node18" localSheetId="3" hidden="1">"2;$P$50;$L$47;11.5;0.7;High Salvage;Terminal;1;"</definedName>
    <definedName name="solver_node19" localSheetId="0" hidden="1">"2;$P$35;$L$37;3.2;;New Ship;Terminal;1;"</definedName>
    <definedName name="solver_node19" localSheetId="1" hidden="1">"2;$P$35;$L$37;3.2;;New Ship;Terminal;1;"</definedName>
    <definedName name="solver_node19" localSheetId="3" hidden="1">"2;$P$35;$L$37;3.2;;New Ship;Terminal;1;"</definedName>
    <definedName name="solver_node2" localSheetId="0" hidden="1">"0;$H$12;$D$32;0;;2 Million Bids;Outcomes;1;"</definedName>
    <definedName name="solver_node2" localSheetId="1" hidden="1">"0;$H$12;$D$32;0;;2 Million Bids;Outcomes;1;"</definedName>
    <definedName name="solver_node2" localSheetId="3" hidden="1">"0;$J$12;$F$17;-B3;B4;Successful;US Coast Guard Judgement;1;"</definedName>
    <definedName name="solver_node20" localSheetId="0" hidden="1">"2;$P$40;$L$37;1.6;;Tug/Barge Combination;Terminal;1;"</definedName>
    <definedName name="solver_node20" localSheetId="1" hidden="1">"2;$P$40;$L$37;1.6;;Tug/Barge Combination;Terminal;1;"</definedName>
    <definedName name="solver_node20" localSheetId="3" hidden="1">"2;$P$40;$L$37;1.6;;Tug/Barge Combination;Terminal;1;"</definedName>
    <definedName name="solver_node21" localSheetId="0" hidden="1">"2;$P$55;$L$57;3.2;;New Ship;Terminal;1;"</definedName>
    <definedName name="solver_node21" localSheetId="1" hidden="1">"2;$P$55;$L$57;3.2;;New Ship;Terminal;1;"</definedName>
    <definedName name="solver_node21" localSheetId="3" hidden="1">"2;$P$55;$L$57;3.2;;New Ship;Terminal;1;"</definedName>
    <definedName name="solver_node22" localSheetId="0" hidden="1">"2;$P$60;$L$57;1.6;;Tug/Barge Combination;Terminal;1;"</definedName>
    <definedName name="solver_node22" localSheetId="1" hidden="1">"2;$P$60;$L$57;1.6;;Tug/Barge Combination;Terminal;1;"</definedName>
    <definedName name="solver_node22" localSheetId="3" hidden="1">"2;$P$60;$L$57;1.6;;Tug/Barge Combination;Terminal;1;"</definedName>
    <definedName name="solver_node3" localSheetId="0" hidden="1">"0;$L$7;$H$12;-2;0;Successful;US Coast Guard Judgement;1;"</definedName>
    <definedName name="solver_node3" localSheetId="1" hidden="1">"0;$L$7;$H$12;-2;0;Successful;US Coast Guard Judgement;1;"</definedName>
    <definedName name="solver_node3" localSheetId="3" hidden="1">"2;$N$10;$J$12;15.5;0.3;Low Salvage;Terminal;1;"</definedName>
    <definedName name="solver_node4" localSheetId="0" hidden="1">"2;$P$5;$L$7;15.5;0.3;Low Salvage;Terminal;1;"</definedName>
    <definedName name="solver_node4" localSheetId="1" hidden="1">"2;$P$5;$L$7;15.5;0.3;Low Salvage;Terminal;1;"</definedName>
    <definedName name="solver_node4" localSheetId="3" hidden="1">"2;$N$15;$J$12;11.5;0.7;High Salvage;Terminal;1;"</definedName>
    <definedName name="solver_node5" localSheetId="0" hidden="1">"2;$P$10;$L$7;11.5;0.7;High Salvage;Terminal;1;"</definedName>
    <definedName name="solver_node5" localSheetId="1" hidden="1">"2;$P$10;$L$7;15.5-b18;0.7;High Salvage;Terminal;1;"</definedName>
    <definedName name="solver_node5" localSheetId="3" hidden="1">"1;$J$22;$F$17;0;1-B4;Not Successful;New Node;1;"</definedName>
    <definedName name="solver_node6" localSheetId="0" hidden="1">"1;$L$17;$H$12;0;1;Not Successful;Bid Failure;1;"</definedName>
    <definedName name="solver_node6" localSheetId="1" hidden="1">"1;$L$17;$H$12;0;1;Not Successful;Bid Failure;1;"</definedName>
    <definedName name="solver_node6" localSheetId="3" hidden="1">"2;$N$20;$J$22;3.2;;New Ship;Terminal;1;"</definedName>
    <definedName name="solver_node7" localSheetId="0" hidden="1">"2;$P$15;$L$17;3.2;;New Ship;Terminal;1;"</definedName>
    <definedName name="solver_node7" localSheetId="1" hidden="1">"2;$P$15;$L$17;3.2;;New Ship;Terminal;1;"</definedName>
    <definedName name="solver_node7" localSheetId="3" hidden="1">"2;$N$25;$J$22;1.6;;Tug/Barge Combination;Terminal;1;"</definedName>
    <definedName name="solver_node8" localSheetId="0" hidden="1">"2;$P$20;$L$17;1.6;;Tug/Barge Combination;Terminal;1;"</definedName>
    <definedName name="solver_node8" localSheetId="1" hidden="1">"2;$P$20;$L$17;1.6;;Tug/Barge Combination;Terminal;1;"</definedName>
    <definedName name="solver_node8" localSheetId="3" hidden="1">"2;$P$20;$L$17;1.6;;Tug/Barge Combination;Terminal;1;"</definedName>
    <definedName name="solver_node9" localSheetId="0" hidden="1">"0;$H$32;$D$32;0;;8 Million Bids;Outcomes;1;"</definedName>
    <definedName name="solver_node9" localSheetId="1" hidden="1">"0;$H$32;$D$32;0;;8 Million Bids;Outcomes;1;"</definedName>
    <definedName name="solver_node9" localSheetId="3" hidden="1">"0;$H$32;$D$32;0;;8 Million Bids;Outcomes;1;"</definedName>
    <definedName name="solver_nodes" localSheetId="0" hidden="1">22</definedName>
    <definedName name="solver_nodes" localSheetId="1" hidden="1">22</definedName>
    <definedName name="solver_nodes" localSheetId="3" hidden="1">7</definedName>
    <definedName name="solver_tree_a" localSheetId="0" hidden="1">1</definedName>
    <definedName name="solver_tree_a" localSheetId="1" hidden="1">1</definedName>
    <definedName name="solver_tree_a" localSheetId="3" hidden="1">1</definedName>
    <definedName name="solver_tree_b" localSheetId="0" hidden="1">1</definedName>
    <definedName name="solver_tree_b" localSheetId="1" hidden="1">1</definedName>
    <definedName name="solver_tree_b" localSheetId="3" hidden="1">1</definedName>
    <definedName name="solver_tree_rt" localSheetId="0" hidden="1">1000000000000</definedName>
    <definedName name="solver_tree_rt" localSheetId="1" hidden="1">1000000000000</definedName>
    <definedName name="solver_tree_rt" localSheetId="3" hidden="1">1000000000000</definedName>
    <definedName name="solver_treeroot" localSheetId="0" hidden="1">'Part A'!$C$3</definedName>
    <definedName name="solver_treeroot" localSheetId="1" hidden="1">'Part B'!$C$3</definedName>
    <definedName name="solver_treeroot" localSheetId="3" hidden="1">'Part C'!$E$8</definedName>
    <definedName name="solver_typ" localSheetId="3" hidden="1">2</definedName>
    <definedName name="solver_ver" localSheetId="3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1" l="1"/>
  <c r="I23" i="11" s="1"/>
  <c r="J22" i="11" s="1"/>
  <c r="O25" i="11"/>
  <c r="M21" i="11"/>
  <c r="O20" i="11"/>
  <c r="B3" i="11"/>
  <c r="B18" i="5"/>
  <c r="H13" i="11" l="1"/>
  <c r="B4" i="11"/>
  <c r="B6" i="11"/>
  <c r="O10" i="11" l="1"/>
  <c r="M11" i="11" s="1"/>
  <c r="O15" i="11"/>
  <c r="M16" i="11" s="1"/>
  <c r="H10" i="11"/>
  <c r="H20" i="11"/>
  <c r="Q60" i="3"/>
  <c r="O61" i="3" s="1"/>
  <c r="Q55" i="3"/>
  <c r="O56" i="3" s="1"/>
  <c r="K58" i="3" s="1"/>
  <c r="L57" i="3" s="1"/>
  <c r="Q50" i="3"/>
  <c r="O51" i="3" s="1"/>
  <c r="Q45" i="3"/>
  <c r="O46" i="3" s="1"/>
  <c r="K48" i="3" s="1"/>
  <c r="G53" i="3" s="1"/>
  <c r="Q40" i="3"/>
  <c r="O41" i="3" s="1"/>
  <c r="Q35" i="3"/>
  <c r="O36" i="3" s="1"/>
  <c r="K38" i="3" s="1"/>
  <c r="L37" i="3" s="1"/>
  <c r="Q30" i="3"/>
  <c r="O31" i="3" s="1"/>
  <c r="Q25" i="3"/>
  <c r="O26" i="3" s="1"/>
  <c r="K28" i="3" s="1"/>
  <c r="G33" i="3" s="1"/>
  <c r="Q20" i="3"/>
  <c r="O21" i="3" s="1"/>
  <c r="Q15" i="3"/>
  <c r="O16" i="3" s="1"/>
  <c r="K18" i="3" s="1"/>
  <c r="L17" i="3" s="1"/>
  <c r="Q10" i="3"/>
  <c r="O11" i="3" s="1"/>
  <c r="Q5" i="3"/>
  <c r="O6" i="3" s="1"/>
  <c r="K8" i="3" s="1"/>
  <c r="G13" i="3" s="1"/>
  <c r="C33" i="3" s="1"/>
  <c r="D32" i="3" s="1"/>
  <c r="I13" i="11" l="1"/>
  <c r="E18" i="11" s="1"/>
  <c r="Q60" i="5"/>
  <c r="O61" i="5" s="1"/>
  <c r="Q55" i="5"/>
  <c r="O56" i="5" s="1"/>
  <c r="K58" i="5" s="1"/>
  <c r="L57" i="5" s="1"/>
  <c r="Q45" i="5"/>
  <c r="O46" i="5" s="1"/>
  <c r="Q40" i="5"/>
  <c r="O41" i="5" s="1"/>
  <c r="Q35" i="5"/>
  <c r="O36" i="5" s="1"/>
  <c r="Q25" i="5"/>
  <c r="O26" i="5" s="1"/>
  <c r="Q20" i="5"/>
  <c r="O21" i="5" s="1"/>
  <c r="Q15" i="5"/>
  <c r="O16" i="5" s="1"/>
  <c r="Q5" i="5"/>
  <c r="O6" i="5" s="1"/>
  <c r="K38" i="5" l="1"/>
  <c r="L37" i="5" s="1"/>
  <c r="K18" i="5"/>
  <c r="L17" i="5" s="1"/>
  <c r="N11" i="5"/>
  <c r="Q10" i="5" s="1"/>
  <c r="O11" i="5" s="1"/>
  <c r="K8" i="5" s="1"/>
  <c r="G13" i="5" s="1"/>
  <c r="N51" i="5"/>
  <c r="Q50" i="5" s="1"/>
  <c r="O51" i="5" s="1"/>
  <c r="K48" i="5" s="1"/>
  <c r="G53" i="5" s="1"/>
  <c r="N31" i="5"/>
  <c r="Q30" i="5" s="1"/>
  <c r="O31" i="5" s="1"/>
  <c r="K28" i="5" s="1"/>
  <c r="G33" i="5" s="1"/>
  <c r="C33" i="5" l="1"/>
  <c r="B19" i="5"/>
  <c r="D32" i="5" l="1"/>
  <c r="B5" i="11"/>
  <c r="B7" i="11"/>
</calcChain>
</file>

<file path=xl/sharedStrings.xml><?xml version="1.0" encoding="utf-8"?>
<sst xmlns="http://schemas.openxmlformats.org/spreadsheetml/2006/main" count="88" uniqueCount="41">
  <si>
    <t>Successful</t>
  </si>
  <si>
    <t>Not Successful</t>
  </si>
  <si>
    <t>New Ship</t>
  </si>
  <si>
    <t>Tug/Barge Combination</t>
  </si>
  <si>
    <t>2 Million Bids</t>
  </si>
  <si>
    <t>8 Million Bids</t>
  </si>
  <si>
    <t>12 Million Bids</t>
  </si>
  <si>
    <t>Low Salvage</t>
  </si>
  <si>
    <t>High Salvage</t>
  </si>
  <si>
    <t>Decision Trees Problem</t>
  </si>
  <si>
    <t>$B$18</t>
  </si>
  <si>
    <t>Questions  &amp; Answers</t>
  </si>
  <si>
    <t>[Decision Trees (version 1).xlsb]Part B'!$C$33</t>
  </si>
  <si>
    <t>a) What is the best of the three bids for NEES? What is the optimal expected profit?</t>
  </si>
  <si>
    <t xml:space="preserve">     So NEES can bid $ 8 million dollars and if the bid were to fail then they can buy a new ship and expect an optimal profit as per the </t>
  </si>
  <si>
    <t xml:space="preserve">     scenario. (Working on sheet named Part A)</t>
  </si>
  <si>
    <t>b) Consider the estimate of $4 million difference between the cost with a low salvage value and the cost with a high salvage value.</t>
  </si>
  <si>
    <t xml:space="preserve">      For what range of values in this figure does the optimal bid in part (a) remain unchanged?</t>
  </si>
  <si>
    <r>
      <t xml:space="preserve">a) The best of the three bids for the NEES is the $ 8 million dollar bid. The optimal expected profit for the Bid is </t>
    </r>
    <r>
      <rPr>
        <b/>
        <sz val="11"/>
        <color theme="1"/>
        <rFont val="Calibri"/>
        <family val="2"/>
        <scheme val="minor"/>
      </rPr>
      <t>$ 4.1 million dollar</t>
    </r>
    <r>
      <rPr>
        <sz val="11"/>
        <color theme="1"/>
        <rFont val="Calibri"/>
        <family val="2"/>
        <scheme val="minor"/>
      </rPr>
      <t>.</t>
    </r>
  </si>
  <si>
    <t>Param</t>
  </si>
  <si>
    <t>Optimal Bid</t>
  </si>
  <si>
    <t xml:space="preserve">c) Enrich the bidding submodel as follows. For a bid of x (in millions of dollars), the probability of winning is W(x), where W(x) is a </t>
  </si>
  <si>
    <t xml:space="preserve">     linear function between x 2 and x 12. What is the best value of x?</t>
  </si>
  <si>
    <t>2 Million Bid</t>
  </si>
  <si>
    <t>8 Million Bid</t>
  </si>
  <si>
    <t>12 Million Bid</t>
  </si>
  <si>
    <t>Probability of Winning</t>
  </si>
  <si>
    <t>Bid Amount</t>
  </si>
  <si>
    <t>Bid</t>
  </si>
  <si>
    <t>Probabilty</t>
  </si>
  <si>
    <t>Equation</t>
  </si>
  <si>
    <t>Profit</t>
  </si>
  <si>
    <t>$B$14</t>
  </si>
  <si>
    <t>[Decision Trees.xlsx]Part A (2)'!$B$16</t>
  </si>
  <si>
    <t>c) The bid value of $ 5.73 million dollars would give an optimal profit of $ 4.6 million dollars . So we can see from the graph below</t>
  </si>
  <si>
    <t xml:space="preserve">     that the value of x is maximum at 5.73 (which could also be seen from sensitivity report) and reaching that point it starts </t>
  </si>
  <si>
    <t xml:space="preserve">     decreasing. </t>
  </si>
  <si>
    <r>
      <t xml:space="preserve">Equation to determine chances/probability - </t>
    </r>
    <r>
      <rPr>
        <b/>
        <sz val="11"/>
        <color theme="1"/>
        <rFont val="Calibri"/>
        <family val="2"/>
        <scheme val="minor"/>
      </rPr>
      <t>(0.1*Bid-0.2)</t>
    </r>
  </si>
  <si>
    <t xml:space="preserve">    </t>
  </si>
  <si>
    <r>
      <t xml:space="preserve">b) From the sensitivity report we can see that for the range </t>
    </r>
    <r>
      <rPr>
        <b/>
        <sz val="11"/>
        <color theme="1"/>
        <rFont val="Calibri"/>
        <family val="2"/>
        <scheme val="minor"/>
      </rPr>
      <t>$0 to $ 6.14 million dollars</t>
    </r>
    <r>
      <rPr>
        <sz val="11"/>
        <color theme="1"/>
        <rFont val="Calibri"/>
        <family val="2"/>
        <scheme val="minor"/>
      </rPr>
      <t>, the optimal decision remains unchanged.</t>
    </r>
  </si>
  <si>
    <t xml:space="preserve">     So if thr additional cost goes above 6.14 the best bid changes to $2 million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</si>
</sst>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2" fillId="4" borderId="1" xfId="0" applyFont="1" applyFill="1" applyBorder="1" applyAlignment="1">
      <alignment horizontal="left"/>
    </xf>
    <xf numFmtId="0" fontId="2" fillId="4" borderId="1" xfId="0" quotePrefix="1" applyFont="1" applyFill="1" applyBorder="1" applyAlignment="1">
      <alignment horizontal="left"/>
    </xf>
    <xf numFmtId="0" fontId="4" fillId="5" borderId="1" xfId="0" applyNumberFormat="1" applyFont="1" applyFill="1" applyBorder="1" applyAlignment="1"/>
    <xf numFmtId="0" fontId="0" fillId="5" borderId="1" xfId="0" applyNumberFormat="1" applyFill="1" applyBorder="1" applyAlignment="1"/>
    <xf numFmtId="0" fontId="4" fillId="0" borderId="0" xfId="0" applyFont="1"/>
    <xf numFmtId="0" fontId="4" fillId="5" borderId="6" xfId="0" applyFont="1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4" fillId="5" borderId="0" xfId="0" applyFont="1" applyFill="1" applyBorder="1"/>
    <xf numFmtId="0" fontId="4" fillId="5" borderId="3" xfId="0" applyFont="1" applyFill="1" applyBorder="1"/>
    <xf numFmtId="0" fontId="4" fillId="3" borderId="1" xfId="0" applyFont="1" applyFill="1" applyBorder="1"/>
    <xf numFmtId="0" fontId="0" fillId="5" borderId="5" xfId="0" applyFill="1" applyBorder="1"/>
    <xf numFmtId="0" fontId="0" fillId="5" borderId="4" xfId="0" applyFill="1" applyBorder="1"/>
    <xf numFmtId="0" fontId="4" fillId="4" borderId="1" xfId="0" applyFont="1" applyFill="1" applyBorder="1"/>
    <xf numFmtId="0" fontId="0" fillId="6" borderId="1" xfId="0" applyFill="1" applyBorder="1"/>
    <xf numFmtId="9" fontId="0" fillId="6" borderId="1" xfId="0" applyNumberFormat="1" applyFill="1" applyBorder="1"/>
    <xf numFmtId="0" fontId="0" fillId="6" borderId="1" xfId="0" applyNumberFormat="1" applyFill="1" applyBorder="1" applyAlignment="1"/>
    <xf numFmtId="0" fontId="4" fillId="6" borderId="1" xfId="0" applyNumberFormat="1" applyFont="1" applyFill="1" applyBorder="1" applyAlignment="1"/>
    <xf numFmtId="0" fontId="0" fillId="7" borderId="7" xfId="0" applyFill="1" applyBorder="1"/>
    <xf numFmtId="0" fontId="0" fillId="7" borderId="8" xfId="0" applyFill="1" applyBorder="1"/>
    <xf numFmtId="9" fontId="0" fillId="7" borderId="8" xfId="0" applyNumberFormat="1" applyFill="1" applyBorder="1" applyAlignment="1">
      <alignment horizontal="left"/>
    </xf>
    <xf numFmtId="0" fontId="0" fillId="7" borderId="9" xfId="0" applyFill="1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Additional Cost from</a:t>
            </a:r>
            <a:r>
              <a:rPr lang="en-IN" baseline="0"/>
              <a:t> Low Salvage Value</a:t>
            </a:r>
          </a:p>
          <a:p>
            <a:pPr>
              <a:defRPr/>
            </a:pPr>
            <a:r>
              <a:rPr lang="en-IN" baseline="0"/>
              <a:t>vs </a:t>
            </a:r>
          </a:p>
          <a:p>
            <a:pPr>
              <a:defRPr/>
            </a:pPr>
            <a:r>
              <a:rPr lang="en-IN" baseline="0"/>
              <a:t>Optimal Bid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'Sensitivity Analysis Report B '!$A$2:$A$101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8.0808080808080815E-2</c:v>
                </c:pt>
                <c:pt idx="2">
                  <c:v>0.16161616161616163</c:v>
                </c:pt>
                <c:pt idx="3">
                  <c:v>0.24242424242424243</c:v>
                </c:pt>
                <c:pt idx="4">
                  <c:v>0.32323232323232326</c:v>
                </c:pt>
                <c:pt idx="5">
                  <c:v>0.40404040404040409</c:v>
                </c:pt>
                <c:pt idx="6">
                  <c:v>0.48484848484848492</c:v>
                </c:pt>
                <c:pt idx="7">
                  <c:v>0.56565656565656575</c:v>
                </c:pt>
                <c:pt idx="8">
                  <c:v>0.64646464646464652</c:v>
                </c:pt>
                <c:pt idx="9">
                  <c:v>0.72727272727272729</c:v>
                </c:pt>
                <c:pt idx="10">
                  <c:v>0.80808080808080807</c:v>
                </c:pt>
                <c:pt idx="11">
                  <c:v>0.88888888888888884</c:v>
                </c:pt>
                <c:pt idx="12">
                  <c:v>0.96969696969696961</c:v>
                </c:pt>
                <c:pt idx="13">
                  <c:v>1.0505050505050504</c:v>
                </c:pt>
                <c:pt idx="14">
                  <c:v>1.1313131313131313</c:v>
                </c:pt>
                <c:pt idx="15">
                  <c:v>1.2121212121212122</c:v>
                </c:pt>
                <c:pt idx="16">
                  <c:v>1.292929292929293</c:v>
                </c:pt>
                <c:pt idx="17">
                  <c:v>1.3737373737373739</c:v>
                </c:pt>
                <c:pt idx="18">
                  <c:v>1.4545454545454548</c:v>
                </c:pt>
                <c:pt idx="19">
                  <c:v>1.5353535353535357</c:v>
                </c:pt>
                <c:pt idx="20">
                  <c:v>1.6161616161616166</c:v>
                </c:pt>
                <c:pt idx="21">
                  <c:v>1.6969696969696975</c:v>
                </c:pt>
                <c:pt idx="22">
                  <c:v>1.7777777777777783</c:v>
                </c:pt>
                <c:pt idx="23">
                  <c:v>1.8585858585858592</c:v>
                </c:pt>
                <c:pt idx="24">
                  <c:v>1.9393939393939401</c:v>
                </c:pt>
                <c:pt idx="25">
                  <c:v>2.0202020202020208</c:v>
                </c:pt>
                <c:pt idx="26">
                  <c:v>2.1010101010101017</c:v>
                </c:pt>
                <c:pt idx="27">
                  <c:v>2.1818181818181825</c:v>
                </c:pt>
                <c:pt idx="28">
                  <c:v>2.2626262626262634</c:v>
                </c:pt>
                <c:pt idx="29">
                  <c:v>2.3434343434343443</c:v>
                </c:pt>
                <c:pt idx="30">
                  <c:v>2.4242424242424252</c:v>
                </c:pt>
                <c:pt idx="31">
                  <c:v>2.5050505050505061</c:v>
                </c:pt>
                <c:pt idx="32">
                  <c:v>2.585858585858587</c:v>
                </c:pt>
                <c:pt idx="33">
                  <c:v>2.6666666666666679</c:v>
                </c:pt>
                <c:pt idx="34">
                  <c:v>2.7474747474747487</c:v>
                </c:pt>
                <c:pt idx="35">
                  <c:v>2.8282828282828296</c:v>
                </c:pt>
                <c:pt idx="36">
                  <c:v>2.9090909090909105</c:v>
                </c:pt>
                <c:pt idx="37">
                  <c:v>2.9898989898989914</c:v>
                </c:pt>
                <c:pt idx="38">
                  <c:v>3.0707070707070723</c:v>
                </c:pt>
                <c:pt idx="39">
                  <c:v>3.1515151515151532</c:v>
                </c:pt>
                <c:pt idx="40">
                  <c:v>3.232323232323234</c:v>
                </c:pt>
                <c:pt idx="41">
                  <c:v>3.3131313131313149</c:v>
                </c:pt>
                <c:pt idx="42">
                  <c:v>3.3939393939393958</c:v>
                </c:pt>
                <c:pt idx="43">
                  <c:v>3.4747474747474767</c:v>
                </c:pt>
                <c:pt idx="44">
                  <c:v>3.5555555555555576</c:v>
                </c:pt>
                <c:pt idx="45">
                  <c:v>3.6363636363636385</c:v>
                </c:pt>
                <c:pt idx="46">
                  <c:v>3.7171717171717193</c:v>
                </c:pt>
                <c:pt idx="47">
                  <c:v>3.7979797979798002</c:v>
                </c:pt>
                <c:pt idx="48">
                  <c:v>3.8787878787878811</c:v>
                </c:pt>
                <c:pt idx="49">
                  <c:v>3.959595959595962</c:v>
                </c:pt>
                <c:pt idx="50">
                  <c:v>4.0404040404040424</c:v>
                </c:pt>
                <c:pt idx="51">
                  <c:v>4.1212121212121229</c:v>
                </c:pt>
                <c:pt idx="52">
                  <c:v>4.2020202020202033</c:v>
                </c:pt>
                <c:pt idx="53">
                  <c:v>4.2828282828282838</c:v>
                </c:pt>
                <c:pt idx="54">
                  <c:v>4.3636363636363642</c:v>
                </c:pt>
                <c:pt idx="55">
                  <c:v>4.4444444444444446</c:v>
                </c:pt>
                <c:pt idx="56">
                  <c:v>4.5252525252525251</c:v>
                </c:pt>
                <c:pt idx="57">
                  <c:v>4.6060606060606055</c:v>
                </c:pt>
                <c:pt idx="58">
                  <c:v>4.686868686868686</c:v>
                </c:pt>
                <c:pt idx="59">
                  <c:v>4.7676767676767664</c:v>
                </c:pt>
                <c:pt idx="60">
                  <c:v>4.8484848484848468</c:v>
                </c:pt>
                <c:pt idx="61">
                  <c:v>4.9292929292929273</c:v>
                </c:pt>
                <c:pt idx="62">
                  <c:v>5.0101010101010077</c:v>
                </c:pt>
                <c:pt idx="63">
                  <c:v>5.0909090909090882</c:v>
                </c:pt>
                <c:pt idx="64">
                  <c:v>5.1717171717171686</c:v>
                </c:pt>
                <c:pt idx="65">
                  <c:v>5.252525252525249</c:v>
                </c:pt>
                <c:pt idx="66">
                  <c:v>5.3333333333333295</c:v>
                </c:pt>
                <c:pt idx="67">
                  <c:v>5.4141414141414099</c:v>
                </c:pt>
                <c:pt idx="68">
                  <c:v>5.4949494949494904</c:v>
                </c:pt>
                <c:pt idx="69">
                  <c:v>5.5757575757575708</c:v>
                </c:pt>
                <c:pt idx="70">
                  <c:v>5.6565656565656512</c:v>
                </c:pt>
                <c:pt idx="71">
                  <c:v>5.7373737373737317</c:v>
                </c:pt>
                <c:pt idx="72">
                  <c:v>5.8181818181818121</c:v>
                </c:pt>
                <c:pt idx="73">
                  <c:v>5.8989898989898926</c:v>
                </c:pt>
                <c:pt idx="74">
                  <c:v>5.979797979797973</c:v>
                </c:pt>
                <c:pt idx="75">
                  <c:v>6.0606060606060534</c:v>
                </c:pt>
                <c:pt idx="76">
                  <c:v>6.1414141414141339</c:v>
                </c:pt>
                <c:pt idx="77">
                  <c:v>6.2222222222222143</c:v>
                </c:pt>
                <c:pt idx="78">
                  <c:v>6.3030303030302948</c:v>
                </c:pt>
                <c:pt idx="79">
                  <c:v>6.3838383838383752</c:v>
                </c:pt>
                <c:pt idx="80">
                  <c:v>6.4646464646464556</c:v>
                </c:pt>
                <c:pt idx="81">
                  <c:v>6.5454545454545361</c:v>
                </c:pt>
                <c:pt idx="82">
                  <c:v>6.6262626262626165</c:v>
                </c:pt>
                <c:pt idx="83">
                  <c:v>6.707070707070697</c:v>
                </c:pt>
                <c:pt idx="84">
                  <c:v>6.7878787878787774</c:v>
                </c:pt>
                <c:pt idx="85">
                  <c:v>6.8686868686868578</c:v>
                </c:pt>
                <c:pt idx="86">
                  <c:v>6.9494949494949383</c:v>
                </c:pt>
                <c:pt idx="87">
                  <c:v>7.0303030303030187</c:v>
                </c:pt>
                <c:pt idx="88">
                  <c:v>7.1111111111110992</c:v>
                </c:pt>
                <c:pt idx="89">
                  <c:v>7.1919191919191796</c:v>
                </c:pt>
                <c:pt idx="90">
                  <c:v>7.2727272727272601</c:v>
                </c:pt>
                <c:pt idx="91">
                  <c:v>7.3535353535353405</c:v>
                </c:pt>
                <c:pt idx="92">
                  <c:v>7.4343434343434209</c:v>
                </c:pt>
                <c:pt idx="93">
                  <c:v>7.5151515151515014</c:v>
                </c:pt>
                <c:pt idx="94">
                  <c:v>7.5959595959595818</c:v>
                </c:pt>
                <c:pt idx="95">
                  <c:v>7.6767676767676623</c:v>
                </c:pt>
                <c:pt idx="96">
                  <c:v>7.7575757575757427</c:v>
                </c:pt>
                <c:pt idx="97">
                  <c:v>7.8383838383838231</c:v>
                </c:pt>
                <c:pt idx="98">
                  <c:v>7.9191919191919036</c:v>
                </c:pt>
                <c:pt idx="99">
                  <c:v>7.999999999999984</c:v>
                </c:pt>
              </c:numCache>
            </c:numRef>
          </c:xVal>
          <c:yVal>
            <c:numRef>
              <c:f>'Sensitivity Analysis Report B '!$B$2:$B$101</c:f>
              <c:numCache>
                <c:formatCode>General</c:formatCode>
                <c:ptCount val="100"/>
                <c:pt idx="0">
                  <c:v>5.78</c:v>
                </c:pt>
                <c:pt idx="1">
                  <c:v>5.7460606060606061</c:v>
                </c:pt>
                <c:pt idx="2">
                  <c:v>5.7121212121212119</c:v>
                </c:pt>
                <c:pt idx="3">
                  <c:v>5.6781818181818178</c:v>
                </c:pt>
                <c:pt idx="4">
                  <c:v>5.6442424242424236</c:v>
                </c:pt>
                <c:pt idx="5">
                  <c:v>5.6103030303030295</c:v>
                </c:pt>
                <c:pt idx="6">
                  <c:v>5.5763636363636362</c:v>
                </c:pt>
                <c:pt idx="7">
                  <c:v>5.542424242424242</c:v>
                </c:pt>
                <c:pt idx="8">
                  <c:v>5.5084848484848479</c:v>
                </c:pt>
                <c:pt idx="9">
                  <c:v>5.4745454545454546</c:v>
                </c:pt>
                <c:pt idx="10">
                  <c:v>5.4406060606060604</c:v>
                </c:pt>
                <c:pt idx="11">
                  <c:v>5.4066666666666663</c:v>
                </c:pt>
                <c:pt idx="12">
                  <c:v>5.372727272727273</c:v>
                </c:pt>
                <c:pt idx="13">
                  <c:v>5.3387878787878789</c:v>
                </c:pt>
                <c:pt idx="14">
                  <c:v>5.3048484848484847</c:v>
                </c:pt>
                <c:pt idx="15">
                  <c:v>5.2709090909090905</c:v>
                </c:pt>
                <c:pt idx="16">
                  <c:v>5.2369696969696973</c:v>
                </c:pt>
                <c:pt idx="17">
                  <c:v>5.2030303030303031</c:v>
                </c:pt>
                <c:pt idx="18">
                  <c:v>5.169090909090909</c:v>
                </c:pt>
                <c:pt idx="19">
                  <c:v>5.1351515151515148</c:v>
                </c:pt>
                <c:pt idx="20">
                  <c:v>5.1012121212121215</c:v>
                </c:pt>
                <c:pt idx="21">
                  <c:v>5.0672727272727265</c:v>
                </c:pt>
                <c:pt idx="22">
                  <c:v>5.0333333333333332</c:v>
                </c:pt>
                <c:pt idx="23">
                  <c:v>4.9993939393939391</c:v>
                </c:pt>
                <c:pt idx="24">
                  <c:v>4.9654545454545458</c:v>
                </c:pt>
                <c:pt idx="25">
                  <c:v>4.9315151515151507</c:v>
                </c:pt>
                <c:pt idx="26">
                  <c:v>4.8975757575757584</c:v>
                </c:pt>
                <c:pt idx="27">
                  <c:v>4.8636363636363633</c:v>
                </c:pt>
                <c:pt idx="28">
                  <c:v>4.82969696969697</c:v>
                </c:pt>
                <c:pt idx="29">
                  <c:v>4.7957575757575768</c:v>
                </c:pt>
                <c:pt idx="30">
                  <c:v>4.7618181818181817</c:v>
                </c:pt>
                <c:pt idx="31">
                  <c:v>4.7278787878787885</c:v>
                </c:pt>
                <c:pt idx="32">
                  <c:v>4.6939393939393934</c:v>
                </c:pt>
                <c:pt idx="33">
                  <c:v>4.66</c:v>
                </c:pt>
                <c:pt idx="34">
                  <c:v>4.6260606060606069</c:v>
                </c:pt>
                <c:pt idx="35">
                  <c:v>4.5921212121212118</c:v>
                </c:pt>
                <c:pt idx="36">
                  <c:v>4.5581818181818186</c:v>
                </c:pt>
                <c:pt idx="37">
                  <c:v>4.5242424242424244</c:v>
                </c:pt>
                <c:pt idx="38">
                  <c:v>4.4903030303030302</c:v>
                </c:pt>
                <c:pt idx="39">
                  <c:v>4.4563636363636361</c:v>
                </c:pt>
                <c:pt idx="40">
                  <c:v>4.4224242424242419</c:v>
                </c:pt>
                <c:pt idx="41">
                  <c:v>4.3884848484848487</c:v>
                </c:pt>
                <c:pt idx="42">
                  <c:v>4.3545454545454536</c:v>
                </c:pt>
                <c:pt idx="43">
                  <c:v>4.3206060606060603</c:v>
                </c:pt>
                <c:pt idx="44">
                  <c:v>4.2866666666666671</c:v>
                </c:pt>
                <c:pt idx="45">
                  <c:v>4.252727272727272</c:v>
                </c:pt>
                <c:pt idx="46">
                  <c:v>4.2187878787878796</c:v>
                </c:pt>
                <c:pt idx="47">
                  <c:v>4.1848484848484855</c:v>
                </c:pt>
                <c:pt idx="48">
                  <c:v>4.1509090909090913</c:v>
                </c:pt>
                <c:pt idx="49">
                  <c:v>4.1169696969696972</c:v>
                </c:pt>
                <c:pt idx="50">
                  <c:v>4.083030303030303</c:v>
                </c:pt>
                <c:pt idx="51">
                  <c:v>4.0490909090909089</c:v>
                </c:pt>
                <c:pt idx="52">
                  <c:v>4.0151515151515156</c:v>
                </c:pt>
                <c:pt idx="53">
                  <c:v>3.981212121212121</c:v>
                </c:pt>
                <c:pt idx="54">
                  <c:v>3.9472727272727273</c:v>
                </c:pt>
                <c:pt idx="55">
                  <c:v>3.9133333333333331</c:v>
                </c:pt>
                <c:pt idx="56">
                  <c:v>3.879393939393939</c:v>
                </c:pt>
                <c:pt idx="57">
                  <c:v>3.8454545454545452</c:v>
                </c:pt>
                <c:pt idx="58">
                  <c:v>3.811515151515152</c:v>
                </c:pt>
                <c:pt idx="59">
                  <c:v>3.7775757575757578</c:v>
                </c:pt>
                <c:pt idx="60">
                  <c:v>3.7436363636363641</c:v>
                </c:pt>
                <c:pt idx="61">
                  <c:v>3.7096969696969699</c:v>
                </c:pt>
                <c:pt idx="62">
                  <c:v>3.6757575757575758</c:v>
                </c:pt>
                <c:pt idx="63">
                  <c:v>3.6418181818181825</c:v>
                </c:pt>
                <c:pt idx="64">
                  <c:v>3.6078787878787875</c:v>
                </c:pt>
                <c:pt idx="65">
                  <c:v>3.5739393939393942</c:v>
                </c:pt>
                <c:pt idx="66">
                  <c:v>3.5400000000000005</c:v>
                </c:pt>
                <c:pt idx="67">
                  <c:v>3.5060606060606059</c:v>
                </c:pt>
                <c:pt idx="68">
                  <c:v>3.4721212121212122</c:v>
                </c:pt>
                <c:pt idx="69">
                  <c:v>3.438181818181818</c:v>
                </c:pt>
                <c:pt idx="70">
                  <c:v>3.4042424242424238</c:v>
                </c:pt>
                <c:pt idx="71">
                  <c:v>3.3703030303030306</c:v>
                </c:pt>
                <c:pt idx="72">
                  <c:v>3.3363636363636364</c:v>
                </c:pt>
                <c:pt idx="73">
                  <c:v>3.3024242424242423</c:v>
                </c:pt>
                <c:pt idx="74">
                  <c:v>3.268484848484849</c:v>
                </c:pt>
                <c:pt idx="75">
                  <c:v>3.2345454545454548</c:v>
                </c:pt>
                <c:pt idx="76">
                  <c:v>3.2006060606060607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B-4980-98D2-25134065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40320"/>
        <c:axId val="597842616"/>
      </c:scatterChart>
      <c:valAx>
        <c:axId val="5978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2616"/>
        <c:crosses val="autoZero"/>
        <c:crossBetween val="midCat"/>
      </c:valAx>
      <c:valAx>
        <c:axId val="5978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Additional Cost from</a:t>
            </a:r>
            <a:r>
              <a:rPr lang="en-IN" baseline="0"/>
              <a:t> Low Salvage Value</a:t>
            </a:r>
          </a:p>
          <a:p>
            <a:pPr>
              <a:defRPr/>
            </a:pPr>
            <a:r>
              <a:rPr lang="en-IN" baseline="0"/>
              <a:t>vs </a:t>
            </a:r>
          </a:p>
          <a:p>
            <a:pPr>
              <a:defRPr/>
            </a:pPr>
            <a:r>
              <a:rPr lang="en-IN" baseline="0"/>
              <a:t>Optimal Bid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'Sensitivity Analysis Report B '!$A$2:$A$101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8.0808080808080815E-2</c:v>
                </c:pt>
                <c:pt idx="2">
                  <c:v>0.16161616161616163</c:v>
                </c:pt>
                <c:pt idx="3">
                  <c:v>0.24242424242424243</c:v>
                </c:pt>
                <c:pt idx="4">
                  <c:v>0.32323232323232326</c:v>
                </c:pt>
                <c:pt idx="5">
                  <c:v>0.40404040404040409</c:v>
                </c:pt>
                <c:pt idx="6">
                  <c:v>0.48484848484848492</c:v>
                </c:pt>
                <c:pt idx="7">
                  <c:v>0.56565656565656575</c:v>
                </c:pt>
                <c:pt idx="8">
                  <c:v>0.64646464646464652</c:v>
                </c:pt>
                <c:pt idx="9">
                  <c:v>0.72727272727272729</c:v>
                </c:pt>
                <c:pt idx="10">
                  <c:v>0.80808080808080807</c:v>
                </c:pt>
                <c:pt idx="11">
                  <c:v>0.88888888888888884</c:v>
                </c:pt>
                <c:pt idx="12">
                  <c:v>0.96969696969696961</c:v>
                </c:pt>
                <c:pt idx="13">
                  <c:v>1.0505050505050504</c:v>
                </c:pt>
                <c:pt idx="14">
                  <c:v>1.1313131313131313</c:v>
                </c:pt>
                <c:pt idx="15">
                  <c:v>1.2121212121212122</c:v>
                </c:pt>
                <c:pt idx="16">
                  <c:v>1.292929292929293</c:v>
                </c:pt>
                <c:pt idx="17">
                  <c:v>1.3737373737373739</c:v>
                </c:pt>
                <c:pt idx="18">
                  <c:v>1.4545454545454548</c:v>
                </c:pt>
                <c:pt idx="19">
                  <c:v>1.5353535353535357</c:v>
                </c:pt>
                <c:pt idx="20">
                  <c:v>1.6161616161616166</c:v>
                </c:pt>
                <c:pt idx="21">
                  <c:v>1.6969696969696975</c:v>
                </c:pt>
                <c:pt idx="22">
                  <c:v>1.7777777777777783</c:v>
                </c:pt>
                <c:pt idx="23">
                  <c:v>1.8585858585858592</c:v>
                </c:pt>
                <c:pt idx="24">
                  <c:v>1.9393939393939401</c:v>
                </c:pt>
                <c:pt idx="25">
                  <c:v>2.0202020202020208</c:v>
                </c:pt>
                <c:pt idx="26">
                  <c:v>2.1010101010101017</c:v>
                </c:pt>
                <c:pt idx="27">
                  <c:v>2.1818181818181825</c:v>
                </c:pt>
                <c:pt idx="28">
                  <c:v>2.2626262626262634</c:v>
                </c:pt>
                <c:pt idx="29">
                  <c:v>2.3434343434343443</c:v>
                </c:pt>
                <c:pt idx="30">
                  <c:v>2.4242424242424252</c:v>
                </c:pt>
                <c:pt idx="31">
                  <c:v>2.5050505050505061</c:v>
                </c:pt>
                <c:pt idx="32">
                  <c:v>2.585858585858587</c:v>
                </c:pt>
                <c:pt idx="33">
                  <c:v>2.6666666666666679</c:v>
                </c:pt>
                <c:pt idx="34">
                  <c:v>2.7474747474747487</c:v>
                </c:pt>
                <c:pt idx="35">
                  <c:v>2.8282828282828296</c:v>
                </c:pt>
                <c:pt idx="36">
                  <c:v>2.9090909090909105</c:v>
                </c:pt>
                <c:pt idx="37">
                  <c:v>2.9898989898989914</c:v>
                </c:pt>
                <c:pt idx="38">
                  <c:v>3.0707070707070723</c:v>
                </c:pt>
                <c:pt idx="39">
                  <c:v>3.1515151515151532</c:v>
                </c:pt>
                <c:pt idx="40">
                  <c:v>3.232323232323234</c:v>
                </c:pt>
                <c:pt idx="41">
                  <c:v>3.3131313131313149</c:v>
                </c:pt>
                <c:pt idx="42">
                  <c:v>3.3939393939393958</c:v>
                </c:pt>
                <c:pt idx="43">
                  <c:v>3.4747474747474767</c:v>
                </c:pt>
                <c:pt idx="44">
                  <c:v>3.5555555555555576</c:v>
                </c:pt>
                <c:pt idx="45">
                  <c:v>3.6363636363636385</c:v>
                </c:pt>
                <c:pt idx="46">
                  <c:v>3.7171717171717193</c:v>
                </c:pt>
                <c:pt idx="47">
                  <c:v>3.7979797979798002</c:v>
                </c:pt>
                <c:pt idx="48">
                  <c:v>3.8787878787878811</c:v>
                </c:pt>
                <c:pt idx="49">
                  <c:v>3.959595959595962</c:v>
                </c:pt>
                <c:pt idx="50">
                  <c:v>4.0404040404040424</c:v>
                </c:pt>
                <c:pt idx="51">
                  <c:v>4.1212121212121229</c:v>
                </c:pt>
                <c:pt idx="52">
                  <c:v>4.2020202020202033</c:v>
                </c:pt>
                <c:pt idx="53">
                  <c:v>4.2828282828282838</c:v>
                </c:pt>
                <c:pt idx="54">
                  <c:v>4.3636363636363642</c:v>
                </c:pt>
                <c:pt idx="55">
                  <c:v>4.4444444444444446</c:v>
                </c:pt>
                <c:pt idx="56">
                  <c:v>4.5252525252525251</c:v>
                </c:pt>
                <c:pt idx="57">
                  <c:v>4.6060606060606055</c:v>
                </c:pt>
                <c:pt idx="58">
                  <c:v>4.686868686868686</c:v>
                </c:pt>
                <c:pt idx="59">
                  <c:v>4.7676767676767664</c:v>
                </c:pt>
                <c:pt idx="60">
                  <c:v>4.8484848484848468</c:v>
                </c:pt>
                <c:pt idx="61">
                  <c:v>4.9292929292929273</c:v>
                </c:pt>
                <c:pt idx="62">
                  <c:v>5.0101010101010077</c:v>
                </c:pt>
                <c:pt idx="63">
                  <c:v>5.0909090909090882</c:v>
                </c:pt>
                <c:pt idx="64">
                  <c:v>5.1717171717171686</c:v>
                </c:pt>
                <c:pt idx="65">
                  <c:v>5.252525252525249</c:v>
                </c:pt>
                <c:pt idx="66">
                  <c:v>5.3333333333333295</c:v>
                </c:pt>
                <c:pt idx="67">
                  <c:v>5.4141414141414099</c:v>
                </c:pt>
                <c:pt idx="68">
                  <c:v>5.4949494949494904</c:v>
                </c:pt>
                <c:pt idx="69">
                  <c:v>5.5757575757575708</c:v>
                </c:pt>
                <c:pt idx="70">
                  <c:v>5.6565656565656512</c:v>
                </c:pt>
                <c:pt idx="71">
                  <c:v>5.7373737373737317</c:v>
                </c:pt>
                <c:pt idx="72">
                  <c:v>5.8181818181818121</c:v>
                </c:pt>
                <c:pt idx="73">
                  <c:v>5.8989898989898926</c:v>
                </c:pt>
                <c:pt idx="74">
                  <c:v>5.979797979797973</c:v>
                </c:pt>
                <c:pt idx="75">
                  <c:v>6.0606060606060534</c:v>
                </c:pt>
                <c:pt idx="76">
                  <c:v>6.1414141414141339</c:v>
                </c:pt>
                <c:pt idx="77">
                  <c:v>6.2222222222222143</c:v>
                </c:pt>
                <c:pt idx="78">
                  <c:v>6.3030303030302948</c:v>
                </c:pt>
                <c:pt idx="79">
                  <c:v>6.3838383838383752</c:v>
                </c:pt>
                <c:pt idx="80">
                  <c:v>6.4646464646464556</c:v>
                </c:pt>
                <c:pt idx="81">
                  <c:v>6.5454545454545361</c:v>
                </c:pt>
                <c:pt idx="82">
                  <c:v>6.6262626262626165</c:v>
                </c:pt>
                <c:pt idx="83">
                  <c:v>6.707070707070697</c:v>
                </c:pt>
                <c:pt idx="84">
                  <c:v>6.7878787878787774</c:v>
                </c:pt>
                <c:pt idx="85">
                  <c:v>6.8686868686868578</c:v>
                </c:pt>
                <c:pt idx="86">
                  <c:v>6.9494949494949383</c:v>
                </c:pt>
                <c:pt idx="87">
                  <c:v>7.0303030303030187</c:v>
                </c:pt>
                <c:pt idx="88">
                  <c:v>7.1111111111110992</c:v>
                </c:pt>
                <c:pt idx="89">
                  <c:v>7.1919191919191796</c:v>
                </c:pt>
                <c:pt idx="90">
                  <c:v>7.2727272727272601</c:v>
                </c:pt>
                <c:pt idx="91">
                  <c:v>7.3535353535353405</c:v>
                </c:pt>
                <c:pt idx="92">
                  <c:v>7.4343434343434209</c:v>
                </c:pt>
                <c:pt idx="93">
                  <c:v>7.5151515151515014</c:v>
                </c:pt>
                <c:pt idx="94">
                  <c:v>7.5959595959595818</c:v>
                </c:pt>
                <c:pt idx="95">
                  <c:v>7.6767676767676623</c:v>
                </c:pt>
                <c:pt idx="96">
                  <c:v>7.7575757575757427</c:v>
                </c:pt>
                <c:pt idx="97">
                  <c:v>7.8383838383838231</c:v>
                </c:pt>
                <c:pt idx="98">
                  <c:v>7.9191919191919036</c:v>
                </c:pt>
                <c:pt idx="99">
                  <c:v>7.999999999999984</c:v>
                </c:pt>
              </c:numCache>
            </c:numRef>
          </c:xVal>
          <c:yVal>
            <c:numRef>
              <c:f>'Sensitivity Analysis Report B '!$B$2:$B$101</c:f>
              <c:numCache>
                <c:formatCode>General</c:formatCode>
                <c:ptCount val="100"/>
                <c:pt idx="0">
                  <c:v>5.78</c:v>
                </c:pt>
                <c:pt idx="1">
                  <c:v>5.7460606060606061</c:v>
                </c:pt>
                <c:pt idx="2">
                  <c:v>5.7121212121212119</c:v>
                </c:pt>
                <c:pt idx="3">
                  <c:v>5.6781818181818178</c:v>
                </c:pt>
                <c:pt idx="4">
                  <c:v>5.6442424242424236</c:v>
                </c:pt>
                <c:pt idx="5">
                  <c:v>5.6103030303030295</c:v>
                </c:pt>
                <c:pt idx="6">
                  <c:v>5.5763636363636362</c:v>
                </c:pt>
                <c:pt idx="7">
                  <c:v>5.542424242424242</c:v>
                </c:pt>
                <c:pt idx="8">
                  <c:v>5.5084848484848479</c:v>
                </c:pt>
                <c:pt idx="9">
                  <c:v>5.4745454545454546</c:v>
                </c:pt>
                <c:pt idx="10">
                  <c:v>5.4406060606060604</c:v>
                </c:pt>
                <c:pt idx="11">
                  <c:v>5.4066666666666663</c:v>
                </c:pt>
                <c:pt idx="12">
                  <c:v>5.372727272727273</c:v>
                </c:pt>
                <c:pt idx="13">
                  <c:v>5.3387878787878789</c:v>
                </c:pt>
                <c:pt idx="14">
                  <c:v>5.3048484848484847</c:v>
                </c:pt>
                <c:pt idx="15">
                  <c:v>5.2709090909090905</c:v>
                </c:pt>
                <c:pt idx="16">
                  <c:v>5.2369696969696973</c:v>
                </c:pt>
                <c:pt idx="17">
                  <c:v>5.2030303030303031</c:v>
                </c:pt>
                <c:pt idx="18">
                  <c:v>5.169090909090909</c:v>
                </c:pt>
                <c:pt idx="19">
                  <c:v>5.1351515151515148</c:v>
                </c:pt>
                <c:pt idx="20">
                  <c:v>5.1012121212121215</c:v>
                </c:pt>
                <c:pt idx="21">
                  <c:v>5.0672727272727265</c:v>
                </c:pt>
                <c:pt idx="22">
                  <c:v>5.0333333333333332</c:v>
                </c:pt>
                <c:pt idx="23">
                  <c:v>4.9993939393939391</c:v>
                </c:pt>
                <c:pt idx="24">
                  <c:v>4.9654545454545458</c:v>
                </c:pt>
                <c:pt idx="25">
                  <c:v>4.9315151515151507</c:v>
                </c:pt>
                <c:pt idx="26">
                  <c:v>4.8975757575757584</c:v>
                </c:pt>
                <c:pt idx="27">
                  <c:v>4.8636363636363633</c:v>
                </c:pt>
                <c:pt idx="28">
                  <c:v>4.82969696969697</c:v>
                </c:pt>
                <c:pt idx="29">
                  <c:v>4.7957575757575768</c:v>
                </c:pt>
                <c:pt idx="30">
                  <c:v>4.7618181818181817</c:v>
                </c:pt>
                <c:pt idx="31">
                  <c:v>4.7278787878787885</c:v>
                </c:pt>
                <c:pt idx="32">
                  <c:v>4.6939393939393934</c:v>
                </c:pt>
                <c:pt idx="33">
                  <c:v>4.66</c:v>
                </c:pt>
                <c:pt idx="34">
                  <c:v>4.6260606060606069</c:v>
                </c:pt>
                <c:pt idx="35">
                  <c:v>4.5921212121212118</c:v>
                </c:pt>
                <c:pt idx="36">
                  <c:v>4.5581818181818186</c:v>
                </c:pt>
                <c:pt idx="37">
                  <c:v>4.5242424242424244</c:v>
                </c:pt>
                <c:pt idx="38">
                  <c:v>4.4903030303030302</c:v>
                </c:pt>
                <c:pt idx="39">
                  <c:v>4.4563636363636361</c:v>
                </c:pt>
                <c:pt idx="40">
                  <c:v>4.4224242424242419</c:v>
                </c:pt>
                <c:pt idx="41">
                  <c:v>4.3884848484848487</c:v>
                </c:pt>
                <c:pt idx="42">
                  <c:v>4.3545454545454536</c:v>
                </c:pt>
                <c:pt idx="43">
                  <c:v>4.3206060606060603</c:v>
                </c:pt>
                <c:pt idx="44">
                  <c:v>4.2866666666666671</c:v>
                </c:pt>
                <c:pt idx="45">
                  <c:v>4.252727272727272</c:v>
                </c:pt>
                <c:pt idx="46">
                  <c:v>4.2187878787878796</c:v>
                </c:pt>
                <c:pt idx="47">
                  <c:v>4.1848484848484855</c:v>
                </c:pt>
                <c:pt idx="48">
                  <c:v>4.1509090909090913</c:v>
                </c:pt>
                <c:pt idx="49">
                  <c:v>4.1169696969696972</c:v>
                </c:pt>
                <c:pt idx="50">
                  <c:v>4.083030303030303</c:v>
                </c:pt>
                <c:pt idx="51">
                  <c:v>4.0490909090909089</c:v>
                </c:pt>
                <c:pt idx="52">
                  <c:v>4.0151515151515156</c:v>
                </c:pt>
                <c:pt idx="53">
                  <c:v>3.981212121212121</c:v>
                </c:pt>
                <c:pt idx="54">
                  <c:v>3.9472727272727273</c:v>
                </c:pt>
                <c:pt idx="55">
                  <c:v>3.9133333333333331</c:v>
                </c:pt>
                <c:pt idx="56">
                  <c:v>3.879393939393939</c:v>
                </c:pt>
                <c:pt idx="57">
                  <c:v>3.8454545454545452</c:v>
                </c:pt>
                <c:pt idx="58">
                  <c:v>3.811515151515152</c:v>
                </c:pt>
                <c:pt idx="59">
                  <c:v>3.7775757575757578</c:v>
                </c:pt>
                <c:pt idx="60">
                  <c:v>3.7436363636363641</c:v>
                </c:pt>
                <c:pt idx="61">
                  <c:v>3.7096969696969699</c:v>
                </c:pt>
                <c:pt idx="62">
                  <c:v>3.6757575757575758</c:v>
                </c:pt>
                <c:pt idx="63">
                  <c:v>3.6418181818181825</c:v>
                </c:pt>
                <c:pt idx="64">
                  <c:v>3.6078787878787875</c:v>
                </c:pt>
                <c:pt idx="65">
                  <c:v>3.5739393939393942</c:v>
                </c:pt>
                <c:pt idx="66">
                  <c:v>3.5400000000000005</c:v>
                </c:pt>
                <c:pt idx="67">
                  <c:v>3.5060606060606059</c:v>
                </c:pt>
                <c:pt idx="68">
                  <c:v>3.4721212121212122</c:v>
                </c:pt>
                <c:pt idx="69">
                  <c:v>3.438181818181818</c:v>
                </c:pt>
                <c:pt idx="70">
                  <c:v>3.4042424242424238</c:v>
                </c:pt>
                <c:pt idx="71">
                  <c:v>3.3703030303030306</c:v>
                </c:pt>
                <c:pt idx="72">
                  <c:v>3.3363636363636364</c:v>
                </c:pt>
                <c:pt idx="73">
                  <c:v>3.3024242424242423</c:v>
                </c:pt>
                <c:pt idx="74">
                  <c:v>3.268484848484849</c:v>
                </c:pt>
                <c:pt idx="75">
                  <c:v>3.2345454545454548</c:v>
                </c:pt>
                <c:pt idx="76">
                  <c:v>3.2006060606060607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455B-A0C0-6577DC9F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40320"/>
        <c:axId val="597842616"/>
      </c:scatterChart>
      <c:valAx>
        <c:axId val="5978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2616"/>
        <c:crosses val="autoZero"/>
        <c:crossBetween val="midCat"/>
      </c:valAx>
      <c:valAx>
        <c:axId val="5978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3</xdr:col>
      <xdr:colOff>149679</xdr:colOff>
      <xdr:row>31</xdr:row>
      <xdr:rowOff>149678</xdr:rowOff>
    </xdr:to>
    <xdr:sp macro="" textlink="">
      <xdr:nvSpPr>
        <xdr:cNvPr id="2" name="Solver_shape$D$32">
          <a:extLst>
            <a:ext uri="{FF2B5EF4-FFF2-40B4-BE49-F238E27FC236}">
              <a16:creationId xmlns:a16="http://schemas.microsoft.com/office/drawing/2014/main" id="{AAE59A6E-0E23-4C4C-B649-92B38C8BB128}"/>
            </a:ext>
          </a:extLst>
        </xdr:cNvPr>
        <xdr:cNvSpPr/>
      </xdr:nvSpPr>
      <xdr:spPr>
        <a:xfrm>
          <a:off x="1828800" y="6048375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31</xdr:row>
      <xdr:rowOff>76200</xdr:rowOff>
    </xdr:from>
    <xdr:to>
      <xdr:col>3</xdr:col>
      <xdr:colOff>0</xdr:colOff>
      <xdr:row>31</xdr:row>
      <xdr:rowOff>76200</xdr:rowOff>
    </xdr:to>
    <xdr:cxnSp macro="">
      <xdr:nvCxnSpPr>
        <xdr:cNvPr id="3" name="Solver_line$D$32">
          <a:extLst>
            <a:ext uri="{FF2B5EF4-FFF2-40B4-BE49-F238E27FC236}">
              <a16:creationId xmlns:a16="http://schemas.microsoft.com/office/drawing/2014/main" id="{C0532C0A-4A48-4570-A2DA-DB220ACA8F27}"/>
            </a:ext>
          </a:extLst>
        </xdr:cNvPr>
        <xdr:cNvCxnSpPr/>
      </xdr:nvCxnSpPr>
      <xdr:spPr>
        <a:xfrm>
          <a:off x="1219200" y="6124575"/>
          <a:ext cx="6096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76200</xdr:rowOff>
    </xdr:from>
    <xdr:to>
      <xdr:col>5</xdr:col>
      <xdr:colOff>0</xdr:colOff>
      <xdr:row>31</xdr:row>
      <xdr:rowOff>76200</xdr:rowOff>
    </xdr:to>
    <xdr:cxnSp macro="">
      <xdr:nvCxnSpPr>
        <xdr:cNvPr id="4" name="Solver_shapecon$H$12">
          <a:extLst>
            <a:ext uri="{FF2B5EF4-FFF2-40B4-BE49-F238E27FC236}">
              <a16:creationId xmlns:a16="http://schemas.microsoft.com/office/drawing/2014/main" id="{F76D4A61-F3FB-43C0-913C-66FC6A722E0D}"/>
            </a:ext>
          </a:extLst>
        </xdr:cNvPr>
        <xdr:cNvCxnSpPr/>
      </xdr:nvCxnSpPr>
      <xdr:spPr>
        <a:xfrm flipV="1">
          <a:off x="1981200" y="2314575"/>
          <a:ext cx="247650" cy="381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149678</xdr:colOff>
      <xdr:row>11</xdr:row>
      <xdr:rowOff>149678</xdr:rowOff>
    </xdr:to>
    <xdr:sp macro="" textlink="">
      <xdr:nvSpPr>
        <xdr:cNvPr id="5" name="Solver_shape$H$12">
          <a:extLst>
            <a:ext uri="{FF2B5EF4-FFF2-40B4-BE49-F238E27FC236}">
              <a16:creationId xmlns:a16="http://schemas.microsoft.com/office/drawing/2014/main" id="{E29864E1-E900-4C90-96DE-843255FDE47A}"/>
            </a:ext>
          </a:extLst>
        </xdr:cNvPr>
        <xdr:cNvSpPr/>
      </xdr:nvSpPr>
      <xdr:spPr>
        <a:xfrm>
          <a:off x="3495675" y="22383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11</xdr:row>
      <xdr:rowOff>76200</xdr:rowOff>
    </xdr:from>
    <xdr:to>
      <xdr:col>7</xdr:col>
      <xdr:colOff>0</xdr:colOff>
      <xdr:row>11</xdr:row>
      <xdr:rowOff>76200</xdr:rowOff>
    </xdr:to>
    <xdr:cxnSp macro="">
      <xdr:nvCxnSpPr>
        <xdr:cNvPr id="6" name="Solver_line$H$12">
          <a:extLst>
            <a:ext uri="{FF2B5EF4-FFF2-40B4-BE49-F238E27FC236}">
              <a16:creationId xmlns:a16="http://schemas.microsoft.com/office/drawing/2014/main" id="{52E28DBA-CF56-4E95-91BA-4F57B1D12A00}"/>
            </a:ext>
          </a:extLst>
        </xdr:cNvPr>
        <xdr:cNvCxnSpPr/>
      </xdr:nvCxnSpPr>
      <xdr:spPr>
        <a:xfrm>
          <a:off x="2228850" y="2314575"/>
          <a:ext cx="12668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7" name="Solver_shapecon$L$7">
          <a:extLst>
            <a:ext uri="{FF2B5EF4-FFF2-40B4-BE49-F238E27FC236}">
              <a16:creationId xmlns:a16="http://schemas.microsoft.com/office/drawing/2014/main" id="{D8CB6530-E438-472F-A1C1-A20F9DE7F4FC}"/>
            </a:ext>
          </a:extLst>
        </xdr:cNvPr>
        <xdr:cNvCxnSpPr/>
      </xdr:nvCxnSpPr>
      <xdr:spPr>
        <a:xfrm flipV="1">
          <a:off x="3648075" y="13620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149679</xdr:colOff>
      <xdr:row>6</xdr:row>
      <xdr:rowOff>149678</xdr:rowOff>
    </xdr:to>
    <xdr:sp macro="" textlink="">
      <xdr:nvSpPr>
        <xdr:cNvPr id="8" name="Solver_shape$L$7">
          <a:extLst>
            <a:ext uri="{FF2B5EF4-FFF2-40B4-BE49-F238E27FC236}">
              <a16:creationId xmlns:a16="http://schemas.microsoft.com/office/drawing/2014/main" id="{E3774A5A-354D-44A0-885A-1EF22EC352A2}"/>
            </a:ext>
          </a:extLst>
        </xdr:cNvPr>
        <xdr:cNvSpPr/>
      </xdr:nvSpPr>
      <xdr:spPr>
        <a:xfrm>
          <a:off x="5362575" y="12858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11</xdr:col>
      <xdr:colOff>0</xdr:colOff>
      <xdr:row>6</xdr:row>
      <xdr:rowOff>76200</xdr:rowOff>
    </xdr:to>
    <xdr:cxnSp macro="">
      <xdr:nvCxnSpPr>
        <xdr:cNvPr id="9" name="Solver_line$L$7">
          <a:extLst>
            <a:ext uri="{FF2B5EF4-FFF2-40B4-BE49-F238E27FC236}">
              <a16:creationId xmlns:a16="http://schemas.microsoft.com/office/drawing/2014/main" id="{5F6223F3-0204-4B80-A19C-28D60C77546F}"/>
            </a:ext>
          </a:extLst>
        </xdr:cNvPr>
        <xdr:cNvCxnSpPr/>
      </xdr:nvCxnSpPr>
      <xdr:spPr>
        <a:xfrm>
          <a:off x="3895725" y="13620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76200</xdr:rowOff>
    </xdr:from>
    <xdr:to>
      <xdr:col>13</xdr:col>
      <xdr:colOff>0</xdr:colOff>
      <xdr:row>6</xdr:row>
      <xdr:rowOff>76200</xdr:rowOff>
    </xdr:to>
    <xdr:cxnSp macro="">
      <xdr:nvCxnSpPr>
        <xdr:cNvPr id="10" name="Solver_shapecon$P$5">
          <a:extLst>
            <a:ext uri="{FF2B5EF4-FFF2-40B4-BE49-F238E27FC236}">
              <a16:creationId xmlns:a16="http://schemas.microsoft.com/office/drawing/2014/main" id="{5A9F08B4-0358-4494-88EC-CF9F96584539}"/>
            </a:ext>
          </a:extLst>
        </xdr:cNvPr>
        <xdr:cNvCxnSpPr/>
      </xdr:nvCxnSpPr>
      <xdr:spPr>
        <a:xfrm flipV="1">
          <a:off x="5514975" y="9810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0</xdr:colOff>
      <xdr:row>4</xdr:row>
      <xdr:rowOff>149678</xdr:rowOff>
    </xdr:to>
    <xdr:sp macro="" textlink="">
      <xdr:nvSpPr>
        <xdr:cNvPr id="11" name="Solver_shape$P$5">
          <a:extLst>
            <a:ext uri="{FF2B5EF4-FFF2-40B4-BE49-F238E27FC236}">
              <a16:creationId xmlns:a16="http://schemas.microsoft.com/office/drawing/2014/main" id="{80361987-8694-4CE3-B0B6-E542155307A1}"/>
            </a:ext>
          </a:extLst>
        </xdr:cNvPr>
        <xdr:cNvSpPr/>
      </xdr:nvSpPr>
      <xdr:spPr>
        <a:xfrm rot="16200000">
          <a:off x="7781925" y="9048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</xdr:row>
      <xdr:rowOff>76200</xdr:rowOff>
    </xdr:from>
    <xdr:to>
      <xdr:col>15</xdr:col>
      <xdr:colOff>0</xdr:colOff>
      <xdr:row>4</xdr:row>
      <xdr:rowOff>76200</xdr:rowOff>
    </xdr:to>
    <xdr:cxnSp macro="">
      <xdr:nvCxnSpPr>
        <xdr:cNvPr id="12" name="Solver_line$P$5">
          <a:extLst>
            <a:ext uri="{FF2B5EF4-FFF2-40B4-BE49-F238E27FC236}">
              <a16:creationId xmlns:a16="http://schemas.microsoft.com/office/drawing/2014/main" id="{C3F6EBA5-251B-47D4-99B0-1BEE60C63526}"/>
            </a:ext>
          </a:extLst>
        </xdr:cNvPr>
        <xdr:cNvCxnSpPr/>
      </xdr:nvCxnSpPr>
      <xdr:spPr>
        <a:xfrm>
          <a:off x="5762625" y="9810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13" name="Solver_shapecon$P$10">
          <a:extLst>
            <a:ext uri="{FF2B5EF4-FFF2-40B4-BE49-F238E27FC236}">
              <a16:creationId xmlns:a16="http://schemas.microsoft.com/office/drawing/2014/main" id="{585B8F33-BEE3-413B-AA4C-FD98F5DA1C80}"/>
            </a:ext>
          </a:extLst>
        </xdr:cNvPr>
        <xdr:cNvCxnSpPr/>
      </xdr:nvCxnSpPr>
      <xdr:spPr>
        <a:xfrm>
          <a:off x="5514975" y="13239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0</xdr:colOff>
      <xdr:row>9</xdr:row>
      <xdr:rowOff>149678</xdr:rowOff>
    </xdr:to>
    <xdr:sp macro="" textlink="">
      <xdr:nvSpPr>
        <xdr:cNvPr id="14" name="Solver_shape$P$10">
          <a:extLst>
            <a:ext uri="{FF2B5EF4-FFF2-40B4-BE49-F238E27FC236}">
              <a16:creationId xmlns:a16="http://schemas.microsoft.com/office/drawing/2014/main" id="{4CADDEDF-5786-4F63-AF6D-6EA286695804}"/>
            </a:ext>
          </a:extLst>
        </xdr:cNvPr>
        <xdr:cNvSpPr/>
      </xdr:nvSpPr>
      <xdr:spPr>
        <a:xfrm rot="16200000">
          <a:off x="7781925" y="17811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15</xdr:col>
      <xdr:colOff>0</xdr:colOff>
      <xdr:row>9</xdr:row>
      <xdr:rowOff>76200</xdr:rowOff>
    </xdr:to>
    <xdr:cxnSp macro="">
      <xdr:nvCxnSpPr>
        <xdr:cNvPr id="15" name="Solver_line$P$10">
          <a:extLst>
            <a:ext uri="{FF2B5EF4-FFF2-40B4-BE49-F238E27FC236}">
              <a16:creationId xmlns:a16="http://schemas.microsoft.com/office/drawing/2014/main" id="{311AACE5-645E-40EF-BCB2-816A83A75697}"/>
            </a:ext>
          </a:extLst>
        </xdr:cNvPr>
        <xdr:cNvCxnSpPr/>
      </xdr:nvCxnSpPr>
      <xdr:spPr>
        <a:xfrm>
          <a:off x="5762625" y="18573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76200</xdr:rowOff>
    </xdr:from>
    <xdr:to>
      <xdr:col>9</xdr:col>
      <xdr:colOff>0</xdr:colOff>
      <xdr:row>16</xdr:row>
      <xdr:rowOff>76200</xdr:rowOff>
    </xdr:to>
    <xdr:cxnSp macro="">
      <xdr:nvCxnSpPr>
        <xdr:cNvPr id="16" name="Solver_shapecon$L$17">
          <a:extLst>
            <a:ext uri="{FF2B5EF4-FFF2-40B4-BE49-F238E27FC236}">
              <a16:creationId xmlns:a16="http://schemas.microsoft.com/office/drawing/2014/main" id="{D7126554-633D-49AF-82C5-FD530ADFE544}"/>
            </a:ext>
          </a:extLst>
        </xdr:cNvPr>
        <xdr:cNvCxnSpPr/>
      </xdr:nvCxnSpPr>
      <xdr:spPr>
        <a:xfrm>
          <a:off x="3648075" y="22002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149679</xdr:colOff>
      <xdr:row>16</xdr:row>
      <xdr:rowOff>149678</xdr:rowOff>
    </xdr:to>
    <xdr:sp macro="" textlink="">
      <xdr:nvSpPr>
        <xdr:cNvPr id="17" name="Solver_shape$L$17">
          <a:extLst>
            <a:ext uri="{FF2B5EF4-FFF2-40B4-BE49-F238E27FC236}">
              <a16:creationId xmlns:a16="http://schemas.microsoft.com/office/drawing/2014/main" id="{87069105-18B8-453F-874E-3043FAC0EA31}"/>
            </a:ext>
          </a:extLst>
        </xdr:cNvPr>
        <xdr:cNvSpPr/>
      </xdr:nvSpPr>
      <xdr:spPr>
        <a:xfrm>
          <a:off x="5362575" y="30384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11</xdr:col>
      <xdr:colOff>0</xdr:colOff>
      <xdr:row>16</xdr:row>
      <xdr:rowOff>76200</xdr:rowOff>
    </xdr:to>
    <xdr:cxnSp macro="">
      <xdr:nvCxnSpPr>
        <xdr:cNvPr id="18" name="Solver_line$L$17">
          <a:extLst>
            <a:ext uri="{FF2B5EF4-FFF2-40B4-BE49-F238E27FC236}">
              <a16:creationId xmlns:a16="http://schemas.microsoft.com/office/drawing/2014/main" id="{D4D677E2-4CF0-4C95-B345-0B459DACEC65}"/>
            </a:ext>
          </a:extLst>
        </xdr:cNvPr>
        <xdr:cNvCxnSpPr/>
      </xdr:nvCxnSpPr>
      <xdr:spPr>
        <a:xfrm>
          <a:off x="3895725" y="31146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76200</xdr:rowOff>
    </xdr:from>
    <xdr:to>
      <xdr:col>13</xdr:col>
      <xdr:colOff>0</xdr:colOff>
      <xdr:row>16</xdr:row>
      <xdr:rowOff>76200</xdr:rowOff>
    </xdr:to>
    <xdr:cxnSp macro="">
      <xdr:nvCxnSpPr>
        <xdr:cNvPr id="19" name="Solver_shapecon$P$15">
          <a:extLst>
            <a:ext uri="{FF2B5EF4-FFF2-40B4-BE49-F238E27FC236}">
              <a16:creationId xmlns:a16="http://schemas.microsoft.com/office/drawing/2014/main" id="{E93F2F9F-3CFE-401E-9BCC-F2A6926228B0}"/>
            </a:ext>
          </a:extLst>
        </xdr:cNvPr>
        <xdr:cNvCxnSpPr/>
      </xdr:nvCxnSpPr>
      <xdr:spPr>
        <a:xfrm flipV="1">
          <a:off x="5514975" y="27336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0</xdr:colOff>
      <xdr:row>14</xdr:row>
      <xdr:rowOff>149678</xdr:rowOff>
    </xdr:to>
    <xdr:sp macro="" textlink="">
      <xdr:nvSpPr>
        <xdr:cNvPr id="20" name="Solver_shape$P$15">
          <a:extLst>
            <a:ext uri="{FF2B5EF4-FFF2-40B4-BE49-F238E27FC236}">
              <a16:creationId xmlns:a16="http://schemas.microsoft.com/office/drawing/2014/main" id="{075087A9-D376-44A0-9D60-00F446BE9E1A}"/>
            </a:ext>
          </a:extLst>
        </xdr:cNvPr>
        <xdr:cNvSpPr/>
      </xdr:nvSpPr>
      <xdr:spPr>
        <a:xfrm rot="16200000">
          <a:off x="7781925" y="26574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14</xdr:row>
      <xdr:rowOff>76200</xdr:rowOff>
    </xdr:from>
    <xdr:to>
      <xdr:col>15</xdr:col>
      <xdr:colOff>0</xdr:colOff>
      <xdr:row>14</xdr:row>
      <xdr:rowOff>76200</xdr:rowOff>
    </xdr:to>
    <xdr:cxnSp macro="">
      <xdr:nvCxnSpPr>
        <xdr:cNvPr id="21" name="Solver_line$P$15">
          <a:extLst>
            <a:ext uri="{FF2B5EF4-FFF2-40B4-BE49-F238E27FC236}">
              <a16:creationId xmlns:a16="http://schemas.microsoft.com/office/drawing/2014/main" id="{8770CD6D-7B28-4C07-931C-5CF39B36753E}"/>
            </a:ext>
          </a:extLst>
        </xdr:cNvPr>
        <xdr:cNvCxnSpPr/>
      </xdr:nvCxnSpPr>
      <xdr:spPr>
        <a:xfrm>
          <a:off x="5762625" y="27336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22" name="Solver_shapecon$P$20">
          <a:extLst>
            <a:ext uri="{FF2B5EF4-FFF2-40B4-BE49-F238E27FC236}">
              <a16:creationId xmlns:a16="http://schemas.microsoft.com/office/drawing/2014/main" id="{1CAE3170-A035-4EEB-A131-03377C1DC022}"/>
            </a:ext>
          </a:extLst>
        </xdr:cNvPr>
        <xdr:cNvCxnSpPr/>
      </xdr:nvCxnSpPr>
      <xdr:spPr>
        <a:xfrm>
          <a:off x="5514975" y="30765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19</xdr:row>
      <xdr:rowOff>0</xdr:rowOff>
    </xdr:from>
    <xdr:to>
      <xdr:col>16</xdr:col>
      <xdr:colOff>0</xdr:colOff>
      <xdr:row>19</xdr:row>
      <xdr:rowOff>149679</xdr:rowOff>
    </xdr:to>
    <xdr:sp macro="" textlink="">
      <xdr:nvSpPr>
        <xdr:cNvPr id="23" name="Solver_shape$P$20">
          <a:extLst>
            <a:ext uri="{FF2B5EF4-FFF2-40B4-BE49-F238E27FC236}">
              <a16:creationId xmlns:a16="http://schemas.microsoft.com/office/drawing/2014/main" id="{0BE918CD-167B-4FC6-8E13-D08745341E8E}"/>
            </a:ext>
          </a:extLst>
        </xdr:cNvPr>
        <xdr:cNvSpPr/>
      </xdr:nvSpPr>
      <xdr:spPr>
        <a:xfrm rot="16200000">
          <a:off x="7781925" y="35337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19</xdr:row>
      <xdr:rowOff>76200</xdr:rowOff>
    </xdr:from>
    <xdr:to>
      <xdr:col>15</xdr:col>
      <xdr:colOff>0</xdr:colOff>
      <xdr:row>19</xdr:row>
      <xdr:rowOff>76200</xdr:rowOff>
    </xdr:to>
    <xdr:cxnSp macro="">
      <xdr:nvCxnSpPr>
        <xdr:cNvPr id="24" name="Solver_line$P$20">
          <a:extLst>
            <a:ext uri="{FF2B5EF4-FFF2-40B4-BE49-F238E27FC236}">
              <a16:creationId xmlns:a16="http://schemas.microsoft.com/office/drawing/2014/main" id="{24CDAC05-1920-4E61-968A-EBB88FF705B8}"/>
            </a:ext>
          </a:extLst>
        </xdr:cNvPr>
        <xdr:cNvCxnSpPr/>
      </xdr:nvCxnSpPr>
      <xdr:spPr>
        <a:xfrm>
          <a:off x="5762625" y="36099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76200</xdr:rowOff>
    </xdr:from>
    <xdr:to>
      <xdr:col>5</xdr:col>
      <xdr:colOff>0</xdr:colOff>
      <xdr:row>31</xdr:row>
      <xdr:rowOff>76200</xdr:rowOff>
    </xdr:to>
    <xdr:cxnSp macro="">
      <xdr:nvCxnSpPr>
        <xdr:cNvPr id="25" name="Solver_shapecon$H$32">
          <a:extLst>
            <a:ext uri="{FF2B5EF4-FFF2-40B4-BE49-F238E27FC236}">
              <a16:creationId xmlns:a16="http://schemas.microsoft.com/office/drawing/2014/main" id="{54F8EC95-C040-4991-9F27-2790E23CF603}"/>
            </a:ext>
          </a:extLst>
        </xdr:cNvPr>
        <xdr:cNvCxnSpPr/>
      </xdr:nvCxnSpPr>
      <xdr:spPr>
        <a:xfrm>
          <a:off x="1981200" y="5857875"/>
          <a:ext cx="2476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149678</xdr:colOff>
      <xdr:row>31</xdr:row>
      <xdr:rowOff>149678</xdr:rowOff>
    </xdr:to>
    <xdr:sp macro="" textlink="">
      <xdr:nvSpPr>
        <xdr:cNvPr id="26" name="Solver_shape$H$32">
          <a:extLst>
            <a:ext uri="{FF2B5EF4-FFF2-40B4-BE49-F238E27FC236}">
              <a16:creationId xmlns:a16="http://schemas.microsoft.com/office/drawing/2014/main" id="{F83DEF9B-A878-4851-89E7-1137E0BCFE2A}"/>
            </a:ext>
          </a:extLst>
        </xdr:cNvPr>
        <xdr:cNvSpPr/>
      </xdr:nvSpPr>
      <xdr:spPr>
        <a:xfrm>
          <a:off x="3495675" y="5781675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31</xdr:row>
      <xdr:rowOff>76200</xdr:rowOff>
    </xdr:from>
    <xdr:to>
      <xdr:col>7</xdr:col>
      <xdr:colOff>0</xdr:colOff>
      <xdr:row>31</xdr:row>
      <xdr:rowOff>76200</xdr:rowOff>
    </xdr:to>
    <xdr:cxnSp macro="">
      <xdr:nvCxnSpPr>
        <xdr:cNvPr id="27" name="Solver_line$H$32">
          <a:extLst>
            <a:ext uri="{FF2B5EF4-FFF2-40B4-BE49-F238E27FC236}">
              <a16:creationId xmlns:a16="http://schemas.microsoft.com/office/drawing/2014/main" id="{D7936456-B461-46A6-848E-973A55CD0BEE}"/>
            </a:ext>
          </a:extLst>
        </xdr:cNvPr>
        <xdr:cNvCxnSpPr/>
      </xdr:nvCxnSpPr>
      <xdr:spPr>
        <a:xfrm>
          <a:off x="2228850" y="5857875"/>
          <a:ext cx="12668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76200</xdr:rowOff>
    </xdr:from>
    <xdr:to>
      <xdr:col>9</xdr:col>
      <xdr:colOff>0</xdr:colOff>
      <xdr:row>31</xdr:row>
      <xdr:rowOff>76200</xdr:rowOff>
    </xdr:to>
    <xdr:cxnSp macro="">
      <xdr:nvCxnSpPr>
        <xdr:cNvPr id="28" name="Solver_shapecon$L$27">
          <a:extLst>
            <a:ext uri="{FF2B5EF4-FFF2-40B4-BE49-F238E27FC236}">
              <a16:creationId xmlns:a16="http://schemas.microsoft.com/office/drawing/2014/main" id="{3ECB6A74-6CD5-4D67-93EB-DAAF01E61CED}"/>
            </a:ext>
          </a:extLst>
        </xdr:cNvPr>
        <xdr:cNvCxnSpPr/>
      </xdr:nvCxnSpPr>
      <xdr:spPr>
        <a:xfrm flipV="1">
          <a:off x="3648075" y="4905375"/>
          <a:ext cx="247650" cy="9525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149679</xdr:colOff>
      <xdr:row>26</xdr:row>
      <xdr:rowOff>149678</xdr:rowOff>
    </xdr:to>
    <xdr:sp macro="" textlink="">
      <xdr:nvSpPr>
        <xdr:cNvPr id="29" name="Solver_shape$L$27">
          <a:extLst>
            <a:ext uri="{FF2B5EF4-FFF2-40B4-BE49-F238E27FC236}">
              <a16:creationId xmlns:a16="http://schemas.microsoft.com/office/drawing/2014/main" id="{EF7659C8-31A6-46E9-9AB5-91D1A7011D34}"/>
            </a:ext>
          </a:extLst>
        </xdr:cNvPr>
        <xdr:cNvSpPr/>
      </xdr:nvSpPr>
      <xdr:spPr>
        <a:xfrm>
          <a:off x="5362575" y="4829175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11</xdr:col>
      <xdr:colOff>0</xdr:colOff>
      <xdr:row>26</xdr:row>
      <xdr:rowOff>76200</xdr:rowOff>
    </xdr:to>
    <xdr:cxnSp macro="">
      <xdr:nvCxnSpPr>
        <xdr:cNvPr id="30" name="Solver_line$L$27">
          <a:extLst>
            <a:ext uri="{FF2B5EF4-FFF2-40B4-BE49-F238E27FC236}">
              <a16:creationId xmlns:a16="http://schemas.microsoft.com/office/drawing/2014/main" id="{D236C2D8-305F-4E38-806F-ADC83E2A2D22}"/>
            </a:ext>
          </a:extLst>
        </xdr:cNvPr>
        <xdr:cNvCxnSpPr/>
      </xdr:nvCxnSpPr>
      <xdr:spPr>
        <a:xfrm>
          <a:off x="3895725" y="4905375"/>
          <a:ext cx="14668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76200</xdr:rowOff>
    </xdr:from>
    <xdr:to>
      <xdr:col>13</xdr:col>
      <xdr:colOff>0</xdr:colOff>
      <xdr:row>26</xdr:row>
      <xdr:rowOff>76200</xdr:rowOff>
    </xdr:to>
    <xdr:cxnSp macro="">
      <xdr:nvCxnSpPr>
        <xdr:cNvPr id="31" name="Solver_shapecon$P$25">
          <a:extLst>
            <a:ext uri="{FF2B5EF4-FFF2-40B4-BE49-F238E27FC236}">
              <a16:creationId xmlns:a16="http://schemas.microsoft.com/office/drawing/2014/main" id="{9F0E7CA4-7270-491E-B0D1-7D15C9F1CA55}"/>
            </a:ext>
          </a:extLst>
        </xdr:cNvPr>
        <xdr:cNvCxnSpPr/>
      </xdr:nvCxnSpPr>
      <xdr:spPr>
        <a:xfrm flipV="1">
          <a:off x="5514975" y="4524375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24</xdr:row>
      <xdr:rowOff>0</xdr:rowOff>
    </xdr:from>
    <xdr:to>
      <xdr:col>16</xdr:col>
      <xdr:colOff>0</xdr:colOff>
      <xdr:row>24</xdr:row>
      <xdr:rowOff>149678</xdr:rowOff>
    </xdr:to>
    <xdr:sp macro="" textlink="">
      <xdr:nvSpPr>
        <xdr:cNvPr id="2281" name="Solver_shape$P$25">
          <a:extLst>
            <a:ext uri="{FF2B5EF4-FFF2-40B4-BE49-F238E27FC236}">
              <a16:creationId xmlns:a16="http://schemas.microsoft.com/office/drawing/2014/main" id="{5425397A-8D2F-4694-BE45-26E8169448A3}"/>
            </a:ext>
          </a:extLst>
        </xdr:cNvPr>
        <xdr:cNvSpPr/>
      </xdr:nvSpPr>
      <xdr:spPr>
        <a:xfrm rot="16200000">
          <a:off x="7781925" y="4448175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24</xdr:row>
      <xdr:rowOff>76200</xdr:rowOff>
    </xdr:from>
    <xdr:to>
      <xdr:col>15</xdr:col>
      <xdr:colOff>0</xdr:colOff>
      <xdr:row>24</xdr:row>
      <xdr:rowOff>76200</xdr:rowOff>
    </xdr:to>
    <xdr:cxnSp macro="">
      <xdr:nvCxnSpPr>
        <xdr:cNvPr id="2282" name="Solver_line$P$25">
          <a:extLst>
            <a:ext uri="{FF2B5EF4-FFF2-40B4-BE49-F238E27FC236}">
              <a16:creationId xmlns:a16="http://schemas.microsoft.com/office/drawing/2014/main" id="{C892FF21-689C-4FA7-A5F3-0A1F0D9EEC02}"/>
            </a:ext>
          </a:extLst>
        </xdr:cNvPr>
        <xdr:cNvCxnSpPr/>
      </xdr:nvCxnSpPr>
      <xdr:spPr>
        <a:xfrm>
          <a:off x="5762625" y="4524375"/>
          <a:ext cx="20193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76200</xdr:rowOff>
    </xdr:from>
    <xdr:to>
      <xdr:col>13</xdr:col>
      <xdr:colOff>0</xdr:colOff>
      <xdr:row>29</xdr:row>
      <xdr:rowOff>76200</xdr:rowOff>
    </xdr:to>
    <xdr:cxnSp macro="">
      <xdr:nvCxnSpPr>
        <xdr:cNvPr id="2283" name="Solver_shapecon$P$30">
          <a:extLst>
            <a:ext uri="{FF2B5EF4-FFF2-40B4-BE49-F238E27FC236}">
              <a16:creationId xmlns:a16="http://schemas.microsoft.com/office/drawing/2014/main" id="{917910BC-966F-4539-A0EB-26CAD23DD909}"/>
            </a:ext>
          </a:extLst>
        </xdr:cNvPr>
        <xdr:cNvCxnSpPr/>
      </xdr:nvCxnSpPr>
      <xdr:spPr>
        <a:xfrm>
          <a:off x="5514975" y="4867275"/>
          <a:ext cx="247650" cy="533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29</xdr:row>
      <xdr:rowOff>0</xdr:rowOff>
    </xdr:from>
    <xdr:to>
      <xdr:col>16</xdr:col>
      <xdr:colOff>0</xdr:colOff>
      <xdr:row>29</xdr:row>
      <xdr:rowOff>149678</xdr:rowOff>
    </xdr:to>
    <xdr:sp macro="" textlink="">
      <xdr:nvSpPr>
        <xdr:cNvPr id="2284" name="Solver_shape$P$30">
          <a:extLst>
            <a:ext uri="{FF2B5EF4-FFF2-40B4-BE49-F238E27FC236}">
              <a16:creationId xmlns:a16="http://schemas.microsoft.com/office/drawing/2014/main" id="{B99A24E4-4743-4E55-9F00-03818B844C7C}"/>
            </a:ext>
          </a:extLst>
        </xdr:cNvPr>
        <xdr:cNvSpPr/>
      </xdr:nvSpPr>
      <xdr:spPr>
        <a:xfrm rot="16200000">
          <a:off x="7781925" y="5324475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29</xdr:row>
      <xdr:rowOff>76200</xdr:rowOff>
    </xdr:from>
    <xdr:to>
      <xdr:col>15</xdr:col>
      <xdr:colOff>0</xdr:colOff>
      <xdr:row>29</xdr:row>
      <xdr:rowOff>76200</xdr:rowOff>
    </xdr:to>
    <xdr:cxnSp macro="">
      <xdr:nvCxnSpPr>
        <xdr:cNvPr id="2285" name="Solver_line$P$30">
          <a:extLst>
            <a:ext uri="{FF2B5EF4-FFF2-40B4-BE49-F238E27FC236}">
              <a16:creationId xmlns:a16="http://schemas.microsoft.com/office/drawing/2014/main" id="{88C7DD7E-6C16-48B3-9206-7E0993618C46}"/>
            </a:ext>
          </a:extLst>
        </xdr:cNvPr>
        <xdr:cNvCxnSpPr/>
      </xdr:nvCxnSpPr>
      <xdr:spPr>
        <a:xfrm>
          <a:off x="5762625" y="5400675"/>
          <a:ext cx="20193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76200</xdr:rowOff>
    </xdr:from>
    <xdr:to>
      <xdr:col>9</xdr:col>
      <xdr:colOff>0</xdr:colOff>
      <xdr:row>36</xdr:row>
      <xdr:rowOff>76200</xdr:rowOff>
    </xdr:to>
    <xdr:cxnSp macro="">
      <xdr:nvCxnSpPr>
        <xdr:cNvPr id="2286" name="Solver_shapecon$L$37">
          <a:extLst>
            <a:ext uri="{FF2B5EF4-FFF2-40B4-BE49-F238E27FC236}">
              <a16:creationId xmlns:a16="http://schemas.microsoft.com/office/drawing/2014/main" id="{05438E4A-54DB-4B57-AADC-0BE54DAD1243}"/>
            </a:ext>
          </a:extLst>
        </xdr:cNvPr>
        <xdr:cNvCxnSpPr/>
      </xdr:nvCxnSpPr>
      <xdr:spPr>
        <a:xfrm>
          <a:off x="3648075" y="5743575"/>
          <a:ext cx="247650" cy="914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149679</xdr:colOff>
      <xdr:row>36</xdr:row>
      <xdr:rowOff>149678</xdr:rowOff>
    </xdr:to>
    <xdr:sp macro="" textlink="">
      <xdr:nvSpPr>
        <xdr:cNvPr id="2287" name="Solver_shape$L$37">
          <a:extLst>
            <a:ext uri="{FF2B5EF4-FFF2-40B4-BE49-F238E27FC236}">
              <a16:creationId xmlns:a16="http://schemas.microsoft.com/office/drawing/2014/main" id="{20221E90-8700-420B-BFF3-94DE6031A5E3}"/>
            </a:ext>
          </a:extLst>
        </xdr:cNvPr>
        <xdr:cNvSpPr/>
      </xdr:nvSpPr>
      <xdr:spPr>
        <a:xfrm>
          <a:off x="5362575" y="6581775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36</xdr:row>
      <xdr:rowOff>76200</xdr:rowOff>
    </xdr:from>
    <xdr:to>
      <xdr:col>11</xdr:col>
      <xdr:colOff>0</xdr:colOff>
      <xdr:row>36</xdr:row>
      <xdr:rowOff>76200</xdr:rowOff>
    </xdr:to>
    <xdr:cxnSp macro="">
      <xdr:nvCxnSpPr>
        <xdr:cNvPr id="2288" name="Solver_line$L$37">
          <a:extLst>
            <a:ext uri="{FF2B5EF4-FFF2-40B4-BE49-F238E27FC236}">
              <a16:creationId xmlns:a16="http://schemas.microsoft.com/office/drawing/2014/main" id="{C2DA2295-B5AB-41EB-91D4-5897ADE4CBD5}"/>
            </a:ext>
          </a:extLst>
        </xdr:cNvPr>
        <xdr:cNvCxnSpPr/>
      </xdr:nvCxnSpPr>
      <xdr:spPr>
        <a:xfrm>
          <a:off x="3895725" y="6657975"/>
          <a:ext cx="14668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76200</xdr:rowOff>
    </xdr:from>
    <xdr:to>
      <xdr:col>13</xdr:col>
      <xdr:colOff>0</xdr:colOff>
      <xdr:row>36</xdr:row>
      <xdr:rowOff>76200</xdr:rowOff>
    </xdr:to>
    <xdr:cxnSp macro="">
      <xdr:nvCxnSpPr>
        <xdr:cNvPr id="2289" name="Solver_shapecon$P$35">
          <a:extLst>
            <a:ext uri="{FF2B5EF4-FFF2-40B4-BE49-F238E27FC236}">
              <a16:creationId xmlns:a16="http://schemas.microsoft.com/office/drawing/2014/main" id="{25C66D90-65EC-4D61-B6DE-55C31BB58B19}"/>
            </a:ext>
          </a:extLst>
        </xdr:cNvPr>
        <xdr:cNvCxnSpPr/>
      </xdr:nvCxnSpPr>
      <xdr:spPr>
        <a:xfrm flipV="1">
          <a:off x="5514975" y="6276975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34</xdr:row>
      <xdr:rowOff>0</xdr:rowOff>
    </xdr:from>
    <xdr:to>
      <xdr:col>16</xdr:col>
      <xdr:colOff>0</xdr:colOff>
      <xdr:row>34</xdr:row>
      <xdr:rowOff>149678</xdr:rowOff>
    </xdr:to>
    <xdr:sp macro="" textlink="">
      <xdr:nvSpPr>
        <xdr:cNvPr id="2290" name="Solver_shape$P$35">
          <a:extLst>
            <a:ext uri="{FF2B5EF4-FFF2-40B4-BE49-F238E27FC236}">
              <a16:creationId xmlns:a16="http://schemas.microsoft.com/office/drawing/2014/main" id="{70CF92D2-5972-41D4-BD25-6AFD8408C919}"/>
            </a:ext>
          </a:extLst>
        </xdr:cNvPr>
        <xdr:cNvSpPr/>
      </xdr:nvSpPr>
      <xdr:spPr>
        <a:xfrm rot="16200000">
          <a:off x="7781925" y="6200775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34</xdr:row>
      <xdr:rowOff>76200</xdr:rowOff>
    </xdr:from>
    <xdr:to>
      <xdr:col>15</xdr:col>
      <xdr:colOff>0</xdr:colOff>
      <xdr:row>34</xdr:row>
      <xdr:rowOff>76200</xdr:rowOff>
    </xdr:to>
    <xdr:cxnSp macro="">
      <xdr:nvCxnSpPr>
        <xdr:cNvPr id="2291" name="Solver_line$P$35">
          <a:extLst>
            <a:ext uri="{FF2B5EF4-FFF2-40B4-BE49-F238E27FC236}">
              <a16:creationId xmlns:a16="http://schemas.microsoft.com/office/drawing/2014/main" id="{611481DA-9A60-4AAD-ADFF-9BA324973654}"/>
            </a:ext>
          </a:extLst>
        </xdr:cNvPr>
        <xdr:cNvCxnSpPr/>
      </xdr:nvCxnSpPr>
      <xdr:spPr>
        <a:xfrm>
          <a:off x="5762625" y="6276975"/>
          <a:ext cx="20193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76200</xdr:rowOff>
    </xdr:from>
    <xdr:to>
      <xdr:col>13</xdr:col>
      <xdr:colOff>0</xdr:colOff>
      <xdr:row>39</xdr:row>
      <xdr:rowOff>76200</xdr:rowOff>
    </xdr:to>
    <xdr:cxnSp macro="">
      <xdr:nvCxnSpPr>
        <xdr:cNvPr id="2292" name="Solver_shapecon$P$40">
          <a:extLst>
            <a:ext uri="{FF2B5EF4-FFF2-40B4-BE49-F238E27FC236}">
              <a16:creationId xmlns:a16="http://schemas.microsoft.com/office/drawing/2014/main" id="{519F2894-6F13-49CB-85B1-480B93294E7D}"/>
            </a:ext>
          </a:extLst>
        </xdr:cNvPr>
        <xdr:cNvCxnSpPr/>
      </xdr:nvCxnSpPr>
      <xdr:spPr>
        <a:xfrm>
          <a:off x="5514975" y="66198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39</xdr:row>
      <xdr:rowOff>0</xdr:rowOff>
    </xdr:from>
    <xdr:to>
      <xdr:col>16</xdr:col>
      <xdr:colOff>0</xdr:colOff>
      <xdr:row>39</xdr:row>
      <xdr:rowOff>149679</xdr:rowOff>
    </xdr:to>
    <xdr:sp macro="" textlink="">
      <xdr:nvSpPr>
        <xdr:cNvPr id="2293" name="Solver_shape$P$40">
          <a:extLst>
            <a:ext uri="{FF2B5EF4-FFF2-40B4-BE49-F238E27FC236}">
              <a16:creationId xmlns:a16="http://schemas.microsoft.com/office/drawing/2014/main" id="{59671D68-1E8E-4DB2-8B7D-C4716F8DE4F7}"/>
            </a:ext>
          </a:extLst>
        </xdr:cNvPr>
        <xdr:cNvSpPr/>
      </xdr:nvSpPr>
      <xdr:spPr>
        <a:xfrm rot="16200000">
          <a:off x="7781925" y="70770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39</xdr:row>
      <xdr:rowOff>76200</xdr:rowOff>
    </xdr:from>
    <xdr:to>
      <xdr:col>15</xdr:col>
      <xdr:colOff>0</xdr:colOff>
      <xdr:row>39</xdr:row>
      <xdr:rowOff>76200</xdr:rowOff>
    </xdr:to>
    <xdr:cxnSp macro="">
      <xdr:nvCxnSpPr>
        <xdr:cNvPr id="2294" name="Solver_line$P$40">
          <a:extLst>
            <a:ext uri="{FF2B5EF4-FFF2-40B4-BE49-F238E27FC236}">
              <a16:creationId xmlns:a16="http://schemas.microsoft.com/office/drawing/2014/main" id="{FCD280C6-8E24-4042-A6A4-49776D1E942E}"/>
            </a:ext>
          </a:extLst>
        </xdr:cNvPr>
        <xdr:cNvCxnSpPr/>
      </xdr:nvCxnSpPr>
      <xdr:spPr>
        <a:xfrm>
          <a:off x="5762625" y="71532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76200</xdr:rowOff>
    </xdr:from>
    <xdr:to>
      <xdr:col>5</xdr:col>
      <xdr:colOff>0</xdr:colOff>
      <xdr:row>51</xdr:row>
      <xdr:rowOff>76200</xdr:rowOff>
    </xdr:to>
    <xdr:cxnSp macro="">
      <xdr:nvCxnSpPr>
        <xdr:cNvPr id="2295" name="Solver_shapecon$H$52">
          <a:extLst>
            <a:ext uri="{FF2B5EF4-FFF2-40B4-BE49-F238E27FC236}">
              <a16:creationId xmlns:a16="http://schemas.microsoft.com/office/drawing/2014/main" id="{9B2C2A2F-1C84-47BB-BCBB-167C14086FDF}"/>
            </a:ext>
          </a:extLst>
        </xdr:cNvPr>
        <xdr:cNvCxnSpPr/>
      </xdr:nvCxnSpPr>
      <xdr:spPr>
        <a:xfrm>
          <a:off x="1981200" y="5743575"/>
          <a:ext cx="247650" cy="3657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149678</xdr:colOff>
      <xdr:row>51</xdr:row>
      <xdr:rowOff>149678</xdr:rowOff>
    </xdr:to>
    <xdr:sp macro="" textlink="">
      <xdr:nvSpPr>
        <xdr:cNvPr id="2296" name="Solver_shape$H$52">
          <a:extLst>
            <a:ext uri="{FF2B5EF4-FFF2-40B4-BE49-F238E27FC236}">
              <a16:creationId xmlns:a16="http://schemas.microsoft.com/office/drawing/2014/main" id="{4C078721-AA97-46BB-B29C-6FE1DEC93BCD}"/>
            </a:ext>
          </a:extLst>
        </xdr:cNvPr>
        <xdr:cNvSpPr/>
      </xdr:nvSpPr>
      <xdr:spPr>
        <a:xfrm>
          <a:off x="3495675" y="93249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51</xdr:row>
      <xdr:rowOff>76200</xdr:rowOff>
    </xdr:from>
    <xdr:to>
      <xdr:col>7</xdr:col>
      <xdr:colOff>0</xdr:colOff>
      <xdr:row>51</xdr:row>
      <xdr:rowOff>76200</xdr:rowOff>
    </xdr:to>
    <xdr:cxnSp macro="">
      <xdr:nvCxnSpPr>
        <xdr:cNvPr id="2297" name="Solver_line$H$52">
          <a:extLst>
            <a:ext uri="{FF2B5EF4-FFF2-40B4-BE49-F238E27FC236}">
              <a16:creationId xmlns:a16="http://schemas.microsoft.com/office/drawing/2014/main" id="{447D0866-5A44-4B3E-B12D-2DD6D1655544}"/>
            </a:ext>
          </a:extLst>
        </xdr:cNvPr>
        <xdr:cNvCxnSpPr/>
      </xdr:nvCxnSpPr>
      <xdr:spPr>
        <a:xfrm>
          <a:off x="2228850" y="9401175"/>
          <a:ext cx="12668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</xdr:row>
      <xdr:rowOff>76200</xdr:rowOff>
    </xdr:from>
    <xdr:to>
      <xdr:col>9</xdr:col>
      <xdr:colOff>0</xdr:colOff>
      <xdr:row>51</xdr:row>
      <xdr:rowOff>76200</xdr:rowOff>
    </xdr:to>
    <xdr:cxnSp macro="">
      <xdr:nvCxnSpPr>
        <xdr:cNvPr id="2298" name="Solver_shapecon$L$47">
          <a:extLst>
            <a:ext uri="{FF2B5EF4-FFF2-40B4-BE49-F238E27FC236}">
              <a16:creationId xmlns:a16="http://schemas.microsoft.com/office/drawing/2014/main" id="{AA9B7FD3-82A0-4BC6-B228-5A49D914EE39}"/>
            </a:ext>
          </a:extLst>
        </xdr:cNvPr>
        <xdr:cNvCxnSpPr/>
      </xdr:nvCxnSpPr>
      <xdr:spPr>
        <a:xfrm flipV="1">
          <a:off x="3648075" y="84486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149679</xdr:colOff>
      <xdr:row>46</xdr:row>
      <xdr:rowOff>149678</xdr:rowOff>
    </xdr:to>
    <xdr:sp macro="" textlink="">
      <xdr:nvSpPr>
        <xdr:cNvPr id="2299" name="Solver_shape$L$47">
          <a:extLst>
            <a:ext uri="{FF2B5EF4-FFF2-40B4-BE49-F238E27FC236}">
              <a16:creationId xmlns:a16="http://schemas.microsoft.com/office/drawing/2014/main" id="{2900C528-C267-4833-8E46-B29ACB327645}"/>
            </a:ext>
          </a:extLst>
        </xdr:cNvPr>
        <xdr:cNvSpPr/>
      </xdr:nvSpPr>
      <xdr:spPr>
        <a:xfrm>
          <a:off x="5362575" y="83724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46</xdr:row>
      <xdr:rowOff>76200</xdr:rowOff>
    </xdr:from>
    <xdr:to>
      <xdr:col>11</xdr:col>
      <xdr:colOff>0</xdr:colOff>
      <xdr:row>46</xdr:row>
      <xdr:rowOff>76200</xdr:rowOff>
    </xdr:to>
    <xdr:cxnSp macro="">
      <xdr:nvCxnSpPr>
        <xdr:cNvPr id="2300" name="Solver_line$L$47">
          <a:extLst>
            <a:ext uri="{FF2B5EF4-FFF2-40B4-BE49-F238E27FC236}">
              <a16:creationId xmlns:a16="http://schemas.microsoft.com/office/drawing/2014/main" id="{A494064B-0F0E-4E5C-ACAD-93D159B89C17}"/>
            </a:ext>
          </a:extLst>
        </xdr:cNvPr>
        <xdr:cNvCxnSpPr/>
      </xdr:nvCxnSpPr>
      <xdr:spPr>
        <a:xfrm>
          <a:off x="3895725" y="84486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76200</xdr:rowOff>
    </xdr:from>
    <xdr:to>
      <xdr:col>13</xdr:col>
      <xdr:colOff>0</xdr:colOff>
      <xdr:row>46</xdr:row>
      <xdr:rowOff>76200</xdr:rowOff>
    </xdr:to>
    <xdr:cxnSp macro="">
      <xdr:nvCxnSpPr>
        <xdr:cNvPr id="2301" name="Solver_shapecon$P$45">
          <a:extLst>
            <a:ext uri="{FF2B5EF4-FFF2-40B4-BE49-F238E27FC236}">
              <a16:creationId xmlns:a16="http://schemas.microsoft.com/office/drawing/2014/main" id="{09C94FA6-46AE-4512-95C9-DDC1D3BD5577}"/>
            </a:ext>
          </a:extLst>
        </xdr:cNvPr>
        <xdr:cNvCxnSpPr/>
      </xdr:nvCxnSpPr>
      <xdr:spPr>
        <a:xfrm flipV="1">
          <a:off x="5514975" y="80676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44</xdr:row>
      <xdr:rowOff>0</xdr:rowOff>
    </xdr:from>
    <xdr:to>
      <xdr:col>16</xdr:col>
      <xdr:colOff>0</xdr:colOff>
      <xdr:row>44</xdr:row>
      <xdr:rowOff>149678</xdr:rowOff>
    </xdr:to>
    <xdr:sp macro="" textlink="">
      <xdr:nvSpPr>
        <xdr:cNvPr id="2302" name="Solver_shape$P$45">
          <a:extLst>
            <a:ext uri="{FF2B5EF4-FFF2-40B4-BE49-F238E27FC236}">
              <a16:creationId xmlns:a16="http://schemas.microsoft.com/office/drawing/2014/main" id="{B95846F7-ED88-46DF-8E16-D42CE0C52344}"/>
            </a:ext>
          </a:extLst>
        </xdr:cNvPr>
        <xdr:cNvSpPr/>
      </xdr:nvSpPr>
      <xdr:spPr>
        <a:xfrm rot="16200000">
          <a:off x="7781925" y="79914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44</xdr:row>
      <xdr:rowOff>76200</xdr:rowOff>
    </xdr:from>
    <xdr:to>
      <xdr:col>15</xdr:col>
      <xdr:colOff>0</xdr:colOff>
      <xdr:row>44</xdr:row>
      <xdr:rowOff>76200</xdr:rowOff>
    </xdr:to>
    <xdr:cxnSp macro="">
      <xdr:nvCxnSpPr>
        <xdr:cNvPr id="2303" name="Solver_line$P$45">
          <a:extLst>
            <a:ext uri="{FF2B5EF4-FFF2-40B4-BE49-F238E27FC236}">
              <a16:creationId xmlns:a16="http://schemas.microsoft.com/office/drawing/2014/main" id="{237B668E-D9F6-4FA8-A849-A0DF581A6300}"/>
            </a:ext>
          </a:extLst>
        </xdr:cNvPr>
        <xdr:cNvCxnSpPr/>
      </xdr:nvCxnSpPr>
      <xdr:spPr>
        <a:xfrm>
          <a:off x="5762625" y="80676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76200</xdr:rowOff>
    </xdr:from>
    <xdr:to>
      <xdr:col>13</xdr:col>
      <xdr:colOff>0</xdr:colOff>
      <xdr:row>49</xdr:row>
      <xdr:rowOff>76200</xdr:rowOff>
    </xdr:to>
    <xdr:cxnSp macro="">
      <xdr:nvCxnSpPr>
        <xdr:cNvPr id="2208" name="Solver_shapecon$P$50">
          <a:extLst>
            <a:ext uri="{FF2B5EF4-FFF2-40B4-BE49-F238E27FC236}">
              <a16:creationId xmlns:a16="http://schemas.microsoft.com/office/drawing/2014/main" id="{D443AAD4-17A4-49D7-A7EB-5D29D4BBD628}"/>
            </a:ext>
          </a:extLst>
        </xdr:cNvPr>
        <xdr:cNvCxnSpPr/>
      </xdr:nvCxnSpPr>
      <xdr:spPr>
        <a:xfrm>
          <a:off x="5514975" y="84105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49</xdr:row>
      <xdr:rowOff>0</xdr:rowOff>
    </xdr:from>
    <xdr:to>
      <xdr:col>16</xdr:col>
      <xdr:colOff>0</xdr:colOff>
      <xdr:row>49</xdr:row>
      <xdr:rowOff>149678</xdr:rowOff>
    </xdr:to>
    <xdr:sp macro="" textlink="">
      <xdr:nvSpPr>
        <xdr:cNvPr id="2209" name="Solver_shape$P$50">
          <a:extLst>
            <a:ext uri="{FF2B5EF4-FFF2-40B4-BE49-F238E27FC236}">
              <a16:creationId xmlns:a16="http://schemas.microsoft.com/office/drawing/2014/main" id="{96F2E934-3FAF-4399-A8A1-CEE05D29EE45}"/>
            </a:ext>
          </a:extLst>
        </xdr:cNvPr>
        <xdr:cNvSpPr/>
      </xdr:nvSpPr>
      <xdr:spPr>
        <a:xfrm rot="16200000">
          <a:off x="7781925" y="88677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49</xdr:row>
      <xdr:rowOff>76200</xdr:rowOff>
    </xdr:from>
    <xdr:to>
      <xdr:col>15</xdr:col>
      <xdr:colOff>0</xdr:colOff>
      <xdr:row>49</xdr:row>
      <xdr:rowOff>76200</xdr:rowOff>
    </xdr:to>
    <xdr:cxnSp macro="">
      <xdr:nvCxnSpPr>
        <xdr:cNvPr id="2210" name="Solver_line$P$50">
          <a:extLst>
            <a:ext uri="{FF2B5EF4-FFF2-40B4-BE49-F238E27FC236}">
              <a16:creationId xmlns:a16="http://schemas.microsoft.com/office/drawing/2014/main" id="{AE27F856-59E7-4BF2-AF3C-F2BC640C8365}"/>
            </a:ext>
          </a:extLst>
        </xdr:cNvPr>
        <xdr:cNvCxnSpPr/>
      </xdr:nvCxnSpPr>
      <xdr:spPr>
        <a:xfrm>
          <a:off x="5762625" y="89439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51</xdr:row>
      <xdr:rowOff>76200</xdr:rowOff>
    </xdr:from>
    <xdr:to>
      <xdr:col>9</xdr:col>
      <xdr:colOff>0</xdr:colOff>
      <xdr:row>56</xdr:row>
      <xdr:rowOff>76200</xdr:rowOff>
    </xdr:to>
    <xdr:cxnSp macro="">
      <xdr:nvCxnSpPr>
        <xdr:cNvPr id="2211" name="Solver_shapecon$L$57">
          <a:extLst>
            <a:ext uri="{FF2B5EF4-FFF2-40B4-BE49-F238E27FC236}">
              <a16:creationId xmlns:a16="http://schemas.microsoft.com/office/drawing/2014/main" id="{C15E7074-4107-4973-A1FA-718AB6CAE7FA}"/>
            </a:ext>
          </a:extLst>
        </xdr:cNvPr>
        <xdr:cNvCxnSpPr/>
      </xdr:nvCxnSpPr>
      <xdr:spPr>
        <a:xfrm>
          <a:off x="3648075" y="92868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149679</xdr:colOff>
      <xdr:row>56</xdr:row>
      <xdr:rowOff>149678</xdr:rowOff>
    </xdr:to>
    <xdr:sp macro="" textlink="">
      <xdr:nvSpPr>
        <xdr:cNvPr id="2212" name="Solver_shape$L$57">
          <a:extLst>
            <a:ext uri="{FF2B5EF4-FFF2-40B4-BE49-F238E27FC236}">
              <a16:creationId xmlns:a16="http://schemas.microsoft.com/office/drawing/2014/main" id="{2CC62617-EB34-4DB6-AFCC-B5CADED0CA8B}"/>
            </a:ext>
          </a:extLst>
        </xdr:cNvPr>
        <xdr:cNvSpPr/>
      </xdr:nvSpPr>
      <xdr:spPr>
        <a:xfrm>
          <a:off x="5362575" y="101250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56</xdr:row>
      <xdr:rowOff>76200</xdr:rowOff>
    </xdr:from>
    <xdr:to>
      <xdr:col>11</xdr:col>
      <xdr:colOff>0</xdr:colOff>
      <xdr:row>56</xdr:row>
      <xdr:rowOff>76200</xdr:rowOff>
    </xdr:to>
    <xdr:cxnSp macro="">
      <xdr:nvCxnSpPr>
        <xdr:cNvPr id="2213" name="Solver_line$L$57">
          <a:extLst>
            <a:ext uri="{FF2B5EF4-FFF2-40B4-BE49-F238E27FC236}">
              <a16:creationId xmlns:a16="http://schemas.microsoft.com/office/drawing/2014/main" id="{C6919D82-3443-4827-9F0E-F0BC55EEC102}"/>
            </a:ext>
          </a:extLst>
        </xdr:cNvPr>
        <xdr:cNvCxnSpPr/>
      </xdr:nvCxnSpPr>
      <xdr:spPr>
        <a:xfrm>
          <a:off x="3895725" y="102012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76200</xdr:rowOff>
    </xdr:from>
    <xdr:to>
      <xdr:col>13</xdr:col>
      <xdr:colOff>0</xdr:colOff>
      <xdr:row>56</xdr:row>
      <xdr:rowOff>76200</xdr:rowOff>
    </xdr:to>
    <xdr:cxnSp macro="">
      <xdr:nvCxnSpPr>
        <xdr:cNvPr id="2214" name="Solver_shapecon$P$55">
          <a:extLst>
            <a:ext uri="{FF2B5EF4-FFF2-40B4-BE49-F238E27FC236}">
              <a16:creationId xmlns:a16="http://schemas.microsoft.com/office/drawing/2014/main" id="{6B2D5878-2CCC-416A-8A2E-EFE8B51B9FE4}"/>
            </a:ext>
          </a:extLst>
        </xdr:cNvPr>
        <xdr:cNvCxnSpPr/>
      </xdr:nvCxnSpPr>
      <xdr:spPr>
        <a:xfrm flipV="1">
          <a:off x="5514975" y="98202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54</xdr:row>
      <xdr:rowOff>0</xdr:rowOff>
    </xdr:from>
    <xdr:to>
      <xdr:col>16</xdr:col>
      <xdr:colOff>0</xdr:colOff>
      <xdr:row>54</xdr:row>
      <xdr:rowOff>149678</xdr:rowOff>
    </xdr:to>
    <xdr:sp macro="" textlink="">
      <xdr:nvSpPr>
        <xdr:cNvPr id="2215" name="Solver_shape$P$55">
          <a:extLst>
            <a:ext uri="{FF2B5EF4-FFF2-40B4-BE49-F238E27FC236}">
              <a16:creationId xmlns:a16="http://schemas.microsoft.com/office/drawing/2014/main" id="{E96DBB8A-BA21-4FD2-9360-B942DA9D99D4}"/>
            </a:ext>
          </a:extLst>
        </xdr:cNvPr>
        <xdr:cNvSpPr/>
      </xdr:nvSpPr>
      <xdr:spPr>
        <a:xfrm rot="16200000">
          <a:off x="7781925" y="97440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54</xdr:row>
      <xdr:rowOff>76200</xdr:rowOff>
    </xdr:from>
    <xdr:to>
      <xdr:col>15</xdr:col>
      <xdr:colOff>0</xdr:colOff>
      <xdr:row>54</xdr:row>
      <xdr:rowOff>76200</xdr:rowOff>
    </xdr:to>
    <xdr:cxnSp macro="">
      <xdr:nvCxnSpPr>
        <xdr:cNvPr id="2304" name="Solver_line$P$55">
          <a:extLst>
            <a:ext uri="{FF2B5EF4-FFF2-40B4-BE49-F238E27FC236}">
              <a16:creationId xmlns:a16="http://schemas.microsoft.com/office/drawing/2014/main" id="{EBF5D968-251F-4D1C-B245-B9D04E1CB196}"/>
            </a:ext>
          </a:extLst>
        </xdr:cNvPr>
        <xdr:cNvCxnSpPr/>
      </xdr:nvCxnSpPr>
      <xdr:spPr>
        <a:xfrm>
          <a:off x="5762625" y="98202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76200</xdr:rowOff>
    </xdr:from>
    <xdr:to>
      <xdr:col>13</xdr:col>
      <xdr:colOff>0</xdr:colOff>
      <xdr:row>59</xdr:row>
      <xdr:rowOff>76200</xdr:rowOff>
    </xdr:to>
    <xdr:cxnSp macro="">
      <xdr:nvCxnSpPr>
        <xdr:cNvPr id="2305" name="Solver_shapecon$P$60">
          <a:extLst>
            <a:ext uri="{FF2B5EF4-FFF2-40B4-BE49-F238E27FC236}">
              <a16:creationId xmlns:a16="http://schemas.microsoft.com/office/drawing/2014/main" id="{4350213D-16A0-4948-9C98-BB10C62B3AEA}"/>
            </a:ext>
          </a:extLst>
        </xdr:cNvPr>
        <xdr:cNvCxnSpPr/>
      </xdr:nvCxnSpPr>
      <xdr:spPr>
        <a:xfrm>
          <a:off x="5514975" y="101631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59</xdr:row>
      <xdr:rowOff>0</xdr:rowOff>
    </xdr:from>
    <xdr:to>
      <xdr:col>16</xdr:col>
      <xdr:colOff>0</xdr:colOff>
      <xdr:row>59</xdr:row>
      <xdr:rowOff>149679</xdr:rowOff>
    </xdr:to>
    <xdr:sp macro="" textlink="">
      <xdr:nvSpPr>
        <xdr:cNvPr id="2306" name="Solver_shape$P$60">
          <a:extLst>
            <a:ext uri="{FF2B5EF4-FFF2-40B4-BE49-F238E27FC236}">
              <a16:creationId xmlns:a16="http://schemas.microsoft.com/office/drawing/2014/main" id="{89EC9A04-1E01-40B5-B817-293D93A6978A}"/>
            </a:ext>
          </a:extLst>
        </xdr:cNvPr>
        <xdr:cNvSpPr/>
      </xdr:nvSpPr>
      <xdr:spPr>
        <a:xfrm rot="16200000">
          <a:off x="7781925" y="106203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59</xdr:row>
      <xdr:rowOff>76200</xdr:rowOff>
    </xdr:from>
    <xdr:to>
      <xdr:col>15</xdr:col>
      <xdr:colOff>0</xdr:colOff>
      <xdr:row>59</xdr:row>
      <xdr:rowOff>76200</xdr:rowOff>
    </xdr:to>
    <xdr:cxnSp macro="">
      <xdr:nvCxnSpPr>
        <xdr:cNvPr id="2307" name="Solver_line$P$60">
          <a:extLst>
            <a:ext uri="{FF2B5EF4-FFF2-40B4-BE49-F238E27FC236}">
              <a16:creationId xmlns:a16="http://schemas.microsoft.com/office/drawing/2014/main" id="{C3C3D3E9-ACFE-4520-8FBC-8E904CFFDE26}"/>
            </a:ext>
          </a:extLst>
        </xdr:cNvPr>
        <xdr:cNvCxnSpPr/>
      </xdr:nvCxnSpPr>
      <xdr:spPr>
        <a:xfrm>
          <a:off x="5762625" y="106965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3</xdr:col>
      <xdr:colOff>149679</xdr:colOff>
      <xdr:row>31</xdr:row>
      <xdr:rowOff>149678</xdr:rowOff>
    </xdr:to>
    <xdr:sp macro="" textlink="">
      <xdr:nvSpPr>
        <xdr:cNvPr id="197" name="Solver_shape$D$32">
          <a:extLst>
            <a:ext uri="{FF2B5EF4-FFF2-40B4-BE49-F238E27FC236}">
              <a16:creationId xmlns:a16="http://schemas.microsoft.com/office/drawing/2014/main" id="{869FC532-B338-4903-A78A-3F7CADC914C2}"/>
            </a:ext>
          </a:extLst>
        </xdr:cNvPr>
        <xdr:cNvSpPr/>
      </xdr:nvSpPr>
      <xdr:spPr>
        <a:xfrm>
          <a:off x="1828800" y="60483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31</xdr:row>
      <xdr:rowOff>76200</xdr:rowOff>
    </xdr:from>
    <xdr:to>
      <xdr:col>3</xdr:col>
      <xdr:colOff>0</xdr:colOff>
      <xdr:row>31</xdr:row>
      <xdr:rowOff>76200</xdr:rowOff>
    </xdr:to>
    <xdr:cxnSp macro="">
      <xdr:nvCxnSpPr>
        <xdr:cNvPr id="198" name="Solver_line$D$32">
          <a:extLst>
            <a:ext uri="{FF2B5EF4-FFF2-40B4-BE49-F238E27FC236}">
              <a16:creationId xmlns:a16="http://schemas.microsoft.com/office/drawing/2014/main" id="{B5AE36AE-83B2-45D7-98C3-1DCED349897A}"/>
            </a:ext>
          </a:extLst>
        </xdr:cNvPr>
        <xdr:cNvCxnSpPr/>
      </xdr:nvCxnSpPr>
      <xdr:spPr>
        <a:xfrm>
          <a:off x="1219200" y="6124575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76200</xdr:rowOff>
    </xdr:from>
    <xdr:to>
      <xdr:col>5</xdr:col>
      <xdr:colOff>0</xdr:colOff>
      <xdr:row>31</xdr:row>
      <xdr:rowOff>76200</xdr:rowOff>
    </xdr:to>
    <xdr:cxnSp macro="">
      <xdr:nvCxnSpPr>
        <xdr:cNvPr id="199" name="Solver_shapecon$H$12">
          <a:extLst>
            <a:ext uri="{FF2B5EF4-FFF2-40B4-BE49-F238E27FC236}">
              <a16:creationId xmlns:a16="http://schemas.microsoft.com/office/drawing/2014/main" id="{91DCAEC9-D4FA-495C-B6C0-3DE4882591D9}"/>
            </a:ext>
          </a:extLst>
        </xdr:cNvPr>
        <xdr:cNvCxnSpPr/>
      </xdr:nvCxnSpPr>
      <xdr:spPr>
        <a:xfrm flipV="1">
          <a:off x="1981200" y="2314575"/>
          <a:ext cx="247650" cy="381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0</xdr:colOff>
      <xdr:row>11</xdr:row>
      <xdr:rowOff>149678</xdr:rowOff>
    </xdr:to>
    <xdr:sp macro="" textlink="">
      <xdr:nvSpPr>
        <xdr:cNvPr id="200" name="Solver_shape$H$12">
          <a:extLst>
            <a:ext uri="{FF2B5EF4-FFF2-40B4-BE49-F238E27FC236}">
              <a16:creationId xmlns:a16="http://schemas.microsoft.com/office/drawing/2014/main" id="{566CB0EF-EB90-4006-AB6B-0F1E220B3F7B}"/>
            </a:ext>
          </a:extLst>
        </xdr:cNvPr>
        <xdr:cNvSpPr/>
      </xdr:nvSpPr>
      <xdr:spPr>
        <a:xfrm>
          <a:off x="3495675" y="22383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11</xdr:row>
      <xdr:rowOff>76200</xdr:rowOff>
    </xdr:from>
    <xdr:to>
      <xdr:col>7</xdr:col>
      <xdr:colOff>0</xdr:colOff>
      <xdr:row>11</xdr:row>
      <xdr:rowOff>76200</xdr:rowOff>
    </xdr:to>
    <xdr:cxnSp macro="">
      <xdr:nvCxnSpPr>
        <xdr:cNvPr id="201" name="Solver_line$H$12">
          <a:extLst>
            <a:ext uri="{FF2B5EF4-FFF2-40B4-BE49-F238E27FC236}">
              <a16:creationId xmlns:a16="http://schemas.microsoft.com/office/drawing/2014/main" id="{D2963AC5-A64F-4194-AA91-B16F170AA3D5}"/>
            </a:ext>
          </a:extLst>
        </xdr:cNvPr>
        <xdr:cNvCxnSpPr/>
      </xdr:nvCxnSpPr>
      <xdr:spPr>
        <a:xfrm>
          <a:off x="2228850" y="2314575"/>
          <a:ext cx="12668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202" name="Solver_shapecon$L$7">
          <a:extLst>
            <a:ext uri="{FF2B5EF4-FFF2-40B4-BE49-F238E27FC236}">
              <a16:creationId xmlns:a16="http://schemas.microsoft.com/office/drawing/2014/main" id="{1ACA9FB8-25D6-480C-B0D5-1475025260B9}"/>
            </a:ext>
          </a:extLst>
        </xdr:cNvPr>
        <xdr:cNvCxnSpPr/>
      </xdr:nvCxnSpPr>
      <xdr:spPr>
        <a:xfrm flipV="1">
          <a:off x="3648075" y="13620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149679</xdr:colOff>
      <xdr:row>6</xdr:row>
      <xdr:rowOff>149678</xdr:rowOff>
    </xdr:to>
    <xdr:sp macro="" textlink="">
      <xdr:nvSpPr>
        <xdr:cNvPr id="203" name="Solver_shape$L$7">
          <a:extLst>
            <a:ext uri="{FF2B5EF4-FFF2-40B4-BE49-F238E27FC236}">
              <a16:creationId xmlns:a16="http://schemas.microsoft.com/office/drawing/2014/main" id="{F8D64471-76B2-4D58-8E17-E5BFE8062224}"/>
            </a:ext>
          </a:extLst>
        </xdr:cNvPr>
        <xdr:cNvSpPr/>
      </xdr:nvSpPr>
      <xdr:spPr>
        <a:xfrm>
          <a:off x="5362575" y="12858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11</xdr:col>
      <xdr:colOff>0</xdr:colOff>
      <xdr:row>6</xdr:row>
      <xdr:rowOff>76200</xdr:rowOff>
    </xdr:to>
    <xdr:cxnSp macro="">
      <xdr:nvCxnSpPr>
        <xdr:cNvPr id="204" name="Solver_line$L$7">
          <a:extLst>
            <a:ext uri="{FF2B5EF4-FFF2-40B4-BE49-F238E27FC236}">
              <a16:creationId xmlns:a16="http://schemas.microsoft.com/office/drawing/2014/main" id="{9D9750DE-EB01-4272-A39E-AA404DCE4EE4}"/>
            </a:ext>
          </a:extLst>
        </xdr:cNvPr>
        <xdr:cNvCxnSpPr/>
      </xdr:nvCxnSpPr>
      <xdr:spPr>
        <a:xfrm>
          <a:off x="3895725" y="13620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76200</xdr:rowOff>
    </xdr:from>
    <xdr:to>
      <xdr:col>13</xdr:col>
      <xdr:colOff>0</xdr:colOff>
      <xdr:row>6</xdr:row>
      <xdr:rowOff>76200</xdr:rowOff>
    </xdr:to>
    <xdr:cxnSp macro="">
      <xdr:nvCxnSpPr>
        <xdr:cNvPr id="205" name="Solver_shapecon$P$5">
          <a:extLst>
            <a:ext uri="{FF2B5EF4-FFF2-40B4-BE49-F238E27FC236}">
              <a16:creationId xmlns:a16="http://schemas.microsoft.com/office/drawing/2014/main" id="{46EBE13E-A7AE-405B-BA58-003099A6A5BD}"/>
            </a:ext>
          </a:extLst>
        </xdr:cNvPr>
        <xdr:cNvCxnSpPr/>
      </xdr:nvCxnSpPr>
      <xdr:spPr>
        <a:xfrm flipV="1">
          <a:off x="5514975" y="9810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0</xdr:colOff>
      <xdr:row>4</xdr:row>
      <xdr:rowOff>149678</xdr:rowOff>
    </xdr:to>
    <xdr:sp macro="" textlink="">
      <xdr:nvSpPr>
        <xdr:cNvPr id="206" name="Solver_shape$P$5">
          <a:extLst>
            <a:ext uri="{FF2B5EF4-FFF2-40B4-BE49-F238E27FC236}">
              <a16:creationId xmlns:a16="http://schemas.microsoft.com/office/drawing/2014/main" id="{2FFAEE4B-057A-4457-A6A8-1F58F0A2E4A3}"/>
            </a:ext>
          </a:extLst>
        </xdr:cNvPr>
        <xdr:cNvSpPr/>
      </xdr:nvSpPr>
      <xdr:spPr>
        <a:xfrm rot="16200000">
          <a:off x="7781925" y="9048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</xdr:row>
      <xdr:rowOff>76200</xdr:rowOff>
    </xdr:from>
    <xdr:to>
      <xdr:col>15</xdr:col>
      <xdr:colOff>0</xdr:colOff>
      <xdr:row>4</xdr:row>
      <xdr:rowOff>76200</xdr:rowOff>
    </xdr:to>
    <xdr:cxnSp macro="">
      <xdr:nvCxnSpPr>
        <xdr:cNvPr id="207" name="Solver_line$P$5">
          <a:extLst>
            <a:ext uri="{FF2B5EF4-FFF2-40B4-BE49-F238E27FC236}">
              <a16:creationId xmlns:a16="http://schemas.microsoft.com/office/drawing/2014/main" id="{0B233BA6-49CC-46F5-BECD-394AAD413877}"/>
            </a:ext>
          </a:extLst>
        </xdr:cNvPr>
        <xdr:cNvCxnSpPr/>
      </xdr:nvCxnSpPr>
      <xdr:spPr>
        <a:xfrm>
          <a:off x="5762625" y="9810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208" name="Solver_shapecon$P$10">
          <a:extLst>
            <a:ext uri="{FF2B5EF4-FFF2-40B4-BE49-F238E27FC236}">
              <a16:creationId xmlns:a16="http://schemas.microsoft.com/office/drawing/2014/main" id="{1EFCFCC4-49BA-470F-9F6D-D1B14382ED89}"/>
            </a:ext>
          </a:extLst>
        </xdr:cNvPr>
        <xdr:cNvCxnSpPr/>
      </xdr:nvCxnSpPr>
      <xdr:spPr>
        <a:xfrm>
          <a:off x="5514975" y="13239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0</xdr:colOff>
      <xdr:row>9</xdr:row>
      <xdr:rowOff>149678</xdr:rowOff>
    </xdr:to>
    <xdr:sp macro="" textlink="">
      <xdr:nvSpPr>
        <xdr:cNvPr id="209" name="Solver_shape$P$10">
          <a:extLst>
            <a:ext uri="{FF2B5EF4-FFF2-40B4-BE49-F238E27FC236}">
              <a16:creationId xmlns:a16="http://schemas.microsoft.com/office/drawing/2014/main" id="{98786774-8DA6-45BA-A6F4-3E1E356F41CD}"/>
            </a:ext>
          </a:extLst>
        </xdr:cNvPr>
        <xdr:cNvSpPr/>
      </xdr:nvSpPr>
      <xdr:spPr>
        <a:xfrm rot="16200000">
          <a:off x="7781925" y="17811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15</xdr:col>
      <xdr:colOff>0</xdr:colOff>
      <xdr:row>9</xdr:row>
      <xdr:rowOff>76200</xdr:rowOff>
    </xdr:to>
    <xdr:cxnSp macro="">
      <xdr:nvCxnSpPr>
        <xdr:cNvPr id="210" name="Solver_line$P$10">
          <a:extLst>
            <a:ext uri="{FF2B5EF4-FFF2-40B4-BE49-F238E27FC236}">
              <a16:creationId xmlns:a16="http://schemas.microsoft.com/office/drawing/2014/main" id="{492138C5-502C-4D94-8D5F-A2F590FFDF9B}"/>
            </a:ext>
          </a:extLst>
        </xdr:cNvPr>
        <xdr:cNvCxnSpPr/>
      </xdr:nvCxnSpPr>
      <xdr:spPr>
        <a:xfrm>
          <a:off x="5762625" y="18573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76200</xdr:rowOff>
    </xdr:from>
    <xdr:to>
      <xdr:col>9</xdr:col>
      <xdr:colOff>0</xdr:colOff>
      <xdr:row>16</xdr:row>
      <xdr:rowOff>76200</xdr:rowOff>
    </xdr:to>
    <xdr:cxnSp macro="">
      <xdr:nvCxnSpPr>
        <xdr:cNvPr id="211" name="Solver_shapecon$L$17">
          <a:extLst>
            <a:ext uri="{FF2B5EF4-FFF2-40B4-BE49-F238E27FC236}">
              <a16:creationId xmlns:a16="http://schemas.microsoft.com/office/drawing/2014/main" id="{57DA034C-EBFA-4F3F-B49B-2F9556BF3C35}"/>
            </a:ext>
          </a:extLst>
        </xdr:cNvPr>
        <xdr:cNvCxnSpPr/>
      </xdr:nvCxnSpPr>
      <xdr:spPr>
        <a:xfrm>
          <a:off x="3648075" y="22002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149679</xdr:colOff>
      <xdr:row>16</xdr:row>
      <xdr:rowOff>149678</xdr:rowOff>
    </xdr:to>
    <xdr:sp macro="" textlink="">
      <xdr:nvSpPr>
        <xdr:cNvPr id="212" name="Solver_shape$L$17">
          <a:extLst>
            <a:ext uri="{FF2B5EF4-FFF2-40B4-BE49-F238E27FC236}">
              <a16:creationId xmlns:a16="http://schemas.microsoft.com/office/drawing/2014/main" id="{E52CC01D-8850-402E-8E58-C4B60436639B}"/>
            </a:ext>
          </a:extLst>
        </xdr:cNvPr>
        <xdr:cNvSpPr/>
      </xdr:nvSpPr>
      <xdr:spPr>
        <a:xfrm>
          <a:off x="5362575" y="30384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11</xdr:col>
      <xdr:colOff>0</xdr:colOff>
      <xdr:row>16</xdr:row>
      <xdr:rowOff>76200</xdr:rowOff>
    </xdr:to>
    <xdr:cxnSp macro="">
      <xdr:nvCxnSpPr>
        <xdr:cNvPr id="213" name="Solver_line$L$17">
          <a:extLst>
            <a:ext uri="{FF2B5EF4-FFF2-40B4-BE49-F238E27FC236}">
              <a16:creationId xmlns:a16="http://schemas.microsoft.com/office/drawing/2014/main" id="{29A0A3BC-9EA5-460B-8230-4D7A56CFA3E2}"/>
            </a:ext>
          </a:extLst>
        </xdr:cNvPr>
        <xdr:cNvCxnSpPr/>
      </xdr:nvCxnSpPr>
      <xdr:spPr>
        <a:xfrm>
          <a:off x="3895725" y="31146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76200</xdr:rowOff>
    </xdr:from>
    <xdr:to>
      <xdr:col>13</xdr:col>
      <xdr:colOff>0</xdr:colOff>
      <xdr:row>16</xdr:row>
      <xdr:rowOff>76200</xdr:rowOff>
    </xdr:to>
    <xdr:cxnSp macro="">
      <xdr:nvCxnSpPr>
        <xdr:cNvPr id="214" name="Solver_shapecon$P$15">
          <a:extLst>
            <a:ext uri="{FF2B5EF4-FFF2-40B4-BE49-F238E27FC236}">
              <a16:creationId xmlns:a16="http://schemas.microsoft.com/office/drawing/2014/main" id="{2701A444-0B98-4FD8-98C8-AAB6F8FDB95C}"/>
            </a:ext>
          </a:extLst>
        </xdr:cNvPr>
        <xdr:cNvCxnSpPr/>
      </xdr:nvCxnSpPr>
      <xdr:spPr>
        <a:xfrm flipV="1">
          <a:off x="5514975" y="27336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16</xdr:col>
      <xdr:colOff>0</xdr:colOff>
      <xdr:row>14</xdr:row>
      <xdr:rowOff>149678</xdr:rowOff>
    </xdr:to>
    <xdr:sp macro="" textlink="">
      <xdr:nvSpPr>
        <xdr:cNvPr id="215" name="Solver_shape$P$15">
          <a:extLst>
            <a:ext uri="{FF2B5EF4-FFF2-40B4-BE49-F238E27FC236}">
              <a16:creationId xmlns:a16="http://schemas.microsoft.com/office/drawing/2014/main" id="{4F3E2A44-D226-4EF6-B2F3-E0CEEA87C89F}"/>
            </a:ext>
          </a:extLst>
        </xdr:cNvPr>
        <xdr:cNvSpPr/>
      </xdr:nvSpPr>
      <xdr:spPr>
        <a:xfrm rot="16200000">
          <a:off x="7781925" y="26574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14</xdr:row>
      <xdr:rowOff>76200</xdr:rowOff>
    </xdr:from>
    <xdr:to>
      <xdr:col>15</xdr:col>
      <xdr:colOff>0</xdr:colOff>
      <xdr:row>14</xdr:row>
      <xdr:rowOff>76200</xdr:rowOff>
    </xdr:to>
    <xdr:cxnSp macro="">
      <xdr:nvCxnSpPr>
        <xdr:cNvPr id="216" name="Solver_line$P$15">
          <a:extLst>
            <a:ext uri="{FF2B5EF4-FFF2-40B4-BE49-F238E27FC236}">
              <a16:creationId xmlns:a16="http://schemas.microsoft.com/office/drawing/2014/main" id="{3136AFF5-381A-4BDC-B089-864A7CC76E03}"/>
            </a:ext>
          </a:extLst>
        </xdr:cNvPr>
        <xdr:cNvCxnSpPr/>
      </xdr:nvCxnSpPr>
      <xdr:spPr>
        <a:xfrm>
          <a:off x="5762625" y="27336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217" name="Solver_shapecon$P$20">
          <a:extLst>
            <a:ext uri="{FF2B5EF4-FFF2-40B4-BE49-F238E27FC236}">
              <a16:creationId xmlns:a16="http://schemas.microsoft.com/office/drawing/2014/main" id="{858B925C-29DA-4E35-8235-D659D207AF7D}"/>
            </a:ext>
          </a:extLst>
        </xdr:cNvPr>
        <xdr:cNvCxnSpPr/>
      </xdr:nvCxnSpPr>
      <xdr:spPr>
        <a:xfrm>
          <a:off x="5514975" y="30765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19</xdr:row>
      <xdr:rowOff>0</xdr:rowOff>
    </xdr:from>
    <xdr:to>
      <xdr:col>16</xdr:col>
      <xdr:colOff>0</xdr:colOff>
      <xdr:row>19</xdr:row>
      <xdr:rowOff>149679</xdr:rowOff>
    </xdr:to>
    <xdr:sp macro="" textlink="">
      <xdr:nvSpPr>
        <xdr:cNvPr id="218" name="Solver_shape$P$20">
          <a:extLst>
            <a:ext uri="{FF2B5EF4-FFF2-40B4-BE49-F238E27FC236}">
              <a16:creationId xmlns:a16="http://schemas.microsoft.com/office/drawing/2014/main" id="{7D9C7A47-49BE-4605-990A-381B841EB391}"/>
            </a:ext>
          </a:extLst>
        </xdr:cNvPr>
        <xdr:cNvSpPr/>
      </xdr:nvSpPr>
      <xdr:spPr>
        <a:xfrm rot="16200000">
          <a:off x="7781925" y="35337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19</xdr:row>
      <xdr:rowOff>76200</xdr:rowOff>
    </xdr:from>
    <xdr:to>
      <xdr:col>15</xdr:col>
      <xdr:colOff>0</xdr:colOff>
      <xdr:row>19</xdr:row>
      <xdr:rowOff>76200</xdr:rowOff>
    </xdr:to>
    <xdr:cxnSp macro="">
      <xdr:nvCxnSpPr>
        <xdr:cNvPr id="219" name="Solver_line$P$20">
          <a:extLst>
            <a:ext uri="{FF2B5EF4-FFF2-40B4-BE49-F238E27FC236}">
              <a16:creationId xmlns:a16="http://schemas.microsoft.com/office/drawing/2014/main" id="{CF2D8772-9B44-420E-9E19-5A6338F8B5E0}"/>
            </a:ext>
          </a:extLst>
        </xdr:cNvPr>
        <xdr:cNvCxnSpPr/>
      </xdr:nvCxnSpPr>
      <xdr:spPr>
        <a:xfrm>
          <a:off x="5762625" y="36099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76200</xdr:rowOff>
    </xdr:from>
    <xdr:to>
      <xdr:col>5</xdr:col>
      <xdr:colOff>0</xdr:colOff>
      <xdr:row>31</xdr:row>
      <xdr:rowOff>76200</xdr:rowOff>
    </xdr:to>
    <xdr:cxnSp macro="">
      <xdr:nvCxnSpPr>
        <xdr:cNvPr id="220" name="Solver_shapecon$H$32">
          <a:extLst>
            <a:ext uri="{FF2B5EF4-FFF2-40B4-BE49-F238E27FC236}">
              <a16:creationId xmlns:a16="http://schemas.microsoft.com/office/drawing/2014/main" id="{A3B760B5-8BF3-4D64-9C39-9E602FBA304B}"/>
            </a:ext>
          </a:extLst>
        </xdr:cNvPr>
        <xdr:cNvCxnSpPr/>
      </xdr:nvCxnSpPr>
      <xdr:spPr>
        <a:xfrm>
          <a:off x="1981200" y="5857875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0</xdr:colOff>
      <xdr:row>31</xdr:row>
      <xdr:rowOff>149678</xdr:rowOff>
    </xdr:to>
    <xdr:sp macro="" textlink="">
      <xdr:nvSpPr>
        <xdr:cNvPr id="221" name="Solver_shape$H$32">
          <a:extLst>
            <a:ext uri="{FF2B5EF4-FFF2-40B4-BE49-F238E27FC236}">
              <a16:creationId xmlns:a16="http://schemas.microsoft.com/office/drawing/2014/main" id="{631CFAE8-5AE0-4916-979C-F0E10DF863E4}"/>
            </a:ext>
          </a:extLst>
        </xdr:cNvPr>
        <xdr:cNvSpPr/>
      </xdr:nvSpPr>
      <xdr:spPr>
        <a:xfrm>
          <a:off x="3495675" y="57816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31</xdr:row>
      <xdr:rowOff>76200</xdr:rowOff>
    </xdr:from>
    <xdr:to>
      <xdr:col>7</xdr:col>
      <xdr:colOff>0</xdr:colOff>
      <xdr:row>31</xdr:row>
      <xdr:rowOff>76200</xdr:rowOff>
    </xdr:to>
    <xdr:cxnSp macro="">
      <xdr:nvCxnSpPr>
        <xdr:cNvPr id="222" name="Solver_line$H$32">
          <a:extLst>
            <a:ext uri="{FF2B5EF4-FFF2-40B4-BE49-F238E27FC236}">
              <a16:creationId xmlns:a16="http://schemas.microsoft.com/office/drawing/2014/main" id="{5696B860-6AD7-4925-9544-41B4641E9C0D}"/>
            </a:ext>
          </a:extLst>
        </xdr:cNvPr>
        <xdr:cNvCxnSpPr/>
      </xdr:nvCxnSpPr>
      <xdr:spPr>
        <a:xfrm>
          <a:off x="2228850" y="5857875"/>
          <a:ext cx="12668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76200</xdr:rowOff>
    </xdr:from>
    <xdr:to>
      <xdr:col>9</xdr:col>
      <xdr:colOff>0</xdr:colOff>
      <xdr:row>31</xdr:row>
      <xdr:rowOff>76200</xdr:rowOff>
    </xdr:to>
    <xdr:cxnSp macro="">
      <xdr:nvCxnSpPr>
        <xdr:cNvPr id="223" name="Solver_shapecon$L$27">
          <a:extLst>
            <a:ext uri="{FF2B5EF4-FFF2-40B4-BE49-F238E27FC236}">
              <a16:creationId xmlns:a16="http://schemas.microsoft.com/office/drawing/2014/main" id="{473F8C3B-C87C-4ABF-8993-9967CF6DAB09}"/>
            </a:ext>
          </a:extLst>
        </xdr:cNvPr>
        <xdr:cNvCxnSpPr/>
      </xdr:nvCxnSpPr>
      <xdr:spPr>
        <a:xfrm flipV="1">
          <a:off x="3648075" y="49053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149679</xdr:colOff>
      <xdr:row>26</xdr:row>
      <xdr:rowOff>149678</xdr:rowOff>
    </xdr:to>
    <xdr:sp macro="" textlink="">
      <xdr:nvSpPr>
        <xdr:cNvPr id="224" name="Solver_shape$L$27">
          <a:extLst>
            <a:ext uri="{FF2B5EF4-FFF2-40B4-BE49-F238E27FC236}">
              <a16:creationId xmlns:a16="http://schemas.microsoft.com/office/drawing/2014/main" id="{6038EE2F-80A9-4270-8E08-7F3C0C2B1E6C}"/>
            </a:ext>
          </a:extLst>
        </xdr:cNvPr>
        <xdr:cNvSpPr/>
      </xdr:nvSpPr>
      <xdr:spPr>
        <a:xfrm>
          <a:off x="5362575" y="48291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11</xdr:col>
      <xdr:colOff>0</xdr:colOff>
      <xdr:row>26</xdr:row>
      <xdr:rowOff>76200</xdr:rowOff>
    </xdr:to>
    <xdr:cxnSp macro="">
      <xdr:nvCxnSpPr>
        <xdr:cNvPr id="225" name="Solver_line$L$27">
          <a:extLst>
            <a:ext uri="{FF2B5EF4-FFF2-40B4-BE49-F238E27FC236}">
              <a16:creationId xmlns:a16="http://schemas.microsoft.com/office/drawing/2014/main" id="{1114D62A-B18E-45F3-9AD0-3F6B4031F74B}"/>
            </a:ext>
          </a:extLst>
        </xdr:cNvPr>
        <xdr:cNvCxnSpPr/>
      </xdr:nvCxnSpPr>
      <xdr:spPr>
        <a:xfrm>
          <a:off x="3895725" y="49053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76200</xdr:rowOff>
    </xdr:from>
    <xdr:to>
      <xdr:col>13</xdr:col>
      <xdr:colOff>0</xdr:colOff>
      <xdr:row>26</xdr:row>
      <xdr:rowOff>76200</xdr:rowOff>
    </xdr:to>
    <xdr:cxnSp macro="">
      <xdr:nvCxnSpPr>
        <xdr:cNvPr id="226" name="Solver_shapecon$P$25">
          <a:extLst>
            <a:ext uri="{FF2B5EF4-FFF2-40B4-BE49-F238E27FC236}">
              <a16:creationId xmlns:a16="http://schemas.microsoft.com/office/drawing/2014/main" id="{3C81288C-FE68-4E69-B9CD-E10F033178BF}"/>
            </a:ext>
          </a:extLst>
        </xdr:cNvPr>
        <xdr:cNvCxnSpPr/>
      </xdr:nvCxnSpPr>
      <xdr:spPr>
        <a:xfrm flipV="1">
          <a:off x="5514975" y="45243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24</xdr:row>
      <xdr:rowOff>0</xdr:rowOff>
    </xdr:from>
    <xdr:to>
      <xdr:col>16</xdr:col>
      <xdr:colOff>0</xdr:colOff>
      <xdr:row>24</xdr:row>
      <xdr:rowOff>149678</xdr:rowOff>
    </xdr:to>
    <xdr:sp macro="" textlink="">
      <xdr:nvSpPr>
        <xdr:cNvPr id="227" name="Solver_shape$P$25">
          <a:extLst>
            <a:ext uri="{FF2B5EF4-FFF2-40B4-BE49-F238E27FC236}">
              <a16:creationId xmlns:a16="http://schemas.microsoft.com/office/drawing/2014/main" id="{A8BBF3D6-1263-4AF5-A8A5-68754DDAD509}"/>
            </a:ext>
          </a:extLst>
        </xdr:cNvPr>
        <xdr:cNvSpPr/>
      </xdr:nvSpPr>
      <xdr:spPr>
        <a:xfrm rot="16200000">
          <a:off x="7781925" y="44481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24</xdr:row>
      <xdr:rowOff>76200</xdr:rowOff>
    </xdr:from>
    <xdr:to>
      <xdr:col>15</xdr:col>
      <xdr:colOff>0</xdr:colOff>
      <xdr:row>24</xdr:row>
      <xdr:rowOff>76200</xdr:rowOff>
    </xdr:to>
    <xdr:cxnSp macro="">
      <xdr:nvCxnSpPr>
        <xdr:cNvPr id="228" name="Solver_line$P$25">
          <a:extLst>
            <a:ext uri="{FF2B5EF4-FFF2-40B4-BE49-F238E27FC236}">
              <a16:creationId xmlns:a16="http://schemas.microsoft.com/office/drawing/2014/main" id="{1600E56C-A830-40EA-8F0B-1B2DDF83C4AA}"/>
            </a:ext>
          </a:extLst>
        </xdr:cNvPr>
        <xdr:cNvCxnSpPr/>
      </xdr:nvCxnSpPr>
      <xdr:spPr>
        <a:xfrm>
          <a:off x="5762625" y="45243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76200</xdr:rowOff>
    </xdr:from>
    <xdr:to>
      <xdr:col>13</xdr:col>
      <xdr:colOff>0</xdr:colOff>
      <xdr:row>29</xdr:row>
      <xdr:rowOff>76200</xdr:rowOff>
    </xdr:to>
    <xdr:cxnSp macro="">
      <xdr:nvCxnSpPr>
        <xdr:cNvPr id="229" name="Solver_shapecon$P$30">
          <a:extLst>
            <a:ext uri="{FF2B5EF4-FFF2-40B4-BE49-F238E27FC236}">
              <a16:creationId xmlns:a16="http://schemas.microsoft.com/office/drawing/2014/main" id="{FFF51F67-BE6B-4EF1-BAD6-DCD46B545FD0}"/>
            </a:ext>
          </a:extLst>
        </xdr:cNvPr>
        <xdr:cNvCxnSpPr/>
      </xdr:nvCxnSpPr>
      <xdr:spPr>
        <a:xfrm>
          <a:off x="5514975" y="48672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29</xdr:row>
      <xdr:rowOff>0</xdr:rowOff>
    </xdr:from>
    <xdr:to>
      <xdr:col>16</xdr:col>
      <xdr:colOff>0</xdr:colOff>
      <xdr:row>29</xdr:row>
      <xdr:rowOff>149678</xdr:rowOff>
    </xdr:to>
    <xdr:sp macro="" textlink="">
      <xdr:nvSpPr>
        <xdr:cNvPr id="230" name="Solver_shape$P$30">
          <a:extLst>
            <a:ext uri="{FF2B5EF4-FFF2-40B4-BE49-F238E27FC236}">
              <a16:creationId xmlns:a16="http://schemas.microsoft.com/office/drawing/2014/main" id="{DB3CF679-BEDB-45CC-9FAE-2F03BEB7F46E}"/>
            </a:ext>
          </a:extLst>
        </xdr:cNvPr>
        <xdr:cNvSpPr/>
      </xdr:nvSpPr>
      <xdr:spPr>
        <a:xfrm rot="16200000">
          <a:off x="7781925" y="53244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29</xdr:row>
      <xdr:rowOff>76200</xdr:rowOff>
    </xdr:from>
    <xdr:to>
      <xdr:col>15</xdr:col>
      <xdr:colOff>0</xdr:colOff>
      <xdr:row>29</xdr:row>
      <xdr:rowOff>76200</xdr:rowOff>
    </xdr:to>
    <xdr:cxnSp macro="">
      <xdr:nvCxnSpPr>
        <xdr:cNvPr id="231" name="Solver_line$P$30">
          <a:extLst>
            <a:ext uri="{FF2B5EF4-FFF2-40B4-BE49-F238E27FC236}">
              <a16:creationId xmlns:a16="http://schemas.microsoft.com/office/drawing/2014/main" id="{5539B090-7F0F-4115-BFBB-9E227D6EF179}"/>
            </a:ext>
          </a:extLst>
        </xdr:cNvPr>
        <xdr:cNvCxnSpPr/>
      </xdr:nvCxnSpPr>
      <xdr:spPr>
        <a:xfrm>
          <a:off x="5762625" y="54006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76200</xdr:rowOff>
    </xdr:from>
    <xdr:to>
      <xdr:col>9</xdr:col>
      <xdr:colOff>0</xdr:colOff>
      <xdr:row>36</xdr:row>
      <xdr:rowOff>76200</xdr:rowOff>
    </xdr:to>
    <xdr:cxnSp macro="">
      <xdr:nvCxnSpPr>
        <xdr:cNvPr id="232" name="Solver_shapecon$L$37">
          <a:extLst>
            <a:ext uri="{FF2B5EF4-FFF2-40B4-BE49-F238E27FC236}">
              <a16:creationId xmlns:a16="http://schemas.microsoft.com/office/drawing/2014/main" id="{AE0AA868-F290-4C5E-9363-391F9F8E466C}"/>
            </a:ext>
          </a:extLst>
        </xdr:cNvPr>
        <xdr:cNvCxnSpPr/>
      </xdr:nvCxnSpPr>
      <xdr:spPr>
        <a:xfrm>
          <a:off x="3648075" y="57435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149679</xdr:colOff>
      <xdr:row>36</xdr:row>
      <xdr:rowOff>149678</xdr:rowOff>
    </xdr:to>
    <xdr:sp macro="" textlink="">
      <xdr:nvSpPr>
        <xdr:cNvPr id="233" name="Solver_shape$L$37">
          <a:extLst>
            <a:ext uri="{FF2B5EF4-FFF2-40B4-BE49-F238E27FC236}">
              <a16:creationId xmlns:a16="http://schemas.microsoft.com/office/drawing/2014/main" id="{9BB111CF-D274-4853-A8D2-2412F9D936EF}"/>
            </a:ext>
          </a:extLst>
        </xdr:cNvPr>
        <xdr:cNvSpPr/>
      </xdr:nvSpPr>
      <xdr:spPr>
        <a:xfrm>
          <a:off x="5362575" y="65817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36</xdr:row>
      <xdr:rowOff>76200</xdr:rowOff>
    </xdr:from>
    <xdr:to>
      <xdr:col>11</xdr:col>
      <xdr:colOff>0</xdr:colOff>
      <xdr:row>36</xdr:row>
      <xdr:rowOff>76200</xdr:rowOff>
    </xdr:to>
    <xdr:cxnSp macro="">
      <xdr:nvCxnSpPr>
        <xdr:cNvPr id="234" name="Solver_line$L$37">
          <a:extLst>
            <a:ext uri="{FF2B5EF4-FFF2-40B4-BE49-F238E27FC236}">
              <a16:creationId xmlns:a16="http://schemas.microsoft.com/office/drawing/2014/main" id="{2389DF96-C326-4989-8CCD-C47EAB105E2D}"/>
            </a:ext>
          </a:extLst>
        </xdr:cNvPr>
        <xdr:cNvCxnSpPr/>
      </xdr:nvCxnSpPr>
      <xdr:spPr>
        <a:xfrm>
          <a:off x="3895725" y="66579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76200</xdr:rowOff>
    </xdr:from>
    <xdr:to>
      <xdr:col>13</xdr:col>
      <xdr:colOff>0</xdr:colOff>
      <xdr:row>36</xdr:row>
      <xdr:rowOff>76200</xdr:rowOff>
    </xdr:to>
    <xdr:cxnSp macro="">
      <xdr:nvCxnSpPr>
        <xdr:cNvPr id="235" name="Solver_shapecon$P$35">
          <a:extLst>
            <a:ext uri="{FF2B5EF4-FFF2-40B4-BE49-F238E27FC236}">
              <a16:creationId xmlns:a16="http://schemas.microsoft.com/office/drawing/2014/main" id="{EABB45A8-650A-4098-A070-F4B11001ADAA}"/>
            </a:ext>
          </a:extLst>
        </xdr:cNvPr>
        <xdr:cNvCxnSpPr/>
      </xdr:nvCxnSpPr>
      <xdr:spPr>
        <a:xfrm flipV="1">
          <a:off x="5514975" y="62769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34</xdr:row>
      <xdr:rowOff>0</xdr:rowOff>
    </xdr:from>
    <xdr:to>
      <xdr:col>16</xdr:col>
      <xdr:colOff>0</xdr:colOff>
      <xdr:row>34</xdr:row>
      <xdr:rowOff>149678</xdr:rowOff>
    </xdr:to>
    <xdr:sp macro="" textlink="">
      <xdr:nvSpPr>
        <xdr:cNvPr id="236" name="Solver_shape$P$35">
          <a:extLst>
            <a:ext uri="{FF2B5EF4-FFF2-40B4-BE49-F238E27FC236}">
              <a16:creationId xmlns:a16="http://schemas.microsoft.com/office/drawing/2014/main" id="{42BBD87F-C41A-4873-83BA-A9C5B2B07686}"/>
            </a:ext>
          </a:extLst>
        </xdr:cNvPr>
        <xdr:cNvSpPr/>
      </xdr:nvSpPr>
      <xdr:spPr>
        <a:xfrm rot="16200000">
          <a:off x="7781925" y="62007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34</xdr:row>
      <xdr:rowOff>76200</xdr:rowOff>
    </xdr:from>
    <xdr:to>
      <xdr:col>15</xdr:col>
      <xdr:colOff>0</xdr:colOff>
      <xdr:row>34</xdr:row>
      <xdr:rowOff>76200</xdr:rowOff>
    </xdr:to>
    <xdr:cxnSp macro="">
      <xdr:nvCxnSpPr>
        <xdr:cNvPr id="237" name="Solver_line$P$35">
          <a:extLst>
            <a:ext uri="{FF2B5EF4-FFF2-40B4-BE49-F238E27FC236}">
              <a16:creationId xmlns:a16="http://schemas.microsoft.com/office/drawing/2014/main" id="{BD7B8BE2-BB44-44E1-BB2D-732B9EB02CED}"/>
            </a:ext>
          </a:extLst>
        </xdr:cNvPr>
        <xdr:cNvCxnSpPr/>
      </xdr:nvCxnSpPr>
      <xdr:spPr>
        <a:xfrm>
          <a:off x="5762625" y="62769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76200</xdr:rowOff>
    </xdr:from>
    <xdr:to>
      <xdr:col>13</xdr:col>
      <xdr:colOff>0</xdr:colOff>
      <xdr:row>39</xdr:row>
      <xdr:rowOff>76200</xdr:rowOff>
    </xdr:to>
    <xdr:cxnSp macro="">
      <xdr:nvCxnSpPr>
        <xdr:cNvPr id="238" name="Solver_shapecon$P$40">
          <a:extLst>
            <a:ext uri="{FF2B5EF4-FFF2-40B4-BE49-F238E27FC236}">
              <a16:creationId xmlns:a16="http://schemas.microsoft.com/office/drawing/2014/main" id="{38BE32D6-0D8A-466A-9266-810F4AA85AD2}"/>
            </a:ext>
          </a:extLst>
        </xdr:cNvPr>
        <xdr:cNvCxnSpPr/>
      </xdr:nvCxnSpPr>
      <xdr:spPr>
        <a:xfrm>
          <a:off x="5514975" y="66198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39</xdr:row>
      <xdr:rowOff>0</xdr:rowOff>
    </xdr:from>
    <xdr:to>
      <xdr:col>16</xdr:col>
      <xdr:colOff>0</xdr:colOff>
      <xdr:row>39</xdr:row>
      <xdr:rowOff>149679</xdr:rowOff>
    </xdr:to>
    <xdr:sp macro="" textlink="">
      <xdr:nvSpPr>
        <xdr:cNvPr id="239" name="Solver_shape$P$40">
          <a:extLst>
            <a:ext uri="{FF2B5EF4-FFF2-40B4-BE49-F238E27FC236}">
              <a16:creationId xmlns:a16="http://schemas.microsoft.com/office/drawing/2014/main" id="{D05C1ABA-C09A-4A76-AE22-EB14D261616E}"/>
            </a:ext>
          </a:extLst>
        </xdr:cNvPr>
        <xdr:cNvSpPr/>
      </xdr:nvSpPr>
      <xdr:spPr>
        <a:xfrm rot="16200000">
          <a:off x="7781925" y="70770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39</xdr:row>
      <xdr:rowOff>76200</xdr:rowOff>
    </xdr:from>
    <xdr:to>
      <xdr:col>15</xdr:col>
      <xdr:colOff>0</xdr:colOff>
      <xdr:row>39</xdr:row>
      <xdr:rowOff>76200</xdr:rowOff>
    </xdr:to>
    <xdr:cxnSp macro="">
      <xdr:nvCxnSpPr>
        <xdr:cNvPr id="240" name="Solver_line$P$40">
          <a:extLst>
            <a:ext uri="{FF2B5EF4-FFF2-40B4-BE49-F238E27FC236}">
              <a16:creationId xmlns:a16="http://schemas.microsoft.com/office/drawing/2014/main" id="{7480FBBD-09B9-4E08-95D6-35D1D4A493AB}"/>
            </a:ext>
          </a:extLst>
        </xdr:cNvPr>
        <xdr:cNvCxnSpPr/>
      </xdr:nvCxnSpPr>
      <xdr:spPr>
        <a:xfrm>
          <a:off x="5762625" y="71532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76200</xdr:rowOff>
    </xdr:from>
    <xdr:to>
      <xdr:col>5</xdr:col>
      <xdr:colOff>0</xdr:colOff>
      <xdr:row>51</xdr:row>
      <xdr:rowOff>76200</xdr:rowOff>
    </xdr:to>
    <xdr:cxnSp macro="">
      <xdr:nvCxnSpPr>
        <xdr:cNvPr id="241" name="Solver_shapecon$H$52">
          <a:extLst>
            <a:ext uri="{FF2B5EF4-FFF2-40B4-BE49-F238E27FC236}">
              <a16:creationId xmlns:a16="http://schemas.microsoft.com/office/drawing/2014/main" id="{6A9A68FB-1E65-4A27-9D50-1D17251CD170}"/>
            </a:ext>
          </a:extLst>
        </xdr:cNvPr>
        <xdr:cNvCxnSpPr/>
      </xdr:nvCxnSpPr>
      <xdr:spPr>
        <a:xfrm>
          <a:off x="1981200" y="5743575"/>
          <a:ext cx="247650" cy="3657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51</xdr:row>
      <xdr:rowOff>0</xdr:rowOff>
    </xdr:from>
    <xdr:to>
      <xdr:col>8</xdr:col>
      <xdr:colOff>0</xdr:colOff>
      <xdr:row>51</xdr:row>
      <xdr:rowOff>149678</xdr:rowOff>
    </xdr:to>
    <xdr:sp macro="" textlink="">
      <xdr:nvSpPr>
        <xdr:cNvPr id="242" name="Solver_shape$H$52">
          <a:extLst>
            <a:ext uri="{FF2B5EF4-FFF2-40B4-BE49-F238E27FC236}">
              <a16:creationId xmlns:a16="http://schemas.microsoft.com/office/drawing/2014/main" id="{5A4E0E11-AC3F-4A5C-93B4-CEAEBE6FC5CB}"/>
            </a:ext>
          </a:extLst>
        </xdr:cNvPr>
        <xdr:cNvSpPr/>
      </xdr:nvSpPr>
      <xdr:spPr>
        <a:xfrm>
          <a:off x="3495675" y="93249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51</xdr:row>
      <xdr:rowOff>76200</xdr:rowOff>
    </xdr:from>
    <xdr:to>
      <xdr:col>7</xdr:col>
      <xdr:colOff>0</xdr:colOff>
      <xdr:row>51</xdr:row>
      <xdr:rowOff>76200</xdr:rowOff>
    </xdr:to>
    <xdr:cxnSp macro="">
      <xdr:nvCxnSpPr>
        <xdr:cNvPr id="243" name="Solver_line$H$52">
          <a:extLst>
            <a:ext uri="{FF2B5EF4-FFF2-40B4-BE49-F238E27FC236}">
              <a16:creationId xmlns:a16="http://schemas.microsoft.com/office/drawing/2014/main" id="{F9E5F29C-9527-46ED-AB62-9DF54AA2C6CF}"/>
            </a:ext>
          </a:extLst>
        </xdr:cNvPr>
        <xdr:cNvCxnSpPr/>
      </xdr:nvCxnSpPr>
      <xdr:spPr>
        <a:xfrm>
          <a:off x="2228850" y="9401175"/>
          <a:ext cx="12668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</xdr:row>
      <xdr:rowOff>76200</xdr:rowOff>
    </xdr:from>
    <xdr:to>
      <xdr:col>9</xdr:col>
      <xdr:colOff>0</xdr:colOff>
      <xdr:row>51</xdr:row>
      <xdr:rowOff>76200</xdr:rowOff>
    </xdr:to>
    <xdr:cxnSp macro="">
      <xdr:nvCxnSpPr>
        <xdr:cNvPr id="244" name="Solver_shapecon$L$47">
          <a:extLst>
            <a:ext uri="{FF2B5EF4-FFF2-40B4-BE49-F238E27FC236}">
              <a16:creationId xmlns:a16="http://schemas.microsoft.com/office/drawing/2014/main" id="{67915F5A-14CB-43AC-8E75-CCEACE8A7F92}"/>
            </a:ext>
          </a:extLst>
        </xdr:cNvPr>
        <xdr:cNvCxnSpPr/>
      </xdr:nvCxnSpPr>
      <xdr:spPr>
        <a:xfrm flipV="1">
          <a:off x="3648075" y="84486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149679</xdr:colOff>
      <xdr:row>46</xdr:row>
      <xdr:rowOff>149678</xdr:rowOff>
    </xdr:to>
    <xdr:sp macro="" textlink="">
      <xdr:nvSpPr>
        <xdr:cNvPr id="245" name="Solver_shape$L$47">
          <a:extLst>
            <a:ext uri="{FF2B5EF4-FFF2-40B4-BE49-F238E27FC236}">
              <a16:creationId xmlns:a16="http://schemas.microsoft.com/office/drawing/2014/main" id="{47565C3C-FDDE-4DB2-92F0-28BBE0164480}"/>
            </a:ext>
          </a:extLst>
        </xdr:cNvPr>
        <xdr:cNvSpPr/>
      </xdr:nvSpPr>
      <xdr:spPr>
        <a:xfrm>
          <a:off x="5362575" y="83724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46</xdr:row>
      <xdr:rowOff>76200</xdr:rowOff>
    </xdr:from>
    <xdr:to>
      <xdr:col>11</xdr:col>
      <xdr:colOff>0</xdr:colOff>
      <xdr:row>46</xdr:row>
      <xdr:rowOff>76200</xdr:rowOff>
    </xdr:to>
    <xdr:cxnSp macro="">
      <xdr:nvCxnSpPr>
        <xdr:cNvPr id="246" name="Solver_line$L$47">
          <a:extLst>
            <a:ext uri="{FF2B5EF4-FFF2-40B4-BE49-F238E27FC236}">
              <a16:creationId xmlns:a16="http://schemas.microsoft.com/office/drawing/2014/main" id="{DB7B7595-C571-4DD3-9E21-706F415C5104}"/>
            </a:ext>
          </a:extLst>
        </xdr:cNvPr>
        <xdr:cNvCxnSpPr/>
      </xdr:nvCxnSpPr>
      <xdr:spPr>
        <a:xfrm>
          <a:off x="3895725" y="84486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76200</xdr:rowOff>
    </xdr:from>
    <xdr:to>
      <xdr:col>13</xdr:col>
      <xdr:colOff>0</xdr:colOff>
      <xdr:row>46</xdr:row>
      <xdr:rowOff>76200</xdr:rowOff>
    </xdr:to>
    <xdr:cxnSp macro="">
      <xdr:nvCxnSpPr>
        <xdr:cNvPr id="247" name="Solver_shapecon$P$45">
          <a:extLst>
            <a:ext uri="{FF2B5EF4-FFF2-40B4-BE49-F238E27FC236}">
              <a16:creationId xmlns:a16="http://schemas.microsoft.com/office/drawing/2014/main" id="{1B437F1E-5F79-4751-8178-7F33CD5E2AD0}"/>
            </a:ext>
          </a:extLst>
        </xdr:cNvPr>
        <xdr:cNvCxnSpPr/>
      </xdr:nvCxnSpPr>
      <xdr:spPr>
        <a:xfrm flipV="1">
          <a:off x="5514975" y="80676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44</xdr:row>
      <xdr:rowOff>0</xdr:rowOff>
    </xdr:from>
    <xdr:to>
      <xdr:col>16</xdr:col>
      <xdr:colOff>0</xdr:colOff>
      <xdr:row>44</xdr:row>
      <xdr:rowOff>149678</xdr:rowOff>
    </xdr:to>
    <xdr:sp macro="" textlink="">
      <xdr:nvSpPr>
        <xdr:cNvPr id="248" name="Solver_shape$P$45">
          <a:extLst>
            <a:ext uri="{FF2B5EF4-FFF2-40B4-BE49-F238E27FC236}">
              <a16:creationId xmlns:a16="http://schemas.microsoft.com/office/drawing/2014/main" id="{F451904D-F4AD-44C2-AF50-DB3B1C4CB41F}"/>
            </a:ext>
          </a:extLst>
        </xdr:cNvPr>
        <xdr:cNvSpPr/>
      </xdr:nvSpPr>
      <xdr:spPr>
        <a:xfrm rot="16200000">
          <a:off x="7781925" y="79914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44</xdr:row>
      <xdr:rowOff>76200</xdr:rowOff>
    </xdr:from>
    <xdr:to>
      <xdr:col>15</xdr:col>
      <xdr:colOff>0</xdr:colOff>
      <xdr:row>44</xdr:row>
      <xdr:rowOff>76200</xdr:rowOff>
    </xdr:to>
    <xdr:cxnSp macro="">
      <xdr:nvCxnSpPr>
        <xdr:cNvPr id="249" name="Solver_line$P$45">
          <a:extLst>
            <a:ext uri="{FF2B5EF4-FFF2-40B4-BE49-F238E27FC236}">
              <a16:creationId xmlns:a16="http://schemas.microsoft.com/office/drawing/2014/main" id="{E31C590F-2AEC-4E28-827F-0BD1B2B76007}"/>
            </a:ext>
          </a:extLst>
        </xdr:cNvPr>
        <xdr:cNvCxnSpPr/>
      </xdr:nvCxnSpPr>
      <xdr:spPr>
        <a:xfrm>
          <a:off x="5762625" y="80676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76200</xdr:rowOff>
    </xdr:from>
    <xdr:to>
      <xdr:col>13</xdr:col>
      <xdr:colOff>0</xdr:colOff>
      <xdr:row>49</xdr:row>
      <xdr:rowOff>76200</xdr:rowOff>
    </xdr:to>
    <xdr:cxnSp macro="">
      <xdr:nvCxnSpPr>
        <xdr:cNvPr id="250" name="Solver_shapecon$P$50">
          <a:extLst>
            <a:ext uri="{FF2B5EF4-FFF2-40B4-BE49-F238E27FC236}">
              <a16:creationId xmlns:a16="http://schemas.microsoft.com/office/drawing/2014/main" id="{6F193757-196D-4F8E-9E41-67159ED35AD9}"/>
            </a:ext>
          </a:extLst>
        </xdr:cNvPr>
        <xdr:cNvCxnSpPr/>
      </xdr:nvCxnSpPr>
      <xdr:spPr>
        <a:xfrm>
          <a:off x="5514975" y="84105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49</xdr:row>
      <xdr:rowOff>0</xdr:rowOff>
    </xdr:from>
    <xdr:to>
      <xdr:col>16</xdr:col>
      <xdr:colOff>0</xdr:colOff>
      <xdr:row>49</xdr:row>
      <xdr:rowOff>149678</xdr:rowOff>
    </xdr:to>
    <xdr:sp macro="" textlink="">
      <xdr:nvSpPr>
        <xdr:cNvPr id="251" name="Solver_shape$P$50">
          <a:extLst>
            <a:ext uri="{FF2B5EF4-FFF2-40B4-BE49-F238E27FC236}">
              <a16:creationId xmlns:a16="http://schemas.microsoft.com/office/drawing/2014/main" id="{753AF734-B726-46B0-9A36-6800BEBB4A56}"/>
            </a:ext>
          </a:extLst>
        </xdr:cNvPr>
        <xdr:cNvSpPr/>
      </xdr:nvSpPr>
      <xdr:spPr>
        <a:xfrm rot="16200000">
          <a:off x="7781925" y="88677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49</xdr:row>
      <xdr:rowOff>76200</xdr:rowOff>
    </xdr:from>
    <xdr:to>
      <xdr:col>15</xdr:col>
      <xdr:colOff>0</xdr:colOff>
      <xdr:row>49</xdr:row>
      <xdr:rowOff>76200</xdr:rowOff>
    </xdr:to>
    <xdr:cxnSp macro="">
      <xdr:nvCxnSpPr>
        <xdr:cNvPr id="252" name="Solver_line$P$50">
          <a:extLst>
            <a:ext uri="{FF2B5EF4-FFF2-40B4-BE49-F238E27FC236}">
              <a16:creationId xmlns:a16="http://schemas.microsoft.com/office/drawing/2014/main" id="{87987629-8C6A-484D-936E-CD5C1330F66D}"/>
            </a:ext>
          </a:extLst>
        </xdr:cNvPr>
        <xdr:cNvCxnSpPr/>
      </xdr:nvCxnSpPr>
      <xdr:spPr>
        <a:xfrm>
          <a:off x="5762625" y="89439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51</xdr:row>
      <xdr:rowOff>76200</xdr:rowOff>
    </xdr:from>
    <xdr:to>
      <xdr:col>9</xdr:col>
      <xdr:colOff>0</xdr:colOff>
      <xdr:row>56</xdr:row>
      <xdr:rowOff>76200</xdr:rowOff>
    </xdr:to>
    <xdr:cxnSp macro="">
      <xdr:nvCxnSpPr>
        <xdr:cNvPr id="253" name="Solver_shapecon$L$57">
          <a:extLst>
            <a:ext uri="{FF2B5EF4-FFF2-40B4-BE49-F238E27FC236}">
              <a16:creationId xmlns:a16="http://schemas.microsoft.com/office/drawing/2014/main" id="{EC93D6C7-DB02-4F9A-93AA-F8F8269F3F3F}"/>
            </a:ext>
          </a:extLst>
        </xdr:cNvPr>
        <xdr:cNvCxnSpPr/>
      </xdr:nvCxnSpPr>
      <xdr:spPr>
        <a:xfrm>
          <a:off x="3648075" y="92868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149679</xdr:colOff>
      <xdr:row>56</xdr:row>
      <xdr:rowOff>149678</xdr:rowOff>
    </xdr:to>
    <xdr:sp macro="" textlink="">
      <xdr:nvSpPr>
        <xdr:cNvPr id="254" name="Solver_shape$L$57">
          <a:extLst>
            <a:ext uri="{FF2B5EF4-FFF2-40B4-BE49-F238E27FC236}">
              <a16:creationId xmlns:a16="http://schemas.microsoft.com/office/drawing/2014/main" id="{8E076430-399E-4ED5-9381-62E63F235D5F}"/>
            </a:ext>
          </a:extLst>
        </xdr:cNvPr>
        <xdr:cNvSpPr/>
      </xdr:nvSpPr>
      <xdr:spPr>
        <a:xfrm>
          <a:off x="5362575" y="101250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56</xdr:row>
      <xdr:rowOff>76200</xdr:rowOff>
    </xdr:from>
    <xdr:to>
      <xdr:col>11</xdr:col>
      <xdr:colOff>0</xdr:colOff>
      <xdr:row>56</xdr:row>
      <xdr:rowOff>76200</xdr:rowOff>
    </xdr:to>
    <xdr:cxnSp macro="">
      <xdr:nvCxnSpPr>
        <xdr:cNvPr id="255" name="Solver_line$L$57">
          <a:extLst>
            <a:ext uri="{FF2B5EF4-FFF2-40B4-BE49-F238E27FC236}">
              <a16:creationId xmlns:a16="http://schemas.microsoft.com/office/drawing/2014/main" id="{992D8416-42A6-474B-8912-85F5FC076B2B}"/>
            </a:ext>
          </a:extLst>
        </xdr:cNvPr>
        <xdr:cNvCxnSpPr/>
      </xdr:nvCxnSpPr>
      <xdr:spPr>
        <a:xfrm>
          <a:off x="3895725" y="10201275"/>
          <a:ext cx="1466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76200</xdr:rowOff>
    </xdr:from>
    <xdr:to>
      <xdr:col>13</xdr:col>
      <xdr:colOff>0</xdr:colOff>
      <xdr:row>56</xdr:row>
      <xdr:rowOff>76200</xdr:rowOff>
    </xdr:to>
    <xdr:cxnSp macro="">
      <xdr:nvCxnSpPr>
        <xdr:cNvPr id="256" name="Solver_shapecon$P$55">
          <a:extLst>
            <a:ext uri="{FF2B5EF4-FFF2-40B4-BE49-F238E27FC236}">
              <a16:creationId xmlns:a16="http://schemas.microsoft.com/office/drawing/2014/main" id="{7C2F527C-9008-4263-A48E-2B26B121B49D}"/>
            </a:ext>
          </a:extLst>
        </xdr:cNvPr>
        <xdr:cNvCxnSpPr/>
      </xdr:nvCxnSpPr>
      <xdr:spPr>
        <a:xfrm flipV="1">
          <a:off x="5514975" y="98202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54</xdr:row>
      <xdr:rowOff>0</xdr:rowOff>
    </xdr:from>
    <xdr:to>
      <xdr:col>16</xdr:col>
      <xdr:colOff>0</xdr:colOff>
      <xdr:row>54</xdr:row>
      <xdr:rowOff>149678</xdr:rowOff>
    </xdr:to>
    <xdr:sp macro="" textlink="">
      <xdr:nvSpPr>
        <xdr:cNvPr id="257" name="Solver_shape$P$55">
          <a:extLst>
            <a:ext uri="{FF2B5EF4-FFF2-40B4-BE49-F238E27FC236}">
              <a16:creationId xmlns:a16="http://schemas.microsoft.com/office/drawing/2014/main" id="{7242CECC-D79B-4C42-9B03-295EB3C9E73D}"/>
            </a:ext>
          </a:extLst>
        </xdr:cNvPr>
        <xdr:cNvSpPr/>
      </xdr:nvSpPr>
      <xdr:spPr>
        <a:xfrm rot="16200000">
          <a:off x="7781925" y="97440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54</xdr:row>
      <xdr:rowOff>76200</xdr:rowOff>
    </xdr:from>
    <xdr:to>
      <xdr:col>15</xdr:col>
      <xdr:colOff>0</xdr:colOff>
      <xdr:row>54</xdr:row>
      <xdr:rowOff>76200</xdr:rowOff>
    </xdr:to>
    <xdr:cxnSp macro="">
      <xdr:nvCxnSpPr>
        <xdr:cNvPr id="258" name="Solver_line$P$55">
          <a:extLst>
            <a:ext uri="{FF2B5EF4-FFF2-40B4-BE49-F238E27FC236}">
              <a16:creationId xmlns:a16="http://schemas.microsoft.com/office/drawing/2014/main" id="{B068ED89-8DC7-4398-B2C3-5B2F0E055E55}"/>
            </a:ext>
          </a:extLst>
        </xdr:cNvPr>
        <xdr:cNvCxnSpPr/>
      </xdr:nvCxnSpPr>
      <xdr:spPr>
        <a:xfrm>
          <a:off x="5762625" y="98202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76200</xdr:rowOff>
    </xdr:from>
    <xdr:to>
      <xdr:col>13</xdr:col>
      <xdr:colOff>0</xdr:colOff>
      <xdr:row>59</xdr:row>
      <xdr:rowOff>76200</xdr:rowOff>
    </xdr:to>
    <xdr:cxnSp macro="">
      <xdr:nvCxnSpPr>
        <xdr:cNvPr id="259" name="Solver_shapecon$P$60">
          <a:extLst>
            <a:ext uri="{FF2B5EF4-FFF2-40B4-BE49-F238E27FC236}">
              <a16:creationId xmlns:a16="http://schemas.microsoft.com/office/drawing/2014/main" id="{7CE1DBE4-E2FA-467C-A89A-3810B42D56D2}"/>
            </a:ext>
          </a:extLst>
        </xdr:cNvPr>
        <xdr:cNvCxnSpPr/>
      </xdr:nvCxnSpPr>
      <xdr:spPr>
        <a:xfrm>
          <a:off x="5514975" y="101631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59</xdr:row>
      <xdr:rowOff>0</xdr:rowOff>
    </xdr:from>
    <xdr:to>
      <xdr:col>16</xdr:col>
      <xdr:colOff>0</xdr:colOff>
      <xdr:row>59</xdr:row>
      <xdr:rowOff>149679</xdr:rowOff>
    </xdr:to>
    <xdr:sp macro="" textlink="">
      <xdr:nvSpPr>
        <xdr:cNvPr id="260" name="Solver_shape$P$60">
          <a:extLst>
            <a:ext uri="{FF2B5EF4-FFF2-40B4-BE49-F238E27FC236}">
              <a16:creationId xmlns:a16="http://schemas.microsoft.com/office/drawing/2014/main" id="{AED9815A-110B-4E9A-B653-6D0EC57AAE71}"/>
            </a:ext>
          </a:extLst>
        </xdr:cNvPr>
        <xdr:cNvSpPr/>
      </xdr:nvSpPr>
      <xdr:spPr>
        <a:xfrm rot="16200000">
          <a:off x="7781925" y="106203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59</xdr:row>
      <xdr:rowOff>76200</xdr:rowOff>
    </xdr:from>
    <xdr:to>
      <xdr:col>15</xdr:col>
      <xdr:colOff>0</xdr:colOff>
      <xdr:row>59</xdr:row>
      <xdr:rowOff>76200</xdr:rowOff>
    </xdr:to>
    <xdr:cxnSp macro="">
      <xdr:nvCxnSpPr>
        <xdr:cNvPr id="261" name="Solver_line$P$60">
          <a:extLst>
            <a:ext uri="{FF2B5EF4-FFF2-40B4-BE49-F238E27FC236}">
              <a16:creationId xmlns:a16="http://schemas.microsoft.com/office/drawing/2014/main" id="{D1E064E4-5C00-4586-B7E3-D4919231FD96}"/>
            </a:ext>
          </a:extLst>
        </xdr:cNvPr>
        <xdr:cNvCxnSpPr/>
      </xdr:nvCxnSpPr>
      <xdr:spPr>
        <a:xfrm>
          <a:off x="5762625" y="10696575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190499</xdr:rowOff>
    </xdr:from>
    <xdr:to>
      <xdr:col>10</xdr:col>
      <xdr:colOff>314325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9E2BB-6924-461C-ADB9-F5988E4A6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16</xdr:row>
      <xdr:rowOff>158750</xdr:rowOff>
    </xdr:to>
    <xdr:sp macro="" textlink="">
      <xdr:nvSpPr>
        <xdr:cNvPr id="274" name="Solver_shape$F$17">
          <a:extLst>
            <a:ext uri="{FF2B5EF4-FFF2-40B4-BE49-F238E27FC236}">
              <a16:creationId xmlns:a16="http://schemas.microsoft.com/office/drawing/2014/main" id="{4F9C0017-5510-4EB2-A3D4-19A336AA1C1D}"/>
            </a:ext>
          </a:extLst>
        </xdr:cNvPr>
        <xdr:cNvSpPr/>
      </xdr:nvSpPr>
      <xdr:spPr>
        <a:xfrm>
          <a:off x="4210050" y="31908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5</xdr:col>
      <xdr:colOff>0</xdr:colOff>
      <xdr:row>16</xdr:row>
      <xdr:rowOff>76200</xdr:rowOff>
    </xdr:to>
    <xdr:cxnSp macro="">
      <xdr:nvCxnSpPr>
        <xdr:cNvPr id="275" name="Solver_line$F$17">
          <a:extLst>
            <a:ext uri="{FF2B5EF4-FFF2-40B4-BE49-F238E27FC236}">
              <a16:creationId xmlns:a16="http://schemas.microsoft.com/office/drawing/2014/main" id="{1E7EA8EF-A0DC-4566-A530-C48DC673B5AB}"/>
            </a:ext>
          </a:extLst>
        </xdr:cNvPr>
        <xdr:cNvCxnSpPr/>
      </xdr:nvCxnSpPr>
      <xdr:spPr>
        <a:xfrm>
          <a:off x="3629025" y="3267075"/>
          <a:ext cx="581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76200</xdr:rowOff>
    </xdr:from>
    <xdr:to>
      <xdr:col>7</xdr:col>
      <xdr:colOff>0</xdr:colOff>
      <xdr:row>16</xdr:row>
      <xdr:rowOff>76200</xdr:rowOff>
    </xdr:to>
    <xdr:cxnSp macro="">
      <xdr:nvCxnSpPr>
        <xdr:cNvPr id="276" name="Solver_shapecon$J$12">
          <a:extLst>
            <a:ext uri="{FF2B5EF4-FFF2-40B4-BE49-F238E27FC236}">
              <a16:creationId xmlns:a16="http://schemas.microsoft.com/office/drawing/2014/main" id="{4F039859-A03F-4C5B-915E-B1406F9E4D46}"/>
            </a:ext>
          </a:extLst>
        </xdr:cNvPr>
        <xdr:cNvCxnSpPr/>
      </xdr:nvCxnSpPr>
      <xdr:spPr>
        <a:xfrm flipV="1">
          <a:off x="4362450" y="2314575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0</xdr:colOff>
      <xdr:row>11</xdr:row>
      <xdr:rowOff>158750</xdr:rowOff>
    </xdr:to>
    <xdr:sp macro="" textlink="">
      <xdr:nvSpPr>
        <xdr:cNvPr id="277" name="Solver_shape$J$12">
          <a:extLst>
            <a:ext uri="{FF2B5EF4-FFF2-40B4-BE49-F238E27FC236}">
              <a16:creationId xmlns:a16="http://schemas.microsoft.com/office/drawing/2014/main" id="{EB28AD3F-466D-4FFD-AE15-0C4603DCC0D2}"/>
            </a:ext>
          </a:extLst>
        </xdr:cNvPr>
        <xdr:cNvSpPr/>
      </xdr:nvSpPr>
      <xdr:spPr>
        <a:xfrm>
          <a:off x="6086475" y="2238375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278" name="Solver_line$J$12">
          <a:extLst>
            <a:ext uri="{FF2B5EF4-FFF2-40B4-BE49-F238E27FC236}">
              <a16:creationId xmlns:a16="http://schemas.microsoft.com/office/drawing/2014/main" id="{5E734C99-C3E3-4D56-923F-EF08988BD592}"/>
            </a:ext>
          </a:extLst>
        </xdr:cNvPr>
        <xdr:cNvCxnSpPr/>
      </xdr:nvCxnSpPr>
      <xdr:spPr>
        <a:xfrm>
          <a:off x="4610100" y="2314575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76200</xdr:rowOff>
    </xdr:from>
    <xdr:to>
      <xdr:col>11</xdr:col>
      <xdr:colOff>0</xdr:colOff>
      <xdr:row>11</xdr:row>
      <xdr:rowOff>76200</xdr:rowOff>
    </xdr:to>
    <xdr:cxnSp macro="">
      <xdr:nvCxnSpPr>
        <xdr:cNvPr id="279" name="Solver_shapecon$N$10">
          <a:extLst>
            <a:ext uri="{FF2B5EF4-FFF2-40B4-BE49-F238E27FC236}">
              <a16:creationId xmlns:a16="http://schemas.microsoft.com/office/drawing/2014/main" id="{AD3FD17C-448B-4014-915C-3400AAE9A386}"/>
            </a:ext>
          </a:extLst>
        </xdr:cNvPr>
        <xdr:cNvCxnSpPr/>
      </xdr:nvCxnSpPr>
      <xdr:spPr>
        <a:xfrm flipV="1">
          <a:off x="6238875" y="19335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0</xdr:colOff>
      <xdr:row>9</xdr:row>
      <xdr:rowOff>158750</xdr:rowOff>
    </xdr:to>
    <xdr:sp macro="" textlink="">
      <xdr:nvSpPr>
        <xdr:cNvPr id="280" name="Solver_shape$N$10">
          <a:extLst>
            <a:ext uri="{FF2B5EF4-FFF2-40B4-BE49-F238E27FC236}">
              <a16:creationId xmlns:a16="http://schemas.microsoft.com/office/drawing/2014/main" id="{28B422CC-2710-46EC-BE16-112549B9CF53}"/>
            </a:ext>
          </a:extLst>
        </xdr:cNvPr>
        <xdr:cNvSpPr/>
      </xdr:nvSpPr>
      <xdr:spPr>
        <a:xfrm rot="16200000">
          <a:off x="8572500" y="18573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281" name="Solver_line$N$10">
          <a:extLst>
            <a:ext uri="{FF2B5EF4-FFF2-40B4-BE49-F238E27FC236}">
              <a16:creationId xmlns:a16="http://schemas.microsoft.com/office/drawing/2014/main" id="{BB281F41-C711-4DF7-9971-FF03734492D9}"/>
            </a:ext>
          </a:extLst>
        </xdr:cNvPr>
        <xdr:cNvCxnSpPr/>
      </xdr:nvCxnSpPr>
      <xdr:spPr>
        <a:xfrm>
          <a:off x="6486525" y="1933575"/>
          <a:ext cx="2085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282" name="Solver_shapecon$N$15">
          <a:extLst>
            <a:ext uri="{FF2B5EF4-FFF2-40B4-BE49-F238E27FC236}">
              <a16:creationId xmlns:a16="http://schemas.microsoft.com/office/drawing/2014/main" id="{67F3D6B1-00A0-465E-BC5D-0B354DA6E9C3}"/>
            </a:ext>
          </a:extLst>
        </xdr:cNvPr>
        <xdr:cNvCxnSpPr/>
      </xdr:nvCxnSpPr>
      <xdr:spPr>
        <a:xfrm>
          <a:off x="6238875" y="22764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0</xdr:colOff>
      <xdr:row>14</xdr:row>
      <xdr:rowOff>158750</xdr:rowOff>
    </xdr:to>
    <xdr:sp macro="" textlink="">
      <xdr:nvSpPr>
        <xdr:cNvPr id="283" name="Solver_shape$N$15">
          <a:extLst>
            <a:ext uri="{FF2B5EF4-FFF2-40B4-BE49-F238E27FC236}">
              <a16:creationId xmlns:a16="http://schemas.microsoft.com/office/drawing/2014/main" id="{0BFE212A-F643-415E-9451-7A4DF9342867}"/>
            </a:ext>
          </a:extLst>
        </xdr:cNvPr>
        <xdr:cNvSpPr/>
      </xdr:nvSpPr>
      <xdr:spPr>
        <a:xfrm rot="16200000">
          <a:off x="8572500" y="27336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284" name="Solver_line$N$15">
          <a:extLst>
            <a:ext uri="{FF2B5EF4-FFF2-40B4-BE49-F238E27FC236}">
              <a16:creationId xmlns:a16="http://schemas.microsoft.com/office/drawing/2014/main" id="{E45BE2AF-3A57-4AEF-A848-73CFAA57D68F}"/>
            </a:ext>
          </a:extLst>
        </xdr:cNvPr>
        <xdr:cNvCxnSpPr/>
      </xdr:nvCxnSpPr>
      <xdr:spPr>
        <a:xfrm>
          <a:off x="6486525" y="2809875"/>
          <a:ext cx="2085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76200</xdr:rowOff>
    </xdr:from>
    <xdr:to>
      <xdr:col>7</xdr:col>
      <xdr:colOff>0</xdr:colOff>
      <xdr:row>21</xdr:row>
      <xdr:rowOff>76200</xdr:rowOff>
    </xdr:to>
    <xdr:cxnSp macro="">
      <xdr:nvCxnSpPr>
        <xdr:cNvPr id="285" name="Solver_shapecon$J$22">
          <a:extLst>
            <a:ext uri="{FF2B5EF4-FFF2-40B4-BE49-F238E27FC236}">
              <a16:creationId xmlns:a16="http://schemas.microsoft.com/office/drawing/2014/main" id="{2A5FB5B7-8F13-451B-933C-A4895327630A}"/>
            </a:ext>
          </a:extLst>
        </xdr:cNvPr>
        <xdr:cNvCxnSpPr/>
      </xdr:nvCxnSpPr>
      <xdr:spPr>
        <a:xfrm>
          <a:off x="4362450" y="3152775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0</xdr:colOff>
      <xdr:row>21</xdr:row>
      <xdr:rowOff>158750</xdr:rowOff>
    </xdr:to>
    <xdr:sp macro="" textlink="">
      <xdr:nvSpPr>
        <xdr:cNvPr id="286" name="Solver_shape$J$22">
          <a:extLst>
            <a:ext uri="{FF2B5EF4-FFF2-40B4-BE49-F238E27FC236}">
              <a16:creationId xmlns:a16="http://schemas.microsoft.com/office/drawing/2014/main" id="{142B88F0-C2A8-421C-994A-5318CD54FD64}"/>
            </a:ext>
          </a:extLst>
        </xdr:cNvPr>
        <xdr:cNvSpPr/>
      </xdr:nvSpPr>
      <xdr:spPr>
        <a:xfrm>
          <a:off x="6086475" y="3990975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</xdr:row>
      <xdr:rowOff>76200</xdr:rowOff>
    </xdr:from>
    <xdr:to>
      <xdr:col>9</xdr:col>
      <xdr:colOff>0</xdr:colOff>
      <xdr:row>21</xdr:row>
      <xdr:rowOff>76200</xdr:rowOff>
    </xdr:to>
    <xdr:cxnSp macro="">
      <xdr:nvCxnSpPr>
        <xdr:cNvPr id="287" name="Solver_line$J$22">
          <a:extLst>
            <a:ext uri="{FF2B5EF4-FFF2-40B4-BE49-F238E27FC236}">
              <a16:creationId xmlns:a16="http://schemas.microsoft.com/office/drawing/2014/main" id="{1E0B3C8B-8F44-499F-ABD1-859832131B8A}"/>
            </a:ext>
          </a:extLst>
        </xdr:cNvPr>
        <xdr:cNvCxnSpPr/>
      </xdr:nvCxnSpPr>
      <xdr:spPr>
        <a:xfrm>
          <a:off x="4610100" y="4067175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76200</xdr:rowOff>
    </xdr:from>
    <xdr:to>
      <xdr:col>11</xdr:col>
      <xdr:colOff>0</xdr:colOff>
      <xdr:row>21</xdr:row>
      <xdr:rowOff>76200</xdr:rowOff>
    </xdr:to>
    <xdr:cxnSp macro="">
      <xdr:nvCxnSpPr>
        <xdr:cNvPr id="288" name="Solver_shapecon$N$20">
          <a:extLst>
            <a:ext uri="{FF2B5EF4-FFF2-40B4-BE49-F238E27FC236}">
              <a16:creationId xmlns:a16="http://schemas.microsoft.com/office/drawing/2014/main" id="{6F437D45-1ACB-4202-9A64-231BB99F4CCC}"/>
            </a:ext>
          </a:extLst>
        </xdr:cNvPr>
        <xdr:cNvCxnSpPr/>
      </xdr:nvCxnSpPr>
      <xdr:spPr>
        <a:xfrm flipV="1">
          <a:off x="6238875" y="3686175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0</xdr:colOff>
      <xdr:row>19</xdr:row>
      <xdr:rowOff>158750</xdr:rowOff>
    </xdr:to>
    <xdr:sp macro="" textlink="">
      <xdr:nvSpPr>
        <xdr:cNvPr id="289" name="Solver_shape$N$20">
          <a:extLst>
            <a:ext uri="{FF2B5EF4-FFF2-40B4-BE49-F238E27FC236}">
              <a16:creationId xmlns:a16="http://schemas.microsoft.com/office/drawing/2014/main" id="{B484713A-8C39-48F4-89C7-D34D3624552D}"/>
            </a:ext>
          </a:extLst>
        </xdr:cNvPr>
        <xdr:cNvSpPr/>
      </xdr:nvSpPr>
      <xdr:spPr>
        <a:xfrm rot="16200000">
          <a:off x="8572500" y="36099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290" name="Solver_line$N$20">
          <a:extLst>
            <a:ext uri="{FF2B5EF4-FFF2-40B4-BE49-F238E27FC236}">
              <a16:creationId xmlns:a16="http://schemas.microsoft.com/office/drawing/2014/main" id="{AD3407AC-E828-477A-8F80-DC1B26402129}"/>
            </a:ext>
          </a:extLst>
        </xdr:cNvPr>
        <xdr:cNvCxnSpPr/>
      </xdr:nvCxnSpPr>
      <xdr:spPr>
        <a:xfrm>
          <a:off x="6486525" y="3686175"/>
          <a:ext cx="2085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291" name="Solver_shapecon$N$25">
          <a:extLst>
            <a:ext uri="{FF2B5EF4-FFF2-40B4-BE49-F238E27FC236}">
              <a16:creationId xmlns:a16="http://schemas.microsoft.com/office/drawing/2014/main" id="{F1AC680B-AE76-474C-88BC-F026943776BE}"/>
            </a:ext>
          </a:extLst>
        </xdr:cNvPr>
        <xdr:cNvCxnSpPr/>
      </xdr:nvCxnSpPr>
      <xdr:spPr>
        <a:xfrm>
          <a:off x="6238875" y="4029075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24</xdr:row>
      <xdr:rowOff>0</xdr:rowOff>
    </xdr:from>
    <xdr:to>
      <xdr:col>14</xdr:col>
      <xdr:colOff>0</xdr:colOff>
      <xdr:row>24</xdr:row>
      <xdr:rowOff>158750</xdr:rowOff>
    </xdr:to>
    <xdr:sp macro="" textlink="">
      <xdr:nvSpPr>
        <xdr:cNvPr id="292" name="Solver_shape$N$25">
          <a:extLst>
            <a:ext uri="{FF2B5EF4-FFF2-40B4-BE49-F238E27FC236}">
              <a16:creationId xmlns:a16="http://schemas.microsoft.com/office/drawing/2014/main" id="{1F025B1E-68F9-4099-84EF-83B8AAADFBBB}"/>
            </a:ext>
          </a:extLst>
        </xdr:cNvPr>
        <xdr:cNvSpPr/>
      </xdr:nvSpPr>
      <xdr:spPr>
        <a:xfrm rot="16200000">
          <a:off x="8572500" y="4486275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cxnSp macro="">
      <xdr:nvCxnSpPr>
        <xdr:cNvPr id="293" name="Solver_line$N$25">
          <a:extLst>
            <a:ext uri="{FF2B5EF4-FFF2-40B4-BE49-F238E27FC236}">
              <a16:creationId xmlns:a16="http://schemas.microsoft.com/office/drawing/2014/main" id="{32AAA0C2-8132-43C9-A3E1-582667899457}"/>
            </a:ext>
          </a:extLst>
        </xdr:cNvPr>
        <xdr:cNvCxnSpPr/>
      </xdr:nvCxnSpPr>
      <xdr:spPr>
        <a:xfrm>
          <a:off x="6486525" y="4562475"/>
          <a:ext cx="2085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10</xdr:col>
      <xdr:colOff>318406</xdr:colOff>
      <xdr:row>20</xdr:row>
      <xdr:rowOff>43066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DB1833-287A-4A74-908F-EEB555A80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381000"/>
          <a:ext cx="4585606" cy="34720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12</xdr:row>
      <xdr:rowOff>57150</xdr:rowOff>
    </xdr:from>
    <xdr:to>
      <xdr:col>9</xdr:col>
      <xdr:colOff>466725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9B56-2606-4C84-81DB-41981EAA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458976</xdr:colOff>
      <xdr:row>39</xdr:row>
      <xdr:rowOff>152400</xdr:rowOff>
    </xdr:from>
    <xdr:to>
      <xdr:col>9</xdr:col>
      <xdr:colOff>175532</xdr:colOff>
      <xdr:row>55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F77F1D-5905-4981-930D-393099D4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176" y="7877175"/>
          <a:ext cx="3983756" cy="30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BBF2-A868-481A-BEA3-5298EC884280}">
  <sheetPr>
    <tabColor theme="4" tint="-0.499984740745262"/>
  </sheetPr>
  <dimension ref="A1:S62"/>
  <sheetViews>
    <sheetView topLeftCell="A30" zoomScale="70" zoomScaleNormal="70" workbookViewId="0">
      <selection activeCell="E12" sqref="E12"/>
    </sheetView>
  </sheetViews>
  <sheetFormatPr defaultRowHeight="15" x14ac:dyDescent="0.25"/>
  <cols>
    <col min="1" max="1" width="16.42578125" customWidth="1"/>
    <col min="2" max="2" width="26.28515625" customWidth="1"/>
    <col min="4" max="4" width="2.5703125" bestFit="1" customWidth="1"/>
    <col min="5" max="5" width="3.7109375" customWidth="1"/>
    <col min="6" max="6" width="14" bestFit="1" customWidth="1"/>
    <col min="7" max="7" width="5" bestFit="1" customWidth="1"/>
    <col min="8" max="8" width="2.28515625" customWidth="1"/>
    <col min="9" max="9" width="3.7109375" customWidth="1"/>
    <col min="10" max="10" width="15.7109375" bestFit="1" customWidth="1"/>
    <col min="11" max="11" width="6.28515625" bestFit="1" customWidth="1"/>
    <col min="12" max="12" width="2.5703125" bestFit="1" customWidth="1"/>
    <col min="13" max="13" width="3.7109375" customWidth="1"/>
    <col min="14" max="14" width="24" bestFit="1" customWidth="1"/>
    <col min="15" max="15" width="6.28515625" bestFit="1" customWidth="1"/>
    <col min="16" max="16" width="2.28515625" customWidth="1"/>
    <col min="17" max="17" width="6.28515625" bestFit="1" customWidth="1"/>
  </cols>
  <sheetData>
    <row r="1" spans="1:19" ht="26.25" x14ac:dyDescent="0.4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S2" s="4"/>
    </row>
    <row r="3" spans="1:19" x14ac:dyDescent="0.25">
      <c r="J3" s="2"/>
      <c r="N3" s="2">
        <v>0.3</v>
      </c>
      <c r="S3" s="5"/>
    </row>
    <row r="4" spans="1:19" x14ac:dyDescent="0.25">
      <c r="N4" t="s">
        <v>7</v>
      </c>
      <c r="S4" s="5"/>
    </row>
    <row r="5" spans="1:19" x14ac:dyDescent="0.25">
      <c r="A5" s="23" t="s">
        <v>27</v>
      </c>
      <c r="B5" s="23" t="s">
        <v>26</v>
      </c>
      <c r="J5" s="2">
        <v>0</v>
      </c>
      <c r="Q5">
        <f>SUM($N$6,$J$8,$F$13)</f>
        <v>13.5</v>
      </c>
      <c r="S5" s="5"/>
    </row>
    <row r="6" spans="1:19" x14ac:dyDescent="0.25">
      <c r="A6" s="24" t="s">
        <v>23</v>
      </c>
      <c r="B6" s="25">
        <v>0</v>
      </c>
      <c r="F6" s="1"/>
      <c r="J6" s="1" t="s">
        <v>0</v>
      </c>
      <c r="N6" s="1">
        <v>15.5</v>
      </c>
      <c r="O6">
        <f>$Q$5</f>
        <v>13.5</v>
      </c>
      <c r="S6" s="5"/>
    </row>
    <row r="7" spans="1:19" x14ac:dyDescent="0.25">
      <c r="A7" s="24" t="s">
        <v>24</v>
      </c>
      <c r="B7" s="25">
        <v>0.6</v>
      </c>
      <c r="S7" s="5"/>
    </row>
    <row r="8" spans="1:19" x14ac:dyDescent="0.25">
      <c r="A8" s="24" t="s">
        <v>25</v>
      </c>
      <c r="B8" s="25">
        <v>1</v>
      </c>
      <c r="F8" s="1"/>
      <c r="J8" s="3">
        <v>-2</v>
      </c>
      <c r="K8">
        <f>IF(ABS(1-SUM($N$3,$N$8))&lt;=0.00001,SUM($N$3*$O$6,$N$8*$O$11),NA())</f>
        <v>10.7</v>
      </c>
      <c r="N8" s="2">
        <v>0.7</v>
      </c>
      <c r="S8" s="5"/>
    </row>
    <row r="9" spans="1:19" x14ac:dyDescent="0.25">
      <c r="N9" t="s">
        <v>8</v>
      </c>
      <c r="S9" s="5"/>
    </row>
    <row r="10" spans="1:19" x14ac:dyDescent="0.25">
      <c r="Q10">
        <f>SUM($N$11,$J$8,$F$13)</f>
        <v>9.5</v>
      </c>
      <c r="S10" s="5"/>
    </row>
    <row r="11" spans="1:19" x14ac:dyDescent="0.25">
      <c r="F11" s="1" t="s">
        <v>4</v>
      </c>
      <c r="J11" s="1"/>
      <c r="N11" s="1">
        <v>11.5</v>
      </c>
      <c r="O11">
        <f>$Q$10</f>
        <v>9.5</v>
      </c>
      <c r="S11" s="5"/>
    </row>
    <row r="12" spans="1:19" x14ac:dyDescent="0.25">
      <c r="F12" s="1"/>
      <c r="S12" s="5"/>
    </row>
    <row r="13" spans="1:19" x14ac:dyDescent="0.25">
      <c r="F13" s="1">
        <v>0</v>
      </c>
      <c r="G13">
        <f>IF(ABS(1-SUM($J$5,$J$15))&lt;=0.00001,SUM($J$5*$K$8,$J$15*$K$18),NA())</f>
        <v>3.2</v>
      </c>
      <c r="J13" s="2"/>
      <c r="N13" s="2"/>
      <c r="S13" s="5"/>
    </row>
    <row r="14" spans="1:19" x14ac:dyDescent="0.25">
      <c r="N14" t="s">
        <v>2</v>
      </c>
      <c r="S14" s="5"/>
    </row>
    <row r="15" spans="1:19" x14ac:dyDescent="0.25">
      <c r="J15" s="2">
        <v>1</v>
      </c>
      <c r="Q15">
        <f>SUM($N$16,$J$18,$F$13)</f>
        <v>3.2</v>
      </c>
      <c r="S15" s="5"/>
    </row>
    <row r="16" spans="1:19" x14ac:dyDescent="0.25">
      <c r="F16" s="1"/>
      <c r="J16" s="1" t="s">
        <v>1</v>
      </c>
      <c r="N16" s="1">
        <v>3.2</v>
      </c>
      <c r="O16">
        <f>$Q$15</f>
        <v>3.2</v>
      </c>
      <c r="S16" s="5"/>
    </row>
    <row r="17" spans="4:19" x14ac:dyDescent="0.25">
      <c r="L17">
        <f>IF($K$18=$O$16,1,IF($K$18=$O$21,2))</f>
        <v>1</v>
      </c>
      <c r="S17" s="5"/>
    </row>
    <row r="18" spans="4:19" x14ac:dyDescent="0.25">
      <c r="F18" s="1"/>
      <c r="J18" s="3">
        <v>0</v>
      </c>
      <c r="K18">
        <f>MAX($O$16,$O$21)</f>
        <v>3.2</v>
      </c>
      <c r="N18" s="2"/>
      <c r="S18" s="5"/>
    </row>
    <row r="19" spans="4:19" x14ac:dyDescent="0.25">
      <c r="N19" t="s">
        <v>3</v>
      </c>
      <c r="S19" s="5"/>
    </row>
    <row r="20" spans="4:19" x14ac:dyDescent="0.25">
      <c r="J20" s="2"/>
      <c r="Q20">
        <f>SUM($N$21,$J$18,$F$13)</f>
        <v>1.6</v>
      </c>
      <c r="S20" s="5"/>
    </row>
    <row r="21" spans="4:19" x14ac:dyDescent="0.25">
      <c r="F21" s="1"/>
      <c r="J21" s="1"/>
      <c r="N21" s="1">
        <v>1.6</v>
      </c>
      <c r="O21">
        <f>$Q$20</f>
        <v>1.6</v>
      </c>
      <c r="S21" s="5"/>
    </row>
    <row r="22" spans="4:19" x14ac:dyDescent="0.25">
      <c r="S22" s="5"/>
    </row>
    <row r="23" spans="4:19" x14ac:dyDescent="0.25">
      <c r="F23" s="1"/>
      <c r="J23" s="3"/>
      <c r="N23" s="2">
        <v>0.3</v>
      </c>
      <c r="S23" s="5"/>
    </row>
    <row r="24" spans="4:19" x14ac:dyDescent="0.25">
      <c r="N24" t="s">
        <v>7</v>
      </c>
      <c r="S24" s="5"/>
    </row>
    <row r="25" spans="4:19" x14ac:dyDescent="0.25">
      <c r="J25" s="2">
        <v>0.6</v>
      </c>
      <c r="Q25">
        <f>SUM($N$26,$J$28,$F$33)</f>
        <v>7.5</v>
      </c>
      <c r="S25" s="5"/>
    </row>
    <row r="26" spans="4:19" x14ac:dyDescent="0.25">
      <c r="F26" s="1"/>
      <c r="J26" s="1" t="s">
        <v>0</v>
      </c>
      <c r="N26" s="1">
        <v>15.5</v>
      </c>
      <c r="O26">
        <f>$Q$25</f>
        <v>7.5</v>
      </c>
      <c r="S26" s="5"/>
    </row>
    <row r="27" spans="4:19" x14ac:dyDescent="0.25">
      <c r="F27" s="1"/>
      <c r="S27" s="5"/>
    </row>
    <row r="28" spans="4:19" x14ac:dyDescent="0.25">
      <c r="F28" s="1"/>
      <c r="J28" s="3">
        <v>-8</v>
      </c>
      <c r="K28">
        <f>IF(ABS(1-SUM($N$23,$N$28))&lt;=0.00001,SUM($N$23*$O$26,$N$28*$O$31),NA())</f>
        <v>4.6999999999999993</v>
      </c>
      <c r="N28" s="2">
        <v>0.7</v>
      </c>
      <c r="S28" s="5"/>
    </row>
    <row r="29" spans="4:19" x14ac:dyDescent="0.25">
      <c r="N29" t="s">
        <v>8</v>
      </c>
      <c r="S29" s="5"/>
    </row>
    <row r="30" spans="4:19" x14ac:dyDescent="0.25">
      <c r="Q30">
        <f>SUM($N$31,$J$28,$F$33)</f>
        <v>3.5</v>
      </c>
      <c r="S30" s="5"/>
    </row>
    <row r="31" spans="4:19" x14ac:dyDescent="0.25">
      <c r="F31" t="s">
        <v>5</v>
      </c>
      <c r="J31" s="1"/>
      <c r="N31" s="1">
        <v>11.5</v>
      </c>
      <c r="O31">
        <f>$Q$30</f>
        <v>3.5</v>
      </c>
      <c r="S31" s="5"/>
    </row>
    <row r="32" spans="4:19" x14ac:dyDescent="0.25">
      <c r="D32">
        <f>IF($C$33=$G$13,1,IF($C$33=$G$33,2,IF($C$33=$G$53,3)))</f>
        <v>2</v>
      </c>
      <c r="F32" s="1"/>
      <c r="S32" s="5"/>
    </row>
    <row r="33" spans="3:19" x14ac:dyDescent="0.25">
      <c r="C33">
        <f>MAX($G$13,$G$33,$G$53)</f>
        <v>4.0999999999999996</v>
      </c>
      <c r="F33" s="1">
        <v>0</v>
      </c>
      <c r="G33">
        <f>IF(ABS(1-SUM($J$25,$J$35))&lt;=0.00001,SUM($J$25*$K$28,$J$35*$K$38),NA())</f>
        <v>4.0999999999999996</v>
      </c>
      <c r="J33" s="2"/>
      <c r="N33" s="2"/>
      <c r="S33" s="5"/>
    </row>
    <row r="34" spans="3:19" x14ac:dyDescent="0.25">
      <c r="N34" t="s">
        <v>2</v>
      </c>
      <c r="S34" s="5"/>
    </row>
    <row r="35" spans="3:19" x14ac:dyDescent="0.25">
      <c r="J35" s="2">
        <v>0.4</v>
      </c>
      <c r="Q35">
        <f>SUM($N$36,$J$38,$F$33)</f>
        <v>3.2</v>
      </c>
      <c r="S35" s="5"/>
    </row>
    <row r="36" spans="3:19" x14ac:dyDescent="0.25">
      <c r="J36" s="1" t="s">
        <v>1</v>
      </c>
      <c r="N36" s="1">
        <v>3.2</v>
      </c>
      <c r="O36">
        <f>$Q$35</f>
        <v>3.2</v>
      </c>
      <c r="S36" s="5"/>
    </row>
    <row r="37" spans="3:19" x14ac:dyDescent="0.25">
      <c r="L37">
        <f>IF($K$38=$O$36,1,IF($K$38=$O$41,2))</f>
        <v>1</v>
      </c>
      <c r="S37" s="5"/>
    </row>
    <row r="38" spans="3:19" x14ac:dyDescent="0.25">
      <c r="F38" s="1"/>
      <c r="J38" s="3">
        <v>0</v>
      </c>
      <c r="K38">
        <f>MAX($O$36,$O$41)</f>
        <v>3.2</v>
      </c>
      <c r="N38" s="2"/>
      <c r="S38" s="5"/>
    </row>
    <row r="39" spans="3:19" x14ac:dyDescent="0.25">
      <c r="N39" t="s">
        <v>3</v>
      </c>
      <c r="S39" s="5"/>
    </row>
    <row r="40" spans="3:19" x14ac:dyDescent="0.25">
      <c r="J40" s="2"/>
      <c r="Q40">
        <f>SUM($N$41,$J$38,$F$33)</f>
        <v>1.6</v>
      </c>
      <c r="S40" s="5"/>
    </row>
    <row r="41" spans="3:19" x14ac:dyDescent="0.25">
      <c r="J41" s="1"/>
      <c r="N41" s="1">
        <v>1.6</v>
      </c>
      <c r="O41">
        <f>$Q$40</f>
        <v>1.6</v>
      </c>
      <c r="S41" s="5"/>
    </row>
    <row r="42" spans="3:19" x14ac:dyDescent="0.25">
      <c r="F42" s="1"/>
      <c r="S42" s="5"/>
    </row>
    <row r="43" spans="3:19" x14ac:dyDescent="0.25">
      <c r="J43" s="3"/>
      <c r="N43" s="2">
        <v>0.3</v>
      </c>
      <c r="S43" s="5"/>
    </row>
    <row r="44" spans="3:19" x14ac:dyDescent="0.25">
      <c r="N44" t="s">
        <v>7</v>
      </c>
      <c r="S44" s="5"/>
    </row>
    <row r="45" spans="3:19" x14ac:dyDescent="0.25">
      <c r="J45" s="2">
        <v>1</v>
      </c>
      <c r="Q45">
        <f>SUM($N$46,$J$48,$F$53)</f>
        <v>3.5</v>
      </c>
      <c r="S45" s="5"/>
    </row>
    <row r="46" spans="3:19" x14ac:dyDescent="0.25">
      <c r="J46" s="1" t="s">
        <v>0</v>
      </c>
      <c r="N46" s="1">
        <v>15.5</v>
      </c>
      <c r="O46">
        <f>$Q$45</f>
        <v>3.5</v>
      </c>
      <c r="S46" s="5"/>
    </row>
    <row r="47" spans="3:19" x14ac:dyDescent="0.25">
      <c r="F47" s="1"/>
      <c r="S47" s="5"/>
    </row>
    <row r="48" spans="3:19" x14ac:dyDescent="0.25">
      <c r="J48" s="3">
        <v>-12</v>
      </c>
      <c r="K48">
        <f>IF(ABS(1-SUM($N$43,$N$48))&lt;=0.00001,SUM($N$43*$O$46,$N$48*$O$51),NA())</f>
        <v>0.70000000000000007</v>
      </c>
      <c r="N48" s="2">
        <v>0.7</v>
      </c>
      <c r="S48" s="5"/>
    </row>
    <row r="49" spans="1:19" x14ac:dyDescent="0.25">
      <c r="N49" t="s">
        <v>8</v>
      </c>
      <c r="S49" s="5"/>
    </row>
    <row r="50" spans="1:19" x14ac:dyDescent="0.25">
      <c r="Q50">
        <f>SUM($N$51,$J$48,$F$53)</f>
        <v>-0.5</v>
      </c>
      <c r="S50" s="5"/>
    </row>
    <row r="51" spans="1:19" x14ac:dyDescent="0.25">
      <c r="F51" t="s">
        <v>6</v>
      </c>
      <c r="J51" s="1"/>
      <c r="N51" s="1">
        <v>11.5</v>
      </c>
      <c r="O51">
        <f>$Q$50</f>
        <v>-0.5</v>
      </c>
      <c r="S51" s="5"/>
    </row>
    <row r="52" spans="1:19" x14ac:dyDescent="0.25">
      <c r="F52" s="1"/>
      <c r="S52" s="5"/>
    </row>
    <row r="53" spans="1:19" x14ac:dyDescent="0.25">
      <c r="F53" s="1">
        <v>0</v>
      </c>
      <c r="G53">
        <f>IF(ABS(1-SUM($J$45,$J$55))&lt;=0.00001,SUM($J$45*$K$48,$J$55*$K$58),NA())</f>
        <v>0.70000000000000007</v>
      </c>
      <c r="J53" s="2"/>
      <c r="N53" s="2"/>
      <c r="S53" s="5"/>
    </row>
    <row r="54" spans="1:19" x14ac:dyDescent="0.25">
      <c r="N54" t="s">
        <v>2</v>
      </c>
      <c r="S54" s="5"/>
    </row>
    <row r="55" spans="1:19" x14ac:dyDescent="0.25">
      <c r="J55" s="2">
        <v>0</v>
      </c>
      <c r="Q55">
        <f>SUM($N$56,$J$58,$F$53)</f>
        <v>3.2</v>
      </c>
      <c r="S55" s="5"/>
    </row>
    <row r="56" spans="1:19" x14ac:dyDescent="0.25">
      <c r="J56" s="1" t="s">
        <v>1</v>
      </c>
      <c r="N56" s="1">
        <v>3.2</v>
      </c>
      <c r="O56">
        <f>$Q$55</f>
        <v>3.2</v>
      </c>
      <c r="S56" s="5"/>
    </row>
    <row r="57" spans="1:19" x14ac:dyDescent="0.25">
      <c r="L57">
        <f>IF($K$58=$O$56,1,IF($K$58=$O$61,2))</f>
        <v>1</v>
      </c>
      <c r="S57" s="5"/>
    </row>
    <row r="58" spans="1:19" x14ac:dyDescent="0.25">
      <c r="J58" s="1">
        <v>0</v>
      </c>
      <c r="K58">
        <f>MAX($O$56,$O$61)</f>
        <v>3.2</v>
      </c>
      <c r="N58" s="2"/>
      <c r="S58" s="5"/>
    </row>
    <row r="59" spans="1:19" x14ac:dyDescent="0.25">
      <c r="N59" t="s">
        <v>3</v>
      </c>
      <c r="S59" s="5"/>
    </row>
    <row r="60" spans="1:19" x14ac:dyDescent="0.25">
      <c r="Q60">
        <f>SUM($N$61,$J$58,$F$53)</f>
        <v>1.6</v>
      </c>
      <c r="S60" s="5"/>
    </row>
    <row r="61" spans="1:19" x14ac:dyDescent="0.25">
      <c r="N61" s="1">
        <v>1.6</v>
      </c>
      <c r="O61">
        <f>$Q$60</f>
        <v>1.6</v>
      </c>
      <c r="S61" s="5"/>
    </row>
    <row r="62" spans="1:19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3011-D666-46B4-B8E3-E8967E75572C}">
  <sheetPr>
    <tabColor theme="5" tint="-0.499984740745262"/>
  </sheetPr>
  <dimension ref="A1:IU65534"/>
  <sheetViews>
    <sheetView topLeftCell="B7" zoomScale="60" zoomScaleNormal="60" workbookViewId="0">
      <selection activeCell="B30" sqref="B30"/>
    </sheetView>
  </sheetViews>
  <sheetFormatPr defaultRowHeight="15" x14ac:dyDescent="0.25"/>
  <cols>
    <col min="1" max="1" width="15.5703125" customWidth="1"/>
    <col min="2" max="2" width="26.28515625" customWidth="1"/>
    <col min="4" max="4" width="2.5703125" bestFit="1" customWidth="1"/>
    <col min="5" max="5" width="3.7109375" customWidth="1"/>
    <col min="6" max="6" width="14" bestFit="1" customWidth="1"/>
    <col min="7" max="7" width="5" bestFit="1" customWidth="1"/>
    <col min="8" max="8" width="2.28515625" customWidth="1"/>
    <col min="9" max="9" width="3.7109375" customWidth="1"/>
    <col min="10" max="10" width="15.7109375" bestFit="1" customWidth="1"/>
    <col min="11" max="11" width="6.28515625" bestFit="1" customWidth="1"/>
    <col min="12" max="12" width="2.5703125" bestFit="1" customWidth="1"/>
    <col min="13" max="13" width="3.7109375" customWidth="1"/>
    <col min="14" max="14" width="24" bestFit="1" customWidth="1"/>
    <col min="15" max="15" width="6.28515625" bestFit="1" customWidth="1"/>
    <col min="16" max="16" width="2.28515625" customWidth="1"/>
    <col min="17" max="17" width="6.28515625" bestFit="1" customWidth="1"/>
  </cols>
  <sheetData>
    <row r="1" spans="1:19" ht="26.25" x14ac:dyDescent="0.4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S2" s="4"/>
    </row>
    <row r="3" spans="1:19" x14ac:dyDescent="0.25">
      <c r="J3" s="2"/>
      <c r="N3" s="2">
        <v>0.3</v>
      </c>
      <c r="S3" s="5"/>
    </row>
    <row r="4" spans="1:19" x14ac:dyDescent="0.25">
      <c r="N4" t="s">
        <v>7</v>
      </c>
      <c r="S4" s="5"/>
    </row>
    <row r="5" spans="1:19" x14ac:dyDescent="0.25">
      <c r="J5" s="2">
        <v>0</v>
      </c>
      <c r="Q5">
        <f>SUM($N$6,$J$8,$F$13)</f>
        <v>13.5</v>
      </c>
      <c r="S5" s="5"/>
    </row>
    <row r="6" spans="1:19" x14ac:dyDescent="0.25">
      <c r="F6" s="1"/>
      <c r="J6" s="1" t="s">
        <v>0</v>
      </c>
      <c r="N6" s="1">
        <v>15.5</v>
      </c>
      <c r="O6">
        <f>$Q$5</f>
        <v>13.5</v>
      </c>
      <c r="S6" s="5"/>
    </row>
    <row r="7" spans="1:19" x14ac:dyDescent="0.25">
      <c r="S7" s="5"/>
    </row>
    <row r="8" spans="1:19" x14ac:dyDescent="0.25">
      <c r="F8" s="1"/>
      <c r="J8" s="3">
        <v>-2</v>
      </c>
      <c r="K8">
        <f ca="1">IF(ABS(1-SUM($N$3,$N$8))&lt;=0.00001,SUM($N$3*$O$6,$N$8*$O$11),NA())</f>
        <v>10.7</v>
      </c>
      <c r="N8" s="2">
        <v>0.7</v>
      </c>
      <c r="S8" s="5"/>
    </row>
    <row r="9" spans="1:19" x14ac:dyDescent="0.25">
      <c r="N9" t="s">
        <v>8</v>
      </c>
      <c r="S9" s="5"/>
    </row>
    <row r="10" spans="1:19" x14ac:dyDescent="0.25">
      <c r="Q10">
        <f ca="1">SUM($N$11,$J$8,$F$13)</f>
        <v>9.5</v>
      </c>
      <c r="S10" s="5"/>
    </row>
    <row r="11" spans="1:19" x14ac:dyDescent="0.25">
      <c r="A11" s="23" t="s">
        <v>27</v>
      </c>
      <c r="B11" s="23" t="s">
        <v>26</v>
      </c>
      <c r="F11" s="1" t="s">
        <v>4</v>
      </c>
      <c r="J11" s="1"/>
      <c r="N11" s="1">
        <f ca="1">15.5-B18</f>
        <v>11.5</v>
      </c>
      <c r="O11">
        <f ca="1">$Q$10</f>
        <v>9.5</v>
      </c>
      <c r="S11" s="5"/>
    </row>
    <row r="12" spans="1:19" x14ac:dyDescent="0.25">
      <c r="A12" s="24" t="s">
        <v>23</v>
      </c>
      <c r="B12" s="25">
        <v>0</v>
      </c>
      <c r="F12" s="1"/>
      <c r="S12" s="5"/>
    </row>
    <row r="13" spans="1:19" x14ac:dyDescent="0.25">
      <c r="A13" s="24" t="s">
        <v>24</v>
      </c>
      <c r="B13" s="25">
        <v>0.6</v>
      </c>
      <c r="F13" s="1">
        <v>0</v>
      </c>
      <c r="G13">
        <f ca="1">IF(ABS(1-SUM($J$5,$J$15))&lt;=0.00001,SUM($J$5*$K$8,$J$15*$K$18),NA())</f>
        <v>3.2</v>
      </c>
      <c r="J13" s="2"/>
      <c r="N13" s="2"/>
      <c r="S13" s="5"/>
    </row>
    <row r="14" spans="1:19" x14ac:dyDescent="0.25">
      <c r="A14" s="24" t="s">
        <v>25</v>
      </c>
      <c r="B14" s="25">
        <v>1</v>
      </c>
      <c r="N14" t="s">
        <v>2</v>
      </c>
      <c r="S14" s="5"/>
    </row>
    <row r="15" spans="1:19" x14ac:dyDescent="0.25">
      <c r="J15" s="2">
        <v>1</v>
      </c>
      <c r="Q15">
        <f>SUM($N$16,$J$18,$F$13)</f>
        <v>3.2</v>
      </c>
      <c r="S15" s="5"/>
    </row>
    <row r="16" spans="1:19" x14ac:dyDescent="0.25">
      <c r="F16" s="1"/>
      <c r="J16" s="1" t="s">
        <v>1</v>
      </c>
      <c r="N16" s="1">
        <v>3.2</v>
      </c>
      <c r="O16">
        <f>$Q$15</f>
        <v>3.2</v>
      </c>
      <c r="S16" s="5"/>
    </row>
    <row r="17" spans="1:19" x14ac:dyDescent="0.25">
      <c r="L17">
        <f>IF($K$18=$O$16,1,IF($K$18=$O$21,2))</f>
        <v>1</v>
      </c>
      <c r="S17" s="5"/>
    </row>
    <row r="18" spans="1:19" x14ac:dyDescent="0.25">
      <c r="A18" s="20" t="s">
        <v>19</v>
      </c>
      <c r="B18" s="20">
        <f ca="1">_xll.PsiSenParam(0,8)</f>
        <v>4</v>
      </c>
      <c r="F18" s="1"/>
      <c r="J18" s="3">
        <v>0</v>
      </c>
      <c r="K18">
        <f>MAX($O$16,$O$21)</f>
        <v>3.2</v>
      </c>
      <c r="N18" s="2"/>
      <c r="S18" s="5"/>
    </row>
    <row r="19" spans="1:19" x14ac:dyDescent="0.25">
      <c r="A19" s="20" t="s">
        <v>20</v>
      </c>
      <c r="B19" s="20">
        <f ca="1">_xll.PsiSenValue(C33)</f>
        <v>4.0999999999999996</v>
      </c>
      <c r="N19" t="s">
        <v>3</v>
      </c>
      <c r="S19" s="5"/>
    </row>
    <row r="20" spans="1:19" x14ac:dyDescent="0.25">
      <c r="J20" s="2"/>
      <c r="Q20">
        <f>SUM($N$21,$J$18,$F$13)</f>
        <v>1.6</v>
      </c>
      <c r="S20" s="5"/>
    </row>
    <row r="21" spans="1:19" x14ac:dyDescent="0.25">
      <c r="F21" s="1"/>
      <c r="J21" s="1"/>
      <c r="N21" s="1">
        <v>1.6</v>
      </c>
      <c r="O21">
        <f>$Q$20</f>
        <v>1.6</v>
      </c>
      <c r="S21" s="5"/>
    </row>
    <row r="22" spans="1:19" x14ac:dyDescent="0.25">
      <c r="S22" s="5"/>
    </row>
    <row r="23" spans="1:19" x14ac:dyDescent="0.25">
      <c r="F23" s="1"/>
      <c r="J23" s="3"/>
      <c r="N23" s="2">
        <v>0.3</v>
      </c>
      <c r="S23" s="5"/>
    </row>
    <row r="24" spans="1:19" x14ac:dyDescent="0.25">
      <c r="N24" t="s">
        <v>7</v>
      </c>
      <c r="S24" s="5"/>
    </row>
    <row r="25" spans="1:19" x14ac:dyDescent="0.25">
      <c r="J25" s="2">
        <v>0.6</v>
      </c>
      <c r="Q25">
        <f>SUM($N$26,$J$28,$F$33)</f>
        <v>7.5</v>
      </c>
      <c r="S25" s="5"/>
    </row>
    <row r="26" spans="1:19" x14ac:dyDescent="0.25">
      <c r="F26" s="1"/>
      <c r="J26" s="1" t="s">
        <v>0</v>
      </c>
      <c r="N26" s="1">
        <v>15.5</v>
      </c>
      <c r="O26">
        <f>$Q$25</f>
        <v>7.5</v>
      </c>
      <c r="S26" s="5"/>
    </row>
    <row r="27" spans="1:19" x14ac:dyDescent="0.25">
      <c r="F27" s="1"/>
      <c r="S27" s="5"/>
    </row>
    <row r="28" spans="1:19" x14ac:dyDescent="0.25">
      <c r="F28" s="1"/>
      <c r="J28" s="3">
        <v>-8</v>
      </c>
      <c r="K28">
        <f ca="1">IF(ABS(1-SUM($N$23,$N$28))&lt;=0.00001,SUM($N$23*$O$26,$N$28*$O$31),NA())</f>
        <v>4.6999999999999993</v>
      </c>
      <c r="N28" s="2">
        <v>0.7</v>
      </c>
      <c r="S28" s="5"/>
    </row>
    <row r="29" spans="1:19" x14ac:dyDescent="0.25">
      <c r="N29" t="s">
        <v>8</v>
      </c>
      <c r="S29" s="5"/>
    </row>
    <row r="30" spans="1:19" x14ac:dyDescent="0.25">
      <c r="Q30">
        <f ca="1">SUM($N$31,$J$28,$F$33)</f>
        <v>3.5</v>
      </c>
      <c r="S30" s="5"/>
    </row>
    <row r="31" spans="1:19" x14ac:dyDescent="0.25">
      <c r="F31" t="s">
        <v>5</v>
      </c>
      <c r="J31" s="1"/>
      <c r="N31" s="1">
        <f ca="1">15.5-B18</f>
        <v>11.5</v>
      </c>
      <c r="O31">
        <f ca="1">$Q$30</f>
        <v>3.5</v>
      </c>
      <c r="S31" s="5"/>
    </row>
    <row r="32" spans="1:19" x14ac:dyDescent="0.25">
      <c r="D32">
        <f ca="1">IF($C$33=$G$13,1,IF($C$33=$G$33,2,IF($C$33=$G$53,3)))</f>
        <v>2</v>
      </c>
      <c r="F32" s="1"/>
      <c r="S32" s="5"/>
    </row>
    <row r="33" spans="3:19" x14ac:dyDescent="0.25">
      <c r="C33">
        <f ca="1">MAX($G$13,$G$33,$G$53)</f>
        <v>4.0999999999999996</v>
      </c>
      <c r="F33" s="1">
        <v>0</v>
      </c>
      <c r="G33">
        <f ca="1">IF(ABS(1-SUM($J$25,$J$35))&lt;=0.00001,SUM($J$25*$K$28,$J$35*$K$38),NA())</f>
        <v>4.0999999999999996</v>
      </c>
      <c r="J33" s="2"/>
      <c r="N33" s="2"/>
      <c r="S33" s="5"/>
    </row>
    <row r="34" spans="3:19" x14ac:dyDescent="0.25">
      <c r="N34" t="s">
        <v>2</v>
      </c>
      <c r="S34" s="5"/>
    </row>
    <row r="35" spans="3:19" x14ac:dyDescent="0.25">
      <c r="J35" s="2">
        <v>0.4</v>
      </c>
      <c r="Q35">
        <f>SUM($N$36,$J$38,$F$33)</f>
        <v>3.2</v>
      </c>
      <c r="S35" s="5"/>
    </row>
    <row r="36" spans="3:19" x14ac:dyDescent="0.25">
      <c r="J36" s="1" t="s">
        <v>1</v>
      </c>
      <c r="N36" s="1">
        <v>3.2</v>
      </c>
      <c r="O36">
        <f>$Q$35</f>
        <v>3.2</v>
      </c>
      <c r="S36" s="5"/>
    </row>
    <row r="37" spans="3:19" x14ac:dyDescent="0.25">
      <c r="L37">
        <f>IF($K$38=$O$36,1,IF($K$38=$O$41,2))</f>
        <v>1</v>
      </c>
      <c r="S37" s="5"/>
    </row>
    <row r="38" spans="3:19" x14ac:dyDescent="0.25">
      <c r="F38" s="1"/>
      <c r="J38" s="3">
        <v>0</v>
      </c>
      <c r="K38">
        <f>MAX($O$36,$O$41)</f>
        <v>3.2</v>
      </c>
      <c r="N38" s="2"/>
      <c r="S38" s="5"/>
    </row>
    <row r="39" spans="3:19" x14ac:dyDescent="0.25">
      <c r="N39" t="s">
        <v>3</v>
      </c>
      <c r="S39" s="5"/>
    </row>
    <row r="40" spans="3:19" x14ac:dyDescent="0.25">
      <c r="J40" s="2"/>
      <c r="Q40">
        <f>SUM($N$41,$J$38,$F$33)</f>
        <v>1.6</v>
      </c>
      <c r="S40" s="5"/>
    </row>
    <row r="41" spans="3:19" x14ac:dyDescent="0.25">
      <c r="J41" s="1"/>
      <c r="N41" s="1">
        <v>1.6</v>
      </c>
      <c r="O41">
        <f>$Q$40</f>
        <v>1.6</v>
      </c>
      <c r="S41" s="5"/>
    </row>
    <row r="42" spans="3:19" x14ac:dyDescent="0.25">
      <c r="F42" s="1"/>
      <c r="S42" s="5"/>
    </row>
    <row r="43" spans="3:19" x14ac:dyDescent="0.25">
      <c r="J43" s="3"/>
      <c r="N43" s="2">
        <v>0.3</v>
      </c>
      <c r="S43" s="5"/>
    </row>
    <row r="44" spans="3:19" x14ac:dyDescent="0.25">
      <c r="N44" t="s">
        <v>7</v>
      </c>
      <c r="S44" s="5"/>
    </row>
    <row r="45" spans="3:19" x14ac:dyDescent="0.25">
      <c r="J45" s="2">
        <v>1</v>
      </c>
      <c r="Q45">
        <f>SUM($N$46,$J$48,$F$53)</f>
        <v>3.5</v>
      </c>
      <c r="S45" s="5"/>
    </row>
    <row r="46" spans="3:19" x14ac:dyDescent="0.25">
      <c r="J46" s="1" t="s">
        <v>0</v>
      </c>
      <c r="N46" s="1">
        <v>15.5</v>
      </c>
      <c r="O46">
        <f>$Q$45</f>
        <v>3.5</v>
      </c>
      <c r="S46" s="5"/>
    </row>
    <row r="47" spans="3:19" x14ac:dyDescent="0.25">
      <c r="F47" s="1"/>
      <c r="S47" s="5"/>
    </row>
    <row r="48" spans="3:19" x14ac:dyDescent="0.25">
      <c r="J48" s="3">
        <v>-12</v>
      </c>
      <c r="K48">
        <f ca="1">IF(ABS(1-SUM($N$43,$N$48))&lt;=0.00001,SUM($N$43*$O$46,$N$48*$O$51),NA())</f>
        <v>0.70000000000000007</v>
      </c>
      <c r="N48" s="2">
        <v>0.7</v>
      </c>
      <c r="S48" s="5"/>
    </row>
    <row r="49" spans="1:19" x14ac:dyDescent="0.25">
      <c r="N49" t="s">
        <v>8</v>
      </c>
      <c r="S49" s="5"/>
    </row>
    <row r="50" spans="1:19" x14ac:dyDescent="0.25">
      <c r="Q50">
        <f ca="1">SUM($N$51,$J$48,$F$53)</f>
        <v>-0.5</v>
      </c>
      <c r="S50" s="5"/>
    </row>
    <row r="51" spans="1:19" x14ac:dyDescent="0.25">
      <c r="F51" t="s">
        <v>6</v>
      </c>
      <c r="J51" s="1"/>
      <c r="N51" s="1">
        <f ca="1">15.5-B18</f>
        <v>11.5</v>
      </c>
      <c r="O51">
        <f ca="1">$Q$50</f>
        <v>-0.5</v>
      </c>
      <c r="S51" s="5"/>
    </row>
    <row r="52" spans="1:19" x14ac:dyDescent="0.25">
      <c r="F52" s="1"/>
      <c r="S52" s="5"/>
    </row>
    <row r="53" spans="1:19" x14ac:dyDescent="0.25">
      <c r="F53" s="1">
        <v>0</v>
      </c>
      <c r="G53">
        <f ca="1">IF(ABS(1-SUM($J$45,$J$55))&lt;=0.00001,SUM($J$45*$K$48,$J$55*$K$58),NA())</f>
        <v>0.70000000000000007</v>
      </c>
      <c r="J53" s="2"/>
      <c r="N53" s="2"/>
      <c r="S53" s="5"/>
    </row>
    <row r="54" spans="1:19" x14ac:dyDescent="0.25">
      <c r="N54" t="s">
        <v>2</v>
      </c>
      <c r="S54" s="5"/>
    </row>
    <row r="55" spans="1:19" x14ac:dyDescent="0.25">
      <c r="J55" s="2">
        <v>0</v>
      </c>
      <c r="Q55">
        <f>SUM($N$56,$J$58,$F$53)</f>
        <v>3.2</v>
      </c>
      <c r="S55" s="5"/>
    </row>
    <row r="56" spans="1:19" x14ac:dyDescent="0.25">
      <c r="J56" s="1" t="s">
        <v>1</v>
      </c>
      <c r="N56" s="1">
        <v>3.2</v>
      </c>
      <c r="O56">
        <f>$Q$55</f>
        <v>3.2</v>
      </c>
      <c r="S56" s="5"/>
    </row>
    <row r="57" spans="1:19" x14ac:dyDescent="0.25">
      <c r="L57">
        <f>IF($K$58=$O$56,1,IF($K$58=$O$61,2))</f>
        <v>1</v>
      </c>
      <c r="S57" s="5"/>
    </row>
    <row r="58" spans="1:19" x14ac:dyDescent="0.25">
      <c r="J58" s="1">
        <v>0</v>
      </c>
      <c r="K58">
        <f>MAX($O$56,$O$61)</f>
        <v>3.2</v>
      </c>
      <c r="N58" s="2"/>
      <c r="S58" s="5"/>
    </row>
    <row r="59" spans="1:19" x14ac:dyDescent="0.25">
      <c r="N59" t="s">
        <v>3</v>
      </c>
      <c r="S59" s="5"/>
    </row>
    <row r="60" spans="1:19" x14ac:dyDescent="0.25">
      <c r="Q60">
        <f>SUM($N$61,$J$58,$F$53)</f>
        <v>1.6</v>
      </c>
      <c r="S60" s="5"/>
    </row>
    <row r="61" spans="1:19" x14ac:dyDescent="0.25">
      <c r="N61" s="1">
        <v>1.6</v>
      </c>
      <c r="O61">
        <f>$Q$60</f>
        <v>1.6</v>
      </c>
      <c r="S61" s="5"/>
    </row>
    <row r="62" spans="1:19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</row>
    <row r="65534" spans="255:255" x14ac:dyDescent="0.25">
      <c r="IU65534">
        <v>0</v>
      </c>
    </row>
  </sheetData>
  <mergeCells count="1">
    <mergeCell ref="A1:S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09A8-7057-4456-87E2-81756938538B}">
  <sheetPr>
    <tabColor theme="9" tint="-0.499984740745262"/>
  </sheetPr>
  <dimension ref="A1:B101"/>
  <sheetViews>
    <sheetView topLeftCell="A63" workbookViewId="0">
      <selection activeCell="E77" sqref="E77"/>
    </sheetView>
  </sheetViews>
  <sheetFormatPr defaultRowHeight="15" x14ac:dyDescent="0.25"/>
  <cols>
    <col min="1" max="1" width="12" bestFit="1" customWidth="1"/>
    <col min="2" max="2" width="41.85546875" bestFit="1" customWidth="1"/>
  </cols>
  <sheetData>
    <row r="1" spans="1:2" x14ac:dyDescent="0.25">
      <c r="A1" s="8" t="s">
        <v>10</v>
      </c>
      <c r="B1" s="9" t="s">
        <v>12</v>
      </c>
    </row>
    <row r="2" spans="1:2" x14ac:dyDescent="0.25">
      <c r="A2" s="11">
        <v>0</v>
      </c>
      <c r="B2" s="11">
        <v>5.78</v>
      </c>
    </row>
    <row r="3" spans="1:2" x14ac:dyDescent="0.25">
      <c r="A3" s="11">
        <v>8.0808080808080815E-2</v>
      </c>
      <c r="B3" s="11">
        <v>5.7460606060606061</v>
      </c>
    </row>
    <row r="4" spans="1:2" x14ac:dyDescent="0.25">
      <c r="A4" s="11">
        <v>0.16161616161616163</v>
      </c>
      <c r="B4" s="11">
        <v>5.7121212121212119</v>
      </c>
    </row>
    <row r="5" spans="1:2" x14ac:dyDescent="0.25">
      <c r="A5" s="11">
        <v>0.24242424242424243</v>
      </c>
      <c r="B5" s="11">
        <v>5.6781818181818178</v>
      </c>
    </row>
    <row r="6" spans="1:2" x14ac:dyDescent="0.25">
      <c r="A6" s="11">
        <v>0.32323232323232326</v>
      </c>
      <c r="B6" s="11">
        <v>5.6442424242424236</v>
      </c>
    </row>
    <row r="7" spans="1:2" x14ac:dyDescent="0.25">
      <c r="A7" s="11">
        <v>0.40404040404040409</v>
      </c>
      <c r="B7" s="11">
        <v>5.6103030303030295</v>
      </c>
    </row>
    <row r="8" spans="1:2" x14ac:dyDescent="0.25">
      <c r="A8" s="11">
        <v>0.48484848484848492</v>
      </c>
      <c r="B8" s="11">
        <v>5.5763636363636362</v>
      </c>
    </row>
    <row r="9" spans="1:2" x14ac:dyDescent="0.25">
      <c r="A9" s="11">
        <v>0.56565656565656575</v>
      </c>
      <c r="B9" s="11">
        <v>5.542424242424242</v>
      </c>
    </row>
    <row r="10" spans="1:2" x14ac:dyDescent="0.25">
      <c r="A10" s="11">
        <v>0.64646464646464652</v>
      </c>
      <c r="B10" s="11">
        <v>5.5084848484848479</v>
      </c>
    </row>
    <row r="11" spans="1:2" x14ac:dyDescent="0.25">
      <c r="A11" s="11">
        <v>0.72727272727272729</v>
      </c>
      <c r="B11" s="11">
        <v>5.4745454545454546</v>
      </c>
    </row>
    <row r="12" spans="1:2" x14ac:dyDescent="0.25">
      <c r="A12" s="11">
        <v>0.80808080808080807</v>
      </c>
      <c r="B12" s="11">
        <v>5.4406060606060604</v>
      </c>
    </row>
    <row r="13" spans="1:2" x14ac:dyDescent="0.25">
      <c r="A13" s="11">
        <v>0.88888888888888884</v>
      </c>
      <c r="B13" s="11">
        <v>5.4066666666666663</v>
      </c>
    </row>
    <row r="14" spans="1:2" x14ac:dyDescent="0.25">
      <c r="A14" s="11">
        <v>0.96969696969696961</v>
      </c>
      <c r="B14" s="11">
        <v>5.372727272727273</v>
      </c>
    </row>
    <row r="15" spans="1:2" x14ac:dyDescent="0.25">
      <c r="A15" s="11">
        <v>1.0505050505050504</v>
      </c>
      <c r="B15" s="11">
        <v>5.3387878787878789</v>
      </c>
    </row>
    <row r="16" spans="1:2" x14ac:dyDescent="0.25">
      <c r="A16" s="11">
        <v>1.1313131313131313</v>
      </c>
      <c r="B16" s="11">
        <v>5.3048484848484847</v>
      </c>
    </row>
    <row r="17" spans="1:2" x14ac:dyDescent="0.25">
      <c r="A17" s="11">
        <v>1.2121212121212122</v>
      </c>
      <c r="B17" s="11">
        <v>5.2709090909090905</v>
      </c>
    </row>
    <row r="18" spans="1:2" x14ac:dyDescent="0.25">
      <c r="A18" s="11">
        <v>1.292929292929293</v>
      </c>
      <c r="B18" s="11">
        <v>5.2369696969696973</v>
      </c>
    </row>
    <row r="19" spans="1:2" x14ac:dyDescent="0.25">
      <c r="A19" s="11">
        <v>1.3737373737373739</v>
      </c>
      <c r="B19" s="11">
        <v>5.2030303030303031</v>
      </c>
    </row>
    <row r="20" spans="1:2" x14ac:dyDescent="0.25">
      <c r="A20" s="11">
        <v>1.4545454545454548</v>
      </c>
      <c r="B20" s="11">
        <v>5.169090909090909</v>
      </c>
    </row>
    <row r="21" spans="1:2" x14ac:dyDescent="0.25">
      <c r="A21" s="11">
        <v>1.5353535353535357</v>
      </c>
      <c r="B21" s="11">
        <v>5.1351515151515148</v>
      </c>
    </row>
    <row r="22" spans="1:2" x14ac:dyDescent="0.25">
      <c r="A22" s="11">
        <v>1.6161616161616166</v>
      </c>
      <c r="B22" s="11">
        <v>5.1012121212121215</v>
      </c>
    </row>
    <row r="23" spans="1:2" x14ac:dyDescent="0.25">
      <c r="A23" s="11">
        <v>1.6969696969696975</v>
      </c>
      <c r="B23" s="11">
        <v>5.0672727272727265</v>
      </c>
    </row>
    <row r="24" spans="1:2" x14ac:dyDescent="0.25">
      <c r="A24" s="11">
        <v>1.7777777777777783</v>
      </c>
      <c r="B24" s="11">
        <v>5.0333333333333332</v>
      </c>
    </row>
    <row r="25" spans="1:2" x14ac:dyDescent="0.25">
      <c r="A25" s="11">
        <v>1.8585858585858592</v>
      </c>
      <c r="B25" s="11">
        <v>4.9993939393939391</v>
      </c>
    </row>
    <row r="26" spans="1:2" x14ac:dyDescent="0.25">
      <c r="A26" s="11">
        <v>1.9393939393939401</v>
      </c>
      <c r="B26" s="11">
        <v>4.9654545454545458</v>
      </c>
    </row>
    <row r="27" spans="1:2" x14ac:dyDescent="0.25">
      <c r="A27" s="11">
        <v>2.0202020202020208</v>
      </c>
      <c r="B27" s="11">
        <v>4.9315151515151507</v>
      </c>
    </row>
    <row r="28" spans="1:2" x14ac:dyDescent="0.25">
      <c r="A28" s="11">
        <v>2.1010101010101017</v>
      </c>
      <c r="B28" s="11">
        <v>4.8975757575757584</v>
      </c>
    </row>
    <row r="29" spans="1:2" x14ac:dyDescent="0.25">
      <c r="A29" s="11">
        <v>2.1818181818181825</v>
      </c>
      <c r="B29" s="11">
        <v>4.8636363636363633</v>
      </c>
    </row>
    <row r="30" spans="1:2" x14ac:dyDescent="0.25">
      <c r="A30" s="11">
        <v>2.2626262626262634</v>
      </c>
      <c r="B30" s="11">
        <v>4.82969696969697</v>
      </c>
    </row>
    <row r="31" spans="1:2" x14ac:dyDescent="0.25">
      <c r="A31" s="11">
        <v>2.3434343434343443</v>
      </c>
      <c r="B31" s="11">
        <v>4.7957575757575768</v>
      </c>
    </row>
    <row r="32" spans="1:2" x14ac:dyDescent="0.25">
      <c r="A32" s="11">
        <v>2.4242424242424252</v>
      </c>
      <c r="B32" s="11">
        <v>4.7618181818181817</v>
      </c>
    </row>
    <row r="33" spans="1:2" x14ac:dyDescent="0.25">
      <c r="A33" s="11">
        <v>2.5050505050505061</v>
      </c>
      <c r="B33" s="11">
        <v>4.7278787878787885</v>
      </c>
    </row>
    <row r="34" spans="1:2" x14ac:dyDescent="0.25">
      <c r="A34" s="11">
        <v>2.585858585858587</v>
      </c>
      <c r="B34" s="11">
        <v>4.6939393939393934</v>
      </c>
    </row>
    <row r="35" spans="1:2" x14ac:dyDescent="0.25">
      <c r="A35" s="11">
        <v>2.6666666666666679</v>
      </c>
      <c r="B35" s="11">
        <v>4.66</v>
      </c>
    </row>
    <row r="36" spans="1:2" x14ac:dyDescent="0.25">
      <c r="A36" s="11">
        <v>2.7474747474747487</v>
      </c>
      <c r="B36" s="11">
        <v>4.6260606060606069</v>
      </c>
    </row>
    <row r="37" spans="1:2" x14ac:dyDescent="0.25">
      <c r="A37" s="11">
        <v>2.8282828282828296</v>
      </c>
      <c r="B37" s="11">
        <v>4.5921212121212118</v>
      </c>
    </row>
    <row r="38" spans="1:2" x14ac:dyDescent="0.25">
      <c r="A38" s="11">
        <v>2.9090909090909105</v>
      </c>
      <c r="B38" s="11">
        <v>4.5581818181818186</v>
      </c>
    </row>
    <row r="39" spans="1:2" x14ac:dyDescent="0.25">
      <c r="A39" s="11">
        <v>2.9898989898989914</v>
      </c>
      <c r="B39" s="11">
        <v>4.5242424242424244</v>
      </c>
    </row>
    <row r="40" spans="1:2" x14ac:dyDescent="0.25">
      <c r="A40" s="11">
        <v>3.0707070707070723</v>
      </c>
      <c r="B40" s="11">
        <v>4.4903030303030302</v>
      </c>
    </row>
    <row r="41" spans="1:2" x14ac:dyDescent="0.25">
      <c r="A41" s="11">
        <v>3.1515151515151532</v>
      </c>
      <c r="B41" s="11">
        <v>4.4563636363636361</v>
      </c>
    </row>
    <row r="42" spans="1:2" x14ac:dyDescent="0.25">
      <c r="A42" s="11">
        <v>3.232323232323234</v>
      </c>
      <c r="B42" s="11">
        <v>4.4224242424242419</v>
      </c>
    </row>
    <row r="43" spans="1:2" x14ac:dyDescent="0.25">
      <c r="A43" s="11">
        <v>3.3131313131313149</v>
      </c>
      <c r="B43" s="11">
        <v>4.3884848484848487</v>
      </c>
    </row>
    <row r="44" spans="1:2" x14ac:dyDescent="0.25">
      <c r="A44" s="11">
        <v>3.3939393939393958</v>
      </c>
      <c r="B44" s="11">
        <v>4.3545454545454536</v>
      </c>
    </row>
    <row r="45" spans="1:2" x14ac:dyDescent="0.25">
      <c r="A45" s="11">
        <v>3.4747474747474767</v>
      </c>
      <c r="B45" s="11">
        <v>4.3206060606060603</v>
      </c>
    </row>
    <row r="46" spans="1:2" x14ac:dyDescent="0.25">
      <c r="A46" s="11">
        <v>3.5555555555555576</v>
      </c>
      <c r="B46" s="11">
        <v>4.2866666666666671</v>
      </c>
    </row>
    <row r="47" spans="1:2" x14ac:dyDescent="0.25">
      <c r="A47" s="11">
        <v>3.6363636363636385</v>
      </c>
      <c r="B47" s="11">
        <v>4.252727272727272</v>
      </c>
    </row>
    <row r="48" spans="1:2" x14ac:dyDescent="0.25">
      <c r="A48" s="11">
        <v>3.7171717171717193</v>
      </c>
      <c r="B48" s="11">
        <v>4.2187878787878796</v>
      </c>
    </row>
    <row r="49" spans="1:2" x14ac:dyDescent="0.25">
      <c r="A49" s="11">
        <v>3.7979797979798002</v>
      </c>
      <c r="B49" s="11">
        <v>4.1848484848484855</v>
      </c>
    </row>
    <row r="50" spans="1:2" x14ac:dyDescent="0.25">
      <c r="A50" s="11">
        <v>3.8787878787878811</v>
      </c>
      <c r="B50" s="11">
        <v>4.1509090909090913</v>
      </c>
    </row>
    <row r="51" spans="1:2" x14ac:dyDescent="0.25">
      <c r="A51" s="11">
        <v>3.959595959595962</v>
      </c>
      <c r="B51" s="11">
        <v>4.1169696969696972</v>
      </c>
    </row>
    <row r="52" spans="1:2" x14ac:dyDescent="0.25">
      <c r="A52" s="11">
        <v>4.0404040404040424</v>
      </c>
      <c r="B52" s="11">
        <v>4.083030303030303</v>
      </c>
    </row>
    <row r="53" spans="1:2" x14ac:dyDescent="0.25">
      <c r="A53" s="11">
        <v>4.1212121212121229</v>
      </c>
      <c r="B53" s="11">
        <v>4.0490909090909089</v>
      </c>
    </row>
    <row r="54" spans="1:2" x14ac:dyDescent="0.25">
      <c r="A54" s="11">
        <v>4.2020202020202033</v>
      </c>
      <c r="B54" s="11">
        <v>4.0151515151515156</v>
      </c>
    </row>
    <row r="55" spans="1:2" x14ac:dyDescent="0.25">
      <c r="A55" s="11">
        <v>4.2828282828282838</v>
      </c>
      <c r="B55" s="11">
        <v>3.981212121212121</v>
      </c>
    </row>
    <row r="56" spans="1:2" x14ac:dyDescent="0.25">
      <c r="A56" s="11">
        <v>4.3636363636363642</v>
      </c>
      <c r="B56" s="11">
        <v>3.9472727272727273</v>
      </c>
    </row>
    <row r="57" spans="1:2" x14ac:dyDescent="0.25">
      <c r="A57" s="11">
        <v>4.4444444444444446</v>
      </c>
      <c r="B57" s="11">
        <v>3.9133333333333331</v>
      </c>
    </row>
    <row r="58" spans="1:2" x14ac:dyDescent="0.25">
      <c r="A58" s="11">
        <v>4.5252525252525251</v>
      </c>
      <c r="B58" s="11">
        <v>3.879393939393939</v>
      </c>
    </row>
    <row r="59" spans="1:2" x14ac:dyDescent="0.25">
      <c r="A59" s="11">
        <v>4.6060606060606055</v>
      </c>
      <c r="B59" s="11">
        <v>3.8454545454545452</v>
      </c>
    </row>
    <row r="60" spans="1:2" x14ac:dyDescent="0.25">
      <c r="A60" s="11">
        <v>4.686868686868686</v>
      </c>
      <c r="B60" s="11">
        <v>3.811515151515152</v>
      </c>
    </row>
    <row r="61" spans="1:2" x14ac:dyDescent="0.25">
      <c r="A61" s="11">
        <v>4.7676767676767664</v>
      </c>
      <c r="B61" s="11">
        <v>3.7775757575757578</v>
      </c>
    </row>
    <row r="62" spans="1:2" x14ac:dyDescent="0.25">
      <c r="A62" s="11">
        <v>4.8484848484848468</v>
      </c>
      <c r="B62" s="11">
        <v>3.7436363636363641</v>
      </c>
    </row>
    <row r="63" spans="1:2" x14ac:dyDescent="0.25">
      <c r="A63" s="11">
        <v>4.9292929292929273</v>
      </c>
      <c r="B63" s="11">
        <v>3.7096969696969699</v>
      </c>
    </row>
    <row r="64" spans="1:2" x14ac:dyDescent="0.25">
      <c r="A64" s="11">
        <v>5.0101010101010077</v>
      </c>
      <c r="B64" s="11">
        <v>3.6757575757575758</v>
      </c>
    </row>
    <row r="65" spans="1:2" x14ac:dyDescent="0.25">
      <c r="A65" s="11">
        <v>5.0909090909090882</v>
      </c>
      <c r="B65" s="11">
        <v>3.6418181818181825</v>
      </c>
    </row>
    <row r="66" spans="1:2" x14ac:dyDescent="0.25">
      <c r="A66" s="11">
        <v>5.1717171717171686</v>
      </c>
      <c r="B66" s="11">
        <v>3.6078787878787875</v>
      </c>
    </row>
    <row r="67" spans="1:2" x14ac:dyDescent="0.25">
      <c r="A67" s="11">
        <v>5.252525252525249</v>
      </c>
      <c r="B67" s="11">
        <v>3.5739393939393942</v>
      </c>
    </row>
    <row r="68" spans="1:2" x14ac:dyDescent="0.25">
      <c r="A68" s="11">
        <v>5.3333333333333295</v>
      </c>
      <c r="B68" s="11">
        <v>3.5400000000000005</v>
      </c>
    </row>
    <row r="69" spans="1:2" x14ac:dyDescent="0.25">
      <c r="A69" s="11">
        <v>5.4141414141414099</v>
      </c>
      <c r="B69" s="11">
        <v>3.5060606060606059</v>
      </c>
    </row>
    <row r="70" spans="1:2" x14ac:dyDescent="0.25">
      <c r="A70" s="11">
        <v>5.4949494949494904</v>
      </c>
      <c r="B70" s="11">
        <v>3.4721212121212122</v>
      </c>
    </row>
    <row r="71" spans="1:2" x14ac:dyDescent="0.25">
      <c r="A71" s="11">
        <v>5.5757575757575708</v>
      </c>
      <c r="B71" s="11">
        <v>3.438181818181818</v>
      </c>
    </row>
    <row r="72" spans="1:2" x14ac:dyDescent="0.25">
      <c r="A72" s="11">
        <v>5.6565656565656512</v>
      </c>
      <c r="B72" s="11">
        <v>3.4042424242424238</v>
      </c>
    </row>
    <row r="73" spans="1:2" x14ac:dyDescent="0.25">
      <c r="A73" s="11">
        <v>5.7373737373737317</v>
      </c>
      <c r="B73" s="11">
        <v>3.3703030303030306</v>
      </c>
    </row>
    <row r="74" spans="1:2" x14ac:dyDescent="0.25">
      <c r="A74" s="11">
        <v>5.8181818181818121</v>
      </c>
      <c r="B74" s="11">
        <v>3.3363636363636364</v>
      </c>
    </row>
    <row r="75" spans="1:2" x14ac:dyDescent="0.25">
      <c r="A75" s="11">
        <v>5.8989898989898926</v>
      </c>
      <c r="B75" s="11">
        <v>3.3024242424242423</v>
      </c>
    </row>
    <row r="76" spans="1:2" x14ac:dyDescent="0.25">
      <c r="A76" s="11">
        <v>5.979797979797973</v>
      </c>
      <c r="B76" s="11">
        <v>3.268484848484849</v>
      </c>
    </row>
    <row r="77" spans="1:2" x14ac:dyDescent="0.25">
      <c r="A77" s="11">
        <v>6.0606060606060534</v>
      </c>
      <c r="B77" s="11">
        <v>3.2345454545454548</v>
      </c>
    </row>
    <row r="78" spans="1:2" x14ac:dyDescent="0.25">
      <c r="A78" s="10">
        <v>6.1414141414141339</v>
      </c>
      <c r="B78" s="10">
        <v>3.2006060606060607</v>
      </c>
    </row>
    <row r="79" spans="1:2" x14ac:dyDescent="0.25">
      <c r="A79" s="11">
        <v>6.2222222222222143</v>
      </c>
      <c r="B79" s="11">
        <v>3.2</v>
      </c>
    </row>
    <row r="80" spans="1:2" x14ac:dyDescent="0.25">
      <c r="A80" s="11">
        <v>6.3030303030302948</v>
      </c>
      <c r="B80" s="11">
        <v>3.2</v>
      </c>
    </row>
    <row r="81" spans="1:2" x14ac:dyDescent="0.25">
      <c r="A81" s="11">
        <v>6.3838383838383752</v>
      </c>
      <c r="B81" s="11">
        <v>3.2</v>
      </c>
    </row>
    <row r="82" spans="1:2" x14ac:dyDescent="0.25">
      <c r="A82" s="11">
        <v>6.4646464646464556</v>
      </c>
      <c r="B82" s="11">
        <v>3.2</v>
      </c>
    </row>
    <row r="83" spans="1:2" x14ac:dyDescent="0.25">
      <c r="A83" s="11">
        <v>6.5454545454545361</v>
      </c>
      <c r="B83" s="11">
        <v>3.2</v>
      </c>
    </row>
    <row r="84" spans="1:2" x14ac:dyDescent="0.25">
      <c r="A84" s="11">
        <v>6.6262626262626165</v>
      </c>
      <c r="B84" s="11">
        <v>3.2</v>
      </c>
    </row>
    <row r="85" spans="1:2" x14ac:dyDescent="0.25">
      <c r="A85" s="11">
        <v>6.707070707070697</v>
      </c>
      <c r="B85" s="11">
        <v>3.2</v>
      </c>
    </row>
    <row r="86" spans="1:2" x14ac:dyDescent="0.25">
      <c r="A86" s="11">
        <v>6.7878787878787774</v>
      </c>
      <c r="B86" s="11">
        <v>3.2</v>
      </c>
    </row>
    <row r="87" spans="1:2" x14ac:dyDescent="0.25">
      <c r="A87" s="11">
        <v>6.8686868686868578</v>
      </c>
      <c r="B87" s="11">
        <v>3.2</v>
      </c>
    </row>
    <row r="88" spans="1:2" x14ac:dyDescent="0.25">
      <c r="A88" s="11">
        <v>6.9494949494949383</v>
      </c>
      <c r="B88" s="11">
        <v>3.2</v>
      </c>
    </row>
    <row r="89" spans="1:2" x14ac:dyDescent="0.25">
      <c r="A89" s="11">
        <v>7.0303030303030187</v>
      </c>
      <c r="B89" s="11">
        <v>3.2</v>
      </c>
    </row>
    <row r="90" spans="1:2" x14ac:dyDescent="0.25">
      <c r="A90" s="11">
        <v>7.1111111111110992</v>
      </c>
      <c r="B90" s="11">
        <v>3.2</v>
      </c>
    </row>
    <row r="91" spans="1:2" x14ac:dyDescent="0.25">
      <c r="A91" s="11">
        <v>7.1919191919191796</v>
      </c>
      <c r="B91" s="11">
        <v>3.2</v>
      </c>
    </row>
    <row r="92" spans="1:2" x14ac:dyDescent="0.25">
      <c r="A92" s="11">
        <v>7.2727272727272601</v>
      </c>
      <c r="B92" s="11">
        <v>3.2</v>
      </c>
    </row>
    <row r="93" spans="1:2" x14ac:dyDescent="0.25">
      <c r="A93" s="11">
        <v>7.3535353535353405</v>
      </c>
      <c r="B93" s="11">
        <v>3.2</v>
      </c>
    </row>
    <row r="94" spans="1:2" x14ac:dyDescent="0.25">
      <c r="A94" s="11">
        <v>7.4343434343434209</v>
      </c>
      <c r="B94" s="11">
        <v>3.2</v>
      </c>
    </row>
    <row r="95" spans="1:2" x14ac:dyDescent="0.25">
      <c r="A95" s="11">
        <v>7.5151515151515014</v>
      </c>
      <c r="B95" s="11">
        <v>3.2</v>
      </c>
    </row>
    <row r="96" spans="1:2" x14ac:dyDescent="0.25">
      <c r="A96" s="11">
        <v>7.5959595959595818</v>
      </c>
      <c r="B96" s="11">
        <v>3.2</v>
      </c>
    </row>
    <row r="97" spans="1:2" x14ac:dyDescent="0.25">
      <c r="A97" s="11">
        <v>7.6767676767676623</v>
      </c>
      <c r="B97" s="11">
        <v>3.2</v>
      </c>
    </row>
    <row r="98" spans="1:2" x14ac:dyDescent="0.25">
      <c r="A98" s="11">
        <v>7.7575757575757427</v>
      </c>
      <c r="B98" s="11">
        <v>3.2</v>
      </c>
    </row>
    <row r="99" spans="1:2" x14ac:dyDescent="0.25">
      <c r="A99" s="11">
        <v>7.8383838383838231</v>
      </c>
      <c r="B99" s="11">
        <v>3.2</v>
      </c>
    </row>
    <row r="100" spans="1:2" x14ac:dyDescent="0.25">
      <c r="A100" s="11">
        <v>7.9191919191919036</v>
      </c>
      <c r="B100" s="11">
        <v>3.2</v>
      </c>
    </row>
    <row r="101" spans="1:2" x14ac:dyDescent="0.25">
      <c r="A101" s="11">
        <v>7.999999999999984</v>
      </c>
      <c r="B101" s="11">
        <v>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26E-A09E-404E-B9AA-EAB4879997EC}">
  <sheetPr>
    <tabColor theme="5" tint="-0.499984740745262"/>
  </sheetPr>
  <dimension ref="A1:IU65534"/>
  <sheetViews>
    <sheetView topLeftCell="A7" zoomScaleNormal="100" workbookViewId="0">
      <selection activeCell="H7" sqref="H7"/>
    </sheetView>
  </sheetViews>
  <sheetFormatPr defaultRowHeight="15" x14ac:dyDescent="0.25"/>
  <cols>
    <col min="1" max="1" width="16.42578125" customWidth="1"/>
    <col min="2" max="2" width="26.28515625" customWidth="1"/>
    <col min="4" max="4" width="2.5703125" bestFit="1" customWidth="1"/>
    <col min="5" max="5" width="8.7109375" customWidth="1"/>
    <col min="6" max="6" width="2.28515625" customWidth="1"/>
    <col min="7" max="7" width="3.7109375" customWidth="1"/>
    <col min="8" max="8" width="17" bestFit="1" customWidth="1"/>
    <col min="9" max="9" width="5.140625" bestFit="1" customWidth="1"/>
    <col min="10" max="10" width="2.42578125" customWidth="1"/>
    <col min="11" max="11" width="3.7109375" customWidth="1"/>
    <col min="12" max="12" width="26.140625" bestFit="1" customWidth="1"/>
    <col min="13" max="13" width="5.140625" bestFit="1" customWidth="1"/>
    <col min="14" max="14" width="2.28515625" customWidth="1"/>
    <col min="15" max="15" width="5.140625" bestFit="1" customWidth="1"/>
    <col min="16" max="16" width="2.28515625" customWidth="1"/>
    <col min="17" max="17" width="6.28515625" bestFit="1" customWidth="1"/>
  </cols>
  <sheetData>
    <row r="1" spans="1:19" ht="26.25" x14ac:dyDescent="0.4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S2" s="4"/>
    </row>
    <row r="3" spans="1:19" x14ac:dyDescent="0.25">
      <c r="A3" s="23" t="s">
        <v>28</v>
      </c>
      <c r="B3" s="23">
        <f ca="1">_xll.PsiSenParam(2,12)</f>
        <v>7</v>
      </c>
      <c r="S3" s="5"/>
    </row>
    <row r="4" spans="1:19" x14ac:dyDescent="0.25">
      <c r="A4" s="23" t="s">
        <v>29</v>
      </c>
      <c r="B4" s="23">
        <f ca="1">0.1*B3-0.2</f>
        <v>0.5</v>
      </c>
      <c r="H4" s="28" t="s">
        <v>37</v>
      </c>
      <c r="I4" s="29"/>
      <c r="J4" s="30"/>
      <c r="K4" s="29"/>
      <c r="L4" s="29"/>
      <c r="M4" s="31"/>
      <c r="S4" s="5"/>
    </row>
    <row r="5" spans="1:19" x14ac:dyDescent="0.25">
      <c r="A5" s="23" t="s">
        <v>31</v>
      </c>
      <c r="B5" s="23">
        <f ca="1">E18</f>
        <v>4.4499999999999993</v>
      </c>
      <c r="F5" s="1"/>
      <c r="J5" s="1"/>
      <c r="N5" s="1"/>
      <c r="S5" s="5"/>
    </row>
    <row r="6" spans="1:19" x14ac:dyDescent="0.25">
      <c r="A6" s="23" t="s">
        <v>30</v>
      </c>
      <c r="B6" s="23">
        <f ca="1">0.1*B3-0.2</f>
        <v>0.5</v>
      </c>
      <c r="S6" s="5"/>
    </row>
    <row r="7" spans="1:19" x14ac:dyDescent="0.25">
      <c r="A7" s="23" t="s">
        <v>19</v>
      </c>
      <c r="B7" s="23">
        <f ca="1">_xll.PsiSenValue(B5)</f>
        <v>4.4499999999999993</v>
      </c>
      <c r="F7" s="1"/>
      <c r="J7" s="3"/>
      <c r="N7" s="2"/>
      <c r="S7" s="5"/>
    </row>
    <row r="8" spans="1:19" x14ac:dyDescent="0.25">
      <c r="L8" s="2">
        <v>0.3</v>
      </c>
      <c r="S8" s="5"/>
    </row>
    <row r="9" spans="1:19" x14ac:dyDescent="0.25">
      <c r="J9" s="2"/>
      <c r="L9" t="s">
        <v>7</v>
      </c>
      <c r="S9" s="5"/>
    </row>
    <row r="10" spans="1:19" x14ac:dyDescent="0.25">
      <c r="F10" s="1"/>
      <c r="H10" s="2">
        <f ca="1">B4</f>
        <v>0.5</v>
      </c>
      <c r="J10" s="1"/>
      <c r="N10" s="1"/>
      <c r="O10">
        <f ca="1">SUM($L$11,$H$13)</f>
        <v>8.5</v>
      </c>
      <c r="S10" s="5"/>
    </row>
    <row r="11" spans="1:19" x14ac:dyDescent="0.25">
      <c r="H11" s="1" t="s">
        <v>0</v>
      </c>
      <c r="L11" s="1">
        <v>15.5</v>
      </c>
      <c r="M11">
        <f ca="1">$O$10</f>
        <v>8.5</v>
      </c>
      <c r="S11" s="5"/>
    </row>
    <row r="12" spans="1:19" x14ac:dyDescent="0.25">
      <c r="F12" s="1"/>
      <c r="J12" s="3"/>
      <c r="N12" s="2"/>
      <c r="S12" s="5"/>
    </row>
    <row r="13" spans="1:19" x14ac:dyDescent="0.25">
      <c r="H13" s="1">
        <f ca="1">-B3</f>
        <v>-7</v>
      </c>
      <c r="I13">
        <f ca="1">IF(ABS(1-SUM($L$8,$L$13))&lt;=0.00001,SUM($L$8*$M$11,$L$13*$M$16),NA())</f>
        <v>5.6999999999999993</v>
      </c>
      <c r="L13" s="2">
        <v>0.7</v>
      </c>
      <c r="S13" s="5"/>
    </row>
    <row r="14" spans="1:19" x14ac:dyDescent="0.25">
      <c r="J14" s="2"/>
      <c r="L14" t="s">
        <v>8</v>
      </c>
      <c r="S14" s="5"/>
    </row>
    <row r="15" spans="1:19" x14ac:dyDescent="0.25">
      <c r="F15" s="1"/>
      <c r="J15" s="1"/>
      <c r="N15" s="1"/>
      <c r="O15">
        <f ca="1">SUM($L$16,$H$13)</f>
        <v>4.5</v>
      </c>
      <c r="S15" s="5"/>
    </row>
    <row r="16" spans="1:19" x14ac:dyDescent="0.25">
      <c r="F16" s="1"/>
      <c r="H16" s="1"/>
      <c r="L16" s="1">
        <v>11.5</v>
      </c>
      <c r="M16">
        <f ca="1">$O$15</f>
        <v>4.5</v>
      </c>
      <c r="S16" s="5"/>
    </row>
    <row r="17" spans="1:19" x14ac:dyDescent="0.25">
      <c r="F17" s="1"/>
      <c r="J17" s="3"/>
      <c r="N17" s="2"/>
      <c r="S17" s="5"/>
    </row>
    <row r="18" spans="1:19" x14ac:dyDescent="0.25">
      <c r="E18">
        <f ca="1">IF(ABS(1-SUM($H$10,$H$20))&lt;=0.00001,SUM($H$10*$I$13,$H$20*$I$23),NA())</f>
        <v>4.4499999999999993</v>
      </c>
      <c r="S18" s="5"/>
    </row>
    <row r="19" spans="1:19" x14ac:dyDescent="0.25">
      <c r="L19" t="s">
        <v>2</v>
      </c>
      <c r="S19" s="5"/>
    </row>
    <row r="20" spans="1:19" x14ac:dyDescent="0.25">
      <c r="H20" s="2">
        <f ca="1">1-B4</f>
        <v>0.5</v>
      </c>
      <c r="J20" s="1"/>
      <c r="N20" s="1"/>
      <c r="O20">
        <f>SUM($L$21,$H$23)</f>
        <v>3.2</v>
      </c>
      <c r="S20" s="5"/>
    </row>
    <row r="21" spans="1:19" x14ac:dyDescent="0.25">
      <c r="F21" s="1"/>
      <c r="H21" s="1" t="s">
        <v>1</v>
      </c>
      <c r="L21" s="1">
        <v>3.2</v>
      </c>
      <c r="M21">
        <f>$O$20</f>
        <v>3.2</v>
      </c>
      <c r="S21" s="5"/>
    </row>
    <row r="22" spans="1:19" x14ac:dyDescent="0.25">
      <c r="F22" s="1"/>
      <c r="J22" s="2">
        <f>IF($I$23=$M$21,1,IF($I$23=$M$26,2))</f>
        <v>1</v>
      </c>
      <c r="N22" s="2"/>
      <c r="S22" s="5"/>
    </row>
    <row r="23" spans="1:19" x14ac:dyDescent="0.25">
      <c r="H23" s="1">
        <v>0</v>
      </c>
      <c r="I23">
        <f>MAX($M$21,$M$26)</f>
        <v>3.2</v>
      </c>
      <c r="S23" s="5"/>
    </row>
    <row r="24" spans="1:19" x14ac:dyDescent="0.25">
      <c r="J24" s="2"/>
      <c r="L24" t="s">
        <v>3</v>
      </c>
      <c r="S24" s="5"/>
    </row>
    <row r="25" spans="1:19" x14ac:dyDescent="0.25">
      <c r="J25" s="1"/>
      <c r="N25" s="1"/>
      <c r="O25">
        <f>SUM($L$26,$H$23)</f>
        <v>1.6</v>
      </c>
      <c r="S25" s="5"/>
    </row>
    <row r="26" spans="1:19" x14ac:dyDescent="0.25">
      <c r="L26" s="1">
        <v>1.6</v>
      </c>
      <c r="M26">
        <f>$O$25</f>
        <v>1.6</v>
      </c>
      <c r="S26" s="5"/>
    </row>
    <row r="27" spans="1:19" x14ac:dyDescent="0.25">
      <c r="F27" s="1"/>
      <c r="J27" s="3"/>
      <c r="N27" s="2"/>
      <c r="S27" s="5"/>
    </row>
    <row r="28" spans="1:1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65500" spans="255:255" x14ac:dyDescent="0.25">
      <c r="IU65500">
        <v>0</v>
      </c>
    </row>
    <row r="65534" spans="255:255" x14ac:dyDescent="0.25">
      <c r="IU65534">
        <v>0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5421-205A-4FC6-A854-B171795E364A}">
  <sheetPr>
    <tabColor theme="5" tint="-0.249977111117893"/>
  </sheetPr>
  <dimension ref="A1:B101"/>
  <sheetViews>
    <sheetView workbookViewId="0">
      <selection activeCell="C7" sqref="C7"/>
    </sheetView>
  </sheetViews>
  <sheetFormatPr defaultRowHeight="15" x14ac:dyDescent="0.25"/>
  <cols>
    <col min="1" max="1" width="12" bestFit="1" customWidth="1"/>
    <col min="2" max="2" width="34.7109375" bestFit="1" customWidth="1"/>
  </cols>
  <sheetData>
    <row r="1" spans="1:2" x14ac:dyDescent="0.25">
      <c r="A1" s="8" t="s">
        <v>32</v>
      </c>
      <c r="B1" s="9" t="s">
        <v>33</v>
      </c>
    </row>
    <row r="2" spans="1:2" x14ac:dyDescent="0.25">
      <c r="A2" s="26">
        <v>2</v>
      </c>
      <c r="B2" s="26">
        <v>3.2</v>
      </c>
    </row>
    <row r="3" spans="1:2" x14ac:dyDescent="0.25">
      <c r="A3" s="26">
        <v>2.1010101010101012</v>
      </c>
      <c r="B3" s="26">
        <v>3.2747372717069689</v>
      </c>
    </row>
    <row r="4" spans="1:2" x14ac:dyDescent="0.25">
      <c r="A4" s="26">
        <v>2.2020202020202024</v>
      </c>
      <c r="B4" s="26">
        <v>3.3474339353127234</v>
      </c>
    </row>
    <row r="5" spans="1:2" x14ac:dyDescent="0.25">
      <c r="A5" s="26">
        <v>2.3030303030303036</v>
      </c>
      <c r="B5" s="26">
        <v>3.4180899908172644</v>
      </c>
    </row>
    <row r="6" spans="1:2" x14ac:dyDescent="0.25">
      <c r="A6" s="26">
        <v>2.4040404040404049</v>
      </c>
      <c r="B6" s="26">
        <v>3.4867054382205898</v>
      </c>
    </row>
    <row r="7" spans="1:2" x14ac:dyDescent="0.25">
      <c r="A7" s="26">
        <v>2.5050505050505061</v>
      </c>
      <c r="B7" s="26">
        <v>3.5532802775227017</v>
      </c>
    </row>
    <row r="8" spans="1:2" x14ac:dyDescent="0.25">
      <c r="A8" s="26">
        <v>2.6060606060606073</v>
      </c>
      <c r="B8" s="26">
        <v>3.6178145087235998</v>
      </c>
    </row>
    <row r="9" spans="1:2" x14ac:dyDescent="0.25">
      <c r="A9" s="26">
        <v>2.7070707070707085</v>
      </c>
      <c r="B9" s="26">
        <v>3.6803081318232835</v>
      </c>
    </row>
    <row r="10" spans="1:2" x14ac:dyDescent="0.25">
      <c r="A10" s="26">
        <v>2.8080808080808097</v>
      </c>
      <c r="B10" s="26">
        <v>3.740761146821753</v>
      </c>
    </row>
    <row r="11" spans="1:2" x14ac:dyDescent="0.25">
      <c r="A11" s="26">
        <v>2.9090909090909109</v>
      </c>
      <c r="B11" s="26">
        <v>3.7991735537190086</v>
      </c>
    </row>
    <row r="12" spans="1:2" x14ac:dyDescent="0.25">
      <c r="A12" s="26">
        <v>3.0101010101010122</v>
      </c>
      <c r="B12" s="26">
        <v>3.8555453525150503</v>
      </c>
    </row>
    <row r="13" spans="1:2" x14ac:dyDescent="0.25">
      <c r="A13" s="26">
        <v>3.1111111111111134</v>
      </c>
      <c r="B13" s="26">
        <v>3.9098765432098768</v>
      </c>
    </row>
    <row r="14" spans="1:2" x14ac:dyDescent="0.25">
      <c r="A14" s="26">
        <v>3.2121212121212146</v>
      </c>
      <c r="B14" s="26">
        <v>3.9621671258034898</v>
      </c>
    </row>
    <row r="15" spans="1:2" x14ac:dyDescent="0.25">
      <c r="A15" s="26">
        <v>3.3131313131313158</v>
      </c>
      <c r="B15" s="26">
        <v>4.0124171002958882</v>
      </c>
    </row>
    <row r="16" spans="1:2" x14ac:dyDescent="0.25">
      <c r="A16" s="26">
        <v>3.414141414141417</v>
      </c>
      <c r="B16" s="26">
        <v>4.0606264666870722</v>
      </c>
    </row>
    <row r="17" spans="1:2" x14ac:dyDescent="0.25">
      <c r="A17" s="26">
        <v>3.5151515151515182</v>
      </c>
      <c r="B17" s="26">
        <v>4.1067952249770432</v>
      </c>
    </row>
    <row r="18" spans="1:2" x14ac:dyDescent="0.25">
      <c r="A18" s="26">
        <v>3.6161616161616195</v>
      </c>
      <c r="B18" s="26">
        <v>4.1509233751657995</v>
      </c>
    </row>
    <row r="19" spans="1:2" x14ac:dyDescent="0.25">
      <c r="A19" s="26">
        <v>3.7171717171717207</v>
      </c>
      <c r="B19" s="26">
        <v>4.1930109172533419</v>
      </c>
    </row>
    <row r="20" spans="1:2" x14ac:dyDescent="0.25">
      <c r="A20" s="26">
        <v>3.8181818181818219</v>
      </c>
      <c r="B20" s="26">
        <v>4.2330578512396695</v>
      </c>
    </row>
    <row r="21" spans="1:2" x14ac:dyDescent="0.25">
      <c r="A21" s="26">
        <v>3.9191919191919231</v>
      </c>
      <c r="B21" s="26">
        <v>4.2710641771247833</v>
      </c>
    </row>
    <row r="22" spans="1:2" x14ac:dyDescent="0.25">
      <c r="A22" s="26">
        <v>4.0202020202020243</v>
      </c>
      <c r="B22" s="26">
        <v>4.3070298949086832</v>
      </c>
    </row>
    <row r="23" spans="1:2" x14ac:dyDescent="0.25">
      <c r="A23" s="26">
        <v>4.1212121212121255</v>
      </c>
      <c r="B23" s="26">
        <v>4.3409550045913683</v>
      </c>
    </row>
    <row r="24" spans="1:2" x14ac:dyDescent="0.25">
      <c r="A24" s="26">
        <v>4.2222222222222268</v>
      </c>
      <c r="B24" s="26">
        <v>4.3728395061728396</v>
      </c>
    </row>
    <row r="25" spans="1:2" x14ac:dyDescent="0.25">
      <c r="A25" s="26">
        <v>4.323232323232328</v>
      </c>
      <c r="B25" s="26">
        <v>4.402683399653097</v>
      </c>
    </row>
    <row r="26" spans="1:2" x14ac:dyDescent="0.25">
      <c r="A26" s="26">
        <v>4.4242424242424292</v>
      </c>
      <c r="B26" s="26">
        <v>4.4304866850321396</v>
      </c>
    </row>
    <row r="27" spans="1:2" x14ac:dyDescent="0.25">
      <c r="A27" s="26">
        <v>4.5252525252525304</v>
      </c>
      <c r="B27" s="26">
        <v>4.4562493623099684</v>
      </c>
    </row>
    <row r="28" spans="1:2" x14ac:dyDescent="0.25">
      <c r="A28" s="26">
        <v>4.6262626262626316</v>
      </c>
      <c r="B28" s="26">
        <v>4.4799714314865833</v>
      </c>
    </row>
    <row r="29" spans="1:2" x14ac:dyDescent="0.25">
      <c r="A29" s="26">
        <v>4.7272727272727328</v>
      </c>
      <c r="B29" s="26">
        <v>4.5016528925619834</v>
      </c>
    </row>
    <row r="30" spans="1:2" x14ac:dyDescent="0.25">
      <c r="A30" s="26">
        <v>4.8282828282828341</v>
      </c>
      <c r="B30" s="26">
        <v>4.5212937455361697</v>
      </c>
    </row>
    <row r="31" spans="1:2" x14ac:dyDescent="0.25">
      <c r="A31" s="26">
        <v>4.9292929292929353</v>
      </c>
      <c r="B31" s="26">
        <v>4.5388939904091412</v>
      </c>
    </row>
    <row r="32" spans="1:2" x14ac:dyDescent="0.25">
      <c r="A32" s="26">
        <v>5.0303030303030365</v>
      </c>
      <c r="B32" s="26">
        <v>4.5544536271808997</v>
      </c>
    </row>
    <row r="33" spans="1:2" x14ac:dyDescent="0.25">
      <c r="A33" s="26">
        <v>5.1313131313131377</v>
      </c>
      <c r="B33" s="26">
        <v>4.5679726558514435</v>
      </c>
    </row>
    <row r="34" spans="1:2" x14ac:dyDescent="0.25">
      <c r="A34" s="26">
        <v>5.2323232323232389</v>
      </c>
      <c r="B34" s="26">
        <v>4.5794510764207734</v>
      </c>
    </row>
    <row r="35" spans="1:2" x14ac:dyDescent="0.25">
      <c r="A35" s="26">
        <v>5.3333333333333401</v>
      </c>
      <c r="B35" s="26">
        <v>4.5888888888888886</v>
      </c>
    </row>
    <row r="36" spans="1:2" x14ac:dyDescent="0.25">
      <c r="A36" s="26">
        <v>5.4343434343434414</v>
      </c>
      <c r="B36" s="26">
        <v>4.5962860932557907</v>
      </c>
    </row>
    <row r="37" spans="1:2" x14ac:dyDescent="0.25">
      <c r="A37" s="26">
        <v>5.5353535353535426</v>
      </c>
      <c r="B37" s="26">
        <v>4.6016426895214764</v>
      </c>
    </row>
    <row r="38" spans="1:2" x14ac:dyDescent="0.25">
      <c r="A38" s="26">
        <v>5.6363636363636438</v>
      </c>
      <c r="B38" s="26">
        <v>4.6049586776859508</v>
      </c>
    </row>
    <row r="39" spans="1:2" x14ac:dyDescent="0.25">
      <c r="A39" s="27">
        <v>5.737373737373745</v>
      </c>
      <c r="B39" s="27">
        <v>4.6062340577492087</v>
      </c>
    </row>
    <row r="40" spans="1:2" x14ac:dyDescent="0.25">
      <c r="A40" s="26">
        <v>5.8383838383838462</v>
      </c>
      <c r="B40" s="26">
        <v>4.6054688297112536</v>
      </c>
    </row>
    <row r="41" spans="1:2" x14ac:dyDescent="0.25">
      <c r="A41" s="26">
        <v>5.9393939393939474</v>
      </c>
      <c r="B41" s="26">
        <v>4.6026629935720846</v>
      </c>
    </row>
    <row r="42" spans="1:2" x14ac:dyDescent="0.25">
      <c r="A42" s="26">
        <v>6.0404040404040487</v>
      </c>
      <c r="B42" s="26">
        <v>4.5978165493317009</v>
      </c>
    </row>
    <row r="43" spans="1:2" x14ac:dyDescent="0.25">
      <c r="A43" s="26">
        <v>6.1414141414141499</v>
      </c>
      <c r="B43" s="26">
        <v>4.5909294969901024</v>
      </c>
    </row>
    <row r="44" spans="1:2" x14ac:dyDescent="0.25">
      <c r="A44" s="26">
        <v>6.2424242424242511</v>
      </c>
      <c r="B44" s="26">
        <v>4.582001836547291</v>
      </c>
    </row>
    <row r="45" spans="1:2" x14ac:dyDescent="0.25">
      <c r="A45" s="26">
        <v>6.3434343434343523</v>
      </c>
      <c r="B45" s="26">
        <v>4.5710335680032657</v>
      </c>
    </row>
    <row r="46" spans="1:2" x14ac:dyDescent="0.25">
      <c r="A46" s="26">
        <v>6.4444444444444535</v>
      </c>
      <c r="B46" s="26">
        <v>4.5580246913580247</v>
      </c>
    </row>
    <row r="47" spans="1:2" x14ac:dyDescent="0.25">
      <c r="A47" s="26">
        <v>6.5454545454545547</v>
      </c>
      <c r="B47" s="26">
        <v>4.5429752066115707</v>
      </c>
    </row>
    <row r="48" spans="1:2" x14ac:dyDescent="0.25">
      <c r="A48" s="26">
        <v>6.646464646464656</v>
      </c>
      <c r="B48" s="26">
        <v>4.5258851137639011</v>
      </c>
    </row>
    <row r="49" spans="1:2" x14ac:dyDescent="0.25">
      <c r="A49" s="26">
        <v>6.7474747474747572</v>
      </c>
      <c r="B49" s="26">
        <v>4.5067544128150185</v>
      </c>
    </row>
    <row r="50" spans="1:2" x14ac:dyDescent="0.25">
      <c r="A50" s="26">
        <v>6.8484848484848584</v>
      </c>
      <c r="B50" s="26">
        <v>4.4855831037649221</v>
      </c>
    </row>
    <row r="51" spans="1:2" x14ac:dyDescent="0.25">
      <c r="A51" s="26">
        <v>6.9494949494949596</v>
      </c>
      <c r="B51" s="26">
        <v>4.4623711866136109</v>
      </c>
    </row>
    <row r="52" spans="1:2" x14ac:dyDescent="0.25">
      <c r="A52" s="26">
        <v>7.0505050505050608</v>
      </c>
      <c r="B52" s="26">
        <v>4.4371186613610849</v>
      </c>
    </row>
    <row r="53" spans="1:2" x14ac:dyDescent="0.25">
      <c r="A53" s="26">
        <v>7.151515151515162</v>
      </c>
      <c r="B53" s="26">
        <v>4.409825528007346</v>
      </c>
    </row>
    <row r="54" spans="1:2" x14ac:dyDescent="0.25">
      <c r="A54" s="26">
        <v>7.2525252525252633</v>
      </c>
      <c r="B54" s="26">
        <v>4.3804917865523922</v>
      </c>
    </row>
    <row r="55" spans="1:2" x14ac:dyDescent="0.25">
      <c r="A55" s="26">
        <v>7.3535353535353645</v>
      </c>
      <c r="B55" s="26">
        <v>4.3491174369962255</v>
      </c>
    </row>
    <row r="56" spans="1:2" x14ac:dyDescent="0.25">
      <c r="A56" s="26">
        <v>7.4545454545454657</v>
      </c>
      <c r="B56" s="26">
        <v>4.3157024793388432</v>
      </c>
    </row>
    <row r="57" spans="1:2" x14ac:dyDescent="0.25">
      <c r="A57" s="26">
        <v>7.5555555555555669</v>
      </c>
      <c r="B57" s="26">
        <v>4.280246913580247</v>
      </c>
    </row>
    <row r="58" spans="1:2" x14ac:dyDescent="0.25">
      <c r="A58" s="26">
        <v>7.6565656565656681</v>
      </c>
      <c r="B58" s="26">
        <v>4.2427507397204369</v>
      </c>
    </row>
    <row r="59" spans="1:2" x14ac:dyDescent="0.25">
      <c r="A59" s="26">
        <v>7.7575757575757693</v>
      </c>
      <c r="B59" s="26">
        <v>4.2032139577594121</v>
      </c>
    </row>
    <row r="60" spans="1:2" x14ac:dyDescent="0.25">
      <c r="A60" s="26">
        <v>7.8585858585858706</v>
      </c>
      <c r="B60" s="26">
        <v>4.1616365676971743</v>
      </c>
    </row>
    <row r="61" spans="1:2" x14ac:dyDescent="0.25">
      <c r="A61" s="26">
        <v>7.9595959595959718</v>
      </c>
      <c r="B61" s="26">
        <v>4.1180185695337217</v>
      </c>
    </row>
    <row r="62" spans="1:2" x14ac:dyDescent="0.25">
      <c r="A62" s="26">
        <v>8.060606060606073</v>
      </c>
      <c r="B62" s="26">
        <v>4.0723599632690544</v>
      </c>
    </row>
    <row r="63" spans="1:2" x14ac:dyDescent="0.25">
      <c r="A63" s="26">
        <v>8.1616161616161733</v>
      </c>
      <c r="B63" s="26">
        <v>4.0246607489031723</v>
      </c>
    </row>
    <row r="64" spans="1:2" x14ac:dyDescent="0.25">
      <c r="A64" s="26">
        <v>8.2626262626262736</v>
      </c>
      <c r="B64" s="26">
        <v>3.9749209264360772</v>
      </c>
    </row>
    <row r="65" spans="1:2" x14ac:dyDescent="0.25">
      <c r="A65" s="26">
        <v>8.363636363636374</v>
      </c>
      <c r="B65" s="26">
        <v>3.9231404958677683</v>
      </c>
    </row>
    <row r="66" spans="1:2" x14ac:dyDescent="0.25">
      <c r="A66" s="26">
        <v>8.4646464646464743</v>
      </c>
      <c r="B66" s="26">
        <v>3.869319457198245</v>
      </c>
    </row>
    <row r="67" spans="1:2" x14ac:dyDescent="0.25">
      <c r="A67" s="26">
        <v>8.5656565656565746</v>
      </c>
      <c r="B67" s="26">
        <v>3.813457810427507</v>
      </c>
    </row>
    <row r="68" spans="1:2" x14ac:dyDescent="0.25">
      <c r="A68" s="26">
        <v>8.666666666666675</v>
      </c>
      <c r="B68" s="26">
        <v>3.7555555555555542</v>
      </c>
    </row>
    <row r="69" spans="1:2" x14ac:dyDescent="0.25">
      <c r="A69" s="26">
        <v>8.7676767676767753</v>
      </c>
      <c r="B69" s="26">
        <v>3.6956126925823893</v>
      </c>
    </row>
    <row r="70" spans="1:2" x14ac:dyDescent="0.25">
      <c r="A70" s="26">
        <v>8.8686868686868756</v>
      </c>
      <c r="B70" s="26">
        <v>3.6336292215080093</v>
      </c>
    </row>
    <row r="71" spans="1:2" x14ac:dyDescent="0.25">
      <c r="A71" s="26">
        <v>8.9696969696969759</v>
      </c>
      <c r="B71" s="26">
        <v>3.5696051423324158</v>
      </c>
    </row>
    <row r="72" spans="1:2" x14ac:dyDescent="0.25">
      <c r="A72" s="26">
        <v>9.0707070707070763</v>
      </c>
      <c r="B72" s="26">
        <v>3.5035404550556066</v>
      </c>
    </row>
    <row r="73" spans="1:2" x14ac:dyDescent="0.25">
      <c r="A73" s="26">
        <v>9.1717171717171766</v>
      </c>
      <c r="B73" s="26">
        <v>3.4354351596775832</v>
      </c>
    </row>
    <row r="74" spans="1:2" x14ac:dyDescent="0.25">
      <c r="A74" s="26">
        <v>9.2727272727272769</v>
      </c>
      <c r="B74" s="26">
        <v>3.3652892561983467</v>
      </c>
    </row>
    <row r="75" spans="1:2" x14ac:dyDescent="0.25">
      <c r="A75" s="26">
        <v>9.3737373737373773</v>
      </c>
      <c r="B75" s="26">
        <v>3.2931027446178964</v>
      </c>
    </row>
    <row r="76" spans="1:2" x14ac:dyDescent="0.25">
      <c r="A76" s="26">
        <v>9.4747474747474776</v>
      </c>
      <c r="B76" s="26">
        <v>3.2188756249362314</v>
      </c>
    </row>
    <row r="77" spans="1:2" x14ac:dyDescent="0.25">
      <c r="A77" s="26">
        <v>9.5757575757575779</v>
      </c>
      <c r="B77" s="26">
        <v>3.1426078971533515</v>
      </c>
    </row>
    <row r="78" spans="1:2" x14ac:dyDescent="0.25">
      <c r="A78" s="26">
        <v>9.6767676767676782</v>
      </c>
      <c r="B78" s="26">
        <v>3.0642995612692587</v>
      </c>
    </row>
    <row r="79" spans="1:2" x14ac:dyDescent="0.25">
      <c r="A79" s="26">
        <v>9.7777777777777786</v>
      </c>
      <c r="B79" s="26">
        <v>2.9839506172839498</v>
      </c>
    </row>
    <row r="80" spans="1:2" x14ac:dyDescent="0.25">
      <c r="A80" s="26">
        <v>9.8787878787878789</v>
      </c>
      <c r="B80" s="26">
        <v>2.9015610651974288</v>
      </c>
    </row>
    <row r="81" spans="1:2" x14ac:dyDescent="0.25">
      <c r="A81" s="26">
        <v>9.9797979797979792</v>
      </c>
      <c r="B81" s="26">
        <v>2.8171309050096935</v>
      </c>
    </row>
    <row r="82" spans="1:2" x14ac:dyDescent="0.25">
      <c r="A82" s="26">
        <v>10.08080808080808</v>
      </c>
      <c r="B82" s="26">
        <v>2.7306601367207417</v>
      </c>
    </row>
    <row r="83" spans="1:2" x14ac:dyDescent="0.25">
      <c r="A83" s="26">
        <v>10.18181818181818</v>
      </c>
      <c r="B83" s="26">
        <v>2.6421487603305787</v>
      </c>
    </row>
    <row r="84" spans="1:2" x14ac:dyDescent="0.25">
      <c r="A84" s="26">
        <v>10.28282828282828</v>
      </c>
      <c r="B84" s="26">
        <v>2.5515967758392009</v>
      </c>
    </row>
    <row r="85" spans="1:2" x14ac:dyDescent="0.25">
      <c r="A85" s="26">
        <v>10.383838383838381</v>
      </c>
      <c r="B85" s="26">
        <v>2.459004183246607</v>
      </c>
    </row>
    <row r="86" spans="1:2" x14ac:dyDescent="0.25">
      <c r="A86" s="26">
        <v>10.484848484848481</v>
      </c>
      <c r="B86" s="26">
        <v>2.364370982552801</v>
      </c>
    </row>
    <row r="87" spans="1:2" x14ac:dyDescent="0.25">
      <c r="A87" s="26">
        <v>10.585858585858581</v>
      </c>
      <c r="B87" s="26">
        <v>2.2676971737577789</v>
      </c>
    </row>
    <row r="88" spans="1:2" x14ac:dyDescent="0.25">
      <c r="A88" s="26">
        <v>10.686868686868682</v>
      </c>
      <c r="B88" s="26">
        <v>2.1689827568615447</v>
      </c>
    </row>
    <row r="89" spans="1:2" x14ac:dyDescent="0.25">
      <c r="A89" s="26">
        <v>10.787878787878782</v>
      </c>
      <c r="B89" s="26">
        <v>2.0682277318640958</v>
      </c>
    </row>
    <row r="90" spans="1:2" x14ac:dyDescent="0.25">
      <c r="A90" s="26">
        <v>10.888888888888882</v>
      </c>
      <c r="B90" s="26">
        <v>1.9654320987654312</v>
      </c>
    </row>
    <row r="91" spans="1:2" x14ac:dyDescent="0.25">
      <c r="A91" s="26">
        <v>10.989898989898983</v>
      </c>
      <c r="B91" s="26">
        <v>1.8605958575655546</v>
      </c>
    </row>
    <row r="92" spans="1:2" x14ac:dyDescent="0.25">
      <c r="A92" s="26">
        <v>11.090909090909083</v>
      </c>
      <c r="B92" s="26">
        <v>1.7537190082644618</v>
      </c>
    </row>
    <row r="93" spans="1:2" x14ac:dyDescent="0.25">
      <c r="A93" s="26">
        <v>11.191919191919183</v>
      </c>
      <c r="B93" s="26">
        <v>1.6448015508621565</v>
      </c>
    </row>
    <row r="94" spans="1:2" x14ac:dyDescent="0.25">
      <c r="A94" s="26">
        <v>11.292929292929283</v>
      </c>
      <c r="B94" s="26">
        <v>1.5338434853586373</v>
      </c>
    </row>
    <row r="95" spans="1:2" x14ac:dyDescent="0.25">
      <c r="A95" s="26">
        <v>11.393939393939384</v>
      </c>
      <c r="B95" s="26">
        <v>1.4208448117539021</v>
      </c>
    </row>
    <row r="96" spans="1:2" x14ac:dyDescent="0.25">
      <c r="A96" s="26">
        <v>11.494949494949484</v>
      </c>
      <c r="B96" s="26">
        <v>1.3058055300479543</v>
      </c>
    </row>
    <row r="97" spans="1:2" x14ac:dyDescent="0.25">
      <c r="A97" s="26">
        <v>11.595959595959584</v>
      </c>
      <c r="B97" s="26">
        <v>1.1887256402407926</v>
      </c>
    </row>
    <row r="98" spans="1:2" x14ac:dyDescent="0.25">
      <c r="A98" s="26">
        <v>11.696969696969685</v>
      </c>
      <c r="B98" s="26">
        <v>1.0696051423324149</v>
      </c>
    </row>
    <row r="99" spans="1:2" x14ac:dyDescent="0.25">
      <c r="A99" s="26">
        <v>11.797979797979785</v>
      </c>
      <c r="B99" s="26">
        <v>0.94844403632282426</v>
      </c>
    </row>
    <row r="100" spans="1:2" x14ac:dyDescent="0.25">
      <c r="A100" s="26">
        <v>11.898989898989885</v>
      </c>
      <c r="B100" s="26">
        <v>0.8252423222120181</v>
      </c>
    </row>
    <row r="101" spans="1:2" x14ac:dyDescent="0.25">
      <c r="A101" s="26">
        <v>11.999999999999986</v>
      </c>
      <c r="B101" s="26">
        <v>0.69999999999999951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9BF8-B489-40EF-8A48-BE646537B768}">
  <sheetPr>
    <tabColor theme="7" tint="-0.499984740745262"/>
  </sheetPr>
  <dimension ref="A1:M57"/>
  <sheetViews>
    <sheetView tabSelected="1" zoomScaleNormal="100" workbookViewId="0">
      <selection activeCell="D12" sqref="D12"/>
    </sheetView>
  </sheetViews>
  <sheetFormatPr defaultRowHeight="15" x14ac:dyDescent="0.25"/>
  <sheetData>
    <row r="1" spans="1:13" ht="23.25" x14ac:dyDescent="0.35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3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x14ac:dyDescent="0.25">
      <c r="A3" s="16" t="s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5">
      <c r="A4" s="16" t="s">
        <v>14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x14ac:dyDescent="0.2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s="12" customFormat="1" x14ac:dyDescent="0.25">
      <c r="A7" s="18" t="s">
        <v>16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s="12" customFormat="1" x14ac:dyDescent="0.25">
      <c r="A8" s="18" t="s">
        <v>17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</row>
    <row r="9" spans="1:13" x14ac:dyDescent="0.25">
      <c r="A9" s="16" t="s">
        <v>39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x14ac:dyDescent="0.25">
      <c r="A10" s="16" t="s">
        <v>40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1:1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1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1:13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1:1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1:13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</row>
    <row r="24" spans="1:1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1:13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1:13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1:13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1:13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  <row r="30" spans="1:13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</row>
    <row r="31" spans="1:13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</row>
    <row r="32" spans="1:13" x14ac:dyDescent="0.25">
      <c r="A32" s="16" t="s">
        <v>38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</row>
    <row r="33" spans="1:1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</row>
    <row r="35" spans="1:13" x14ac:dyDescent="0.25">
      <c r="A35" s="18" t="s">
        <v>21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</row>
    <row r="36" spans="1:13" x14ac:dyDescent="0.25">
      <c r="A36" s="18" t="s">
        <v>22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</row>
    <row r="37" spans="1:13" x14ac:dyDescent="0.25">
      <c r="A37" s="16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</row>
    <row r="38" spans="1:13" x14ac:dyDescent="0.25">
      <c r="A38" s="16" t="s"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</row>
    <row r="39" spans="1:13" x14ac:dyDescent="0.25">
      <c r="A39" s="16" t="s"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</row>
    <row r="40" spans="1:13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</row>
    <row r="41" spans="1:13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</row>
    <row r="42" spans="1:13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</row>
    <row r="43" spans="1:13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</row>
    <row r="44" spans="1:13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</row>
    <row r="45" spans="1:13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</row>
    <row r="46" spans="1:13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</row>
    <row r="47" spans="1:13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</row>
    <row r="48" spans="1:13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</row>
    <row r="49" spans="1:13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</row>
    <row r="50" spans="1:13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</row>
    <row r="51" spans="1:13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</row>
    <row r="52" spans="1:13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</row>
    <row r="53" spans="1:13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</row>
    <row r="54" spans="1:13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7"/>
    </row>
    <row r="55" spans="1:13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7"/>
    </row>
    <row r="56" spans="1:1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7"/>
    </row>
    <row r="57" spans="1:13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2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A</vt:lpstr>
      <vt:lpstr>Part B</vt:lpstr>
      <vt:lpstr>Sensitivity Analysis Report B </vt:lpstr>
      <vt:lpstr>Part C</vt:lpstr>
      <vt:lpstr>Sensitivity Analysis Report C</vt:lpstr>
      <vt:lpstr>Q &amp;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 Singh</dc:creator>
  <cp:lastModifiedBy>Shreyans Singh</cp:lastModifiedBy>
  <dcterms:created xsi:type="dcterms:W3CDTF">2018-11-20T18:06:35Z</dcterms:created>
  <dcterms:modified xsi:type="dcterms:W3CDTF">2018-11-27T21:36:07Z</dcterms:modified>
</cp:coreProperties>
</file>