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d\git\DirectionalNK\resources\"/>
    </mc:Choice>
  </mc:AlternateContent>
  <bookViews>
    <workbookView xWindow="0" yWindow="0" windowWidth="28800" windowHeight="12435"/>
  </bookViews>
  <sheets>
    <sheet name="logistic" sheetId="3" r:id="rId1"/>
    <sheet name="Sheet8" sheetId="8" r:id="rId2"/>
    <sheet name="linear" sheetId="1" r:id="rId3"/>
  </sheets>
  <definedNames>
    <definedName name="solver_adj" localSheetId="2" hidden="1">linear!$B$2:$C$9</definedName>
    <definedName name="solver_adj" localSheetId="0" hidden="1">logistic!$B$2:$C$9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1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linear!$K$2</definedName>
    <definedName name="solver_opt" localSheetId="0" hidden="1">logistic!$N$2</definedName>
    <definedName name="solver_pre" localSheetId="2" hidden="1">0.000001</definedName>
    <definedName name="solver_pre" localSheetId="0" hidden="1">0.000001</definedName>
    <definedName name="solver_rbv" localSheetId="2" hidden="1">2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N7" i="3"/>
  <c r="N6" i="3"/>
  <c r="H2" i="3"/>
  <c r="J2" i="3" s="1"/>
  <c r="K2" i="3" s="1"/>
  <c r="H30" i="3"/>
  <c r="I30" i="3" s="1"/>
  <c r="H29" i="3"/>
  <c r="J29" i="3" s="1"/>
  <c r="K29" i="3" s="1"/>
  <c r="H28" i="3"/>
  <c r="I28" i="3" s="1"/>
  <c r="H27" i="3"/>
  <c r="I27" i="3" s="1"/>
  <c r="H26" i="3"/>
  <c r="I26" i="3" s="1"/>
  <c r="H25" i="3"/>
  <c r="J25" i="3" s="1"/>
  <c r="K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J18" i="3" s="1"/>
  <c r="K18" i="3" s="1"/>
  <c r="H17" i="3"/>
  <c r="I17" i="3" s="1"/>
  <c r="H16" i="3"/>
  <c r="J16" i="3" s="1"/>
  <c r="K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D9" i="3"/>
  <c r="H8" i="3"/>
  <c r="I8" i="3" s="1"/>
  <c r="D8" i="3"/>
  <c r="H7" i="3"/>
  <c r="I7" i="3" s="1"/>
  <c r="D7" i="3"/>
  <c r="H6" i="3"/>
  <c r="I6" i="3" s="1"/>
  <c r="D6" i="3"/>
  <c r="H5" i="3"/>
  <c r="I5" i="3" s="1"/>
  <c r="D5" i="3"/>
  <c r="H4" i="3"/>
  <c r="I4" i="3" s="1"/>
  <c r="D4" i="3"/>
  <c r="H3" i="3"/>
  <c r="I3" i="3" s="1"/>
  <c r="D3" i="3"/>
  <c r="D2" i="3"/>
  <c r="D3" i="1"/>
  <c r="D4" i="1"/>
  <c r="D5" i="1"/>
  <c r="D6" i="1"/>
  <c r="H34" i="1" s="1"/>
  <c r="D7" i="1"/>
  <c r="D8" i="1"/>
  <c r="D9" i="1"/>
  <c r="D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43" i="3" l="1"/>
  <c r="I43" i="3" s="1"/>
  <c r="I16" i="3"/>
  <c r="I2" i="3"/>
  <c r="J21" i="3"/>
  <c r="K21" i="3" s="1"/>
  <c r="J20" i="3"/>
  <c r="K20" i="3" s="1"/>
  <c r="H38" i="3"/>
  <c r="I38" i="3" s="1"/>
  <c r="J15" i="3"/>
  <c r="K15" i="3" s="1"/>
  <c r="J14" i="3"/>
  <c r="K14" i="3" s="1"/>
  <c r="J7" i="3"/>
  <c r="K7" i="3" s="1"/>
  <c r="J6" i="3"/>
  <c r="K6" i="3" s="1"/>
  <c r="H33" i="3"/>
  <c r="I33" i="3" s="1"/>
  <c r="J30" i="3"/>
  <c r="K30" i="3" s="1"/>
  <c r="J27" i="3"/>
  <c r="K27" i="3" s="1"/>
  <c r="J23" i="3"/>
  <c r="K23" i="3" s="1"/>
  <c r="H40" i="3"/>
  <c r="J13" i="3"/>
  <c r="K13" i="3" s="1"/>
  <c r="J5" i="3"/>
  <c r="K5" i="3" s="1"/>
  <c r="J22" i="3"/>
  <c r="K22" i="3" s="1"/>
  <c r="J12" i="3"/>
  <c r="K12" i="3" s="1"/>
  <c r="J4" i="3"/>
  <c r="K4" i="3" s="1"/>
  <c r="I29" i="3"/>
  <c r="H39" i="3"/>
  <c r="I18" i="3"/>
  <c r="H36" i="3"/>
  <c r="J19" i="3"/>
  <c r="K19" i="3" s="1"/>
  <c r="J3" i="3"/>
  <c r="K3" i="3" s="1"/>
  <c r="J26" i="3"/>
  <c r="K26" i="3" s="1"/>
  <c r="J10" i="3"/>
  <c r="K10" i="3" s="1"/>
  <c r="H35" i="3"/>
  <c r="J28" i="3"/>
  <c r="K28" i="3" s="1"/>
  <c r="H41" i="3"/>
  <c r="I25" i="3"/>
  <c r="J11" i="3"/>
  <c r="K11" i="3" s="1"/>
  <c r="J17" i="3"/>
  <c r="K17" i="3" s="1"/>
  <c r="J9" i="3"/>
  <c r="K9" i="3" s="1"/>
  <c r="H32" i="3"/>
  <c r="J24" i="3"/>
  <c r="K24" i="3" s="1"/>
  <c r="J8" i="3"/>
  <c r="K8" i="3" s="1"/>
  <c r="H47" i="3"/>
  <c r="H37" i="3"/>
  <c r="H42" i="3"/>
  <c r="H48" i="3"/>
  <c r="H34" i="3"/>
  <c r="H44" i="3"/>
  <c r="H46" i="3"/>
  <c r="H50" i="3"/>
  <c r="H49" i="3"/>
  <c r="H31" i="3"/>
  <c r="H45" i="3"/>
  <c r="H43" i="1"/>
  <c r="I43" i="1" s="1"/>
  <c r="H45" i="1"/>
  <c r="I45" i="1" s="1"/>
  <c r="H49" i="1"/>
  <c r="I49" i="1" s="1"/>
  <c r="H50" i="1"/>
  <c r="I50" i="1" s="1"/>
  <c r="H36" i="1"/>
  <c r="I36" i="1" s="1"/>
  <c r="H35" i="1"/>
  <c r="I35" i="1" s="1"/>
  <c r="H44" i="1"/>
  <c r="I44" i="1" s="1"/>
  <c r="H37" i="1"/>
  <c r="I37" i="1" s="1"/>
  <c r="H38" i="1"/>
  <c r="I38" i="1" s="1"/>
  <c r="H46" i="1"/>
  <c r="I46" i="1" s="1"/>
  <c r="H31" i="1"/>
  <c r="I31" i="1" s="1"/>
  <c r="H39" i="1"/>
  <c r="I39" i="1" s="1"/>
  <c r="H47" i="1"/>
  <c r="I47" i="1" s="1"/>
  <c r="H32" i="1"/>
  <c r="I32" i="1" s="1"/>
  <c r="H33" i="1"/>
  <c r="I33" i="1" s="1"/>
  <c r="H41" i="1"/>
  <c r="I41" i="1" s="1"/>
  <c r="H40" i="1"/>
  <c r="I40" i="1" s="1"/>
  <c r="H48" i="1"/>
  <c r="I48" i="1" s="1"/>
  <c r="H42" i="1"/>
  <c r="I42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4" i="1"/>
  <c r="H2" i="1"/>
  <c r="I2" i="1" s="1"/>
  <c r="K2" i="1" l="1"/>
  <c r="J43" i="3"/>
  <c r="K43" i="3" s="1"/>
  <c r="J38" i="3"/>
  <c r="K38" i="3" s="1"/>
  <c r="J33" i="3"/>
  <c r="K33" i="3" s="1"/>
  <c r="I37" i="3"/>
  <c r="J37" i="3"/>
  <c r="K37" i="3" s="1"/>
  <c r="I49" i="3"/>
  <c r="J49" i="3"/>
  <c r="K49" i="3" s="1"/>
  <c r="I47" i="3"/>
  <c r="J47" i="3"/>
  <c r="K47" i="3" s="1"/>
  <c r="I46" i="3"/>
  <c r="J46" i="3"/>
  <c r="K46" i="3" s="1"/>
  <c r="I41" i="3"/>
  <c r="J41" i="3"/>
  <c r="K41" i="3" s="1"/>
  <c r="I36" i="3"/>
  <c r="J36" i="3"/>
  <c r="K36" i="3" s="1"/>
  <c r="I44" i="3"/>
  <c r="J44" i="3"/>
  <c r="K44" i="3" s="1"/>
  <c r="I34" i="3"/>
  <c r="J34" i="3"/>
  <c r="K34" i="3" s="1"/>
  <c r="I32" i="3"/>
  <c r="J32" i="3"/>
  <c r="K32" i="3" s="1"/>
  <c r="I35" i="3"/>
  <c r="J35" i="3"/>
  <c r="K35" i="3" s="1"/>
  <c r="I39" i="3"/>
  <c r="J39" i="3"/>
  <c r="K39" i="3" s="1"/>
  <c r="I40" i="3"/>
  <c r="J40" i="3"/>
  <c r="K40" i="3" s="1"/>
  <c r="I50" i="3"/>
  <c r="J50" i="3"/>
  <c r="K50" i="3" s="1"/>
  <c r="I48" i="3"/>
  <c r="J48" i="3"/>
  <c r="K48" i="3" s="1"/>
  <c r="I31" i="3"/>
  <c r="J31" i="3"/>
  <c r="K31" i="3" s="1"/>
  <c r="I45" i="3"/>
  <c r="J45" i="3"/>
  <c r="K45" i="3" s="1"/>
  <c r="I42" i="3"/>
  <c r="J42" i="3"/>
  <c r="K42" i="3" s="1"/>
  <c r="N2" i="3" l="1"/>
</calcChain>
</file>

<file path=xl/sharedStrings.xml><?xml version="1.0" encoding="utf-8"?>
<sst xmlns="http://schemas.openxmlformats.org/spreadsheetml/2006/main" count="173" uniqueCount="60">
  <si>
    <t>x0</t>
  </si>
  <si>
    <t>x1</t>
  </si>
  <si>
    <t>N</t>
  </si>
  <si>
    <t>00000000</t>
  </si>
  <si>
    <t>01000000</t>
  </si>
  <si>
    <t>00100000</t>
  </si>
  <si>
    <t>00010000</t>
  </si>
  <si>
    <t>00000010</t>
  </si>
  <si>
    <t>00000001</t>
  </si>
  <si>
    <t>01100000</t>
  </si>
  <si>
    <t>01010000</t>
  </si>
  <si>
    <t>01000010</t>
  </si>
  <si>
    <t>01000001</t>
  </si>
  <si>
    <t>00110000</t>
  </si>
  <si>
    <t>00100010</t>
  </si>
  <si>
    <t>00100001</t>
  </si>
  <si>
    <t>00010010</t>
  </si>
  <si>
    <t>00010001</t>
  </si>
  <si>
    <t>00000011</t>
  </si>
  <si>
    <t>01110000</t>
  </si>
  <si>
    <t>01100010</t>
  </si>
  <si>
    <t>01100001</t>
  </si>
  <si>
    <t>01010010</t>
  </si>
  <si>
    <t>01010001</t>
  </si>
  <si>
    <t>01000011</t>
  </si>
  <si>
    <t>00110010</t>
  </si>
  <si>
    <t>00110001</t>
  </si>
  <si>
    <t>00100011</t>
  </si>
  <si>
    <t>00010011</t>
  </si>
  <si>
    <t>01110010</t>
  </si>
  <si>
    <t>01110001</t>
  </si>
  <si>
    <t>01100011</t>
  </si>
  <si>
    <t>01010011</t>
  </si>
  <si>
    <t>00110011</t>
  </si>
  <si>
    <t>01110011</t>
  </si>
  <si>
    <t>00001000</t>
  </si>
  <si>
    <t>01001000</t>
  </si>
  <si>
    <t>00101000</t>
  </si>
  <si>
    <t>00011000</t>
  </si>
  <si>
    <t>00001010</t>
  </si>
  <si>
    <t>01101000</t>
  </si>
  <si>
    <t>01011000</t>
  </si>
  <si>
    <t>01001010</t>
  </si>
  <si>
    <t>00111000</t>
  </si>
  <si>
    <t>00101010</t>
  </si>
  <si>
    <t>00011010</t>
  </si>
  <si>
    <t>01111000</t>
  </si>
  <si>
    <t>01101010</t>
  </si>
  <si>
    <t>01011010</t>
  </si>
  <si>
    <t>00111010</t>
  </si>
  <si>
    <t>01111010</t>
  </si>
  <si>
    <t>Genome</t>
  </si>
  <si>
    <t>Fitness</t>
  </si>
  <si>
    <t>Computed</t>
  </si>
  <si>
    <t>Error</t>
  </si>
  <si>
    <t>x1-x0</t>
  </si>
  <si>
    <t>sumsq</t>
  </si>
  <si>
    <t>L(x)</t>
  </si>
  <si>
    <t>E2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</si>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</sst>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150481189851267E-4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Sheet8!$B$2:$B$50</c:f>
              <c:numCache>
                <c:formatCode>General</c:formatCode>
                <c:ptCount val="49"/>
                <c:pt idx="0">
                  <c:v>1</c:v>
                </c:pt>
                <c:pt idx="1">
                  <c:v>0.97199999999999998</c:v>
                </c:pt>
                <c:pt idx="2">
                  <c:v>0.94199999999999995</c:v>
                </c:pt>
                <c:pt idx="3">
                  <c:v>0.92300000000000004</c:v>
                </c:pt>
                <c:pt idx="4">
                  <c:v>0.90900000000000003</c:v>
                </c:pt>
                <c:pt idx="5">
                  <c:v>0.879</c:v>
                </c:pt>
                <c:pt idx="6">
                  <c:v>0.878</c:v>
                </c:pt>
                <c:pt idx="7">
                  <c:v>0.873</c:v>
                </c:pt>
                <c:pt idx="8">
                  <c:v>0.87</c:v>
                </c:pt>
                <c:pt idx="9">
                  <c:v>0.86499999999999999</c:v>
                </c:pt>
                <c:pt idx="10">
                  <c:v>0.85799999999999998</c:v>
                </c:pt>
                <c:pt idx="11">
                  <c:v>0.85499999999999998</c:v>
                </c:pt>
                <c:pt idx="12">
                  <c:v>0.85499999999999998</c:v>
                </c:pt>
                <c:pt idx="13">
                  <c:v>0.85399999999999998</c:v>
                </c:pt>
                <c:pt idx="14">
                  <c:v>0.85199999999999998</c:v>
                </c:pt>
                <c:pt idx="15">
                  <c:v>0.84799999999999998</c:v>
                </c:pt>
                <c:pt idx="16">
                  <c:v>0.83499999999999996</c:v>
                </c:pt>
                <c:pt idx="17">
                  <c:v>0.83199999999999996</c:v>
                </c:pt>
                <c:pt idx="18">
                  <c:v>0.82499999999999996</c:v>
                </c:pt>
                <c:pt idx="19">
                  <c:v>0.82</c:v>
                </c:pt>
                <c:pt idx="20">
                  <c:v>0.81599999999999995</c:v>
                </c:pt>
                <c:pt idx="21">
                  <c:v>0.81599999999999995</c:v>
                </c:pt>
                <c:pt idx="22">
                  <c:v>0.81</c:v>
                </c:pt>
                <c:pt idx="23">
                  <c:v>0.79500000000000004</c:v>
                </c:pt>
                <c:pt idx="24">
                  <c:v>0.79300000000000004</c:v>
                </c:pt>
                <c:pt idx="25">
                  <c:v>0.79200000000000004</c:v>
                </c:pt>
                <c:pt idx="26">
                  <c:v>0.78500000000000003</c:v>
                </c:pt>
                <c:pt idx="27">
                  <c:v>0.77800000000000002</c:v>
                </c:pt>
                <c:pt idx="28">
                  <c:v>0.77800000000000002</c:v>
                </c:pt>
                <c:pt idx="29">
                  <c:v>0.77300000000000002</c:v>
                </c:pt>
                <c:pt idx="30">
                  <c:v>0.77200000000000002</c:v>
                </c:pt>
                <c:pt idx="31">
                  <c:v>0.753</c:v>
                </c:pt>
                <c:pt idx="32">
                  <c:v>0.749</c:v>
                </c:pt>
                <c:pt idx="33">
                  <c:v>0.748</c:v>
                </c:pt>
                <c:pt idx="34">
                  <c:v>0.745</c:v>
                </c:pt>
                <c:pt idx="35">
                  <c:v>0.72399999999999998</c:v>
                </c:pt>
                <c:pt idx="36">
                  <c:v>0.71599999999999997</c:v>
                </c:pt>
                <c:pt idx="37">
                  <c:v>0.69199999999999995</c:v>
                </c:pt>
                <c:pt idx="38">
                  <c:v>0.69</c:v>
                </c:pt>
                <c:pt idx="39">
                  <c:v>0.68600000000000005</c:v>
                </c:pt>
                <c:pt idx="40">
                  <c:v>0.67100000000000004</c:v>
                </c:pt>
                <c:pt idx="41">
                  <c:v>0.66500000000000004</c:v>
                </c:pt>
                <c:pt idx="42">
                  <c:v>0.64900000000000002</c:v>
                </c:pt>
                <c:pt idx="43">
                  <c:v>0.64500000000000002</c:v>
                </c:pt>
                <c:pt idx="44">
                  <c:v>0.64300000000000002</c:v>
                </c:pt>
                <c:pt idx="45">
                  <c:v>0.64300000000000002</c:v>
                </c:pt>
                <c:pt idx="46">
                  <c:v>0.64</c:v>
                </c:pt>
                <c:pt idx="47">
                  <c:v>0.622</c:v>
                </c:pt>
                <c:pt idx="48">
                  <c:v>0.61699999999999999</c:v>
                </c:pt>
              </c:numCache>
            </c:numRef>
          </c:xVal>
          <c:yVal>
            <c:numRef>
              <c:f>Sheet8!$E$2:$E$50</c:f>
              <c:numCache>
                <c:formatCode>General</c:formatCode>
                <c:ptCount val="49"/>
                <c:pt idx="0">
                  <c:v>0.90876230817690118</c:v>
                </c:pt>
                <c:pt idx="1">
                  <c:v>0.76898956177639444</c:v>
                </c:pt>
                <c:pt idx="2">
                  <c:v>0.86400546375998688</c:v>
                </c:pt>
                <c:pt idx="3">
                  <c:v>0.89395672073804877</c:v>
                </c:pt>
                <c:pt idx="4">
                  <c:v>0.90317992581162287</c:v>
                </c:pt>
                <c:pt idx="5">
                  <c:v>0.85234284115294678</c:v>
                </c:pt>
                <c:pt idx="6">
                  <c:v>0.90001201593767632</c:v>
                </c:pt>
                <c:pt idx="7">
                  <c:v>0.881409394364564</c:v>
                </c:pt>
                <c:pt idx="8">
                  <c:v>0.88244288830795337</c:v>
                </c:pt>
                <c:pt idx="9">
                  <c:v>0.86040331261293601</c:v>
                </c:pt>
                <c:pt idx="10">
                  <c:v>0.82799840142475678</c:v>
                </c:pt>
                <c:pt idx="11">
                  <c:v>0.87547082058599157</c:v>
                </c:pt>
                <c:pt idx="12">
                  <c:v>0.79319371753356283</c:v>
                </c:pt>
                <c:pt idx="13">
                  <c:v>0.8715252465459834</c:v>
                </c:pt>
                <c:pt idx="14">
                  <c:v>0.86463740040624493</c:v>
                </c:pt>
                <c:pt idx="15">
                  <c:v>0.8492061127077315</c:v>
                </c:pt>
                <c:pt idx="16">
                  <c:v>0.87212741194006504</c:v>
                </c:pt>
                <c:pt idx="17">
                  <c:v>0.83577618456452818</c:v>
                </c:pt>
                <c:pt idx="18">
                  <c:v>0.81309539310483481</c:v>
                </c:pt>
                <c:pt idx="19">
                  <c:v>0.86107610676217261</c:v>
                </c:pt>
                <c:pt idx="20">
                  <c:v>0.83713387918667714</c:v>
                </c:pt>
                <c:pt idx="21">
                  <c:v>0.82285306385713364</c:v>
                </c:pt>
                <c:pt idx="22">
                  <c:v>0.80931144656399412</c:v>
                </c:pt>
                <c:pt idx="23">
                  <c:v>0.77334956001925725</c:v>
                </c:pt>
                <c:pt idx="24">
                  <c:v>0.89159157227536956</c:v>
                </c:pt>
                <c:pt idx="25">
                  <c:v>0.84851475707958413</c:v>
                </c:pt>
                <c:pt idx="26">
                  <c:v>0.79060558999823827</c:v>
                </c:pt>
                <c:pt idx="27">
                  <c:v>0.75236803505059346</c:v>
                </c:pt>
                <c:pt idx="28">
                  <c:v>0.75236803505059346</c:v>
                </c:pt>
                <c:pt idx="29">
                  <c:v>0.78463261715586641</c:v>
                </c:pt>
                <c:pt idx="30">
                  <c:v>0.80125038240991187</c:v>
                </c:pt>
                <c:pt idx="31">
                  <c:v>0.75051430269417674</c:v>
                </c:pt>
                <c:pt idx="32">
                  <c:v>0.73302496390210914</c:v>
                </c:pt>
                <c:pt idx="33">
                  <c:v>0.71384984921162709</c:v>
                </c:pt>
                <c:pt idx="34">
                  <c:v>0.7399548581736537</c:v>
                </c:pt>
                <c:pt idx="35">
                  <c:v>0.72108809007047969</c:v>
                </c:pt>
                <c:pt idx="36">
                  <c:v>0.73407821289340536</c:v>
                </c:pt>
                <c:pt idx="37">
                  <c:v>0.69392026991138356</c:v>
                </c:pt>
                <c:pt idx="38">
                  <c:v>0.65278650799896187</c:v>
                </c:pt>
                <c:pt idx="39">
                  <c:v>0.72000301511261933</c:v>
                </c:pt>
                <c:pt idx="40">
                  <c:v>0.71499499963644286</c:v>
                </c:pt>
                <c:pt idx="41">
                  <c:v>0.70027504289096687</c:v>
                </c:pt>
                <c:pt idx="42">
                  <c:v>0.67318871663693347</c:v>
                </c:pt>
                <c:pt idx="43">
                  <c:v>0.60821069150545348</c:v>
                </c:pt>
                <c:pt idx="44">
                  <c:v>0.75051430269417674</c:v>
                </c:pt>
                <c:pt idx="45">
                  <c:v>0.63205769086298846</c:v>
                </c:pt>
                <c:pt idx="46">
                  <c:v>0.66083548481979604</c:v>
                </c:pt>
                <c:pt idx="47">
                  <c:v>0.63778476410655127</c:v>
                </c:pt>
                <c:pt idx="48">
                  <c:v>0.67536847759789431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6400"/>
        <c:axId val="408404048"/>
      </c:scatterChart>
      <c:valAx>
        <c:axId val="40840640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4048"/>
        <c:crosses val="autoZero"/>
        <c:crossBetween val="midCat"/>
      </c:valAx>
      <c:valAx>
        <c:axId val="4084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linear!$H$1</c:f>
              <c:strCache>
                <c:ptCount val="1"/>
                <c:pt idx="0">
                  <c:v>Computed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48627109996759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linear!$G$2:$G$50</c:f>
              <c:numCache>
                <c:formatCode>General</c:formatCode>
                <c:ptCount val="49"/>
                <c:pt idx="0">
                  <c:v>1</c:v>
                </c:pt>
                <c:pt idx="1">
                  <c:v>0.878</c:v>
                </c:pt>
                <c:pt idx="2">
                  <c:v>0.83499999999999996</c:v>
                </c:pt>
                <c:pt idx="3">
                  <c:v>0.87</c:v>
                </c:pt>
                <c:pt idx="4">
                  <c:v>0.77200000000000002</c:v>
                </c:pt>
                <c:pt idx="5">
                  <c:v>0.79300000000000004</c:v>
                </c:pt>
                <c:pt idx="6">
                  <c:v>0.86499999999999999</c:v>
                </c:pt>
                <c:pt idx="7">
                  <c:v>0.85399999999999998</c:v>
                </c:pt>
                <c:pt idx="8">
                  <c:v>0.77300000000000002</c:v>
                </c:pt>
                <c:pt idx="9">
                  <c:v>0.873</c:v>
                </c:pt>
                <c:pt idx="10">
                  <c:v>0.81599999999999995</c:v>
                </c:pt>
                <c:pt idx="11">
                  <c:v>0.71599999999999997</c:v>
                </c:pt>
                <c:pt idx="12">
                  <c:v>0.84799999999999998</c:v>
                </c:pt>
                <c:pt idx="13">
                  <c:v>0.77800000000000002</c:v>
                </c:pt>
                <c:pt idx="14">
                  <c:v>0.82</c:v>
                </c:pt>
                <c:pt idx="15">
                  <c:v>0.97199999999999998</c:v>
                </c:pt>
                <c:pt idx="16">
                  <c:v>0.81599999999999995</c:v>
                </c:pt>
                <c:pt idx="17">
                  <c:v>0.748</c:v>
                </c:pt>
                <c:pt idx="18">
                  <c:v>0.83199999999999996</c:v>
                </c:pt>
                <c:pt idx="19">
                  <c:v>0.749</c:v>
                </c:pt>
                <c:pt idx="20">
                  <c:v>0.79200000000000004</c:v>
                </c:pt>
                <c:pt idx="21">
                  <c:v>0.753</c:v>
                </c:pt>
                <c:pt idx="22">
                  <c:v>0.61699999999999999</c:v>
                </c:pt>
                <c:pt idx="23">
                  <c:v>0.81</c:v>
                </c:pt>
                <c:pt idx="24">
                  <c:v>0.64300000000000002</c:v>
                </c:pt>
                <c:pt idx="25">
                  <c:v>0.67100000000000004</c:v>
                </c:pt>
                <c:pt idx="26">
                  <c:v>0.69</c:v>
                </c:pt>
                <c:pt idx="27">
                  <c:v>0.85499999999999998</c:v>
                </c:pt>
                <c:pt idx="28">
                  <c:v>0.64900000000000002</c:v>
                </c:pt>
                <c:pt idx="29">
                  <c:v>0.69199999999999995</c:v>
                </c:pt>
                <c:pt idx="30">
                  <c:v>0.64300000000000002</c:v>
                </c:pt>
                <c:pt idx="31">
                  <c:v>0.64500000000000002</c:v>
                </c:pt>
                <c:pt idx="32">
                  <c:v>0.90900000000000003</c:v>
                </c:pt>
                <c:pt idx="33">
                  <c:v>0.92300000000000004</c:v>
                </c:pt>
                <c:pt idx="34">
                  <c:v>0.85199999999999998</c:v>
                </c:pt>
                <c:pt idx="35">
                  <c:v>0.85499999999999998</c:v>
                </c:pt>
                <c:pt idx="36">
                  <c:v>0.77800000000000002</c:v>
                </c:pt>
                <c:pt idx="37">
                  <c:v>0.78500000000000003</c:v>
                </c:pt>
                <c:pt idx="38">
                  <c:v>0.879</c:v>
                </c:pt>
                <c:pt idx="39">
                  <c:v>0.94199999999999995</c:v>
                </c:pt>
                <c:pt idx="40">
                  <c:v>0.79500000000000004</c:v>
                </c:pt>
                <c:pt idx="41">
                  <c:v>0.85799999999999998</c:v>
                </c:pt>
                <c:pt idx="42">
                  <c:v>0.72399999999999998</c:v>
                </c:pt>
                <c:pt idx="43">
                  <c:v>0.745</c:v>
                </c:pt>
                <c:pt idx="44">
                  <c:v>0.82499999999999996</c:v>
                </c:pt>
                <c:pt idx="45">
                  <c:v>0.66500000000000004</c:v>
                </c:pt>
                <c:pt idx="46">
                  <c:v>0.68600000000000005</c:v>
                </c:pt>
                <c:pt idx="47">
                  <c:v>0.64</c:v>
                </c:pt>
                <c:pt idx="48">
                  <c:v>0.622</c:v>
                </c:pt>
              </c:numCache>
            </c:numRef>
          </c:xVal>
          <c:yVal>
            <c:numRef>
              <c:f>linear!$H$2:$H$50</c:f>
              <c:numCache>
                <c:formatCode>General</c:formatCode>
                <c:ptCount val="49"/>
                <c:pt idx="0">
                  <c:v>0.93352465661156359</c:v>
                </c:pt>
                <c:pt idx="1">
                  <c:v>0.91883571670953423</c:v>
                </c:pt>
                <c:pt idx="2">
                  <c:v>0.87212529280654949</c:v>
                </c:pt>
                <c:pt idx="3">
                  <c:v>0.88726530724949315</c:v>
                </c:pt>
                <c:pt idx="4">
                  <c:v>0.79020644361996684</c:v>
                </c:pt>
                <c:pt idx="5">
                  <c:v>0.89809804143437977</c:v>
                </c:pt>
                <c:pt idx="6">
                  <c:v>0.85743635290452014</c:v>
                </c:pt>
                <c:pt idx="7">
                  <c:v>0.8725763673474638</c:v>
                </c:pt>
                <c:pt idx="8">
                  <c:v>0.77551750371793748</c:v>
                </c:pt>
                <c:pt idx="9">
                  <c:v>0.88340910153235064</c:v>
                </c:pt>
                <c:pt idx="10">
                  <c:v>0.82586594344447906</c:v>
                </c:pt>
                <c:pt idx="11">
                  <c:v>0.72880707981495274</c:v>
                </c:pt>
                <c:pt idx="12">
                  <c:v>0.83669867762936589</c:v>
                </c:pt>
                <c:pt idx="13">
                  <c:v>0.7439470942578964</c:v>
                </c:pt>
                <c:pt idx="14">
                  <c:v>0.85183869207230933</c:v>
                </c:pt>
                <c:pt idx="15">
                  <c:v>0.75477982844278313</c:v>
                </c:pt>
                <c:pt idx="16">
                  <c:v>0.8111770035424497</c:v>
                </c:pt>
                <c:pt idx="17">
                  <c:v>0.71411813991292339</c:v>
                </c:pt>
                <c:pt idx="18">
                  <c:v>0.82200973772733632</c:v>
                </c:pt>
                <c:pt idx="19">
                  <c:v>0.72925815435586705</c:v>
                </c:pt>
                <c:pt idx="20">
                  <c:v>0.83714975217027976</c:v>
                </c:pt>
                <c:pt idx="21">
                  <c:v>0.74009088854075356</c:v>
                </c:pt>
                <c:pt idx="22">
                  <c:v>0.68254773045288231</c:v>
                </c:pt>
                <c:pt idx="23">
                  <c:v>0.79043932826729502</c:v>
                </c:pt>
                <c:pt idx="24">
                  <c:v>0.74009088854075356</c:v>
                </c:pt>
                <c:pt idx="25">
                  <c:v>0.7085204790807127</c:v>
                </c:pt>
                <c:pt idx="26">
                  <c:v>0.66785879055085295</c:v>
                </c:pt>
                <c:pt idx="27">
                  <c:v>0.77575038836526589</c:v>
                </c:pt>
                <c:pt idx="28">
                  <c:v>0.67869152473573968</c:v>
                </c:pt>
                <c:pt idx="29">
                  <c:v>0.69383153917868323</c:v>
                </c:pt>
                <c:pt idx="30">
                  <c:v>0.64712111527569849</c:v>
                </c:pt>
                <c:pt idx="31">
                  <c:v>0.63243217537366914</c:v>
                </c:pt>
                <c:pt idx="32">
                  <c:v>0.92689459300032317</c:v>
                </c:pt>
                <c:pt idx="33">
                  <c:v>0.91220565309829382</c:v>
                </c:pt>
                <c:pt idx="34">
                  <c:v>0.86549522919530886</c:v>
                </c:pt>
                <c:pt idx="35">
                  <c:v>0.88063524363825274</c:v>
                </c:pt>
                <c:pt idx="36">
                  <c:v>0.7439470942578964</c:v>
                </c:pt>
                <c:pt idx="37">
                  <c:v>0.78357638000872643</c:v>
                </c:pt>
                <c:pt idx="38">
                  <c:v>0.85080628929327951</c:v>
                </c:pt>
                <c:pt idx="39">
                  <c:v>0.86594630373622339</c:v>
                </c:pt>
                <c:pt idx="40">
                  <c:v>0.76888744010669707</c:v>
                </c:pt>
                <c:pt idx="41">
                  <c:v>0.81923587983323864</c:v>
                </c:pt>
                <c:pt idx="42">
                  <c:v>0.72217701620371211</c:v>
                </c:pt>
                <c:pt idx="43">
                  <c:v>0.73731703064665599</c:v>
                </c:pt>
                <c:pt idx="44">
                  <c:v>0.80454693993120929</c:v>
                </c:pt>
                <c:pt idx="45">
                  <c:v>0.70748807630168276</c:v>
                </c:pt>
                <c:pt idx="46">
                  <c:v>0.72262809074462664</c:v>
                </c:pt>
                <c:pt idx="47">
                  <c:v>0.6759176668416419</c:v>
                </c:pt>
                <c:pt idx="48">
                  <c:v>0.66122872693961254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77056"/>
        <c:axId val="779874704"/>
      </c:scatterChart>
      <c:valAx>
        <c:axId val="77987705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4704"/>
        <c:crosses val="autoZero"/>
        <c:crossBetween val="midCat"/>
      </c:valAx>
      <c:valAx>
        <c:axId val="779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747711</xdr:colOff>
      <xdr:row>12</xdr:row>
      <xdr:rowOff>157162</xdr:rowOff>
    </xdr:from>
    <xdr:to>
      <xdr:col>20</xdr:col>
      <xdr:colOff>200024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27" sqref="C27"/>
    </sheetView>
  </sheetViews>
  <sheetFormatPr defaultRowHeight="15" x14ac:dyDescent="0.25"/>
  <cols>
    <col min="6" max="6" width="12.28515625" customWidth="1"/>
    <col min="7" max="7" width="11.7109375" customWidth="1"/>
    <col min="8" max="8" width="16" customWidth="1"/>
  </cols>
  <sheetData>
    <row r="1" spans="1:14" x14ac:dyDescent="0.25">
      <c r="A1" t="s">
        <v>2</v>
      </c>
      <c r="B1" t="s">
        <v>0</v>
      </c>
      <c r="C1" t="s">
        <v>1</v>
      </c>
      <c r="D1" t="s">
        <v>55</v>
      </c>
      <c r="F1" t="s">
        <v>51</v>
      </c>
      <c r="G1" t="s">
        <v>52</v>
      </c>
      <c r="H1" t="s">
        <v>53</v>
      </c>
      <c r="I1" t="s">
        <v>54</v>
      </c>
      <c r="J1" t="s">
        <v>57</v>
      </c>
      <c r="K1" t="s">
        <v>58</v>
      </c>
      <c r="N1" t="s">
        <v>59</v>
      </c>
    </row>
    <row r="2" spans="1:14" x14ac:dyDescent="0.25">
      <c r="A2">
        <v>0</v>
      </c>
      <c r="B2">
        <v>0.13232872284414468</v>
      </c>
      <c r="C2">
        <v>0</v>
      </c>
      <c r="D2">
        <f>C2-B2</f>
        <v>-0.13232872284414468</v>
      </c>
      <c r="F2" s="1" t="s">
        <v>3</v>
      </c>
      <c r="G2">
        <v>1</v>
      </c>
      <c r="H2">
        <f>SUM($B$2:$B$9)</f>
        <v>2.2986154735951332</v>
      </c>
      <c r="I2">
        <f>G2-H2</f>
        <v>-1.2986154735951332</v>
      </c>
      <c r="J2">
        <f>0.5*(1+TANH(0.5*H2))</f>
        <v>0.90876230817690118</v>
      </c>
      <c r="K2">
        <f>G2-J2</f>
        <v>9.1237691823098821E-2</v>
      </c>
      <c r="N2">
        <f>SUMSQ(K2:K50)</f>
        <v>0.10820313594915115</v>
      </c>
    </row>
    <row r="3" spans="1:14" x14ac:dyDescent="0.25">
      <c r="A3">
        <v>1</v>
      </c>
      <c r="B3">
        <v>7.1667785489449368E-3</v>
      </c>
      <c r="C3">
        <v>-9.4090600160751367E-2</v>
      </c>
      <c r="D3">
        <f t="shared" ref="D3:D9" si="0">C3-B3</f>
        <v>-0.10125737870969631</v>
      </c>
      <c r="F3" s="1" t="s">
        <v>4</v>
      </c>
      <c r="G3">
        <v>0.878</v>
      </c>
      <c r="H3">
        <f>SUM($B$2:$B$9)-B3+C3</f>
        <v>2.1973580948854368</v>
      </c>
      <c r="I3">
        <f t="shared" ref="I3:I33" si="1">G3-H3</f>
        <v>-1.3193580948854366</v>
      </c>
      <c r="J3">
        <f t="shared" ref="J3:J33" si="2">0.5*(1+TANH(0.5*H3))</f>
        <v>0.90001201593767632</v>
      </c>
      <c r="K3">
        <f t="shared" ref="K3:K33" si="3">G3-J3</f>
        <v>-2.2012015937676321E-2</v>
      </c>
    </row>
    <row r="4" spans="1:14" x14ac:dyDescent="0.25">
      <c r="A4">
        <v>2</v>
      </c>
      <c r="B4">
        <v>6.0491077532344201E-4</v>
      </c>
      <c r="C4">
        <v>-0.37810939736688182</v>
      </c>
      <c r="D4">
        <f t="shared" si="0"/>
        <v>-0.37871430814220525</v>
      </c>
      <c r="F4" s="1" t="s">
        <v>5</v>
      </c>
      <c r="G4">
        <v>0.83499999999999996</v>
      </c>
      <c r="H4">
        <f>SUM($B$2:$B$9)-B4+C4</f>
        <v>1.9199011654529277</v>
      </c>
      <c r="I4">
        <f t="shared" si="1"/>
        <v>-1.0849011654529277</v>
      </c>
      <c r="J4">
        <f t="shared" si="2"/>
        <v>0.87212741194006504</v>
      </c>
      <c r="K4">
        <f t="shared" si="3"/>
        <v>-3.712741194006508E-2</v>
      </c>
    </row>
    <row r="5" spans="1:14" x14ac:dyDescent="0.25">
      <c r="A5">
        <v>3</v>
      </c>
      <c r="B5">
        <v>0.15035966101051268</v>
      </c>
      <c r="C5">
        <v>-0.13248601412006486</v>
      </c>
      <c r="D5">
        <f t="shared" si="0"/>
        <v>-0.28284567513057757</v>
      </c>
      <c r="F5" s="1" t="s">
        <v>6</v>
      </c>
      <c r="G5">
        <v>0.87</v>
      </c>
      <c r="H5">
        <f>SUM($B$2:$B$9)-B5+C5</f>
        <v>2.015769798464556</v>
      </c>
      <c r="I5">
        <f t="shared" si="1"/>
        <v>-1.1457697984645558</v>
      </c>
      <c r="J5">
        <f t="shared" si="2"/>
        <v>0.88244288830795337</v>
      </c>
      <c r="K5">
        <f t="shared" si="3"/>
        <v>-1.244288830795337E-2</v>
      </c>
    </row>
    <row r="6" spans="1:14" x14ac:dyDescent="0.25">
      <c r="A6">
        <v>4</v>
      </c>
      <c r="B6">
        <v>0.11230584474104954</v>
      </c>
      <c r="C6">
        <v>4.6757807343290492E-2</v>
      </c>
      <c r="D6">
        <f t="shared" si="0"/>
        <v>-6.5548037397759051E-2</v>
      </c>
      <c r="F6" s="1" t="s">
        <v>7</v>
      </c>
      <c r="G6">
        <v>0.77200000000000002</v>
      </c>
      <c r="H6">
        <f>SUM($B$2:$B$9)-B8+C8</f>
        <v>1.3941276560438647</v>
      </c>
      <c r="I6">
        <f t="shared" si="1"/>
        <v>-0.62212765604386466</v>
      </c>
      <c r="J6">
        <f t="shared" si="2"/>
        <v>0.80125038240991187</v>
      </c>
      <c r="K6">
        <f t="shared" si="3"/>
        <v>-2.9250382409911846E-2</v>
      </c>
      <c r="N6">
        <f>MAX(J:J)</f>
        <v>0.90876230817690118</v>
      </c>
    </row>
    <row r="7" spans="1:14" x14ac:dyDescent="0.25">
      <c r="A7">
        <v>5</v>
      </c>
      <c r="B7">
        <v>0.13232872277469215</v>
      </c>
      <c r="C7">
        <v>0</v>
      </c>
      <c r="D7">
        <f t="shared" si="0"/>
        <v>-0.13232872277469215</v>
      </c>
      <c r="F7" s="1" t="s">
        <v>8</v>
      </c>
      <c r="G7">
        <v>0.79300000000000004</v>
      </c>
      <c r="H7">
        <f>SUM($B$2:$B$9)-B9+C9</f>
        <v>2.1071023165859089</v>
      </c>
      <c r="I7">
        <f t="shared" si="1"/>
        <v>-1.3141023165859087</v>
      </c>
      <c r="J7">
        <f t="shared" si="2"/>
        <v>0.89159157227536956</v>
      </c>
      <c r="K7">
        <f t="shared" si="3"/>
        <v>-9.8591572275369521E-2</v>
      </c>
      <c r="N7">
        <f>MIN(J:J)</f>
        <v>0.60821069150545348</v>
      </c>
    </row>
    <row r="8" spans="1:14" x14ac:dyDescent="0.25">
      <c r="A8">
        <v>6</v>
      </c>
      <c r="B8">
        <v>0.91582444048801004</v>
      </c>
      <c r="C8">
        <v>1.1336622936741463E-2</v>
      </c>
      <c r="D8">
        <f t="shared" si="0"/>
        <v>-0.90448781755126861</v>
      </c>
      <c r="F8" s="1" t="s">
        <v>9</v>
      </c>
      <c r="G8">
        <v>0.86499999999999999</v>
      </c>
      <c r="H8">
        <f>SUM($B$2:$B$9)-B3-B4+C3+C4</f>
        <v>1.8186437867432312</v>
      </c>
      <c r="I8">
        <f t="shared" si="1"/>
        <v>-0.95364378674323125</v>
      </c>
      <c r="J8">
        <f t="shared" si="2"/>
        <v>0.86040331261293601</v>
      </c>
      <c r="K8">
        <f t="shared" si="3"/>
        <v>4.5966873870639802E-3</v>
      </c>
    </row>
    <row r="9" spans="1:14" x14ac:dyDescent="0.25">
      <c r="A9">
        <v>7</v>
      </c>
      <c r="B9">
        <v>0.84769639241245565</v>
      </c>
      <c r="C9">
        <v>0.65618323540323154</v>
      </c>
      <c r="D9">
        <f t="shared" si="0"/>
        <v>-0.19151315700922411</v>
      </c>
      <c r="F9" s="1" t="s">
        <v>10</v>
      </c>
      <c r="G9">
        <v>0.85399999999999998</v>
      </c>
      <c r="H9">
        <f>SUM($B$2:$B$9)-B3-B5+C3+C5</f>
        <v>1.9145124197548595</v>
      </c>
      <c r="I9">
        <f t="shared" si="1"/>
        <v>-1.0605124197548594</v>
      </c>
      <c r="J9">
        <f t="shared" si="2"/>
        <v>0.8715252465459834</v>
      </c>
      <c r="K9">
        <f t="shared" si="3"/>
        <v>-1.7525246545983419E-2</v>
      </c>
    </row>
    <row r="10" spans="1:14" x14ac:dyDescent="0.25">
      <c r="F10" s="1" t="s">
        <v>11</v>
      </c>
      <c r="G10">
        <v>0.77300000000000002</v>
      </c>
      <c r="H10">
        <f>SUM($B$2:$B$9)-B3+C3-B8+C8</f>
        <v>1.2928702773341683</v>
      </c>
      <c r="I10">
        <f t="shared" si="1"/>
        <v>-0.51987027733416824</v>
      </c>
      <c r="J10">
        <f t="shared" si="2"/>
        <v>0.78463261715586641</v>
      </c>
      <c r="K10">
        <f t="shared" si="3"/>
        <v>-1.1632617155866387E-2</v>
      </c>
    </row>
    <row r="11" spans="1:14" x14ac:dyDescent="0.25">
      <c r="F11" s="1" t="s">
        <v>12</v>
      </c>
      <c r="G11">
        <v>0.873</v>
      </c>
      <c r="H11">
        <f>SUM($B$2:$B$9)-B3+C3-B9+C9</f>
        <v>2.0058449378762129</v>
      </c>
      <c r="I11">
        <f t="shared" si="1"/>
        <v>-1.1328449378762129</v>
      </c>
      <c r="J11">
        <f t="shared" si="2"/>
        <v>0.881409394364564</v>
      </c>
      <c r="K11">
        <f t="shared" si="3"/>
        <v>-8.4093943645640046E-3</v>
      </c>
    </row>
    <row r="12" spans="1:14" x14ac:dyDescent="0.25">
      <c r="F12" s="1" t="s">
        <v>13</v>
      </c>
      <c r="G12">
        <v>0.81599999999999995</v>
      </c>
      <c r="H12">
        <f>SUM($B$2:$B$9)-B4+C4-B5+C5</f>
        <v>1.6370554903223502</v>
      </c>
      <c r="I12">
        <f t="shared" si="1"/>
        <v>-0.82105549032235026</v>
      </c>
      <c r="J12">
        <f t="shared" si="2"/>
        <v>0.83713387918667714</v>
      </c>
      <c r="K12">
        <f t="shared" si="3"/>
        <v>-2.1133879186677196E-2</v>
      </c>
    </row>
    <row r="13" spans="1:14" x14ac:dyDescent="0.25">
      <c r="F13" s="1" t="s">
        <v>14</v>
      </c>
      <c r="G13">
        <v>0.71599999999999997</v>
      </c>
      <c r="H13">
        <f>SUM($B$2:$B$9)-B4+C4-B8+C8</f>
        <v>1.0154133479016592</v>
      </c>
      <c r="I13">
        <f t="shared" si="1"/>
        <v>-0.29941334790165919</v>
      </c>
      <c r="J13">
        <f t="shared" si="2"/>
        <v>0.73407821289340536</v>
      </c>
      <c r="K13">
        <f t="shared" si="3"/>
        <v>-1.8078212893405388E-2</v>
      </c>
    </row>
    <row r="14" spans="1:14" x14ac:dyDescent="0.25">
      <c r="F14" s="1" t="s">
        <v>15</v>
      </c>
      <c r="G14">
        <v>0.84799999999999998</v>
      </c>
      <c r="H14">
        <f>SUM($B$2:$B$9)-B4+C4-B9+C9</f>
        <v>1.7283880084437035</v>
      </c>
      <c r="I14">
        <f t="shared" si="1"/>
        <v>-0.88038800844370357</v>
      </c>
      <c r="J14">
        <f t="shared" si="2"/>
        <v>0.8492061127077315</v>
      </c>
      <c r="K14">
        <f t="shared" si="3"/>
        <v>-1.2061127077315215E-3</v>
      </c>
    </row>
    <row r="15" spans="1:14" x14ac:dyDescent="0.25">
      <c r="F15" s="1" t="s">
        <v>16</v>
      </c>
      <c r="G15">
        <v>0.77800000000000002</v>
      </c>
      <c r="H15">
        <f>SUM($B$2:$B$9)-B5+C5-B8+C8</f>
        <v>1.1112819809132874</v>
      </c>
      <c r="I15">
        <f t="shared" si="1"/>
        <v>-0.33328198091328742</v>
      </c>
      <c r="J15">
        <f t="shared" si="2"/>
        <v>0.75236803505059346</v>
      </c>
      <c r="K15">
        <f t="shared" si="3"/>
        <v>2.563196494940656E-2</v>
      </c>
    </row>
    <row r="16" spans="1:14" x14ac:dyDescent="0.25">
      <c r="F16" s="1" t="s">
        <v>17</v>
      </c>
      <c r="G16">
        <v>0.82</v>
      </c>
      <c r="H16">
        <f>SUM($B$2:$B$9)-B5+C5-B9+C9</f>
        <v>1.8242566414553318</v>
      </c>
      <c r="I16">
        <f t="shared" si="1"/>
        <v>-1.0042566414553318</v>
      </c>
      <c r="J16">
        <f t="shared" si="2"/>
        <v>0.86107610676217261</v>
      </c>
      <c r="K16">
        <f t="shared" si="3"/>
        <v>-4.1076106762172659E-2</v>
      </c>
    </row>
    <row r="17" spans="6:11" x14ac:dyDescent="0.25">
      <c r="F17" s="1" t="s">
        <v>18</v>
      </c>
      <c r="G17">
        <v>0.97199999999999998</v>
      </c>
      <c r="H17">
        <f>SUM($B$2:$B$9)-B8+C8-B9+C9</f>
        <v>1.2026144990346406</v>
      </c>
      <c r="I17">
        <f t="shared" si="1"/>
        <v>-0.2306144990346406</v>
      </c>
      <c r="J17">
        <f t="shared" si="2"/>
        <v>0.76898956177639444</v>
      </c>
      <c r="K17">
        <f t="shared" si="3"/>
        <v>0.20301043822360554</v>
      </c>
    </row>
    <row r="18" spans="6:11" x14ac:dyDescent="0.25">
      <c r="F18" s="1" t="s">
        <v>19</v>
      </c>
      <c r="G18">
        <v>0.81599999999999995</v>
      </c>
      <c r="H18">
        <f>SUM($B$2:$B$9)-B3+C3-B4+C4-B5+C5</f>
        <v>1.5357981116126538</v>
      </c>
      <c r="I18">
        <f t="shared" si="1"/>
        <v>-0.71979811161265383</v>
      </c>
      <c r="J18">
        <f t="shared" si="2"/>
        <v>0.82285306385713364</v>
      </c>
      <c r="K18">
        <f t="shared" si="3"/>
        <v>-6.8530638571336899E-3</v>
      </c>
    </row>
    <row r="19" spans="6:11" x14ac:dyDescent="0.25">
      <c r="F19" s="1" t="s">
        <v>20</v>
      </c>
      <c r="G19">
        <v>0.748</v>
      </c>
      <c r="H19">
        <f>SUM($B$2:$B$9)-B3+C3-B4+C4-B8+C8</f>
        <v>0.91415596919196263</v>
      </c>
      <c r="I19">
        <f t="shared" si="1"/>
        <v>-0.16615596919196263</v>
      </c>
      <c r="J19">
        <f t="shared" si="2"/>
        <v>0.71384984921162709</v>
      </c>
      <c r="K19">
        <f t="shared" si="3"/>
        <v>3.4150150788372913E-2</v>
      </c>
    </row>
    <row r="20" spans="6:11" x14ac:dyDescent="0.25">
      <c r="F20" s="1" t="s">
        <v>21</v>
      </c>
      <c r="G20">
        <v>0.83199999999999996</v>
      </c>
      <c r="H20">
        <f>SUM($B$2:$B$9)-B3+C3-B4+C4-B9+C9</f>
        <v>1.6271306297340071</v>
      </c>
      <c r="I20">
        <f t="shared" si="1"/>
        <v>-0.79513062973400717</v>
      </c>
      <c r="J20">
        <f t="shared" si="2"/>
        <v>0.83577618456452818</v>
      </c>
      <c r="K20">
        <f t="shared" si="3"/>
        <v>-3.7761845645282177E-3</v>
      </c>
    </row>
    <row r="21" spans="6:11" x14ac:dyDescent="0.25">
      <c r="F21" s="1" t="s">
        <v>22</v>
      </c>
      <c r="G21">
        <v>0.749</v>
      </c>
      <c r="H21">
        <f>SUM($B$2:$B$9)-B3+C3-B5+C5-B8+C8</f>
        <v>1.0100246022035906</v>
      </c>
      <c r="I21">
        <f t="shared" si="1"/>
        <v>-0.26102460220359058</v>
      </c>
      <c r="J21">
        <f t="shared" si="2"/>
        <v>0.73302496390210914</v>
      </c>
      <c r="K21">
        <f t="shared" si="3"/>
        <v>1.597503609789086E-2</v>
      </c>
    </row>
    <row r="22" spans="6:11" x14ac:dyDescent="0.25">
      <c r="F22" s="1" t="s">
        <v>23</v>
      </c>
      <c r="G22">
        <v>0.79200000000000004</v>
      </c>
      <c r="H22">
        <f>SUM($B$2:$B$9)-B3+C3-B5+C5-B9+C9</f>
        <v>1.722999262745635</v>
      </c>
      <c r="I22">
        <f t="shared" si="1"/>
        <v>-0.93099926274563494</v>
      </c>
      <c r="J22">
        <f t="shared" si="2"/>
        <v>0.84851475707958413</v>
      </c>
      <c r="K22">
        <f t="shared" si="3"/>
        <v>-5.6514757079584088E-2</v>
      </c>
    </row>
    <row r="23" spans="6:11" x14ac:dyDescent="0.25">
      <c r="F23" s="1" t="s">
        <v>24</v>
      </c>
      <c r="G23">
        <v>0.753</v>
      </c>
      <c r="H23">
        <f>SUM($B$2:$B$9)-B3+C3-B8+C8-B9+C9</f>
        <v>1.1013571203249441</v>
      </c>
      <c r="I23">
        <f t="shared" si="1"/>
        <v>-0.34835712032494415</v>
      </c>
      <c r="J23">
        <f t="shared" si="2"/>
        <v>0.75051430269417674</v>
      </c>
      <c r="K23">
        <f t="shared" si="3"/>
        <v>2.4856973058232645E-3</v>
      </c>
    </row>
    <row r="24" spans="6:11" x14ac:dyDescent="0.25">
      <c r="F24" s="1" t="s">
        <v>25</v>
      </c>
      <c r="G24">
        <v>0.61699999999999999</v>
      </c>
      <c r="H24">
        <f>SUM($B$2:$B$9)-B4+C4-B5+C5-B8+C8</f>
        <v>0.73256767277108159</v>
      </c>
      <c r="I24">
        <f t="shared" si="1"/>
        <v>-0.1155676727710816</v>
      </c>
      <c r="J24">
        <f t="shared" si="2"/>
        <v>0.67536847759789431</v>
      </c>
      <c r="K24">
        <f t="shared" si="3"/>
        <v>-5.8368477597894319E-2</v>
      </c>
    </row>
    <row r="25" spans="6:11" x14ac:dyDescent="0.25">
      <c r="F25" s="1" t="s">
        <v>26</v>
      </c>
      <c r="G25">
        <v>0.81</v>
      </c>
      <c r="H25">
        <f>SUM($B$2:$B$9)-B4+C4-B5+C5-B9+C9</f>
        <v>1.4455423333131261</v>
      </c>
      <c r="I25">
        <f t="shared" si="1"/>
        <v>-0.63554233331312604</v>
      </c>
      <c r="J25">
        <f t="shared" si="2"/>
        <v>0.80931144656399412</v>
      </c>
      <c r="K25">
        <f t="shared" si="3"/>
        <v>6.8855343600593422E-4</v>
      </c>
    </row>
    <row r="26" spans="6:11" x14ac:dyDescent="0.25">
      <c r="F26" s="1" t="s">
        <v>27</v>
      </c>
      <c r="G26">
        <v>0.64300000000000002</v>
      </c>
      <c r="H26">
        <f>SUM($B$2:$B$9)-B3+C3-B8+C8-B9+C9</f>
        <v>1.1013571203249441</v>
      </c>
      <c r="I26">
        <f t="shared" si="1"/>
        <v>-0.45835712032494413</v>
      </c>
      <c r="J26">
        <f t="shared" si="2"/>
        <v>0.75051430269417674</v>
      </c>
      <c r="K26">
        <f t="shared" si="3"/>
        <v>-0.10751430269417672</v>
      </c>
    </row>
    <row r="27" spans="6:11" x14ac:dyDescent="0.25">
      <c r="F27" s="1" t="s">
        <v>28</v>
      </c>
      <c r="G27">
        <v>0.67100000000000004</v>
      </c>
      <c r="H27">
        <f>SUM($B$2:$B$9)-B5+C5-B8+C8-B9+C9</f>
        <v>0.91976882390406334</v>
      </c>
      <c r="I27">
        <f t="shared" si="1"/>
        <v>-0.2487688239040633</v>
      </c>
      <c r="J27">
        <f t="shared" si="2"/>
        <v>0.71499499963644286</v>
      </c>
      <c r="K27">
        <f t="shared" si="3"/>
        <v>-4.3994999636442822E-2</v>
      </c>
    </row>
    <row r="28" spans="6:11" x14ac:dyDescent="0.25">
      <c r="F28" s="1" t="s">
        <v>29</v>
      </c>
      <c r="G28">
        <v>0.69</v>
      </c>
      <c r="H28">
        <f>SUM($B$2:$B$9)-B3+C3-B4+C4-B5+C5-B8+C8</f>
        <v>0.63131029406138517</v>
      </c>
      <c r="I28">
        <f t="shared" si="1"/>
        <v>5.8689705938614778E-2</v>
      </c>
      <c r="J28">
        <f t="shared" si="2"/>
        <v>0.65278650799896187</v>
      </c>
      <c r="K28">
        <f t="shared" si="3"/>
        <v>3.7213492001038073E-2</v>
      </c>
    </row>
    <row r="29" spans="6:11" x14ac:dyDescent="0.25">
      <c r="F29" s="1" t="s">
        <v>30</v>
      </c>
      <c r="G29">
        <v>0.85499999999999998</v>
      </c>
      <c r="H29">
        <f>SUM($B$2:$B$9)-B3+C3-B4+C4-B5+C5-B9+C9</f>
        <v>1.3442849546034297</v>
      </c>
      <c r="I29">
        <f t="shared" si="1"/>
        <v>-0.48928495460342969</v>
      </c>
      <c r="J29">
        <f t="shared" si="2"/>
        <v>0.79319371753356283</v>
      </c>
      <c r="K29">
        <f t="shared" si="3"/>
        <v>6.1806282466437157E-2</v>
      </c>
    </row>
    <row r="30" spans="6:11" x14ac:dyDescent="0.25">
      <c r="F30" s="1" t="s">
        <v>31</v>
      </c>
      <c r="G30">
        <v>0.64900000000000002</v>
      </c>
      <c r="H30">
        <f>SUM($B$2:$B$9)-B3+C3-B4+C4-B8+C8-B9+C9</f>
        <v>0.72264281218273851</v>
      </c>
      <c r="I30">
        <f t="shared" si="1"/>
        <v>-7.3642812182738493E-2</v>
      </c>
      <c r="J30">
        <f t="shared" si="2"/>
        <v>0.67318871663693347</v>
      </c>
      <c r="K30">
        <f t="shared" si="3"/>
        <v>-2.4188716636933449E-2</v>
      </c>
    </row>
    <row r="31" spans="6:11" x14ac:dyDescent="0.25">
      <c r="F31" s="1" t="s">
        <v>32</v>
      </c>
      <c r="G31">
        <v>0.69199999999999995</v>
      </c>
      <c r="H31">
        <f>SUM($B$2:$B$9)+D3+D5+D8+D9</f>
        <v>0.81851144519436647</v>
      </c>
      <c r="I31">
        <f t="shared" si="1"/>
        <v>-0.12651144519436652</v>
      </c>
      <c r="J31">
        <f t="shared" si="2"/>
        <v>0.69392026991138356</v>
      </c>
      <c r="K31">
        <f t="shared" si="3"/>
        <v>-1.9202699113836097E-3</v>
      </c>
    </row>
    <row r="32" spans="6:11" x14ac:dyDescent="0.25">
      <c r="F32" s="1" t="s">
        <v>33</v>
      </c>
      <c r="G32">
        <v>0.64300000000000002</v>
      </c>
      <c r="H32">
        <f>SUM($B$2:$B$9)+D4+D5+D8+D9</f>
        <v>0.5410545157618577</v>
      </c>
      <c r="I32">
        <f t="shared" si="1"/>
        <v>0.10194548423814231</v>
      </c>
      <c r="J32">
        <f t="shared" si="2"/>
        <v>0.63205769086298846</v>
      </c>
      <c r="K32">
        <f t="shared" si="3"/>
        <v>1.0942309137011552E-2</v>
      </c>
    </row>
    <row r="33" spans="6:11" x14ac:dyDescent="0.25">
      <c r="F33" s="1" t="s">
        <v>34</v>
      </c>
      <c r="G33">
        <v>0.64500000000000002</v>
      </c>
      <c r="H33">
        <f>SUM($B$2:$B$9)+D3+D4+D5+D8+D9</f>
        <v>0.43979713705216128</v>
      </c>
      <c r="I33">
        <f t="shared" si="1"/>
        <v>0.20520286294783874</v>
      </c>
      <c r="J33">
        <f t="shared" si="2"/>
        <v>0.60821069150545348</v>
      </c>
      <c r="K33">
        <f t="shared" si="3"/>
        <v>3.6789308494546535E-2</v>
      </c>
    </row>
    <row r="34" spans="6:11" x14ac:dyDescent="0.25">
      <c r="F34" s="1" t="s">
        <v>35</v>
      </c>
      <c r="G34">
        <v>0.90900000000000003</v>
      </c>
      <c r="H34">
        <f>SUM($B$2:$B$9)+D6</f>
        <v>2.2330674361973744</v>
      </c>
      <c r="I34">
        <f>G34-H34</f>
        <v>-1.3240674361973743</v>
      </c>
      <c r="J34">
        <f>0.5*(1+TANH(0.5*H34))</f>
        <v>0.90317992581162287</v>
      </c>
      <c r="K34">
        <f>G34-J34</f>
        <v>5.8200741883771556E-3</v>
      </c>
    </row>
    <row r="35" spans="6:11" x14ac:dyDescent="0.25">
      <c r="F35" s="1" t="s">
        <v>36</v>
      </c>
      <c r="G35">
        <v>0.92300000000000004</v>
      </c>
      <c r="H35">
        <f>SUM($B$2:$B$9)+D3+D6</f>
        <v>2.1318100574876775</v>
      </c>
      <c r="I35">
        <f>G35-H35</f>
        <v>-1.2088100574876774</v>
      </c>
      <c r="J35">
        <f t="shared" ref="J35:J50" si="4">0.5*(1+TANH(0.5*H35))</f>
        <v>0.89395672073804877</v>
      </c>
      <c r="K35">
        <f t="shared" ref="K35:K50" si="5">G35-J35</f>
        <v>2.9043279261951271E-2</v>
      </c>
    </row>
    <row r="36" spans="6:11" x14ac:dyDescent="0.25">
      <c r="F36" s="1" t="s">
        <v>37</v>
      </c>
      <c r="G36">
        <v>0.85199999999999998</v>
      </c>
      <c r="H36">
        <f>SUM($B$2:$B$9)+D4+D6</f>
        <v>1.8543531280551688</v>
      </c>
      <c r="I36">
        <f>G36-H36</f>
        <v>-1.002353128055169</v>
      </c>
      <c r="J36">
        <f t="shared" si="4"/>
        <v>0.86463740040624493</v>
      </c>
      <c r="K36">
        <f t="shared" si="5"/>
        <v>-1.2637400406244947E-2</v>
      </c>
    </row>
    <row r="37" spans="6:11" x14ac:dyDescent="0.25">
      <c r="F37" s="1" t="s">
        <v>38</v>
      </c>
      <c r="G37">
        <v>0.85499999999999998</v>
      </c>
      <c r="H37">
        <f>SUM($B$2:$B$9)+D5+D6</f>
        <v>1.9502217610667965</v>
      </c>
      <c r="I37">
        <f>G37-H37</f>
        <v>-1.0952217610667965</v>
      </c>
      <c r="J37">
        <f t="shared" si="4"/>
        <v>0.87547082058599157</v>
      </c>
      <c r="K37">
        <f t="shared" si="5"/>
        <v>-2.0470820585991589E-2</v>
      </c>
    </row>
    <row r="38" spans="6:11" x14ac:dyDescent="0.25">
      <c r="F38" s="1" t="s">
        <v>16</v>
      </c>
      <c r="G38">
        <v>0.77800000000000002</v>
      </c>
      <c r="H38">
        <f>SUM($B$2:$B$9)+D5+D8</f>
        <v>1.111281980913287</v>
      </c>
      <c r="I38">
        <f>G38-H38</f>
        <v>-0.33328198091328698</v>
      </c>
      <c r="J38">
        <f t="shared" si="4"/>
        <v>0.75236803505059346</v>
      </c>
      <c r="K38">
        <f t="shared" si="5"/>
        <v>2.563196494940656E-2</v>
      </c>
    </row>
    <row r="39" spans="6:11" x14ac:dyDescent="0.25">
      <c r="F39" s="1" t="s">
        <v>39</v>
      </c>
      <c r="G39">
        <v>0.78500000000000003</v>
      </c>
      <c r="H39">
        <f>SUM($B$2:$B$9)+D6+D8</f>
        <v>1.3285796186461059</v>
      </c>
      <c r="I39">
        <f>G39-H39</f>
        <v>-0.54357961864610582</v>
      </c>
      <c r="J39">
        <f t="shared" si="4"/>
        <v>0.79060558999823827</v>
      </c>
      <c r="K39">
        <f t="shared" si="5"/>
        <v>-5.6055899982382362E-3</v>
      </c>
    </row>
    <row r="40" spans="6:11" x14ac:dyDescent="0.25">
      <c r="F40" s="1" t="s">
        <v>40</v>
      </c>
      <c r="G40">
        <v>0.879</v>
      </c>
      <c r="H40">
        <f>SUM($B$2:$B$9)+D3+D4+D6</f>
        <v>1.7530957493454724</v>
      </c>
      <c r="I40">
        <f>G40-H40</f>
        <v>-0.87409574934547241</v>
      </c>
      <c r="J40">
        <f t="shared" si="4"/>
        <v>0.85234284115294678</v>
      </c>
      <c r="K40">
        <f t="shared" si="5"/>
        <v>2.6657158847053219E-2</v>
      </c>
    </row>
    <row r="41" spans="6:11" x14ac:dyDescent="0.25">
      <c r="F41" s="1" t="s">
        <v>41</v>
      </c>
      <c r="G41">
        <v>0.94199999999999995</v>
      </c>
      <c r="H41">
        <f>SUM($B$2:$B$9)+D3+D5+D6</f>
        <v>1.8489643823571</v>
      </c>
      <c r="I41">
        <f>G41-H41</f>
        <v>-0.90696438235710009</v>
      </c>
      <c r="J41">
        <f t="shared" si="4"/>
        <v>0.86400546375998688</v>
      </c>
      <c r="K41">
        <f t="shared" si="5"/>
        <v>7.7994536240013068E-2</v>
      </c>
    </row>
    <row r="42" spans="6:11" x14ac:dyDescent="0.25">
      <c r="F42" s="1" t="s">
        <v>42</v>
      </c>
      <c r="G42">
        <v>0.79500000000000004</v>
      </c>
      <c r="H42">
        <f>SUM($B$2:$B$9)+D3+D6+D8</f>
        <v>1.227322239936409</v>
      </c>
      <c r="I42">
        <f>G42-H42</f>
        <v>-0.43232223993640895</v>
      </c>
      <c r="J42">
        <f t="shared" si="4"/>
        <v>0.77334956001925725</v>
      </c>
      <c r="K42">
        <f t="shared" si="5"/>
        <v>2.1650439980742786E-2</v>
      </c>
    </row>
    <row r="43" spans="6:11" x14ac:dyDescent="0.25">
      <c r="F43" s="1" t="s">
        <v>43</v>
      </c>
      <c r="G43">
        <v>0.85799999999999998</v>
      </c>
      <c r="H43">
        <f>SUM($B$2:$B$9)+D4+D5+D6</f>
        <v>1.5715074529245914</v>
      </c>
      <c r="I43">
        <f>G43-H43</f>
        <v>-0.71350745292459139</v>
      </c>
      <c r="J43">
        <f t="shared" si="4"/>
        <v>0.82799840142475678</v>
      </c>
      <c r="K43">
        <f t="shared" si="5"/>
        <v>3.0001598575243205E-2</v>
      </c>
    </row>
    <row r="44" spans="6:11" x14ac:dyDescent="0.25">
      <c r="F44" s="1" t="s">
        <v>44</v>
      </c>
      <c r="G44">
        <v>0.72399999999999998</v>
      </c>
      <c r="H44">
        <f>SUM($B$2:$B$9)+D4+D6+D8</f>
        <v>0.94986531050390022</v>
      </c>
      <c r="I44">
        <f>G44-H44</f>
        <v>-0.22586531050390024</v>
      </c>
      <c r="J44">
        <f t="shared" si="4"/>
        <v>0.72108809007047969</v>
      </c>
      <c r="K44">
        <f t="shared" si="5"/>
        <v>2.9119099295202844E-3</v>
      </c>
    </row>
    <row r="45" spans="6:11" x14ac:dyDescent="0.25">
      <c r="F45" s="1" t="s">
        <v>45</v>
      </c>
      <c r="G45">
        <v>0.745</v>
      </c>
      <c r="H45">
        <f>SUM($B$2:$B$9)+D5+D6+D8</f>
        <v>1.0457339435155277</v>
      </c>
      <c r="I45">
        <f>G45-H45</f>
        <v>-0.30073394351552774</v>
      </c>
      <c r="J45">
        <f t="shared" si="4"/>
        <v>0.7399548581736537</v>
      </c>
      <c r="K45">
        <f t="shared" si="5"/>
        <v>5.0451418263462999E-3</v>
      </c>
    </row>
    <row r="46" spans="6:11" x14ac:dyDescent="0.25">
      <c r="F46" s="1" t="s">
        <v>46</v>
      </c>
      <c r="G46">
        <v>0.82499999999999996</v>
      </c>
      <c r="H46">
        <f>SUM($B$2:$B$9)+D3+D4+D5+D6</f>
        <v>1.470250074214895</v>
      </c>
      <c r="I46">
        <f>G46-H46</f>
        <v>-0.645250074214895</v>
      </c>
      <c r="J46">
        <f t="shared" si="4"/>
        <v>0.81309539310483481</v>
      </c>
      <c r="K46">
        <f t="shared" si="5"/>
        <v>1.1904606895165148E-2</v>
      </c>
    </row>
    <row r="47" spans="6:11" x14ac:dyDescent="0.25">
      <c r="F47" s="1" t="s">
        <v>47</v>
      </c>
      <c r="G47">
        <v>0.66500000000000004</v>
      </c>
      <c r="H47">
        <f>SUM($B$2:$B$9)+D3+D4+D6+D8</f>
        <v>0.8486079317942038</v>
      </c>
      <c r="I47">
        <f>G47-H47</f>
        <v>-0.18360793179420376</v>
      </c>
      <c r="J47">
        <f t="shared" si="4"/>
        <v>0.70027504289096687</v>
      </c>
      <c r="K47">
        <f t="shared" si="5"/>
        <v>-3.5275042890966835E-2</v>
      </c>
    </row>
    <row r="48" spans="6:11" x14ac:dyDescent="0.25">
      <c r="F48" s="1" t="s">
        <v>48</v>
      </c>
      <c r="G48">
        <v>0.68600000000000005</v>
      </c>
      <c r="H48">
        <f>SUM($B$2:$B$9)+D3+D5+D6+D8</f>
        <v>0.94447656480583142</v>
      </c>
      <c r="I48">
        <f>G48-H48</f>
        <v>-0.25847656480583137</v>
      </c>
      <c r="J48">
        <f t="shared" si="4"/>
        <v>0.72000301511261933</v>
      </c>
      <c r="K48">
        <f t="shared" si="5"/>
        <v>-3.4003015112619273E-2</v>
      </c>
    </row>
    <row r="49" spans="6:11" x14ac:dyDescent="0.25">
      <c r="F49" s="1" t="s">
        <v>49</v>
      </c>
      <c r="G49">
        <v>0.64</v>
      </c>
      <c r="H49">
        <f>SUM($B$2:$B$9)+D4+D5+D6+D8</f>
        <v>0.66701963537332276</v>
      </c>
      <c r="I49">
        <f>G49-H49</f>
        <v>-2.7019635373322748E-2</v>
      </c>
      <c r="J49">
        <f t="shared" si="4"/>
        <v>0.66083548481979604</v>
      </c>
      <c r="K49">
        <f t="shared" si="5"/>
        <v>-2.0835484819796024E-2</v>
      </c>
    </row>
    <row r="50" spans="6:11" x14ac:dyDescent="0.25">
      <c r="F50" s="1" t="s">
        <v>50</v>
      </c>
      <c r="G50">
        <v>0.622</v>
      </c>
      <c r="H50">
        <f>SUM($B$2:$B$9)+D3+D4+D5+D6+D8</f>
        <v>0.56576225666362634</v>
      </c>
      <c r="I50">
        <f>G50-H50</f>
        <v>5.6237743336373658E-2</v>
      </c>
      <c r="J50">
        <f t="shared" si="4"/>
        <v>0.63778476410655127</v>
      </c>
      <c r="K50">
        <f t="shared" si="5"/>
        <v>-1.5784764106551274E-2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T25" sqref="T25"/>
    </sheetView>
  </sheetViews>
  <sheetFormatPr defaultRowHeight="15" x14ac:dyDescent="0.25"/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57</v>
      </c>
      <c r="F1" t="s">
        <v>58</v>
      </c>
    </row>
    <row r="2" spans="1:6" x14ac:dyDescent="0.25">
      <c r="A2" t="s">
        <v>3</v>
      </c>
      <c r="B2">
        <v>1</v>
      </c>
      <c r="C2">
        <v>2.2986154735951332</v>
      </c>
      <c r="D2">
        <v>-1.2986154735951332</v>
      </c>
      <c r="E2">
        <v>0.90876230817690118</v>
      </c>
      <c r="F2">
        <v>9.1237691823098821E-2</v>
      </c>
    </row>
    <row r="3" spans="1:6" x14ac:dyDescent="0.25">
      <c r="A3" t="s">
        <v>18</v>
      </c>
      <c r="B3">
        <v>0.97199999999999998</v>
      </c>
      <c r="C3">
        <v>1.2026144990346406</v>
      </c>
      <c r="D3">
        <v>-0.2306144990346406</v>
      </c>
      <c r="E3">
        <v>0.76898956177639444</v>
      </c>
      <c r="F3">
        <v>0.20301043822360554</v>
      </c>
    </row>
    <row r="4" spans="1:6" x14ac:dyDescent="0.25">
      <c r="A4" t="s">
        <v>41</v>
      </c>
      <c r="B4">
        <v>0.94199999999999995</v>
      </c>
      <c r="C4">
        <v>1.8489643823571</v>
      </c>
      <c r="D4">
        <v>-0.90696438235710009</v>
      </c>
      <c r="E4">
        <v>0.86400546375998688</v>
      </c>
      <c r="F4">
        <v>7.7994536240013068E-2</v>
      </c>
    </row>
    <row r="5" spans="1:6" x14ac:dyDescent="0.25">
      <c r="A5" t="s">
        <v>36</v>
      </c>
      <c r="B5">
        <v>0.92300000000000004</v>
      </c>
      <c r="C5">
        <v>2.1318100574876775</v>
      </c>
      <c r="D5">
        <v>-1.2088100574876774</v>
      </c>
      <c r="E5">
        <v>0.89395672073804877</v>
      </c>
      <c r="F5">
        <v>2.9043279261951271E-2</v>
      </c>
    </row>
    <row r="6" spans="1:6" x14ac:dyDescent="0.25">
      <c r="A6" t="s">
        <v>35</v>
      </c>
      <c r="B6">
        <v>0.90900000000000003</v>
      </c>
      <c r="C6">
        <v>2.2330674361973744</v>
      </c>
      <c r="D6">
        <v>-1.3240674361973743</v>
      </c>
      <c r="E6">
        <v>0.90317992581162287</v>
      </c>
      <c r="F6">
        <v>5.8200741883771556E-3</v>
      </c>
    </row>
    <row r="7" spans="1:6" x14ac:dyDescent="0.25">
      <c r="A7" t="s">
        <v>40</v>
      </c>
      <c r="B7">
        <v>0.879</v>
      </c>
      <c r="C7">
        <v>1.7530957493454724</v>
      </c>
      <c r="D7">
        <v>-0.87409574934547241</v>
      </c>
      <c r="E7">
        <v>0.85234284115294678</v>
      </c>
      <c r="F7">
        <v>2.6657158847053219E-2</v>
      </c>
    </row>
    <row r="8" spans="1:6" x14ac:dyDescent="0.25">
      <c r="A8" t="s">
        <v>4</v>
      </c>
      <c r="B8">
        <v>0.878</v>
      </c>
      <c r="C8">
        <v>2.1973580948854368</v>
      </c>
      <c r="D8">
        <v>-1.3193580948854366</v>
      </c>
      <c r="E8">
        <v>0.90001201593767632</v>
      </c>
      <c r="F8">
        <v>-2.2012015937676321E-2</v>
      </c>
    </row>
    <row r="9" spans="1:6" x14ac:dyDescent="0.25">
      <c r="A9" t="s">
        <v>12</v>
      </c>
      <c r="B9">
        <v>0.873</v>
      </c>
      <c r="C9">
        <v>2.0058449378762129</v>
      </c>
      <c r="D9">
        <v>-1.1328449378762129</v>
      </c>
      <c r="E9">
        <v>0.881409394364564</v>
      </c>
      <c r="F9">
        <v>-8.4093943645640046E-3</v>
      </c>
    </row>
    <row r="10" spans="1:6" x14ac:dyDescent="0.25">
      <c r="A10" t="s">
        <v>6</v>
      </c>
      <c r="B10">
        <v>0.87</v>
      </c>
      <c r="C10">
        <v>2.015769798464556</v>
      </c>
      <c r="D10">
        <v>-1.1457697984645558</v>
      </c>
      <c r="E10">
        <v>0.88244288830795337</v>
      </c>
      <c r="F10">
        <v>-1.244288830795337E-2</v>
      </c>
    </row>
    <row r="11" spans="1:6" x14ac:dyDescent="0.25">
      <c r="A11" t="s">
        <v>9</v>
      </c>
      <c r="B11">
        <v>0.86499999999999999</v>
      </c>
      <c r="C11">
        <v>1.8186437867432312</v>
      </c>
      <c r="D11">
        <v>-0.95364378674323125</v>
      </c>
      <c r="E11">
        <v>0.86040331261293601</v>
      </c>
      <c r="F11">
        <v>4.5966873870639802E-3</v>
      </c>
    </row>
    <row r="12" spans="1:6" x14ac:dyDescent="0.25">
      <c r="A12" t="s">
        <v>43</v>
      </c>
      <c r="B12">
        <v>0.85799999999999998</v>
      </c>
      <c r="C12">
        <v>1.5715074529245914</v>
      </c>
      <c r="D12">
        <v>-0.71350745292459139</v>
      </c>
      <c r="E12">
        <v>0.82799840142475678</v>
      </c>
      <c r="F12">
        <v>3.0001598575243205E-2</v>
      </c>
    </row>
    <row r="13" spans="1:6" x14ac:dyDescent="0.25">
      <c r="A13" t="s">
        <v>38</v>
      </c>
      <c r="B13">
        <v>0.85499999999999998</v>
      </c>
      <c r="C13">
        <v>1.9502217610667965</v>
      </c>
      <c r="D13">
        <v>-1.0952217610667965</v>
      </c>
      <c r="E13">
        <v>0.87547082058599157</v>
      </c>
      <c r="F13">
        <v>-2.0470820585991589E-2</v>
      </c>
    </row>
    <row r="14" spans="1:6" x14ac:dyDescent="0.25">
      <c r="A14" t="s">
        <v>30</v>
      </c>
      <c r="B14">
        <v>0.85499999999999998</v>
      </c>
      <c r="C14">
        <v>1.3442849546034297</v>
      </c>
      <c r="D14">
        <v>-0.48928495460342969</v>
      </c>
      <c r="E14">
        <v>0.79319371753356283</v>
      </c>
      <c r="F14">
        <v>6.1806282466437157E-2</v>
      </c>
    </row>
    <row r="15" spans="1:6" x14ac:dyDescent="0.25">
      <c r="A15" t="s">
        <v>10</v>
      </c>
      <c r="B15">
        <v>0.85399999999999998</v>
      </c>
      <c r="C15">
        <v>1.9145124197548595</v>
      </c>
      <c r="D15">
        <v>-1.0605124197548594</v>
      </c>
      <c r="E15">
        <v>0.8715252465459834</v>
      </c>
      <c r="F15">
        <v>-1.7525246545983419E-2</v>
      </c>
    </row>
    <row r="16" spans="1:6" x14ac:dyDescent="0.25">
      <c r="A16" t="s">
        <v>37</v>
      </c>
      <c r="B16">
        <v>0.85199999999999998</v>
      </c>
      <c r="C16">
        <v>1.8543531280551688</v>
      </c>
      <c r="D16">
        <v>-1.002353128055169</v>
      </c>
      <c r="E16">
        <v>0.86463740040624493</v>
      </c>
      <c r="F16">
        <v>-1.2637400406244947E-2</v>
      </c>
    </row>
    <row r="17" spans="1:6" x14ac:dyDescent="0.25">
      <c r="A17" t="s">
        <v>15</v>
      </c>
      <c r="B17">
        <v>0.84799999999999998</v>
      </c>
      <c r="C17">
        <v>1.7283880084437035</v>
      </c>
      <c r="D17">
        <v>-0.88038800844370357</v>
      </c>
      <c r="E17">
        <v>0.8492061127077315</v>
      </c>
      <c r="F17">
        <v>-1.2061127077315215E-3</v>
      </c>
    </row>
    <row r="18" spans="1:6" x14ac:dyDescent="0.25">
      <c r="A18" t="s">
        <v>5</v>
      </c>
      <c r="B18">
        <v>0.83499999999999996</v>
      </c>
      <c r="C18">
        <v>1.9199011654529277</v>
      </c>
      <c r="D18">
        <v>-1.0849011654529277</v>
      </c>
      <c r="E18">
        <v>0.87212741194006504</v>
      </c>
      <c r="F18">
        <v>-3.712741194006508E-2</v>
      </c>
    </row>
    <row r="19" spans="1:6" x14ac:dyDescent="0.25">
      <c r="A19" t="s">
        <v>21</v>
      </c>
      <c r="B19">
        <v>0.83199999999999996</v>
      </c>
      <c r="C19">
        <v>1.6271306297340071</v>
      </c>
      <c r="D19">
        <v>-0.79513062973400717</v>
      </c>
      <c r="E19">
        <v>0.83577618456452818</v>
      </c>
      <c r="F19">
        <v>-3.7761845645282177E-3</v>
      </c>
    </row>
    <row r="20" spans="1:6" x14ac:dyDescent="0.25">
      <c r="A20" t="s">
        <v>46</v>
      </c>
      <c r="B20">
        <v>0.82499999999999996</v>
      </c>
      <c r="C20">
        <v>1.470250074214895</v>
      </c>
      <c r="D20">
        <v>-0.645250074214895</v>
      </c>
      <c r="E20">
        <v>0.81309539310483481</v>
      </c>
      <c r="F20">
        <v>1.1904606895165148E-2</v>
      </c>
    </row>
    <row r="21" spans="1:6" x14ac:dyDescent="0.25">
      <c r="A21" t="s">
        <v>17</v>
      </c>
      <c r="B21">
        <v>0.82</v>
      </c>
      <c r="C21">
        <v>1.8242566414553318</v>
      </c>
      <c r="D21">
        <v>-1.0042566414553318</v>
      </c>
      <c r="E21">
        <v>0.86107610676217261</v>
      </c>
      <c r="F21">
        <v>-4.1076106762172659E-2</v>
      </c>
    </row>
    <row r="22" spans="1:6" x14ac:dyDescent="0.25">
      <c r="A22" t="s">
        <v>13</v>
      </c>
      <c r="B22">
        <v>0.81599999999999995</v>
      </c>
      <c r="C22">
        <v>1.6370554903223502</v>
      </c>
      <c r="D22">
        <v>-0.82105549032235026</v>
      </c>
      <c r="E22">
        <v>0.83713387918667714</v>
      </c>
      <c r="F22">
        <v>-2.1133879186677196E-2</v>
      </c>
    </row>
    <row r="23" spans="1:6" x14ac:dyDescent="0.25">
      <c r="A23" t="s">
        <v>19</v>
      </c>
      <c r="B23">
        <v>0.81599999999999995</v>
      </c>
      <c r="C23">
        <v>1.5357981116126538</v>
      </c>
      <c r="D23">
        <v>-0.71979811161265383</v>
      </c>
      <c r="E23">
        <v>0.82285306385713364</v>
      </c>
      <c r="F23">
        <v>-6.8530638571336899E-3</v>
      </c>
    </row>
    <row r="24" spans="1:6" x14ac:dyDescent="0.25">
      <c r="A24" t="s">
        <v>26</v>
      </c>
      <c r="B24">
        <v>0.81</v>
      </c>
      <c r="C24">
        <v>1.4455423333131261</v>
      </c>
      <c r="D24">
        <v>-0.63554233331312604</v>
      </c>
      <c r="E24">
        <v>0.80931144656399412</v>
      </c>
      <c r="F24">
        <v>6.8855343600593422E-4</v>
      </c>
    </row>
    <row r="25" spans="1:6" x14ac:dyDescent="0.25">
      <c r="A25" t="s">
        <v>42</v>
      </c>
      <c r="B25">
        <v>0.79500000000000004</v>
      </c>
      <c r="C25">
        <v>1.227322239936409</v>
      </c>
      <c r="D25">
        <v>-0.43232223993640895</v>
      </c>
      <c r="E25">
        <v>0.77334956001925725</v>
      </c>
      <c r="F25">
        <v>2.1650439980742786E-2</v>
      </c>
    </row>
    <row r="26" spans="1:6" x14ac:dyDescent="0.25">
      <c r="A26" t="s">
        <v>8</v>
      </c>
      <c r="B26">
        <v>0.79300000000000004</v>
      </c>
      <c r="C26">
        <v>2.1071023165859089</v>
      </c>
      <c r="D26">
        <v>-1.3141023165859087</v>
      </c>
      <c r="E26">
        <v>0.89159157227536956</v>
      </c>
      <c r="F26">
        <v>-9.8591572275369521E-2</v>
      </c>
    </row>
    <row r="27" spans="1:6" x14ac:dyDescent="0.25">
      <c r="A27" t="s">
        <v>23</v>
      </c>
      <c r="B27">
        <v>0.79200000000000004</v>
      </c>
      <c r="C27">
        <v>1.722999262745635</v>
      </c>
      <c r="D27">
        <v>-0.93099926274563494</v>
      </c>
      <c r="E27">
        <v>0.84851475707958413</v>
      </c>
      <c r="F27">
        <v>-5.6514757079584088E-2</v>
      </c>
    </row>
    <row r="28" spans="1:6" x14ac:dyDescent="0.25">
      <c r="A28" t="s">
        <v>39</v>
      </c>
      <c r="B28">
        <v>0.78500000000000003</v>
      </c>
      <c r="C28">
        <v>1.3285796186461059</v>
      </c>
      <c r="D28">
        <v>-0.54357961864610582</v>
      </c>
      <c r="E28">
        <v>0.79060558999823827</v>
      </c>
      <c r="F28">
        <v>-5.6055899982382362E-3</v>
      </c>
    </row>
    <row r="29" spans="1:6" x14ac:dyDescent="0.25">
      <c r="A29" t="s">
        <v>16</v>
      </c>
      <c r="B29">
        <v>0.77800000000000002</v>
      </c>
      <c r="C29">
        <v>1.1112819809132874</v>
      </c>
      <c r="D29">
        <v>-0.33328198091328742</v>
      </c>
      <c r="E29">
        <v>0.75236803505059346</v>
      </c>
      <c r="F29">
        <v>2.563196494940656E-2</v>
      </c>
    </row>
    <row r="30" spans="1:6" x14ac:dyDescent="0.25">
      <c r="A30" t="s">
        <v>16</v>
      </c>
      <c r="B30">
        <v>0.77800000000000002</v>
      </c>
      <c r="C30">
        <v>1.111281980913287</v>
      </c>
      <c r="D30">
        <v>-0.33328198091328698</v>
      </c>
      <c r="E30">
        <v>0.75236803505059346</v>
      </c>
      <c r="F30">
        <v>2.563196494940656E-2</v>
      </c>
    </row>
    <row r="31" spans="1:6" x14ac:dyDescent="0.25">
      <c r="A31" t="s">
        <v>11</v>
      </c>
      <c r="B31">
        <v>0.77300000000000002</v>
      </c>
      <c r="C31">
        <v>1.2928702773341683</v>
      </c>
      <c r="D31">
        <v>-0.51987027733416824</v>
      </c>
      <c r="E31">
        <v>0.78463261715586641</v>
      </c>
      <c r="F31">
        <v>-1.1632617155866387E-2</v>
      </c>
    </row>
    <row r="32" spans="1:6" x14ac:dyDescent="0.25">
      <c r="A32" t="s">
        <v>7</v>
      </c>
      <c r="B32">
        <v>0.77200000000000002</v>
      </c>
      <c r="C32">
        <v>1.3941276560438647</v>
      </c>
      <c r="D32">
        <v>-0.62212765604386466</v>
      </c>
      <c r="E32">
        <v>0.80125038240991187</v>
      </c>
      <c r="F32">
        <v>-2.9250382409911846E-2</v>
      </c>
    </row>
    <row r="33" spans="1:6" x14ac:dyDescent="0.25">
      <c r="A33" t="s">
        <v>24</v>
      </c>
      <c r="B33">
        <v>0.753</v>
      </c>
      <c r="C33">
        <v>1.1013571203249441</v>
      </c>
      <c r="D33">
        <v>-0.34835712032494415</v>
      </c>
      <c r="E33">
        <v>0.75051430269417674</v>
      </c>
      <c r="F33">
        <v>2.4856973058232645E-3</v>
      </c>
    </row>
    <row r="34" spans="1:6" x14ac:dyDescent="0.25">
      <c r="A34" t="s">
        <v>22</v>
      </c>
      <c r="B34">
        <v>0.749</v>
      </c>
      <c r="C34">
        <v>1.0100246022035906</v>
      </c>
      <c r="D34">
        <v>-0.26102460220359058</v>
      </c>
      <c r="E34">
        <v>0.73302496390210914</v>
      </c>
      <c r="F34">
        <v>1.597503609789086E-2</v>
      </c>
    </row>
    <row r="35" spans="1:6" x14ac:dyDescent="0.25">
      <c r="A35" t="s">
        <v>20</v>
      </c>
      <c r="B35">
        <v>0.748</v>
      </c>
      <c r="C35">
        <v>0.91415596919196263</v>
      </c>
      <c r="D35">
        <v>-0.16615596919196263</v>
      </c>
      <c r="E35">
        <v>0.71384984921162709</v>
      </c>
      <c r="F35">
        <v>3.4150150788372913E-2</v>
      </c>
    </row>
    <row r="36" spans="1:6" x14ac:dyDescent="0.25">
      <c r="A36" t="s">
        <v>45</v>
      </c>
      <c r="B36">
        <v>0.745</v>
      </c>
      <c r="C36">
        <v>1.0457339435155277</v>
      </c>
      <c r="D36">
        <v>-0.30073394351552774</v>
      </c>
      <c r="E36">
        <v>0.7399548581736537</v>
      </c>
      <c r="F36">
        <v>5.0451418263462999E-3</v>
      </c>
    </row>
    <row r="37" spans="1:6" x14ac:dyDescent="0.25">
      <c r="A37" t="s">
        <v>44</v>
      </c>
      <c r="B37">
        <v>0.72399999999999998</v>
      </c>
      <c r="C37">
        <v>0.94986531050390022</v>
      </c>
      <c r="D37">
        <v>-0.22586531050390024</v>
      </c>
      <c r="E37">
        <v>0.72108809007047969</v>
      </c>
      <c r="F37">
        <v>2.9119099295202844E-3</v>
      </c>
    </row>
    <row r="38" spans="1:6" x14ac:dyDescent="0.25">
      <c r="A38" t="s">
        <v>14</v>
      </c>
      <c r="B38">
        <v>0.71599999999999997</v>
      </c>
      <c r="C38">
        <v>1.0154133479016592</v>
      </c>
      <c r="D38">
        <v>-0.29941334790165919</v>
      </c>
      <c r="E38">
        <v>0.73407821289340536</v>
      </c>
      <c r="F38">
        <v>-1.8078212893405388E-2</v>
      </c>
    </row>
    <row r="39" spans="1:6" x14ac:dyDescent="0.25">
      <c r="A39" t="s">
        <v>32</v>
      </c>
      <c r="B39">
        <v>0.69199999999999995</v>
      </c>
      <c r="C39">
        <v>0.81851144519436647</v>
      </c>
      <c r="D39">
        <v>-0.12651144519436652</v>
      </c>
      <c r="E39">
        <v>0.69392026991138356</v>
      </c>
      <c r="F39">
        <v>-1.9202699113836097E-3</v>
      </c>
    </row>
    <row r="40" spans="1:6" x14ac:dyDescent="0.25">
      <c r="A40" t="s">
        <v>29</v>
      </c>
      <c r="B40">
        <v>0.69</v>
      </c>
      <c r="C40">
        <v>0.63131029406138517</v>
      </c>
      <c r="D40">
        <v>5.8689705938614778E-2</v>
      </c>
      <c r="E40">
        <v>0.65278650799896187</v>
      </c>
      <c r="F40">
        <v>3.7213492001038073E-2</v>
      </c>
    </row>
    <row r="41" spans="1:6" x14ac:dyDescent="0.25">
      <c r="A41" t="s">
        <v>48</v>
      </c>
      <c r="B41">
        <v>0.68600000000000005</v>
      </c>
      <c r="C41">
        <v>0.94447656480583142</v>
      </c>
      <c r="D41">
        <v>-0.25847656480583137</v>
      </c>
      <c r="E41">
        <v>0.72000301511261933</v>
      </c>
      <c r="F41">
        <v>-3.4003015112619273E-2</v>
      </c>
    </row>
    <row r="42" spans="1:6" x14ac:dyDescent="0.25">
      <c r="A42" t="s">
        <v>28</v>
      </c>
      <c r="B42">
        <v>0.67100000000000004</v>
      </c>
      <c r="C42">
        <v>0.91976882390406334</v>
      </c>
      <c r="D42">
        <v>-0.2487688239040633</v>
      </c>
      <c r="E42">
        <v>0.71499499963644286</v>
      </c>
      <c r="F42">
        <v>-4.3994999636442822E-2</v>
      </c>
    </row>
    <row r="43" spans="1:6" x14ac:dyDescent="0.25">
      <c r="A43" t="s">
        <v>47</v>
      </c>
      <c r="B43">
        <v>0.66500000000000004</v>
      </c>
      <c r="C43">
        <v>0.8486079317942038</v>
      </c>
      <c r="D43">
        <v>-0.18360793179420376</v>
      </c>
      <c r="E43">
        <v>0.70027504289096687</v>
      </c>
      <c r="F43">
        <v>-3.5275042890966835E-2</v>
      </c>
    </row>
    <row r="44" spans="1:6" x14ac:dyDescent="0.25">
      <c r="A44" t="s">
        <v>31</v>
      </c>
      <c r="B44">
        <v>0.64900000000000002</v>
      </c>
      <c r="C44">
        <v>0.72264281218273851</v>
      </c>
      <c r="D44">
        <v>-7.3642812182738493E-2</v>
      </c>
      <c r="E44">
        <v>0.67318871663693347</v>
      </c>
      <c r="F44">
        <v>-2.4188716636933449E-2</v>
      </c>
    </row>
    <row r="45" spans="1:6" x14ac:dyDescent="0.25">
      <c r="A45" t="s">
        <v>34</v>
      </c>
      <c r="B45">
        <v>0.64500000000000002</v>
      </c>
      <c r="C45">
        <v>0.43979713705216128</v>
      </c>
      <c r="D45">
        <v>0.20520286294783874</v>
      </c>
      <c r="E45">
        <v>0.60821069150545348</v>
      </c>
      <c r="F45">
        <v>3.6789308494546535E-2</v>
      </c>
    </row>
    <row r="46" spans="1:6" x14ac:dyDescent="0.25">
      <c r="A46" t="s">
        <v>27</v>
      </c>
      <c r="B46">
        <v>0.64300000000000002</v>
      </c>
      <c r="C46">
        <v>1.1013571203249441</v>
      </c>
      <c r="D46">
        <v>-0.45835712032494413</v>
      </c>
      <c r="E46">
        <v>0.75051430269417674</v>
      </c>
      <c r="F46">
        <v>-0.10751430269417672</v>
      </c>
    </row>
    <row r="47" spans="1:6" x14ac:dyDescent="0.25">
      <c r="A47" t="s">
        <v>33</v>
      </c>
      <c r="B47">
        <v>0.64300000000000002</v>
      </c>
      <c r="C47">
        <v>0.5410545157618577</v>
      </c>
      <c r="D47">
        <v>0.10194548423814231</v>
      </c>
      <c r="E47">
        <v>0.63205769086298846</v>
      </c>
      <c r="F47">
        <v>1.0942309137011552E-2</v>
      </c>
    </row>
    <row r="48" spans="1:6" x14ac:dyDescent="0.25">
      <c r="A48" t="s">
        <v>49</v>
      </c>
      <c r="B48">
        <v>0.64</v>
      </c>
      <c r="C48">
        <v>0.66701963537332276</v>
      </c>
      <c r="D48">
        <v>-2.7019635373322748E-2</v>
      </c>
      <c r="E48">
        <v>0.66083548481979604</v>
      </c>
      <c r="F48">
        <v>-2.0835484819796024E-2</v>
      </c>
    </row>
    <row r="49" spans="1:6" x14ac:dyDescent="0.25">
      <c r="A49" t="s">
        <v>50</v>
      </c>
      <c r="B49">
        <v>0.622</v>
      </c>
      <c r="C49">
        <v>0.56576225666362634</v>
      </c>
      <c r="D49">
        <v>5.6237743336373658E-2</v>
      </c>
      <c r="E49">
        <v>0.63778476410655127</v>
      </c>
      <c r="F49">
        <v>-1.5784764106551274E-2</v>
      </c>
    </row>
    <row r="50" spans="1:6" x14ac:dyDescent="0.25">
      <c r="A50" t="s">
        <v>25</v>
      </c>
      <c r="B50">
        <v>0.61699999999999999</v>
      </c>
      <c r="C50">
        <v>0.73256767277108159</v>
      </c>
      <c r="D50">
        <v>-0.1155676727710816</v>
      </c>
      <c r="E50">
        <v>0.67536847759789431</v>
      </c>
      <c r="F50">
        <v>-5.8368477597894319E-2</v>
      </c>
    </row>
  </sheetData>
  <sortState ref="A2:F50">
    <sortCondition descending="1" ref="B2:B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K2" sqref="K2"/>
    </sheetView>
  </sheetViews>
  <sheetFormatPr defaultRowHeight="15" x14ac:dyDescent="0.25"/>
  <cols>
    <col min="6" max="6" width="12.28515625" customWidth="1"/>
    <col min="7" max="7" width="11.7109375" customWidth="1"/>
    <col min="8" max="8" width="16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55</v>
      </c>
      <c r="F1" t="s">
        <v>51</v>
      </c>
      <c r="G1" t="s">
        <v>52</v>
      </c>
      <c r="H1" t="s">
        <v>53</v>
      </c>
      <c r="I1" t="s">
        <v>54</v>
      </c>
      <c r="K1" t="s">
        <v>56</v>
      </c>
    </row>
    <row r="2" spans="1:11" x14ac:dyDescent="0.25">
      <c r="A2">
        <v>0</v>
      </c>
      <c r="B2">
        <v>-5.0533277695486087E-2</v>
      </c>
      <c r="C2">
        <v>0</v>
      </c>
      <c r="D2">
        <f>C2-B2</f>
        <v>5.0533277695486087E-2</v>
      </c>
      <c r="F2" s="1" t="s">
        <v>3</v>
      </c>
      <c r="G2">
        <v>1</v>
      </c>
      <c r="H2">
        <f>SUM($B$2:$B$9)</f>
        <v>0.93352465661156359</v>
      </c>
      <c r="I2">
        <f>G2-H2</f>
        <v>6.6475343388436414E-2</v>
      </c>
      <c r="K2">
        <f>SUMSQ(I2:I50)</f>
        <v>0.11427175859359039</v>
      </c>
    </row>
    <row r="3" spans="1:11" x14ac:dyDescent="0.25">
      <c r="A3">
        <v>1</v>
      </c>
      <c r="B3">
        <v>-1.7922636400758734E-2</v>
      </c>
      <c r="C3">
        <v>-3.2611576302788089E-2</v>
      </c>
      <c r="D3">
        <f t="shared" ref="D3:D9" si="0">C3-B3</f>
        <v>-1.4688939902029356E-2</v>
      </c>
      <c r="F3" s="1" t="s">
        <v>4</v>
      </c>
      <c r="G3">
        <v>0.878</v>
      </c>
      <c r="H3">
        <f>SUM($B$2:$B$9)-B3+C3</f>
        <v>0.91883571670953423</v>
      </c>
      <c r="I3">
        <f t="shared" ref="I3:I50" si="1">G3-H3</f>
        <v>-4.0835716709534231E-2</v>
      </c>
    </row>
    <row r="4" spans="1:11" x14ac:dyDescent="0.25">
      <c r="A4">
        <v>2</v>
      </c>
      <c r="B4">
        <v>-7.0371257403132742E-2</v>
      </c>
      <c r="C4">
        <v>-0.13177062120814692</v>
      </c>
      <c r="D4">
        <f t="shared" si="0"/>
        <v>-6.1399363805014179E-2</v>
      </c>
      <c r="F4" s="1" t="s">
        <v>5</v>
      </c>
      <c r="G4">
        <v>0.83499999999999996</v>
      </c>
      <c r="H4">
        <f>SUM($B$2:$B$9)-B4+C4</f>
        <v>0.87212529280654949</v>
      </c>
      <c r="I4">
        <f t="shared" si="1"/>
        <v>-3.7125292806549526E-2</v>
      </c>
    </row>
    <row r="5" spans="1:11" x14ac:dyDescent="0.25">
      <c r="A5">
        <v>3</v>
      </c>
      <c r="B5">
        <v>-0.20428670537243471</v>
      </c>
      <c r="C5">
        <v>-0.25054605473450509</v>
      </c>
      <c r="D5">
        <f t="shared" si="0"/>
        <v>-4.6259349362070379E-2</v>
      </c>
      <c r="F5" s="1" t="s">
        <v>6</v>
      </c>
      <c r="G5">
        <v>0.87</v>
      </c>
      <c r="H5">
        <f>SUM($B$2:$B$9)-B5+C5</f>
        <v>0.88726530724949315</v>
      </c>
      <c r="I5">
        <f t="shared" si="1"/>
        <v>-1.7265307249493156E-2</v>
      </c>
    </row>
    <row r="6" spans="1:11" x14ac:dyDescent="0.25">
      <c r="A6">
        <v>4</v>
      </c>
      <c r="B6">
        <v>-0.40099605253650933</v>
      </c>
      <c r="C6">
        <v>-0.4076261161477498</v>
      </c>
      <c r="D6">
        <f t="shared" si="0"/>
        <v>-6.6300636112404665E-3</v>
      </c>
      <c r="F6" s="1" t="s">
        <v>7</v>
      </c>
      <c r="G6">
        <v>0.77200000000000002</v>
      </c>
      <c r="H6">
        <f>SUM($B$2:$B$9)-B8+C8</f>
        <v>0.79020644361996684</v>
      </c>
      <c r="I6">
        <f t="shared" si="1"/>
        <v>-1.8206443619966817E-2</v>
      </c>
    </row>
    <row r="7" spans="1:11" x14ac:dyDescent="0.25">
      <c r="A7">
        <v>5</v>
      </c>
      <c r="B7">
        <v>3.7363652370325857</v>
      </c>
      <c r="C7">
        <v>-5</v>
      </c>
      <c r="D7">
        <f t="shared" si="0"/>
        <v>-8.7363652370325866</v>
      </c>
      <c r="F7" s="1" t="s">
        <v>8</v>
      </c>
      <c r="G7" s="2">
        <v>0.79300000000000004</v>
      </c>
      <c r="H7">
        <f>SUM($B$2:$B$9)-B9+C9</f>
        <v>0.89809804143437977</v>
      </c>
      <c r="I7">
        <f t="shared" si="1"/>
        <v>-0.10509804143437973</v>
      </c>
    </row>
    <row r="8" spans="1:11" x14ac:dyDescent="0.25">
      <c r="A8">
        <v>6</v>
      </c>
      <c r="B8">
        <v>-0.83810517754518665</v>
      </c>
      <c r="C8">
        <v>-0.9814233905367834</v>
      </c>
      <c r="D8">
        <f t="shared" si="0"/>
        <v>-0.14331821299159675</v>
      </c>
      <c r="F8" s="1" t="s">
        <v>9</v>
      </c>
      <c r="G8">
        <v>0.86499999999999999</v>
      </c>
      <c r="H8">
        <f>SUM($B$2:$B$9)-B3-B4+C3+C4</f>
        <v>0.85743635290452014</v>
      </c>
      <c r="I8">
        <f t="shared" si="1"/>
        <v>7.5636470954798529E-3</v>
      </c>
    </row>
    <row r="9" spans="1:11" x14ac:dyDescent="0.25">
      <c r="A9">
        <v>7</v>
      </c>
      <c r="B9">
        <v>-1.2206254734675137</v>
      </c>
      <c r="C9">
        <v>-1.2560520886446975</v>
      </c>
      <c r="D9">
        <f t="shared" si="0"/>
        <v>-3.5426615177183818E-2</v>
      </c>
      <c r="F9" s="1" t="s">
        <v>10</v>
      </c>
      <c r="G9">
        <v>0.85399999999999998</v>
      </c>
      <c r="H9">
        <f>SUM($B$2:$B$9)-B3-B5+C3+C5</f>
        <v>0.8725763673474638</v>
      </c>
      <c r="I9">
        <f t="shared" si="1"/>
        <v>-1.8576367347463818E-2</v>
      </c>
    </row>
    <row r="10" spans="1:11" x14ac:dyDescent="0.25">
      <c r="F10" s="1" t="s">
        <v>11</v>
      </c>
      <c r="G10">
        <v>0.77300000000000002</v>
      </c>
      <c r="H10">
        <f>SUM($B$2:$B$9)-B3+C3-B8+C8</f>
        <v>0.77551750371793748</v>
      </c>
      <c r="I10">
        <f t="shared" si="1"/>
        <v>-2.5175037179374637E-3</v>
      </c>
    </row>
    <row r="11" spans="1:11" x14ac:dyDescent="0.25">
      <c r="F11" s="1" t="s">
        <v>12</v>
      </c>
      <c r="G11">
        <v>0.873</v>
      </c>
      <c r="H11">
        <f>SUM($B$2:$B$9)-B3+C3-B9+C9</f>
        <v>0.88340910153235064</v>
      </c>
      <c r="I11">
        <f t="shared" si="1"/>
        <v>-1.040910153235064E-2</v>
      </c>
    </row>
    <row r="12" spans="1:11" x14ac:dyDescent="0.25">
      <c r="F12" s="1" t="s">
        <v>13</v>
      </c>
      <c r="G12">
        <v>0.81599999999999995</v>
      </c>
      <c r="H12">
        <f>SUM($B$2:$B$9)-B4+C4-B5+C5</f>
        <v>0.82586594344447906</v>
      </c>
      <c r="I12">
        <f t="shared" si="1"/>
        <v>-9.8659434444791083E-3</v>
      </c>
    </row>
    <row r="13" spans="1:11" x14ac:dyDescent="0.25">
      <c r="F13" s="1" t="s">
        <v>14</v>
      </c>
      <c r="G13">
        <v>0.71599999999999997</v>
      </c>
      <c r="H13">
        <f>SUM($B$2:$B$9)-B4+C4-B8+C8</f>
        <v>0.72880707981495274</v>
      </c>
      <c r="I13">
        <f t="shared" si="1"/>
        <v>-1.2807079814952771E-2</v>
      </c>
    </row>
    <row r="14" spans="1:11" x14ac:dyDescent="0.25">
      <c r="F14" s="1" t="s">
        <v>15</v>
      </c>
      <c r="G14">
        <v>0.84799999999999998</v>
      </c>
      <c r="H14">
        <f>SUM($B$2:$B$9)-B4+C4-B9+C9</f>
        <v>0.83669867762936589</v>
      </c>
      <c r="I14">
        <f t="shared" si="1"/>
        <v>1.1301322370634082E-2</v>
      </c>
    </row>
    <row r="15" spans="1:11" x14ac:dyDescent="0.25">
      <c r="F15" s="1" t="s">
        <v>16</v>
      </c>
      <c r="G15">
        <v>0.77800000000000002</v>
      </c>
      <c r="H15">
        <f>SUM($B$2:$B$9)-B5+C5-B8+C8</f>
        <v>0.7439470942578964</v>
      </c>
      <c r="I15">
        <f t="shared" si="1"/>
        <v>3.4052905742103623E-2</v>
      </c>
    </row>
    <row r="16" spans="1:11" x14ac:dyDescent="0.25">
      <c r="F16" s="1" t="s">
        <v>17</v>
      </c>
      <c r="G16">
        <v>0.82</v>
      </c>
      <c r="H16">
        <f>SUM($B$2:$B$9)-B5+C5-B9+C9</f>
        <v>0.85183869207230933</v>
      </c>
      <c r="I16">
        <f t="shared" si="1"/>
        <v>-3.1838692072309382E-2</v>
      </c>
    </row>
    <row r="17" spans="6:9" x14ac:dyDescent="0.25">
      <c r="F17" s="1" t="s">
        <v>18</v>
      </c>
      <c r="G17" s="2">
        <v>0.97199999999999998</v>
      </c>
      <c r="H17">
        <f>SUM($B$2:$B$9)-B8+C8-B9+C9</f>
        <v>0.75477982844278313</v>
      </c>
      <c r="I17">
        <f t="shared" si="1"/>
        <v>0.21722017155721685</v>
      </c>
    </row>
    <row r="18" spans="6:9" x14ac:dyDescent="0.25">
      <c r="F18" s="1" t="s">
        <v>19</v>
      </c>
      <c r="G18">
        <v>0.81599999999999995</v>
      </c>
      <c r="H18">
        <f>SUM($B$2:$B$9)-B3+C3-B4+C4-B5+C5</f>
        <v>0.8111770035424497</v>
      </c>
      <c r="I18">
        <f t="shared" si="1"/>
        <v>4.8229964575502438E-3</v>
      </c>
    </row>
    <row r="19" spans="6:9" x14ac:dyDescent="0.25">
      <c r="F19" s="1" t="s">
        <v>20</v>
      </c>
      <c r="G19">
        <v>0.748</v>
      </c>
      <c r="H19">
        <f>SUM($B$2:$B$9)-B3+C3-B4+C4-B8+C8</f>
        <v>0.71411813991292339</v>
      </c>
      <c r="I19">
        <f t="shared" si="1"/>
        <v>3.388186008707661E-2</v>
      </c>
    </row>
    <row r="20" spans="6:9" x14ac:dyDescent="0.25">
      <c r="F20" s="1" t="s">
        <v>21</v>
      </c>
      <c r="G20">
        <v>0.83199999999999996</v>
      </c>
      <c r="H20">
        <f>SUM($B$2:$B$9)-B3+C3-B4+C4-B9+C9</f>
        <v>0.82200973772733632</v>
      </c>
      <c r="I20">
        <f t="shared" si="1"/>
        <v>9.9902622726636414E-3</v>
      </c>
    </row>
    <row r="21" spans="6:9" x14ac:dyDescent="0.25">
      <c r="F21" s="1" t="s">
        <v>22</v>
      </c>
      <c r="G21">
        <v>0.749</v>
      </c>
      <c r="H21">
        <f>SUM($B$2:$B$9)-B3+C3-B5+C5-B8+C8</f>
        <v>0.72925815435586705</v>
      </c>
      <c r="I21">
        <f t="shared" si="1"/>
        <v>1.9741845644132949E-2</v>
      </c>
    </row>
    <row r="22" spans="6:9" x14ac:dyDescent="0.25">
      <c r="F22" s="1" t="s">
        <v>23</v>
      </c>
      <c r="G22">
        <v>0.79200000000000004</v>
      </c>
      <c r="H22">
        <f>SUM($B$2:$B$9)-B3+C3-B5+C5-B9+C9</f>
        <v>0.83714975217027976</v>
      </c>
      <c r="I22">
        <f t="shared" si="1"/>
        <v>-4.5149752170279722E-2</v>
      </c>
    </row>
    <row r="23" spans="6:9" x14ac:dyDescent="0.25">
      <c r="F23" s="1" t="s">
        <v>24</v>
      </c>
      <c r="G23">
        <v>0.753</v>
      </c>
      <c r="H23">
        <f>SUM($B$2:$B$9)-B3+C3-B8+C8-B9+C9</f>
        <v>0.74009088854075356</v>
      </c>
      <c r="I23">
        <f t="shared" si="1"/>
        <v>1.2909111459246447E-2</v>
      </c>
    </row>
    <row r="24" spans="6:9" x14ac:dyDescent="0.25">
      <c r="F24" s="1" t="s">
        <v>25</v>
      </c>
      <c r="G24">
        <v>0.61699999999999999</v>
      </c>
      <c r="H24">
        <f>SUM($B$2:$B$9)-B4+C4-B5+C5-B8+C8</f>
        <v>0.68254773045288231</v>
      </c>
      <c r="I24">
        <f t="shared" si="1"/>
        <v>-6.5547730452882313E-2</v>
      </c>
    </row>
    <row r="25" spans="6:9" x14ac:dyDescent="0.25">
      <c r="F25" s="1" t="s">
        <v>26</v>
      </c>
      <c r="G25">
        <v>0.81</v>
      </c>
      <c r="H25">
        <f>SUM($B$2:$B$9)-B4+C4-B5+C5-B9+C9</f>
        <v>0.79043932826729502</v>
      </c>
      <c r="I25">
        <f t="shared" si="1"/>
        <v>1.9560671732705037E-2</v>
      </c>
    </row>
    <row r="26" spans="6:9" x14ac:dyDescent="0.25">
      <c r="F26" s="1" t="s">
        <v>27</v>
      </c>
      <c r="G26">
        <v>0.64300000000000002</v>
      </c>
      <c r="H26">
        <f>SUM($B$2:$B$9)-B3+C3-B8+C8-B9+C9</f>
        <v>0.74009088854075356</v>
      </c>
      <c r="I26">
        <f t="shared" si="1"/>
        <v>-9.7090888540753539E-2</v>
      </c>
    </row>
    <row r="27" spans="6:9" x14ac:dyDescent="0.25">
      <c r="F27" s="1" t="s">
        <v>28</v>
      </c>
      <c r="G27">
        <v>0.67100000000000004</v>
      </c>
      <c r="H27">
        <f>SUM($B$2:$B$9)-B5+C5-B8+C8-B9+C9</f>
        <v>0.7085204790807127</v>
      </c>
      <c r="I27">
        <f t="shared" si="1"/>
        <v>-3.7520479080712654E-2</v>
      </c>
    </row>
    <row r="28" spans="6:9" x14ac:dyDescent="0.25">
      <c r="F28" s="1" t="s">
        <v>29</v>
      </c>
      <c r="G28">
        <v>0.69</v>
      </c>
      <c r="H28">
        <f>SUM($B$2:$B$9)-B3+C3-B4+C4-B5+C5-B8+C8</f>
        <v>0.66785879055085295</v>
      </c>
      <c r="I28">
        <f t="shared" si="1"/>
        <v>2.2141209449146992E-2</v>
      </c>
    </row>
    <row r="29" spans="6:9" x14ac:dyDescent="0.25">
      <c r="F29" s="1" t="s">
        <v>30</v>
      </c>
      <c r="G29">
        <v>0.85499999999999998</v>
      </c>
      <c r="H29">
        <f>SUM($B$2:$B$9)-B3+C3-B4+C4-B5+C5-B9+C9</f>
        <v>0.77575038836526589</v>
      </c>
      <c r="I29">
        <f t="shared" si="1"/>
        <v>7.9249611634734096E-2</v>
      </c>
    </row>
    <row r="30" spans="6:9" x14ac:dyDescent="0.25">
      <c r="F30" s="1" t="s">
        <v>31</v>
      </c>
      <c r="G30">
        <v>0.64900000000000002</v>
      </c>
      <c r="H30">
        <f>SUM($B$2:$B$9)-B3+C3-B4+C4-B8+C8-B9+C9</f>
        <v>0.67869152473573968</v>
      </c>
      <c r="I30">
        <f t="shared" si="1"/>
        <v>-2.9691524735739661E-2</v>
      </c>
    </row>
    <row r="31" spans="6:9" x14ac:dyDescent="0.25">
      <c r="F31" s="1" t="s">
        <v>32</v>
      </c>
      <c r="G31">
        <v>0.69199999999999995</v>
      </c>
      <c r="H31">
        <f>SUM($B$2:$B$9)+D3+D5+D8+D9</f>
        <v>0.69383153917868323</v>
      </c>
      <c r="I31">
        <f t="shared" si="1"/>
        <v>-1.8315391786832835E-3</v>
      </c>
    </row>
    <row r="32" spans="6:9" x14ac:dyDescent="0.25">
      <c r="F32" s="1" t="s">
        <v>33</v>
      </c>
      <c r="G32">
        <v>0.64300000000000002</v>
      </c>
      <c r="H32">
        <f>SUM($B$2:$B$9)+D4+D5+D8+D9</f>
        <v>0.64712111527569849</v>
      </c>
      <c r="I32">
        <f t="shared" si="1"/>
        <v>-4.1211152756984726E-3</v>
      </c>
    </row>
    <row r="33" spans="6:9" x14ac:dyDescent="0.25">
      <c r="F33" s="1" t="s">
        <v>34</v>
      </c>
      <c r="G33">
        <v>0.64500000000000002</v>
      </c>
      <c r="H33">
        <f>SUM($B$2:$B$9)+D3+D4+D5+D8+D9</f>
        <v>0.63243217537366914</v>
      </c>
      <c r="I33">
        <f t="shared" si="1"/>
        <v>1.2567824626330881E-2</v>
      </c>
    </row>
    <row r="34" spans="6:9" x14ac:dyDescent="0.25">
      <c r="F34" s="1" t="s">
        <v>35</v>
      </c>
      <c r="G34">
        <v>0.90900000000000003</v>
      </c>
      <c r="H34">
        <f>SUM($B$2:$B$9)+D6</f>
        <v>0.92689459300032317</v>
      </c>
      <c r="I34">
        <f>G34-H34</f>
        <v>-1.7894593000323145E-2</v>
      </c>
    </row>
    <row r="35" spans="6:9" x14ac:dyDescent="0.25">
      <c r="F35" s="1" t="s">
        <v>36</v>
      </c>
      <c r="G35">
        <v>0.92300000000000004</v>
      </c>
      <c r="H35">
        <f>SUM($B$2:$B$9)+D3+D6</f>
        <v>0.91220565309829382</v>
      </c>
      <c r="I35">
        <f>G35-H35</f>
        <v>1.079434690170622E-2</v>
      </c>
    </row>
    <row r="36" spans="6:9" x14ac:dyDescent="0.25">
      <c r="F36" s="1" t="s">
        <v>37</v>
      </c>
      <c r="G36">
        <v>0.85199999999999998</v>
      </c>
      <c r="H36">
        <f>SUM($B$2:$B$9)+D4+D6</f>
        <v>0.86549522919530886</v>
      </c>
      <c r="I36">
        <f>G36-H36</f>
        <v>-1.3495229195308878E-2</v>
      </c>
    </row>
    <row r="37" spans="6:9" x14ac:dyDescent="0.25">
      <c r="F37" s="1" t="s">
        <v>38</v>
      </c>
      <c r="G37">
        <v>0.85499999999999998</v>
      </c>
      <c r="H37">
        <f>SUM($B$2:$B$9)+D5+D6</f>
        <v>0.88063524363825274</v>
      </c>
      <c r="I37">
        <f>G37-H37</f>
        <v>-2.5635243638252758E-2</v>
      </c>
    </row>
    <row r="38" spans="6:9" x14ac:dyDescent="0.25">
      <c r="F38" s="1" t="s">
        <v>16</v>
      </c>
      <c r="G38">
        <v>0.77800000000000002</v>
      </c>
      <c r="H38">
        <f>SUM($B$2:$B$9)+D5+D8</f>
        <v>0.7439470942578964</v>
      </c>
      <c r="I38">
        <f>G38-H38</f>
        <v>3.4052905742103623E-2</v>
      </c>
    </row>
    <row r="39" spans="6:9" x14ac:dyDescent="0.25">
      <c r="F39" s="1" t="s">
        <v>39</v>
      </c>
      <c r="G39">
        <v>0.78500000000000003</v>
      </c>
      <c r="H39">
        <f>SUM($B$2:$B$9)+D6+D8</f>
        <v>0.78357638000872643</v>
      </c>
      <c r="I39">
        <f>G39-H39</f>
        <v>1.4236199912736058E-3</v>
      </c>
    </row>
    <row r="40" spans="6:9" x14ac:dyDescent="0.25">
      <c r="F40" s="1" t="s">
        <v>40</v>
      </c>
      <c r="G40">
        <v>0.879</v>
      </c>
      <c r="H40">
        <f>SUM($B$2:$B$9)+D3+D4+D6</f>
        <v>0.85080628929327951</v>
      </c>
      <c r="I40">
        <f>G40-H40</f>
        <v>2.8193710706720498E-2</v>
      </c>
    </row>
    <row r="41" spans="6:9" x14ac:dyDescent="0.25">
      <c r="F41" s="1" t="s">
        <v>41</v>
      </c>
      <c r="G41" s="2">
        <v>0.94199999999999995</v>
      </c>
      <c r="H41">
        <f>SUM($B$2:$B$9)+D3+D5+D6</f>
        <v>0.86594630373622339</v>
      </c>
      <c r="I41">
        <f>G41-H41</f>
        <v>7.605369626377656E-2</v>
      </c>
    </row>
    <row r="42" spans="6:9" x14ac:dyDescent="0.25">
      <c r="F42" s="1" t="s">
        <v>42</v>
      </c>
      <c r="G42">
        <v>0.79500000000000004</v>
      </c>
      <c r="H42">
        <f>SUM($B$2:$B$9)+D3+D6+D8</f>
        <v>0.76888744010669707</v>
      </c>
      <c r="I42">
        <f>G42-H42</f>
        <v>2.6112559893302967E-2</v>
      </c>
    </row>
    <row r="43" spans="6:9" x14ac:dyDescent="0.25">
      <c r="F43" s="1" t="s">
        <v>43</v>
      </c>
      <c r="G43">
        <v>0.85799999999999998</v>
      </c>
      <c r="H43">
        <f>SUM($B$2:$B$9)+D4+D5+D6</f>
        <v>0.81923587983323864</v>
      </c>
      <c r="I43">
        <f>G43-H43</f>
        <v>3.876412016676134E-2</v>
      </c>
    </row>
    <row r="44" spans="6:9" x14ac:dyDescent="0.25">
      <c r="F44" s="1" t="s">
        <v>44</v>
      </c>
      <c r="G44">
        <v>0.72399999999999998</v>
      </c>
      <c r="H44">
        <f>SUM($B$2:$B$9)+D4+D6+D8</f>
        <v>0.72217701620371211</v>
      </c>
      <c r="I44">
        <f>G44-H44</f>
        <v>1.8229837962878692E-3</v>
      </c>
    </row>
    <row r="45" spans="6:9" x14ac:dyDescent="0.25">
      <c r="F45" s="1" t="s">
        <v>45</v>
      </c>
      <c r="G45">
        <v>0.745</v>
      </c>
      <c r="H45">
        <f>SUM($B$2:$B$9)+D5+D6+D8</f>
        <v>0.73731703064665599</v>
      </c>
      <c r="I45">
        <f>G45-H45</f>
        <v>7.6829693533440047E-3</v>
      </c>
    </row>
    <row r="46" spans="6:9" x14ac:dyDescent="0.25">
      <c r="F46" s="1" t="s">
        <v>46</v>
      </c>
      <c r="G46">
        <v>0.82499999999999996</v>
      </c>
      <c r="H46">
        <f>SUM($B$2:$B$9)+D3+D4+D5+D6</f>
        <v>0.80454693993120929</v>
      </c>
      <c r="I46">
        <f>G46-H46</f>
        <v>2.0453060068790663E-2</v>
      </c>
    </row>
    <row r="47" spans="6:9" x14ac:dyDescent="0.25">
      <c r="F47" s="1" t="s">
        <v>47</v>
      </c>
      <c r="G47">
        <v>0.66500000000000004</v>
      </c>
      <c r="H47">
        <f>SUM($B$2:$B$9)+D3+D4+D6+D8</f>
        <v>0.70748807630168276</v>
      </c>
      <c r="I47">
        <f>G47-H47</f>
        <v>-4.248807630168272E-2</v>
      </c>
    </row>
    <row r="48" spans="6:9" x14ac:dyDescent="0.25">
      <c r="F48" s="1" t="s">
        <v>48</v>
      </c>
      <c r="G48">
        <v>0.68600000000000005</v>
      </c>
      <c r="H48">
        <f>SUM($B$2:$B$9)+D3+D5+D6+D8</f>
        <v>0.72262809074462664</v>
      </c>
      <c r="I48">
        <f>G48-H48</f>
        <v>-3.6628090744626585E-2</v>
      </c>
    </row>
    <row r="49" spans="6:9" x14ac:dyDescent="0.25">
      <c r="F49" s="1" t="s">
        <v>49</v>
      </c>
      <c r="G49">
        <v>0.64</v>
      </c>
      <c r="H49">
        <f>SUM($B$2:$B$9)+D4+D5+D6+D8</f>
        <v>0.6759176668416419</v>
      </c>
      <c r="I49">
        <f>G49-H49</f>
        <v>-3.5917666841641882E-2</v>
      </c>
    </row>
    <row r="50" spans="6:9" x14ac:dyDescent="0.25">
      <c r="F50" s="1" t="s">
        <v>50</v>
      </c>
      <c r="G50">
        <v>0.622</v>
      </c>
      <c r="H50">
        <f>SUM($B$2:$B$9)+D3+D4+D5+D6+D8</f>
        <v>0.66122872693961254</v>
      </c>
      <c r="I50">
        <f>G50-H50</f>
        <v>-3.9228726939612546E-2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</vt:lpstr>
      <vt:lpstr>Sheet8</vt:lpstr>
      <vt:lpstr>linear</vt:lpstr>
    </vt:vector>
  </TitlesOfParts>
  <Company>Hewlett Packard Enterprise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Singhal</dc:creator>
  <cp:lastModifiedBy>Sharad Singhal</cp:lastModifiedBy>
  <dcterms:created xsi:type="dcterms:W3CDTF">2019-07-05T19:26:35Z</dcterms:created>
  <dcterms:modified xsi:type="dcterms:W3CDTF">2019-07-05T21:36:02Z</dcterms:modified>
</cp:coreProperties>
</file>